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 تعارف" sheetId="1" r:id="rId4"/>
    <sheet state="visible" name="Watching Duration - دیکھنے کا د" sheetId="2" r:id="rId5"/>
    <sheet state="visible" name="Review Allocation" sheetId="3" r:id="rId6"/>
    <sheet state="visible" name="Primary Mathematics - بنیادی ری" sheetId="4" r:id="rId7"/>
    <sheet state="visible" name="Secondary Mathematics - درمیانی" sheetId="5" r:id="rId8"/>
    <sheet state="visible" name="Post Secondary Mathematics - اع" sheetId="6" r:id="rId9"/>
    <sheet state="visible" name="Physics - طبیعیات" sheetId="7" r:id="rId10"/>
    <sheet state="visible" name="Chemistry - کیمیات" sheetId="8" r:id="rId11"/>
    <sheet state="visible" name="Biology - حیاتیات" sheetId="9" r:id="rId12"/>
    <sheet state="visible" name="Finance &amp; Economics - معاشیات و" sheetId="10" r:id="rId13"/>
  </sheets>
  <definedNames>
    <definedName hidden="1" localSheetId="9" name="_xlnm._FilterDatabase">'Finance &amp; Economics - معاشیات و'!$Q$1:$Q$387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M147">
      <text>
        <t xml:space="preserve">Drive name doesn't have "1"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85">
      <text>
        <t xml:space="preserve">Chapter seq ser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M40">
      <text>
        <t xml:space="preserve"> 
</t>
      </text>
    </comment>
    <comment authorId="0" ref="D74">
      <text>
        <t xml:space="preserve">Title on youtube link and drive link is "Intoduction to real gasses"
</t>
      </text>
    </comment>
    <comment authorId="0" ref="J183">
      <text>
        <t xml:space="preserve">All cyans were written against the wrong video. I have corrected these.
</t>
      </text>
    </comment>
  </commentList>
</comments>
</file>

<file path=xl/sharedStrings.xml><?xml version="1.0" encoding="utf-8"?>
<sst xmlns="http://schemas.openxmlformats.org/spreadsheetml/2006/main" count="56437" uniqueCount="24587">
  <si>
    <t>خوش آمدید!</t>
  </si>
  <si>
    <r>
      <rPr>
        <rFont val="Noto Nastaliq Urdu"/>
        <sz val="16.0"/>
      </rPr>
      <t xml:space="preserve">اس اسپریڈشیٹ میں خان اکیڈمی کی وہ ساری ویڈیوز موجود ہیں جو  </t>
    </r>
    <r>
      <rPr>
        <rFont val="Noto Nastaliq Urdu"/>
        <color rgb="FF1155CC"/>
        <sz val="16.0"/>
        <u/>
      </rPr>
      <t>https://www.khanacademy.org</t>
    </r>
    <r>
      <rPr>
        <rFont val="Noto Nastaliq Urdu"/>
        <sz val="16.0"/>
      </rPr>
      <t xml:space="preserve">  پر انگریزی میں اشتراکی تخلیقی لائسنس کے تحت موجود تھیں جن کا اردو ترجمہ کیا گیا ہے۔</t>
    </r>
  </si>
  <si>
    <t>اس شیٹ میں خان اکیڈمی کی یوٹیوب پر موجود ویڈیوز کا اردو ترجمہ شامل ہے۔ جس میں ہر مضمون کی شیٹ میں ویڈیوز کا باب، موضوع، اور عنوان ، اردو اور انگریزی میں موجود ہے۔</t>
  </si>
  <si>
    <t>مواد کی تفصیل:</t>
  </si>
  <si>
    <t>ویڈیو لنکس کھولنے کی سہولت موجود ہے۔ آپ ان ویڈیوز کو اپنی ویبسائٹ، درسگاہ کے ایل ام ایس سسٹم، یا کسی سافٹویر میں استعمال کر سکتےہیں۔</t>
  </si>
  <si>
    <t xml:space="preserve">استعمال کی ہدایات: </t>
  </si>
  <si>
    <t>اس شیٹ کے استعمال میں احتیاط برتیے اور کسی بھی ردوبدل سے گریز کیجئے۔</t>
  </si>
  <si>
    <t xml:space="preserve">ڈیٹا کے تحفظ کی گزارش: </t>
  </si>
  <si>
    <t xml:space="preserve"> یہ شیٹ اردو بولنے والوں کی مدد اور پاکستان میں تعلیمی مسائل کےحل کی جانب ایک قدم ہے۔</t>
  </si>
  <si>
    <t>ہمارا مقصد:</t>
  </si>
  <si>
    <t>اس شیٹ کو زیادہ سے زیادہ لوگوں تک پہنچانے میں ہمارا ساتھ دیں۔</t>
  </si>
  <si>
    <t xml:space="preserve">فروغ کی گزارش: </t>
  </si>
  <si>
    <t>کسی بھی تکنیکی مشکل کی صورت میں فوری طور پر رابطہ کیجئے:</t>
  </si>
  <si>
    <t xml:space="preserve">تکنیکی مسائل: </t>
  </si>
  <si>
    <r>
      <rPr>
        <rFont val="Noto Nastaliq Urdu"/>
        <b/>
        <color rgb="FF000000"/>
        <sz val="14.0"/>
        <u/>
      </rPr>
      <t>To:</t>
    </r>
    <r>
      <rPr>
        <rFont val="Noto Nastaliq Urdu"/>
        <color rgb="FF000000"/>
        <sz val="14.0"/>
        <u/>
      </rPr>
      <t xml:space="preserve">  </t>
    </r>
    <r>
      <rPr>
        <rFont val="Noto Nastaliq Urdu"/>
        <color rgb="FF0563C1"/>
        <sz val="14.0"/>
        <u/>
      </rPr>
      <t xml:space="preserve">platonist@gmail.com
</t>
    </r>
    <r>
      <rPr>
        <rFont val="Noto Nastaliq Urdu"/>
        <b/>
        <color rgb="FF000000"/>
        <sz val="14.0"/>
        <u/>
      </rPr>
      <t xml:space="preserve">SUBJECT: </t>
    </r>
    <r>
      <rPr>
        <rFont val="Noto Nastaliq Urdu"/>
        <color rgb="FF000000"/>
        <sz val="14.0"/>
        <u/>
      </rPr>
      <t>KAU Request</t>
    </r>
  </si>
  <si>
    <r>
      <rPr>
        <rFont val="Noto Nastaliq Urdu"/>
        <color rgb="FF0563C1"/>
        <sz val="15.0"/>
        <u/>
      </rPr>
      <t xml:space="preserve">
</t>
    </r>
    <r>
      <rPr>
        <rFont val="Noto Nastaliq Urdu"/>
        <color rgb="FF000000"/>
        <sz val="15.0"/>
        <u/>
      </rPr>
      <t xml:space="preserve">ہزاروں دعاؤں اور نیک تمنّاؤں کے ساتھ۔
</t>
    </r>
    <r>
      <rPr>
        <rFont val="Noto Nastaliq Urdu"/>
        <b/>
        <color rgb="FF000000"/>
        <sz val="15.0"/>
        <u/>
      </rPr>
      <t xml:space="preserve">خان اکیڈمی اردو ٹیم
</t>
    </r>
  </si>
  <si>
    <t>Duration of videos</t>
  </si>
  <si>
    <t>Subject</t>
  </si>
  <si>
    <t>Videos</t>
  </si>
  <si>
    <t>Minutes</t>
  </si>
  <si>
    <t>Hours</t>
  </si>
  <si>
    <t>Days</t>
  </si>
  <si>
    <t>Weeks</t>
  </si>
  <si>
    <t>Months</t>
  </si>
  <si>
    <t>Primary Mathematics</t>
  </si>
  <si>
    <t>Secondary Mathematics</t>
  </si>
  <si>
    <t>Post Secondary Mathematics</t>
  </si>
  <si>
    <t>Physics</t>
  </si>
  <si>
    <t>Chemistry</t>
  </si>
  <si>
    <t>Biology</t>
  </si>
  <si>
    <t>Finance &amp; Economics</t>
  </si>
  <si>
    <t>Assumed Commitment</t>
  </si>
  <si>
    <t>Hours A Day</t>
  </si>
  <si>
    <t>Days A Week</t>
  </si>
  <si>
    <t>Allocated Videos</t>
  </si>
  <si>
    <t>Usman Khawar (UK)</t>
  </si>
  <si>
    <t>Rabia Ahmed (RA)</t>
  </si>
  <si>
    <t>Syed Muhammad Kumail (SMK)</t>
  </si>
  <si>
    <t xml:space="preserve">Shahbaz Jamote (SAJ) </t>
  </si>
  <si>
    <t>Bilal Musharraf (BM)</t>
  </si>
  <si>
    <t>Ahmed Sadiq (AS)</t>
  </si>
  <si>
    <t>Khan Academy Pakistan (KAP)</t>
  </si>
  <si>
    <t>Doer</t>
  </si>
  <si>
    <t>Primary Maths</t>
  </si>
  <si>
    <t>Checker</t>
  </si>
  <si>
    <t>Reviewer</t>
  </si>
  <si>
    <t>Secondary Maths</t>
  </si>
  <si>
    <t>Post Secondary Maths</t>
  </si>
  <si>
    <t>Finance &amp; Admin</t>
  </si>
  <si>
    <t>Completed</t>
  </si>
  <si>
    <t>Comments</t>
  </si>
  <si>
    <t>Remaining</t>
  </si>
  <si>
    <t>S. No.</t>
  </si>
  <si>
    <t>Topic</t>
  </si>
  <si>
    <t>Sub Topic</t>
  </si>
  <si>
    <t>Video Title</t>
  </si>
  <si>
    <t>باب</t>
  </si>
  <si>
    <t>موضوع</t>
  </si>
  <si>
    <t>ویڈیو عنوان</t>
  </si>
  <si>
    <t>Original KA Video</t>
  </si>
  <si>
    <t>KAU YouTube Slug</t>
  </si>
  <si>
    <t>KAU YouTube URL</t>
  </si>
  <si>
    <t>Duration</t>
  </si>
  <si>
    <t>Google Drive URL</t>
  </si>
  <si>
    <t>Video Creator</t>
  </si>
  <si>
    <t>Video ID</t>
  </si>
  <si>
    <t>Numbers</t>
  </si>
  <si>
    <t>Knowing Your Numbers</t>
  </si>
  <si>
    <t>Intro to lakhs and crores</t>
  </si>
  <si>
    <t>نمبر</t>
  </si>
  <si>
    <t>اپنے نمبروں کو جاننا</t>
  </si>
  <si>
    <t>لاکھ اور کروڑوں کا تعارف</t>
  </si>
  <si>
    <t>UBkpwbH7-i0</t>
  </si>
  <si>
    <t>Rj4NkOve8Lw</t>
  </si>
  <si>
    <t>https://www.youtube.com/watch?v=Rj4NkOve8Lw</t>
  </si>
  <si>
    <t>https://drive.google.com/file/d/13q96k7Sv4pOZXoSPPnHua8fjwa3DgTaR/view</t>
  </si>
  <si>
    <t>Usman Mazhar</t>
  </si>
  <si>
    <t>SMK+</t>
  </si>
  <si>
    <t>X</t>
  </si>
  <si>
    <t>KAP</t>
  </si>
  <si>
    <t>Intro to millions and billions</t>
  </si>
  <si>
    <t>لاکھوں اور اربوں کا تعارف</t>
  </si>
  <si>
    <t>qKa8CQCDv_Q</t>
  </si>
  <si>
    <t>Mj2giYkY-gY</t>
  </si>
  <si>
    <t>https://www.youtube.com/watch?v=Mj2giYkY-gY</t>
  </si>
  <si>
    <t>https://drive.google.com/file/d/1UTOs1nSAaJMcUPhiYmZSq6VICBOsgipj/view</t>
  </si>
  <si>
    <t>2-step estimation problem: marbles</t>
  </si>
  <si>
    <t>2 قدمی تخمینہ کا مسئلہ: ماربل</t>
  </si>
  <si>
    <t>2bnhT5xVl-g</t>
  </si>
  <si>
    <t>FOR_nCDm1uk</t>
  </si>
  <si>
    <t>https://www.youtube.com/watch?v=FOR_nCDm1uk</t>
  </si>
  <si>
    <t>https://drive.google.com/file/d/1DBkv4B6bSs4Cwvn9oUm9WUsZMWM-_qx9/view</t>
  </si>
  <si>
    <t>دو قدمی تخمینہ کا مسئلہ: ماربل</t>
  </si>
  <si>
    <t>Multiplication estimation example</t>
  </si>
  <si>
    <t>ضرب تخمینہ مثال</t>
  </si>
  <si>
    <t>tx2Niw7aJJ8</t>
  </si>
  <si>
    <t>AuNTC6Dr4mk</t>
  </si>
  <si>
    <t>https://www.youtube.com/watch?v=AuNTC6Dr4mk</t>
  </si>
  <si>
    <t>https://drive.google.com/file/d/1LLDntFwT_yT55gw7zPOJzPsuRkBJXXb9/view</t>
  </si>
  <si>
    <t>مثال: تخمینہِ ضرب</t>
  </si>
  <si>
    <t>Intro to whole numbers</t>
  </si>
  <si>
    <t>پوری تعداد میں تعارف</t>
  </si>
  <si>
    <t>P6Q9bcmJYys</t>
  </si>
  <si>
    <t>-RwGy-zU1Nk</t>
  </si>
  <si>
    <t>https://www.youtube.com/watch?v=-RwGy-zU1Nk</t>
  </si>
  <si>
    <t>https://drive.google.com/file/d/1GOFYfpdH4Vz3UHVaenJ4CtfXAZgfzYKX/view</t>
  </si>
  <si>
    <t>صحیح اعداد کا تعارف</t>
  </si>
  <si>
    <t>Intro to the number line</t>
  </si>
  <si>
    <t>نمبر لائن کا تعارف</t>
  </si>
  <si>
    <t>x0tTvUyF3sM</t>
  </si>
  <si>
    <t>yZex1PPiLww</t>
  </si>
  <si>
    <t>https://www.youtube.com/watch?v=yZex1PPiLww</t>
  </si>
  <si>
    <t>https://drive.google.com/file/d/1pj7vQLmlXiYN8HEtBJqUl5UiXCfB-vG-/view</t>
  </si>
  <si>
    <t>Reading and writing large numbers 1</t>
  </si>
  <si>
    <t>بڑی تعداد میں پڑھنا اور لکھنا 1</t>
  </si>
  <si>
    <t>RD_qY2EIlbI</t>
  </si>
  <si>
    <t>1Ho4Qbf2vQM</t>
  </si>
  <si>
    <t>https://www.youtube.com/watch?v=1Ho4Qbf2vQM</t>
  </si>
  <si>
    <t>https://drive.google.com/file/d/1pk61DNqxd1Doto0sfBBQh8AywW1qfTuG/view</t>
  </si>
  <si>
    <t>بڑے اعداد پڑھنا اور لکھنا</t>
  </si>
  <si>
    <t>Intro to roman numerals</t>
  </si>
  <si>
    <t>رومن ہندسوں کا تعارف</t>
  </si>
  <si>
    <t>Q3X6Coa2FWo</t>
  </si>
  <si>
    <t>XK6m20aPQLo</t>
  </si>
  <si>
    <t>https://www.youtube.com/watch?v=XK6m20aPQLo</t>
  </si>
  <si>
    <t>https://drive.google.com/file/d/1wi-U3Bxc5UypnOF0dDN_l0HZvFaxfMCn/view</t>
  </si>
  <si>
    <t>رومن اعداد کا تعارف</t>
  </si>
  <si>
    <t>Reading and writing roman numerals</t>
  </si>
  <si>
    <t>رومن ہندسوں کو پڑھنا اور لکھنا</t>
  </si>
  <si>
    <t>W_NymI3Aamo</t>
  </si>
  <si>
    <t>SW2aa8Mxtb4</t>
  </si>
  <si>
    <t>https://www.youtube.com/watch?v=SW2aa8Mxtb4</t>
  </si>
  <si>
    <t>https://drive.google.com/file/d/1Ij-vgZn787UrqyrCvgv2_cjYCIs1MPYK/view</t>
  </si>
  <si>
    <t>رومن اعداد پڑھنا اور لکھنا</t>
  </si>
  <si>
    <t>Roman numerals worked example</t>
  </si>
  <si>
    <t>رومن ہندسوں نے مثال کے طور پر کام کیا</t>
  </si>
  <si>
    <t>dGZTQxyfwPI</t>
  </si>
  <si>
    <t>9JE8ZCe2SDw</t>
  </si>
  <si>
    <t>https://www.youtube.com/watch?v=9JE8ZCe2SDw</t>
  </si>
  <si>
    <t>https://drive.google.com/file/d/1N81Q5Nv6rJys7yF7hAZRzqqETTy0-CuL/view</t>
  </si>
  <si>
    <t>مثال بمع حل: رومن اعداد</t>
  </si>
  <si>
    <t>Worked example: whole numbers on the number line</t>
  </si>
  <si>
    <t>کام کیا مثال: نمبر لائن پر پوری تعداد</t>
  </si>
  <si>
    <t>5FdKKWG_5f4</t>
  </si>
  <si>
    <t>D3HJWWcglEI</t>
  </si>
  <si>
    <t>https://www.youtube.com/watch?v=D3HJWWcglEI</t>
  </si>
  <si>
    <t>https://drive.google.com/file/d/1SLD6b4Ztbd5nsogrWoXszaa4AJxv7jCB/view</t>
  </si>
  <si>
    <r>
      <rPr>
        <rFont val="Calibri"/>
        <sz val="12.0"/>
      </rPr>
      <t xml:space="preserve">- The worked example in urdu is talking about moving 30 on the number line while the original video talks about 40. 
- This is the correct video in Urdu </t>
    </r>
    <r>
      <rPr>
        <rFont val="Calibri"/>
        <color rgb="FF1155CC"/>
        <sz val="12.0"/>
        <u/>
      </rPr>
      <t>https://www.youtube.com/watch?v=-sTdOWd3FBk</t>
    </r>
    <r>
      <rPr>
        <rFont val="Calibri"/>
        <sz val="12.0"/>
      </rPr>
      <t xml:space="preserve"> 
- حل شدہ مثال: نمبر لائن پر صحیح اعداد</t>
    </r>
  </si>
  <si>
    <t>Reading and writing large numbers 2</t>
  </si>
  <si>
    <t>بڑی تعداد 2 پڑھنا اور لکھنا 2</t>
  </si>
  <si>
    <t>PXD4GmsVr98</t>
  </si>
  <si>
    <t>Yn1ZehYjTsU</t>
  </si>
  <si>
    <t>https://www.youtube.com/watch?v=Yn1ZehYjTsU</t>
  </si>
  <si>
    <t>- Title says 2. (Perhaps because this was part 2 of the topic or original video or it may be a typo)
- بڑے اعداد پڑھنا اور لکھنا</t>
  </si>
  <si>
    <t>Comparing whole numbers</t>
  </si>
  <si>
    <t>پوری تعداد کا موازنہ کرنا</t>
  </si>
  <si>
    <t>9Jg5S7F2SMQ</t>
  </si>
  <si>
    <t>73hv27k46gk</t>
  </si>
  <si>
    <t>https://www.youtube.com/watch?v=73hv27k46gk</t>
  </si>
  <si>
    <t>https://drive.google.com/file/d/1rWCJcep1BYKiylwu7IDeSj-7lYAGM_sV/view</t>
  </si>
  <si>
    <t>صحیح اعداد کا موازنہ</t>
  </si>
  <si>
    <t>Comparing multi-digit numbers</t>
  </si>
  <si>
    <t>کثیر ہندسوں کی تعداد کا موازنہ کرنا</t>
  </si>
  <si>
    <t>nrOA1U5jH6Q</t>
  </si>
  <si>
    <t>dfxKZO9y-gc</t>
  </si>
  <si>
    <t>https://www.youtube.com/watch?v=dfxKZO9y-gc</t>
  </si>
  <si>
    <t>https://drive.google.com/file/d/1okzfMlWIf3TXj0N-O3Ydv5bSFLMPoA-b/view</t>
  </si>
  <si>
    <t>کثیرالھندسہ اعداد کا موازنہ</t>
  </si>
  <si>
    <t>Metric system: units of distance</t>
  </si>
  <si>
    <t>میٹرک سسٹم: دوری کی اکائییں</t>
  </si>
  <si>
    <t>I3kQJvR7ZIg</t>
  </si>
  <si>
    <t>C_GOZtC0VKU</t>
  </si>
  <si>
    <t>https://www.youtube.com/watch?v=C_GOZtC0VKU</t>
  </si>
  <si>
    <t>https://drive.google.com/file/d/14w9n6LxVPDA2IaW3v3Y9EtWH-HqDC_en/view</t>
  </si>
  <si>
    <t>میٹرک سسٹم: فاصلہ کا نظامِ پیمائش</t>
  </si>
  <si>
    <t>Metric system: units of volume</t>
  </si>
  <si>
    <t>میٹرک سسٹم: حجم کی اکائییں</t>
  </si>
  <si>
    <t>LhMEqsL_M5o</t>
  </si>
  <si>
    <t>j7o-y_Ne8Ac</t>
  </si>
  <si>
    <t>https://www.youtube.com/watch?v=j7o-y_Ne8Ac</t>
  </si>
  <si>
    <t>https://drive.google.com/file/d/1LSCPA-4vDPoO7hNa3faidgSNCc9rTZwq/view</t>
  </si>
  <si>
    <t>Metric system: units of weight</t>
  </si>
  <si>
    <t>میٹرک سسٹم: وزن کے اکائیاں</t>
  </si>
  <si>
    <t>TD1zuENbEdk</t>
  </si>
  <si>
    <t>ntJPnlY2_fM</t>
  </si>
  <si>
    <t>https://www.youtube.com/watch?v=ntJPnlY2_fM</t>
  </si>
  <si>
    <t>https://drive.google.com/file/d/1olL-mbfesHsIbfDT06O4uUZPTaeYoXCY/view</t>
  </si>
  <si>
    <t>میٹرک سسٹم: وزن کا نظامِ پیمائش</t>
  </si>
  <si>
    <t>Converting metric units of length</t>
  </si>
  <si>
    <t>لمبائی کے میٹرک یونٹوں کو تبدیل کرنا</t>
  </si>
  <si>
    <t>y4xYpQhAq1w</t>
  </si>
  <si>
    <t>MaXJRdR83No</t>
  </si>
  <si>
    <t>https://www.youtube.com/watch?v=MaXJRdR83No</t>
  </si>
  <si>
    <t>https://drive.google.com/file/d/1BldIs9UFrfll4RQU_aqPbgI1SJTn8tmL/view</t>
  </si>
  <si>
    <t>لمبائی کے نظامِ پیمائش کا تبادلہ</t>
  </si>
  <si>
    <t>Multi-step unit conversion examples (metric)</t>
  </si>
  <si>
    <t>ملٹی مرحلہ یونٹ کے تبادلوں کی مثالوں (میٹرک)</t>
  </si>
  <si>
    <t>5QFwaG5oM_A</t>
  </si>
  <si>
    <t>P7zPDfzN_9w</t>
  </si>
  <si>
    <t>https://www.youtube.com/watch?v=P7zPDfzN_9w</t>
  </si>
  <si>
    <t>https://drive.google.com/file/d/1D6v_2sWXSk-yyD_9FTIHw4N0OgCTdL9o/view</t>
  </si>
  <si>
    <t>نظامِ پیمائش کے مرحلہ وار تبادلہ کی مثالیں</t>
  </si>
  <si>
    <t>Place Value</t>
  </si>
  <si>
    <t>Comparing whole number place values</t>
  </si>
  <si>
    <t>جگہ کی قیمت</t>
  </si>
  <si>
    <t>پوری تعداد کی جگہ کی قدروں کا موازنہ کرنا</t>
  </si>
  <si>
    <t>VUV56ns_pMw</t>
  </si>
  <si>
    <t>https://www.youtube.com/watch?v=VUV56ns_pMw</t>
  </si>
  <si>
    <t>https://drive.google.com/file/d/1SX9f1Mw_dvib41lLZpphhoMi5713Tjfb/view</t>
  </si>
  <si>
    <r>
      <rPr>
        <rFont val="Calibri"/>
        <sz val="12.0"/>
      </rPr>
      <t xml:space="preserve">The original video needs to be changed to this </t>
    </r>
    <r>
      <rPr>
        <rFont val="Calibri"/>
        <color rgb="FF1155CC"/>
        <sz val="12.0"/>
        <u/>
      </rPr>
      <t>https://www.youtube.com/watch?v=1fOLgOcImPk</t>
    </r>
    <r>
      <rPr>
        <rFont val="Calibri"/>
        <sz val="12.0"/>
      </rPr>
      <t xml:space="preserve"> 
Place Value = قدرِ مقام
صحیح اعداد کی قدرِ مقام کا موازنہ</t>
    </r>
  </si>
  <si>
    <t>Comparing multi-digit whole numbers word problem</t>
  </si>
  <si>
    <t>کثیر ہندسوں کے پورے نمبر الفاظ کے مسئلے کا موازنہ کرنا</t>
  </si>
  <si>
    <t>PqyS66_mE24</t>
  </si>
  <si>
    <t>w6MhgbQCIO8</t>
  </si>
  <si>
    <t>https://www.youtube.com/watch?v=w6MhgbQCIO8</t>
  </si>
  <si>
    <t>https://drive.google.com/file/d/1QIwHOOzTVQ5UjSNKIwswhynWpH0y3ay0/view</t>
  </si>
  <si>
    <t>کثیرالھندسہ صحیح اعداد کے موازنہ کا مسئلہ
- Place Value = قدرِ مقام</t>
  </si>
  <si>
    <t>Place value: comparing same digit in different places</t>
  </si>
  <si>
    <t>جگہ کی قیمت: مختلف مقامات پر ایک ہی ہندسے کا موازنہ کرنا</t>
  </si>
  <si>
    <t>PvSx8oJ7PrM</t>
  </si>
  <si>
    <t>aWmCC1qTyWA</t>
  </si>
  <si>
    <t>https://www.youtube.com/watch?v=aWmCC1qTyWA</t>
  </si>
  <si>
    <t>https://drive.google.com/file/d/1E73e-FupvD4rHbTQYX9cLMZprmOHu7Yq/view</t>
  </si>
  <si>
    <t>قدرِ مقام: ایک ہی ہندسے کی مختلف مقامات پہ قدر
Place Value = قدرِ مقام</t>
  </si>
  <si>
    <t>Counting by tens</t>
  </si>
  <si>
    <t>دسیوں کے ذریعہ گنتی</t>
  </si>
  <si>
    <t>UnPpFw3natI</t>
  </si>
  <si>
    <t>oNYMnhhTU2Q</t>
  </si>
  <si>
    <t>https://www.youtube.com/watch?v=oNYMnhhTU2Q</t>
  </si>
  <si>
    <t>https://drive.google.com/file/d/1Cyt3vh7KHYTukc6rPHvliy22TwpTHbzn/view</t>
  </si>
  <si>
    <t>Place Value = قدرِ مقام</t>
  </si>
  <si>
    <t>Rounding to nearest 10</t>
  </si>
  <si>
    <t>قریب 10 تک گول کرنا</t>
  </si>
  <si>
    <t>w2M5CzTFYfI</t>
  </si>
  <si>
    <t>utOnuZddCoU</t>
  </si>
  <si>
    <t>https://www.youtube.com/watch?v=utOnuZddCoU</t>
  </si>
  <si>
    <t>https://drive.google.com/file/d/12izWapbViz9H4AhMYA3UNCY2FtYg9IyL/view</t>
  </si>
  <si>
    <t>SMK</t>
  </si>
  <si>
    <t>نزدیک ترین دہائی تک تکمیل
Place Value = قدرِ مقام</t>
  </si>
  <si>
    <t>Rounding to nearest 100</t>
  </si>
  <si>
    <t>قریب قریب 100 تک گول کرنا</t>
  </si>
  <si>
    <t>19yOv4P2ccw</t>
  </si>
  <si>
    <t>6vnbaGFwMSo</t>
  </si>
  <si>
    <t>https://www.youtube.com/watch?v=6vnbaGFwMSo</t>
  </si>
  <si>
    <t>https://drive.google.com/file/d/1jZdr2PWaKGHq_8hGCkzyiga01IzRVEph/view</t>
  </si>
  <si>
    <t>نزدیک ترین سینکڑے تک تکمیل
Place Value = قدرِ مقام</t>
  </si>
  <si>
    <t>Rounding to nearest 10 and 100</t>
  </si>
  <si>
    <t>قریب قریب 10 اور 100 تک گول کرنا</t>
  </si>
  <si>
    <t>jvp0mtr1kFM</t>
  </si>
  <si>
    <t>3NLzWzvjbw8</t>
  </si>
  <si>
    <t>https://www.youtube.com/watch?v=3NLzWzvjbw8</t>
  </si>
  <si>
    <t>https://drive.google.com/file/d/1mSPCs0pycHqoTYDSi_klOCkaeLTpE6la/view</t>
  </si>
  <si>
    <t>نزدیک ترین دہائی یا سینکڑے تک تکمیل
Place Value = قدرِ مقام</t>
  </si>
  <si>
    <t>Rounding whole numbers to nearest hundred</t>
  </si>
  <si>
    <t>پوری تعداد کو قریب ترین سو تک گول کرنا</t>
  </si>
  <si>
    <t>kqVZT4COrAQ</t>
  </si>
  <si>
    <t>tR5WlPv-Vec</t>
  </si>
  <si>
    <t>https://www.youtube.com/watch?v=tR5WlPv-Vec</t>
  </si>
  <si>
    <t>https://drive.google.com/file/d/1X_M-U2hzgMxu59Btluf2oRfGmSVrp6HB/view</t>
  </si>
  <si>
    <t>صحیح اعداد کی نزدیک ترین سینکڑے تک تکمیل
Place Value = قدرِ مقام</t>
  </si>
  <si>
    <t>Rounding whole numbers to nearest thousand</t>
  </si>
  <si>
    <t>پوری تعداد کو قریب ترین ہزار تک گول کرنا</t>
  </si>
  <si>
    <t>xdipzLRCUGU</t>
  </si>
  <si>
    <t>uT9SWJvml7U</t>
  </si>
  <si>
    <t>https://www.youtube.com/watch?v=uT9SWJvml7U</t>
  </si>
  <si>
    <t>https://drive.google.com/file/d/1LRchM4ODcO20K6sHNfTGAPK9LnrcR4Ak/view</t>
  </si>
  <si>
    <t>صحیح اعداد کی نزدیک ترین ہزارویں تک تکمیل
Place Value = قدرِ مقام</t>
  </si>
  <si>
    <t>Rounding whole numbers to nearest ten</t>
  </si>
  <si>
    <t>پوری تعداد کو قریب ترین دس میں گول کرنا</t>
  </si>
  <si>
    <t>rIGloxwWvTw</t>
  </si>
  <si>
    <t>WN3KoA5vhSI</t>
  </si>
  <si>
    <t>https://www.youtube.com/watch?v=WN3KoA5vhSI</t>
  </si>
  <si>
    <t>https://drive.google.com/file/d/1YrjMzhN5_zuPH--o6smT1WeGz6Xy1FGF/view</t>
  </si>
  <si>
    <t>صحیح اعداد کی نزدیک ترین دہائی تک تکمیل
Place Value = قدرِ مقام</t>
  </si>
  <si>
    <t>Rounding whole numbers: missing digit</t>
  </si>
  <si>
    <t>گول کرنے والی پوری تعداد: گمشدہ ہندسہ</t>
  </si>
  <si>
    <t>Hixy7TX-Nwo</t>
  </si>
  <si>
    <t>loBk2XLqAnk</t>
  </si>
  <si>
    <t>https://www.youtube.com/watch?v=loBk2XLqAnk</t>
  </si>
  <si>
    <t>https://drive.google.com/file/d/17YIw4iNbRZC_CeiG23hJQmyD-Xac5DY_/view</t>
  </si>
  <si>
    <t>صحیح اعداد کی تکمیل: لاپتہ ہندسہ
Place Value = قدرِ مقام</t>
  </si>
  <si>
    <t>Rounding whole numbers word problem</t>
  </si>
  <si>
    <t>گول کرنے کے پورے نمبروں کے الفاظ کا مسئلہ</t>
  </si>
  <si>
    <t>M_d8HCAmS5M</t>
  </si>
  <si>
    <t>dYbc0pBEmTo</t>
  </si>
  <si>
    <t>https://www.youtube.com/watch?v=dYbc0pBEmTo</t>
  </si>
  <si>
    <t>https://drive.google.com/file/d/1trx08M2SbuAioxEsL74ctOf96lzuqnmq/view</t>
  </si>
  <si>
    <t>صحیح اعداد کی تکمیل کا مسئلہ
Place Value = قدرِ مقام</t>
  </si>
  <si>
    <t>Identify and order absolute values</t>
  </si>
  <si>
    <t>مطلق اقدار کی شناخت اور آرڈر کریں</t>
  </si>
  <si>
    <t>-tUC3xIBcss</t>
  </si>
  <si>
    <t>PqI8IE8XmgI</t>
  </si>
  <si>
    <t>https://www.youtube.com/watch?v=PqI8IE8XmgI</t>
  </si>
  <si>
    <t>https://drive.google.com/file/d/1seNzZCB7jvEcHf9UvHfjjRknMKHuNlGW/view</t>
  </si>
  <si>
    <t>مطلق اقدار کی شناخت اور ترتیب
Place Value = قدرِ مقام</t>
  </si>
  <si>
    <t>Absolute value word problems</t>
  </si>
  <si>
    <t>مطلق قدر لفظ کے مسائل</t>
  </si>
  <si>
    <t>Ig7RSc-93Bs</t>
  </si>
  <si>
    <t>M4-9YGAG_2A</t>
  </si>
  <si>
    <t>https://www.youtube.com/watch?v=M4-9YGAG_2A</t>
  </si>
  <si>
    <t>https://drive.google.com/file/d/1OfXYusHUkPqfUJBEPlHnWRPCiNqTlNye/view</t>
  </si>
  <si>
    <t>قدرِ مطلق سے متعلق مسائل
Place Value = قدرِ مقام</t>
  </si>
  <si>
    <t>Addition and Subtraction</t>
  </si>
  <si>
    <t>More on Addition and Subtraction</t>
  </si>
  <si>
    <t>Addition word problem: horses</t>
  </si>
  <si>
    <t>اضافہ اور گھٹاؤ</t>
  </si>
  <si>
    <t>اضافے اور گھٹاؤ پر مزید</t>
  </si>
  <si>
    <t>اس کے علاوہ الفاظ کا مسئلہ: گھوڑے</t>
  </si>
  <si>
    <t>1dZsuE0vxEI</t>
  </si>
  <si>
    <t>NaS3XjB5ibk</t>
  </si>
  <si>
    <t>https://www.youtube.com/watch?v=NaS3XjB5ibk</t>
  </si>
  <si>
    <t>https://drive.google.com/file/d/1ZJcqdUvy5KekLJbHlpRf1JRb2JaEkDkt/view</t>
  </si>
  <si>
    <t>اضافے کا مسئلہ: گھوڑے</t>
  </si>
  <si>
    <t>Subtraction word problem: snow</t>
  </si>
  <si>
    <t>گھٹاؤ کے لفظ کا مسئلہ: برف</t>
  </si>
  <si>
    <t>wyWy4PouQxQ</t>
  </si>
  <si>
    <t>6PmLS08DxzA</t>
  </si>
  <si>
    <t>https://www.youtube.com/watch?v=6PmLS08DxzA</t>
  </si>
  <si>
    <t>https://drive.google.com/file/d/1RDWsa7qGIVYqSurHXnQXoLW0cu1EeWmr/view</t>
  </si>
  <si>
    <t>گھٹاؤ کا مسئلہ: برف</t>
  </si>
  <si>
    <t>Subtraction word problem: crayons</t>
  </si>
  <si>
    <t>گھٹاؤ کے لفظ کا مسئلہ: کریونز</t>
  </si>
  <si>
    <t>ZJ39gHgz_Dk</t>
  </si>
  <si>
    <t>aSP2w6LjmhM</t>
  </si>
  <si>
    <t>https://www.youtube.com/watch?v=aSP2w6LjmhM</t>
  </si>
  <si>
    <t>https://drive.google.com/file/d/19OQRidpjCbiB2ZStEDWuaGaS3GAWmFN2/view</t>
  </si>
  <si>
    <t>گھٹاؤ کا مسئلہ: کرییان</t>
  </si>
  <si>
    <t>Subtraction word problem: basketball</t>
  </si>
  <si>
    <t>گھٹاؤ کے لفظ کا مسئلہ: باسکٹ بال</t>
  </si>
  <si>
    <t>qyvwN-2PoXA</t>
  </si>
  <si>
    <t>thFpGAOwB_Q</t>
  </si>
  <si>
    <t>https://www.youtube.com/watch?v=thFpGAOwB_Q</t>
  </si>
  <si>
    <t>https://drive.google.com/file/d/1T39kh_QhrydwDbKiaY3YE0IVjlWlrTfz/view</t>
  </si>
  <si>
    <t>گھٹاؤ کا مسئلہ: کرکت</t>
  </si>
  <si>
    <t>Addition word problem: starfish</t>
  </si>
  <si>
    <t>اس کے علاوہ لفظ کا مسئلہ: اسٹار فش</t>
  </si>
  <si>
    <t>QYOieJuzDr4</t>
  </si>
  <si>
    <t>_v8E3Qi8b9o</t>
  </si>
  <si>
    <t>https://www.youtube.com/watch?v=_v8E3Qi8b9o</t>
  </si>
  <si>
    <t>https://drive.google.com/file/d/1NklwAU4IbNB067MtXZUdY7t4j2sOffZC/view</t>
  </si>
  <si>
    <t>اضافے کا مسئلہ: اسٹارفش</t>
  </si>
  <si>
    <t>Addition word problem: spots</t>
  </si>
  <si>
    <t>اس کے علاوہ الفاظ کا مسئلہ: دھبے</t>
  </si>
  <si>
    <t>pvyqucC-0NU</t>
  </si>
  <si>
    <t>UY5_6pRtL4I</t>
  </si>
  <si>
    <t>https://www.youtube.com/watch?v=UY5_6pRtL4I</t>
  </si>
  <si>
    <t>https://drive.google.com/file/d/1Mt-5kmDhSHy7tZQc_uKa7OFnamnNgjLD/view</t>
  </si>
  <si>
    <t>اضافے کا مسئلہ: نقطے</t>
  </si>
  <si>
    <t>Multiplication and Division</t>
  </si>
  <si>
    <t>Introduction to Multiplication</t>
  </si>
  <si>
    <t>Equal groups</t>
  </si>
  <si>
    <t>ضرب اور تقسیم</t>
  </si>
  <si>
    <t>ضرب کا تعارف</t>
  </si>
  <si>
    <t>مساوی گروپس</t>
  </si>
  <si>
    <t>mGvunan-I-Q</t>
  </si>
  <si>
    <t>S0z_tc0uLrA</t>
  </si>
  <si>
    <t>https://www.youtube.com/watch?v=S0z_tc0uLrA</t>
  </si>
  <si>
    <t>https://drive.google.com/file/d/1xZDmGc_k5nx06tPPQWnHCzglfHK7t-_y/view</t>
  </si>
  <si>
    <t>KA Original link incorrect</t>
  </si>
  <si>
    <t>Introduction to multiplication</t>
  </si>
  <si>
    <t>RNxwasijbAo</t>
  </si>
  <si>
    <t>kqOafblWUwE</t>
  </si>
  <si>
    <t>https://www.youtube.com/watch?v=kqOafblWUwE</t>
  </si>
  <si>
    <t>https://drive.google.com/file/d/1UHr5ydccpkDm4YOxbkiJ94PaZt3l8cha/view</t>
  </si>
  <si>
    <t>Multiplication as repeated addition</t>
  </si>
  <si>
    <t>بار بار اضافے کے طور پر ضرب</t>
  </si>
  <si>
    <t>qUAeDpmqWDQ</t>
  </si>
  <si>
    <t>_dUj25lvZ_E</t>
  </si>
  <si>
    <t>https://www.youtube.com/watch?v=_dUj25lvZ_E</t>
  </si>
  <si>
    <t>https://drive.google.com/file/d/10QoDRyIFTyVNibgQnADVzD5IyF_epBf3/view</t>
  </si>
  <si>
    <t>ضرب بحیثیت دہراتا اضافہ</t>
  </si>
  <si>
    <t>Multiplication on the number line</t>
  </si>
  <si>
    <t>نمبر لائن پر ضرب</t>
  </si>
  <si>
    <t>PLDfl6daajo</t>
  </si>
  <si>
    <t>JuELRyZevvw</t>
  </si>
  <si>
    <t>https://www.youtube.com/watch?v=JuELRyZevvw</t>
  </si>
  <si>
    <t>https://drive.google.com/file/d/1Sh5p7bCd3xTAWbPzxEIM-Pde4Pe9knhv/view</t>
  </si>
  <si>
    <t>Multiplication as equal groups</t>
  </si>
  <si>
    <t>مساوی گروپس کے طور پر ضرب</t>
  </si>
  <si>
    <t>cDpBtkU2cf8</t>
  </si>
  <si>
    <t>YE-uaTIpBfk</t>
  </si>
  <si>
    <t>https://www.youtube.com/watch?v=YE-uaTIpBfk</t>
  </si>
  <si>
    <t>https://drive.google.com/file/d/1dblziD0M7fJK5ttzy3aT0olWVPrzMcyj/view</t>
  </si>
  <si>
    <t>KA Original link incorrect. Substitute with video 40</t>
  </si>
  <si>
    <t>More ways to multiply</t>
  </si>
  <si>
    <t>ضرب لگانے کے مزید طریقے</t>
  </si>
  <si>
    <t>NWJinKmWzx8</t>
  </si>
  <si>
    <t>b11gCWzDyxU</t>
  </si>
  <si>
    <t>https://www.youtube.com/watch?v=b11gCWzDyxU</t>
  </si>
  <si>
    <t>https://drive.google.com/file/d/17h23IxKgceb9B2hS1ov7PVKsQHntD93f/view</t>
  </si>
  <si>
    <t>KA Original link incorrect
ضرب کرنے کے مزید طریقے</t>
  </si>
  <si>
    <t>Multiplication with arrays</t>
  </si>
  <si>
    <t>صفوں کے ساتھ ضرب</t>
  </si>
  <si>
    <t>UBCvmstiOzQ</t>
  </si>
  <si>
    <t>https://www.youtube.com/watch?v=UBCvmstiOzQ</t>
  </si>
  <si>
    <t>https://drive.google.com/file/d/1shQJvrzqT5-N153iXM3AD4DZF9Fck76e/view</t>
  </si>
  <si>
    <t>Multiplication in real world contexts</t>
  </si>
  <si>
    <t>حقیقی دنیا کے سیاق و سباق میں ضرب</t>
  </si>
  <si>
    <t>vdJn_ncXpv8</t>
  </si>
  <si>
    <t>D5ix07O1ZNY</t>
  </si>
  <si>
    <t>https://www.youtube.com/watch?v=D5ix07O1ZNY</t>
  </si>
  <si>
    <t>https://drive.google.com/file/d/13C_ZimJKBczmDHl-Oz7fGrtltNhVJi6w/view</t>
  </si>
  <si>
    <t>Basic multiplication</t>
  </si>
  <si>
    <t>بنیادی ضرب</t>
  </si>
  <si>
    <t>mvOkMYCygps</t>
  </si>
  <si>
    <t>26_EaV7LolA</t>
  </si>
  <si>
    <t>https://www.youtube.com/watch?v=26_EaV7LolA</t>
  </si>
  <si>
    <t>https://drive.google.com/file/d/1fNReH5SmxszWVLdJxuYB2dJ_kSTGtRsM/view</t>
  </si>
  <si>
    <t>Ways to represent multiplication</t>
  </si>
  <si>
    <t>ضرب کی نمائندگی کرنے کے طریقے</t>
  </si>
  <si>
    <t>Yw3EoxC_GXU</t>
  </si>
  <si>
    <t>HR-2yeS_ca4</t>
  </si>
  <si>
    <t>https://www.youtube.com/watch?v=HR-2yeS_ca4</t>
  </si>
  <si>
    <t>https://drive.google.com/file/d/1Zdq6DULetxqcOqVX8P4-wns7u4BBnoO8/view</t>
  </si>
  <si>
    <t>Commutative property of multiplication</t>
  </si>
  <si>
    <t>ضرب کی آب و ہوا کی جائیداد</t>
  </si>
  <si>
    <t>ENKH97PYssg</t>
  </si>
  <si>
    <t>s7Z0xV8pK0c</t>
  </si>
  <si>
    <t>https://www.youtube.com/watch?v=s7Z0xV8pK0c</t>
  </si>
  <si>
    <t>https://drive.google.com/file/d/1Oa0qj1IDoJ6Y0ddL4Zv9Ej1He2_cFgFo/view</t>
  </si>
  <si>
    <t>KA Original link incorrect
ضرب کی استبدالی خصوصیت</t>
  </si>
  <si>
    <t>Distributive property when multiplying</t>
  </si>
  <si>
    <t>جب ضرب لگاتے ہو تو تقسیم کی جائیداد</t>
  </si>
  <si>
    <t>zRgnVbh6psI</t>
  </si>
  <si>
    <t>GMrUfV9d7Mc</t>
  </si>
  <si>
    <t>https://www.youtube.com/watch?v=GMrUfV9d7Mc</t>
  </si>
  <si>
    <t>https://drive.google.com/file/d/14EtGeNIq1-MwrdFMNQEXRXfu1J98i8F-/view</t>
  </si>
  <si>
    <t>تقسیمی خصوصی برائے ضرب</t>
  </si>
  <si>
    <t>Properties and patterns for multiplication</t>
  </si>
  <si>
    <t>ضرب کے لئے خصوصیات اور نمونے</t>
  </si>
  <si>
    <t>um2nlNVM_YM</t>
  </si>
  <si>
    <t>9beT-hHFY2s</t>
  </si>
  <si>
    <t>https://www.youtube.com/watch?v=9beT-hHFY2s</t>
  </si>
  <si>
    <t>https://drive.google.com/file/d/1eubme6CH6XPGqqcawA31hFnnP702l_cu/view</t>
  </si>
  <si>
    <t>خصوصیات و سانچہ جات برائے ضرب</t>
  </si>
  <si>
    <t>Associative property of multiplication</t>
  </si>
  <si>
    <t>ضرب کی وابستہ جائیداد</t>
  </si>
  <si>
    <t>Wqxfm7EPcjo</t>
  </si>
  <si>
    <t>SzVP-UbmQcQ</t>
  </si>
  <si>
    <t>https://www.youtube.com/watch?v=SzVP-UbmQcQ</t>
  </si>
  <si>
    <t>https://drive.google.com/file/d/1ekR91BCBAyrRsUD8MxiMON_AqsOsJ5A2/view</t>
  </si>
  <si>
    <t>صرب دینے کی اشتراکی خصوصیت</t>
  </si>
  <si>
    <t>Multiplying 2-digit by 1-digit</t>
  </si>
  <si>
    <t>1 ہندسوں کے ذریعہ 2 ہندسوں کو ضرب دینا</t>
  </si>
  <si>
    <t>k68CPfcehTE</t>
  </si>
  <si>
    <t>q4xcIljLpMI</t>
  </si>
  <si>
    <t>https://www.youtube.com/watch?v=q4xcIljLpMI</t>
  </si>
  <si>
    <t>https://drive.google.com/file/d/1aJvOFMnrseowFMIRw6x9BxluHPkvUyfp/view</t>
  </si>
  <si>
    <t>دو عددی نمبروں کو ایک عددی نمبروں سے ضرب دینا</t>
  </si>
  <si>
    <t>Multiplying 4-digit by 1-digit (regrouping)</t>
  </si>
  <si>
    <t>1 ہندسے کے ذریعہ 4 ہندسوں کو ضرب (دوبارہ تشکیل)</t>
  </si>
  <si>
    <t>UvAOynxGfIU</t>
  </si>
  <si>
    <t>Y5_Gi4kF5YA</t>
  </si>
  <si>
    <t>https://www.youtube.com/watch?v=Y5_Gi4kF5YA</t>
  </si>
  <si>
    <t>https://drive.google.com/file/d/1NR7qDnRv_iKBvwdy3Ocb5yMlOTg1BLSg/view</t>
  </si>
  <si>
    <t>چار عددی نمبروں کو ایک عددی نمبروں سے ضرب دینا (ری گروپنگ)</t>
  </si>
  <si>
    <t>Multiplying 2-digit by 2-digit: 36 * 23</t>
  </si>
  <si>
    <t>2 ہندسوں کے ذریعہ 2 ہندسوں کو ضرب دینا: 36 * 23</t>
  </si>
  <si>
    <t>t8m0NalQtEk</t>
  </si>
  <si>
    <t>GXRFJVwLaTY</t>
  </si>
  <si>
    <t>https://www.youtube.com/watch?v=GXRFJVwLaTY</t>
  </si>
  <si>
    <t>https://drive.google.com/file/d/1PlvkjnLbUA9NdrgF_ojx-kgYzofZo0lH/view</t>
  </si>
  <si>
    <t>دو عددی نمبروں کو دو عددی نمبروں سے ضرب دینا: 36 ٭ 23</t>
  </si>
  <si>
    <t>Multiplying 2-digit by 2-digit: 23 * 44</t>
  </si>
  <si>
    <t>2 ہندسوں کے ذریعہ 2 ہندسوں کو ضرب دینا: 23 * 44</t>
  </si>
  <si>
    <t>0WUXQNjdRvM</t>
  </si>
  <si>
    <t>bc-7ofwPEX0</t>
  </si>
  <si>
    <t>https://www.youtube.com/watch?v=bc-7ofwPEX0</t>
  </si>
  <si>
    <t>https://drive.google.com/file/d/1lNtSUWX7ACHpgpP4ozoRWIRHkI3sOBYL/view</t>
  </si>
  <si>
    <t>دو عددی نمبروں کو دو عددی نمبروں سے ضرب دینا: 23 ٭ 44</t>
  </si>
  <si>
    <t>Introduction to Division</t>
  </si>
  <si>
    <t>The idea of division</t>
  </si>
  <si>
    <t>تقسیم کا تعارف</t>
  </si>
  <si>
    <t>تقسیم کا خیال</t>
  </si>
  <si>
    <t>QI6x0KNxiCs</t>
  </si>
  <si>
    <t>bNR3a2FSNhE</t>
  </si>
  <si>
    <t>https://www.youtube.com/watch?v=bNR3a2FSNhE</t>
  </si>
  <si>
    <t>https://drive.google.com/file/d/1R2w3oOCgLIZkIn2ie9ZtLIoS_1zNX3lC/view</t>
  </si>
  <si>
    <t>Intro to division</t>
  </si>
  <si>
    <t>ڈویژن سے تعارف</t>
  </si>
  <si>
    <t>MTzTqvzWzm8</t>
  </si>
  <si>
    <t>SSwFt7CYw6E</t>
  </si>
  <si>
    <t>https://www.youtube.com/watch?v=SSwFt7CYw6E</t>
  </si>
  <si>
    <t>https://drive.google.com/file/d/1_lUac8b98Y_fO7Joduyke0yyDugek-b7/view</t>
  </si>
  <si>
    <t>Ways to represent division</t>
  </si>
  <si>
    <t>تقسیم کی نمائندگی کرنے کے طریقے</t>
  </si>
  <si>
    <t>4I9iibPLdBw</t>
  </si>
  <si>
    <t>npGG4_knkxU</t>
  </si>
  <si>
    <t>https://www.youtube.com/watch?v=npGG4_knkxU</t>
  </si>
  <si>
    <t>https://drive.google.com/file/d/1k072R3cVa2HBtjm-__rhTYQbhXLdeGSq/view</t>
  </si>
  <si>
    <t>Canceling zeros when dividing</t>
  </si>
  <si>
    <t>تقسیم کرتے وقت زیرو کو منسوخ کرنا</t>
  </si>
  <si>
    <t>ccS5Fy5yLjk</t>
  </si>
  <si>
    <t>W3vPxrb5O6E</t>
  </si>
  <si>
    <t>https://www.youtube.com/watch?v=W3vPxrb5O6E</t>
  </si>
  <si>
    <t>https://drive.google.com/file/d/19zsDKkQdCMAAOFRF5YfaIk85Tau9KC8t/view</t>
  </si>
  <si>
    <t>Long division: 280√∑5</t>
  </si>
  <si>
    <t>لانگ ڈویژن: 280 دالان</t>
  </si>
  <si>
    <t>HY-8ydAbiik</t>
  </si>
  <si>
    <t>Q6mNt4sRJ-I</t>
  </si>
  <si>
    <t>https://www.youtube.com/watch?v=Q6mNt4sRJ-I</t>
  </si>
  <si>
    <t>https://drive.google.com/file/d/1ONTr65Z_nJPW-oIEL19YuSD1Z5RLgIly/view</t>
  </si>
  <si>
    <t>طویل تقسیم 280 بٹا 5</t>
  </si>
  <si>
    <t>Partial quotient method of division: introduction</t>
  </si>
  <si>
    <t>ڈویژن کا جزوی اقتباس طریقہ: تعارف</t>
  </si>
  <si>
    <t>Ws4Zq-gceSY</t>
  </si>
  <si>
    <t>XSbVEJuKHPY</t>
  </si>
  <si>
    <t>https://www.youtube.com/watch?v=XSbVEJuKHPY</t>
  </si>
  <si>
    <t>https://drive.google.com/file/d/1ZpANznIGYuftoqRV3MV_6rM1sfPB5Fau/view</t>
  </si>
  <si>
    <t>Partial quotient method of division: example using very large numbers</t>
  </si>
  <si>
    <t>ڈویژن کا جزوی اقتباس طریقہ: مثال بہت بڑی تعداد میں استعمال کرتے ہوئے</t>
  </si>
  <si>
    <t>gamEPRpt9jo</t>
  </si>
  <si>
    <t>TlnmfwyBcQY</t>
  </si>
  <si>
    <t>https://www.youtube.com/watch?v=TlnmfwyBcQY</t>
  </si>
  <si>
    <t>https://drive.google.com/file/d/1ZPfE0c_aYqGLVYheVk6KUVuCLrOBPFx7/view</t>
  </si>
  <si>
    <t>ڈویژن کا جزوی اقتباس طریقہ: بڑے نمبرز والی مثال</t>
  </si>
  <si>
    <t>Division as equal groups</t>
  </si>
  <si>
    <t>مساوی گروپس کے طور پر تقسیم</t>
  </si>
  <si>
    <t>9SoMlAanyu8</t>
  </si>
  <si>
    <t>https://www.youtube.com/watch?v=9SoMlAanyu8</t>
  </si>
  <si>
    <t>https://drive.google.com/file/d/1kL4lQ417t9-KXRgr_c9C2H_JrWh1JfZ7/view</t>
  </si>
  <si>
    <t>Visualizing division with arrays</t>
  </si>
  <si>
    <t>صفوں کے ساتھ ڈویژن کا تصور کرنا</t>
  </si>
  <si>
    <t>qIAszZBV84s</t>
  </si>
  <si>
    <t>XhgU7oM_OjM</t>
  </si>
  <si>
    <t>https://www.youtube.com/watch?v=XhgU7oM_OjM</t>
  </si>
  <si>
    <t>https://drive.google.com/file/d/1_mlRVj6LxsY3nt3tpAD8vYGGwxJdpp7B/view</t>
  </si>
  <si>
    <t>Division in context</t>
  </si>
  <si>
    <t>سیاق و سباق میں تقسیم</t>
  </si>
  <si>
    <t>vBWuQnmiY3k</t>
  </si>
  <si>
    <t>frL1fGBoWvc</t>
  </si>
  <si>
    <t>https://www.youtube.com/watch?v=frL1fGBoWvc</t>
  </si>
  <si>
    <t>https://drive.google.com/file/d/12rNSJDhXE4-2Q9IjUbQ6Ewz8joduY9BT/view</t>
  </si>
  <si>
    <t>تقسیم کے سیاق و سباق
Drive link incorrect</t>
  </si>
  <si>
    <t>Relating division to multiplication</t>
  </si>
  <si>
    <t>ضرب سے تقسیم</t>
  </si>
  <si>
    <t>qcMJ1pN36r4</t>
  </si>
  <si>
    <t>bweSA7fWx_M</t>
  </si>
  <si>
    <t>https://www.youtube.com/watch?v=bweSA7fWx_M</t>
  </si>
  <si>
    <t>ضرب اور تقسیم کا باہمی تعلق</t>
  </si>
  <si>
    <t>Division word problem: school building</t>
  </si>
  <si>
    <t>ڈویژن ورڈ کا مسئلہ: اسکول کی عمارت</t>
  </si>
  <si>
    <t>5GOhM3jq9Fc</t>
  </si>
  <si>
    <t>SntM6pP4qxY</t>
  </si>
  <si>
    <t>https://www.youtube.com/watch?v=SntM6pP4qxY</t>
  </si>
  <si>
    <t>https://drive.google.com/file/d/15MzQ1RMscssCVfk-SUwigoqIbjkW8bPy/view</t>
  </si>
  <si>
    <t>تقسیم کا مسئلہ: اسکول کی عمارت</t>
  </si>
  <si>
    <t>Unknowns with multiplication and division</t>
  </si>
  <si>
    <t>ضرب اور تقسیم کے ساتھ نامعلوم</t>
  </si>
  <si>
    <t>TqAtt3g6Tkc</t>
  </si>
  <si>
    <t>YuiiqmF-xcs</t>
  </si>
  <si>
    <t>https://www.youtube.com/watch?v=YuiiqmF-xcs</t>
  </si>
  <si>
    <t>https://drive.google.com/file/d/1pn5YuCSdaIbJEw3fVsTEaxVQlocJuczf/view</t>
  </si>
  <si>
    <t>Division word problem: blueberries</t>
  </si>
  <si>
    <t>ڈویژن ورڈ کا مسئلہ: بلوبیری</t>
  </si>
  <si>
    <t>QXNg_u5Tv8Q</t>
  </si>
  <si>
    <t>Xh0KGnohsfM</t>
  </si>
  <si>
    <t>https://www.youtube.com/watch?v=Xh0KGnohsfM</t>
  </si>
  <si>
    <t>https://drive.google.com/file/d/1AjgIVaGLGa4n0kciI70cCjwPINbWT2eL/view</t>
  </si>
  <si>
    <t>تقسیم کا مسئلہ: سموسے</t>
  </si>
  <si>
    <t>Introduction to remainders</t>
  </si>
  <si>
    <t>باقی افراد کا تعارف</t>
  </si>
  <si>
    <t>P1qyjdh_sIw</t>
  </si>
  <si>
    <t>vgOlUoKxDXM</t>
  </si>
  <si>
    <t>https://www.youtube.com/watch?v=vgOlUoKxDXM</t>
  </si>
  <si>
    <t>https://drive.google.com/file/d/16Ry7HU_BNHKJo0ktTpt-PiAjdx-x9xKD/view</t>
  </si>
  <si>
    <t>حاصلِ تفریق کا تعارف</t>
  </si>
  <si>
    <t>Introduction to division with partial quotients (no remainder)</t>
  </si>
  <si>
    <t>جزوی کوٹینٹس کے ساتھ تقسیم کا تعارف (کوئی باقی نہیں)</t>
  </si>
  <si>
    <t>D7y3xmSME-4</t>
  </si>
  <si>
    <t>https://www.youtube.com/watch?v=D7y3xmSME-4</t>
  </si>
  <si>
    <t>https://drive.google.com/file/d/1NidufUjKGyA3zy3llPznub1Jw0IRZ6HN/view</t>
  </si>
  <si>
    <t>جزوی اقتباس کے ذریعے تقسیم کا تعارف (بغیر بقایاجات)</t>
  </si>
  <si>
    <t>Division with partial quotients (remainder)</t>
  </si>
  <si>
    <t>جزوی کوئٹینٹ کے ساتھ ڈویژن (باقی)</t>
  </si>
  <si>
    <t>8HXIJ63auv0</t>
  </si>
  <si>
    <t>https://www.youtube.com/watch?v=8HXIJ63auv0</t>
  </si>
  <si>
    <t>Drive Link incorrect
جزوی اقتباس کے ذریعے تقسیم کا تعارف (بمع بقایاجات)</t>
  </si>
  <si>
    <t>Intro to long division (remainders)</t>
  </si>
  <si>
    <t>لمبی ڈویژن سے تعارف (باقی رہ جانے والے)</t>
  </si>
  <si>
    <t>NcADzGz3bSI</t>
  </si>
  <si>
    <t>YdAEduP62Yc</t>
  </si>
  <si>
    <t>https://www.youtube.com/watch?v=YdAEduP62Yc</t>
  </si>
  <si>
    <t>https://drive.google.com/file/d/1NFm3D_DiTfaqwvHwzstZ7TbC6BrsZx73/view</t>
  </si>
  <si>
    <t>Drive Link incorrect
طویل تقسیم کا تعارف (بقایاجات)</t>
  </si>
  <si>
    <t>Dividing by 2-digits: 6250√∑25</t>
  </si>
  <si>
    <t>2 ہندسوں کے ذریعہ تقسیم کرنا: 6250 دالان</t>
  </si>
  <si>
    <t>gHTH6PKfpMc</t>
  </si>
  <si>
    <t>wU2tKHFIT-A</t>
  </si>
  <si>
    <t>https://www.youtube.com/watch?v=wU2tKHFIT-A</t>
  </si>
  <si>
    <t>https://drive.google.com/file/d/1lizhFe8pmkNeq9RmrkC-yqHGpaRIo8zu/view</t>
  </si>
  <si>
    <t>دو ہندسی نمبروں پہ تقسیم کرنا: 6250 بٹا 25</t>
  </si>
  <si>
    <t>More with Multiplication and Division</t>
  </si>
  <si>
    <t>Multiplication word problem: parking lot</t>
  </si>
  <si>
    <t>ضرب اور تقسیم کے ساتھ مزید</t>
  </si>
  <si>
    <t>ضرب لفظ کا مسئلہ: پارکنگ لاٹ</t>
  </si>
  <si>
    <t>6QZCj4O9sk0</t>
  </si>
  <si>
    <t>XpgOYBKVL0E</t>
  </si>
  <si>
    <t>https://www.youtube.com/watch?v=XpgOYBKVL0E</t>
  </si>
  <si>
    <t>https://drive.google.com/file/d/1wYkmTZdwwvpYJtJ7JOimEkt91iebNgUa/view</t>
  </si>
  <si>
    <t>Multiplication word problem: soda party</t>
  </si>
  <si>
    <t>ضرب لفظ کا مسئلہ: سوڈا پارٹی</t>
  </si>
  <si>
    <t>iqpDFKIREBo</t>
  </si>
  <si>
    <t>Z2Oh3_-mimU</t>
  </si>
  <si>
    <t>https://www.youtube.com/watch?v=Z2Oh3_-mimU</t>
  </si>
  <si>
    <t>https://drive.google.com/file/d/1rm7qzLZYfmk7nhfN8hnHhI1_MD-uRKVV/view</t>
  </si>
  <si>
    <t>Properties of multiplication</t>
  </si>
  <si>
    <t>ضرب کی خصوصیات</t>
  </si>
  <si>
    <t>KzwH9vtvM-k</t>
  </si>
  <si>
    <t>https://www.youtube.com/watch?v=KzwH9vtvM-k</t>
  </si>
  <si>
    <t>https://drive.google.com/file/d/166PH-RXaREtuGfMcvI_WSC2ubJmVsbCd/view</t>
  </si>
  <si>
    <t>KA Original link incorrect.</t>
  </si>
  <si>
    <t>Using associative property to simplify multiplication</t>
  </si>
  <si>
    <t>ضرب کو آسان بنانے کے لئے ایسوسی ایٹیو پراپرٹی کا استعمال</t>
  </si>
  <si>
    <t>bfN7CzSa1MM</t>
  </si>
  <si>
    <t>5NuLozF6YvE</t>
  </si>
  <si>
    <t>https://www.youtube.com/watch?v=5NuLozF6YvE</t>
  </si>
  <si>
    <t>https://drive.google.com/file/d/1cWgNfXbhwDhGOmFKR0I1KeOEoIPwd16c/view</t>
  </si>
  <si>
    <t>Multiplying by multiples of 10</t>
  </si>
  <si>
    <t>10 کے ضربوں کے ذریعہ ضرب</t>
  </si>
  <si>
    <t>jb8mFpA1YI8</t>
  </si>
  <si>
    <t>6DU__hiO5U0</t>
  </si>
  <si>
    <t>https://www.youtube.com/watch?v=6DU__hiO5U0</t>
  </si>
  <si>
    <t>https://drive.google.com/file/d/15p_5OMUBJ61AwrTcqTSL9sm-I-VJgLOB/view</t>
  </si>
  <si>
    <t>Multiplying by tens word problem</t>
  </si>
  <si>
    <t>دسیوں الفاظ کی پریشانی سے ضرب</t>
  </si>
  <si>
    <t>aGdO1Y6ciwc</t>
  </si>
  <si>
    <t>keDv9pLnoC4</t>
  </si>
  <si>
    <t>https://www.youtube.com/watch?v=keDv9pLnoC4</t>
  </si>
  <si>
    <t>https://drive.google.com/file/d/1OBUhkG_5ybUiwRNGAOWEDJEhboOpd4aJ/view</t>
  </si>
  <si>
    <t>Multiplication tables from 2-9</t>
  </si>
  <si>
    <t>2-9 سے ضرب میزیں</t>
  </si>
  <si>
    <t>xO_1bYgoQvA</t>
  </si>
  <si>
    <t>RcF3RvAewp0</t>
  </si>
  <si>
    <t>https://www.youtube.com/watch?v=RcF3RvAewp0</t>
  </si>
  <si>
    <t>https://drive.google.com/file/d/1AE3ZbyVA3663xM3CnIn9F4XE5P4qkt7R/view</t>
  </si>
  <si>
    <t>Multiplication tables for 10, 11, 12</t>
  </si>
  <si>
    <t>10 ، 11 ، 12 کے لئے ضرب میزیں</t>
  </si>
  <si>
    <t>qihoczo1Ujk</t>
  </si>
  <si>
    <t>kqlY_OrnuZo</t>
  </si>
  <si>
    <t>https://www.youtube.com/watch?v=kqlY_OrnuZo</t>
  </si>
  <si>
    <t>https://drive.google.com/file/d/1siY6jbD_aaIXfA3GkTglht4x6yuSYJOm/view</t>
  </si>
  <si>
    <t>Multiplying with distributive property</t>
  </si>
  <si>
    <t>تقسیم پراپرٹی کے ساتھ ضرب لگانا</t>
  </si>
  <si>
    <t>cEA5Ut74eWg</t>
  </si>
  <si>
    <t>https://www.youtube.com/watch?v=cEA5Ut74eWg</t>
  </si>
  <si>
    <t>https://drive.google.com/file/d/1w8Ojut0VNXav1HB3eZxxjomdwbhgHxQq/view</t>
  </si>
  <si>
    <t>Lattice multiplication</t>
  </si>
  <si>
    <t>جعلی ضرب</t>
  </si>
  <si>
    <t>gS6TfWUv97I</t>
  </si>
  <si>
    <t>lf-5j6i5f78</t>
  </si>
  <si>
    <t>https://www.youtube.com/watch?v=lf-5j6i5f78</t>
  </si>
  <si>
    <t>https://drive.google.com/file/d/12B4TtNoHBSsAJwprGdZ8dTvyW-crj04n/view</t>
  </si>
  <si>
    <t>Why lattice multiplication works</t>
  </si>
  <si>
    <t>جالی ضرب کیوں کام کرتی ہے</t>
  </si>
  <si>
    <t>S3z4XqC_YSc</t>
  </si>
  <si>
    <t>NPhmTz53NMw</t>
  </si>
  <si>
    <t>https://www.youtube.com/watch?v=NPhmTz53NMw</t>
  </si>
  <si>
    <t>https://drive.google.com/file/d/1F2nTA4NpF8a3icMwYTbTIgltE6xlydkU/view</t>
  </si>
  <si>
    <t>Multiplication word problem: carrots</t>
  </si>
  <si>
    <t>ضرب لفظ کا مسئلہ: گاجر</t>
  </si>
  <si>
    <t>fZtUn_THXnk</t>
  </si>
  <si>
    <t>K7995ukBIos</t>
  </si>
  <si>
    <t>https://www.youtube.com/watch?v=K7995ukBIos</t>
  </si>
  <si>
    <t>https://drive.google.com/file/d/1Q1FEcatg-5skRTNc00CKGKAD1zapR0wA/view</t>
  </si>
  <si>
    <t>Division word problem: row boat</t>
  </si>
  <si>
    <t>ڈویژن ورڈ کا مسئلہ: قطار کشتی</t>
  </si>
  <si>
    <t>Z3qRkxzmYnU</t>
  </si>
  <si>
    <t>hHbn_txzT6Q</t>
  </si>
  <si>
    <t>https://www.youtube.com/watch?v=hHbn_txzT6Q</t>
  </si>
  <si>
    <t>https://drive.google.com/file/d/1K5rSRPcv-075z_pCvu6Y8raNEaD_htQh/view</t>
  </si>
  <si>
    <t>Multiplication, division word problem: pedaling</t>
  </si>
  <si>
    <t>ضرب ، ڈویژن ورڈ کا مسئلہ: پیڈلنگ</t>
  </si>
  <si>
    <t>l7h8A6SX5kY</t>
  </si>
  <si>
    <t>dwipyM5ZXFw</t>
  </si>
  <si>
    <t>https://www.youtube.com/watch?v=dwipyM5ZXFw</t>
  </si>
  <si>
    <t>https://drive.google.com/file/d/1rkqYncjIl_O50NxLsi_kQ2XFgcB4mZ6T/view</t>
  </si>
  <si>
    <t>Multiplying numbers with different signs</t>
  </si>
  <si>
    <t>مختلف علامات کے ساتھ نمبروں کو ضرب دیں</t>
  </si>
  <si>
    <t>4ve7OaCnDLs</t>
  </si>
  <si>
    <t>_AoZH3XAsQw</t>
  </si>
  <si>
    <t>https://www.youtube.com/watch?v=_AoZH3XAsQw</t>
  </si>
  <si>
    <t>https://drive.google.com/file/d/1Jd8DfhOI5a62Gbu7m3czqr77LawG6ooT/view</t>
  </si>
  <si>
    <t>Multiplying and dividing negative numbers</t>
  </si>
  <si>
    <t>منفی تعداد کو ضرب اور تقسیم کرنا</t>
  </si>
  <si>
    <t>d8lP5tR2R3Q</t>
  </si>
  <si>
    <t>55m0cX5ldDc</t>
  </si>
  <si>
    <t>https://www.youtube.com/watch?v=55m0cX5ldDc</t>
  </si>
  <si>
    <t>https://drive.google.com/file/d/1ZaC5J-56QbhK-rj4mI8naTfSuieqi25a/view</t>
  </si>
  <si>
    <t>Estimating division that results in non-whole numbers</t>
  </si>
  <si>
    <t>ڈویژن کا تخمینہ لگانا جس کے نتیجے میں غیر مکمل تعداد ہوتی ہے</t>
  </si>
  <si>
    <t>VJyk81HmcZQ</t>
  </si>
  <si>
    <t>7-XxqUUWB88</t>
  </si>
  <si>
    <t>https://www.youtube.com/watch?v=7-XxqUUWB88</t>
  </si>
  <si>
    <t>https://drive.google.com/file/d/1c7ZBzcft9xQzPBY2Y8Q9k3Qs6n15KrYC/view</t>
  </si>
  <si>
    <t>Estimating quotients</t>
  </si>
  <si>
    <t>تخمینہ لگانے والوں کا تخمینہ لگانا</t>
  </si>
  <si>
    <t>6RT_dE3W-00</t>
  </si>
  <si>
    <t>xtRnouplNs4</t>
  </si>
  <si>
    <t>https://www.youtube.com/watch?v=xtRnouplNs4</t>
  </si>
  <si>
    <t>https://drive.google.com/file/d/1-MpwjWcJ3MQsOGnbAF2TWJU0JCD14XCV/view</t>
  </si>
  <si>
    <t>Patterns and Problem Solving with Arithmetic</t>
  </si>
  <si>
    <t>2-step estimation word problem</t>
  </si>
  <si>
    <t>نمونے اور مسئلے کو ریاضی کے ساتھ حل کرنا</t>
  </si>
  <si>
    <t>2 قدمی تخمینہ لفظ کا مسئلہ</t>
  </si>
  <si>
    <t>1Hdz_1_c_CY</t>
  </si>
  <si>
    <t>IQYZ0AVYZKI</t>
  </si>
  <si>
    <t>https://www.youtube.com/watch?v=IQYZ0AVYZKI</t>
  </si>
  <si>
    <t>https://drive.google.com/file/d/1ORyqxW0jw968Zw0awvPvUZUqXtZZCOlm/view</t>
  </si>
  <si>
    <t>KA Original Video correct. KAU video on the same topic but a different problem. Video 97 repeated</t>
  </si>
  <si>
    <t>Order of operations (2-step expressions)</t>
  </si>
  <si>
    <t>آپریشنز کا آرڈر (2 قدمی اظہار)</t>
  </si>
  <si>
    <t>_xuXwHhqNUg</t>
  </si>
  <si>
    <t>o_kCWNRTFic</t>
  </si>
  <si>
    <t>https://www.youtube.com/watch?v=o_kCWNRTFic</t>
  </si>
  <si>
    <t>https://drive.google.com/file/d/1UvHv7K3vwXo-ZZRX22IG-bAKQz11VHFG/view</t>
  </si>
  <si>
    <t>KA Original Video correct, wrong KAU video mapped</t>
  </si>
  <si>
    <t>2-step estimation word problems</t>
  </si>
  <si>
    <t>2 قدمی تخمینہ لفظ کے مسائل</t>
  </si>
  <si>
    <t>u9I79r1O0no</t>
  </si>
  <si>
    <t>https://www.youtube.com/watch?v=u9I79r1O0no</t>
  </si>
  <si>
    <t>https://drive.google.com/file/d/1lCXNWJbjXEwh6SLbRCt9mUoqcl3HOxEo/view</t>
  </si>
  <si>
    <t>Setting up 2-step word problems</t>
  </si>
  <si>
    <t>2 قدمی الفاظ کے مسائل مرتب کرنا</t>
  </si>
  <si>
    <t>sG2FX1ikNKQ</t>
  </si>
  <si>
    <t>x74EpasfpXU</t>
  </si>
  <si>
    <t>https://www.youtube.com/watch?v=x74EpasfpXU</t>
  </si>
  <si>
    <t>https://drive.google.com/file/d/1MNZIPK9VWt7luVLPL08QQa1taNmUIuyd/view</t>
  </si>
  <si>
    <t>2-step word problem: truffles</t>
  </si>
  <si>
    <t>2 مرحلہ ورڈ کا مسئلہ: ٹرفلز</t>
  </si>
  <si>
    <t>XAW9d3XU3qI</t>
  </si>
  <si>
    <t>xfdgTnP2vwQ</t>
  </si>
  <si>
    <t>https://www.youtube.com/watch?v=xfdgTnP2vwQ</t>
  </si>
  <si>
    <t>https://drive.google.com/file/d/1sndzdASl4npouxBB16JsN7rxvAa-jo5Q/view</t>
  </si>
  <si>
    <t>2-step word problem: running</t>
  </si>
  <si>
    <t>2 مرحلہ ورڈ کا مسئلہ: چل رہا ہے</t>
  </si>
  <si>
    <t>HL1wuw_k984</t>
  </si>
  <si>
    <t>p4dx86D7EC4</t>
  </si>
  <si>
    <t>https://www.youtube.com/watch?v=p4dx86D7EC4</t>
  </si>
  <si>
    <t>https://drive.google.com/file/d/18Zmr0NvRxagdHzwGzB2djo6tcerffZzi/view</t>
  </si>
  <si>
    <t>2-step word problem: theater</t>
  </si>
  <si>
    <t>2 مرحلہ ورڈ کا مسئلہ: تھیٹر</t>
  </si>
  <si>
    <t>Wu1KO07WPkk</t>
  </si>
  <si>
    <t>AjDTjzHIaT8</t>
  </si>
  <si>
    <t>https://www.youtube.com/watch?v=AjDTjzHIaT8</t>
  </si>
  <si>
    <t>https://drive.google.com/file/d/1FhvXw2ZRD3l9Hs3JZwjrDc3d0li139fl/view</t>
  </si>
  <si>
    <t>Finding patterns in numbers</t>
  </si>
  <si>
    <t>تعداد میں نمونے تلاش کرنا</t>
  </si>
  <si>
    <t>l-6uEtTBH7g</t>
  </si>
  <si>
    <t>iqiKBJkvOXI</t>
  </si>
  <si>
    <t>https://www.youtube.com/watch?v=iqiKBJkvOXI</t>
  </si>
  <si>
    <t>https://drive.google.com/file/d/1BnilviRhSDwi4zcATiC_4d5tGMEJhNFf/view</t>
  </si>
  <si>
    <t>Recognizing number patterns</t>
  </si>
  <si>
    <t>نمبر کے نمونوں کو پہچاننا</t>
  </si>
  <si>
    <t>nvZ0V5murcw</t>
  </si>
  <si>
    <t>https://www.youtube.com/watch?v=nvZ0V5murcw</t>
  </si>
  <si>
    <t>https://drive.google.com/file/d/1db0gibbYdLzn3z0dtpKp9wyGFnqZ3p9z/view</t>
  </si>
  <si>
    <t>KA Original video repeated. Different KAU video</t>
  </si>
  <si>
    <t>Intro to even and odd numbers</t>
  </si>
  <si>
    <t>یہاں تک کہ اور عجیب تعداد میں تعارف</t>
  </si>
  <si>
    <t>SFRTTUtAjg4</t>
  </si>
  <si>
    <t>o684GvXzXY4</t>
  </si>
  <si>
    <t>https://www.youtube.com/watch?v=o684GvXzXY4</t>
  </si>
  <si>
    <t>https://drive.google.com/file/d/1aRtC5no8ogNVxP8ws4tZRKmcdBUJHloI/view</t>
  </si>
  <si>
    <t>Patterns with multiplying even and odd numbers</t>
  </si>
  <si>
    <t>یہاں تک کہ ضرب اور عجیب تعداد کے ساتھ نمونے</t>
  </si>
  <si>
    <t>ZIUE3m5xqX4</t>
  </si>
  <si>
    <t>Gj875YMwnEw</t>
  </si>
  <si>
    <t>https://www.youtube.com/watch?v=Gj875YMwnEw</t>
  </si>
  <si>
    <t>https://drive.google.com/file/d/179b_xBpBkcWlmh6MHVfYajyeATyOKOzM/view</t>
  </si>
  <si>
    <t>Patterns in hundreds chart</t>
  </si>
  <si>
    <t>سینکڑوں چارٹ میں نمونے</t>
  </si>
  <si>
    <t>sQP5VRnCCUY</t>
  </si>
  <si>
    <t>jMw5dt5nG00</t>
  </si>
  <si>
    <t>https://www.youtube.com/watch?v=jMw5dt5nG00</t>
  </si>
  <si>
    <t>https://drive.google.com/file/d/1PXrb8YxEAJ6uVCKBm7fKFpqV7rp1Kxkn/view</t>
  </si>
  <si>
    <t>Patterns in multiplication tables</t>
  </si>
  <si>
    <t>ضرب میزوں میں نمونے</t>
  </si>
  <si>
    <t>CIoPn6BnLNM</t>
  </si>
  <si>
    <t>fCeQsP78IkQ</t>
  </si>
  <si>
    <t>https://www.youtube.com/watch?v=fCeQsP78IkQ</t>
  </si>
  <si>
    <t>https://drive.google.com/file/d/1uJLAm_YUbt3Q3-1iaWNXETWqmLCnI2hV/view</t>
  </si>
  <si>
    <t>KA Original video incorrect</t>
  </si>
  <si>
    <t>Comparing with multiplication</t>
  </si>
  <si>
    <t>ضرب کے ساتھ موازنہ کرنا</t>
  </si>
  <si>
    <t>OCwLwaAQlMA</t>
  </si>
  <si>
    <t>syvhOn2Y2KA</t>
  </si>
  <si>
    <t>https://www.youtube.com/watch?v=syvhOn2Y2KA</t>
  </si>
  <si>
    <t>https://drive.google.com/file/d/1SlNL3dCYqTeqpJM85ihEECMcTr6Zvst3/view</t>
  </si>
  <si>
    <t>Comparing with multiplication and addition: giraffe</t>
  </si>
  <si>
    <t>ضرب اور اضافے کے ساتھ موازنہ کرنا: جراف</t>
  </si>
  <si>
    <t>UKYjhM_c_7s</t>
  </si>
  <si>
    <t>yFbFhU7s3Ck</t>
  </si>
  <si>
    <t>https://www.youtube.com/watch?v=yFbFhU7s3Ck</t>
  </si>
  <si>
    <t>https://drive.google.com/file/d/1VQGzMFabr-akBGMoOLOMgZaUeUzJWPbM/view</t>
  </si>
  <si>
    <t>Comparing with multiplication and addition: money</t>
  </si>
  <si>
    <t>ضرب اور اضافے کے ساتھ موازنہ کرنا: رقم</t>
  </si>
  <si>
    <t>ZS157czfx4E</t>
  </si>
  <si>
    <t>0hqqVQPV5EE</t>
  </si>
  <si>
    <t>https://www.youtube.com/watch?v=0hqqVQPV5EE</t>
  </si>
  <si>
    <t>https://drive.google.com/file/d/19LaHRu5ezrD_F4aQPzAJ1EfSdW9hLwDF/view</t>
  </si>
  <si>
    <t>Comparing with multiplication: magic</t>
  </si>
  <si>
    <t>ضرب کے ساتھ موازنہ کرنا: جادو</t>
  </si>
  <si>
    <t>9CZfG3r5JBE</t>
  </si>
  <si>
    <t>FT31s31agM0</t>
  </si>
  <si>
    <t>https://www.youtube.com/watch?v=FT31s31agM0</t>
  </si>
  <si>
    <t>https://drive.google.com/file/d/1hb2Uvti-G2opPMntKLQfec7nQ9hWvkaT/view</t>
  </si>
  <si>
    <t>Division word problem: field goals</t>
  </si>
  <si>
    <t>ڈویژن ورڈ کا مسئلہ: فیلڈ اہداف</t>
  </si>
  <si>
    <t>anlOhNHlqwg</t>
  </si>
  <si>
    <t>xhrxzW3fKk8</t>
  </si>
  <si>
    <t>https://www.youtube.com/watch?v=xhrxzW3fKk8</t>
  </si>
  <si>
    <t>https://drive.google.com/file/d/1IVyDoR3cjA-EKusvwILOIAF_e6ijHe_H/view</t>
  </si>
  <si>
    <t>Multiplication word problem: pizza</t>
  </si>
  <si>
    <t>ضرب لفظ کا مسئلہ: پیزا</t>
  </si>
  <si>
    <t>cTveNRjWQYo</t>
  </si>
  <si>
    <t>hAxwGzvyPOc</t>
  </si>
  <si>
    <t>https://www.youtube.com/watch?v=hAxwGzvyPOc</t>
  </si>
  <si>
    <t>https://drive.google.com/file/d/1hcj69suKRWaMAlv3cbsDt0sfJHzDnXw-/view</t>
  </si>
  <si>
    <t>Factors, Multiples and Patterns</t>
  </si>
  <si>
    <t>Finding factors of a number</t>
  </si>
  <si>
    <t>عوامل ، ضرب اور نمونے</t>
  </si>
  <si>
    <t>ایک نمبر کے عوامل تلاش کرنا</t>
  </si>
  <si>
    <t>vcn2ruTOwFo</t>
  </si>
  <si>
    <t>h_KS_G6S9Uo</t>
  </si>
  <si>
    <t>https://www.youtube.com/watch?v=h_KS_G6S9Uo</t>
  </si>
  <si>
    <t>https://drive.google.com/file/d/1BEPJ4lCaylmz5RMFGzqp_Yiy7U8t7DdZ/view</t>
  </si>
  <si>
    <t>Finding factors and multiples</t>
  </si>
  <si>
    <t>عوامل اور ضرب تلاش کرنا</t>
  </si>
  <si>
    <t>9e5q-9R0uMY</t>
  </si>
  <si>
    <t>https://www.youtube.com/watch?v=9e5q-9R0uMY</t>
  </si>
  <si>
    <t>https://drive.google.com/file/d/1J752XaJENq7cnK5TdkZLDfMnVj5Uy2ro/view</t>
  </si>
  <si>
    <t>Prime numbers</t>
  </si>
  <si>
    <t>مفرد عداد</t>
  </si>
  <si>
    <t>mIStB5X4U8M</t>
  </si>
  <si>
    <t>XpTrbE1rG0E</t>
  </si>
  <si>
    <t>https://www.youtube.com/watch?v=XpTrbE1rG0E</t>
  </si>
  <si>
    <t>https://drive.google.com/file/d/1L9JSXd5-oE54PAYgQTjaLcU0sta3o2LI/view</t>
  </si>
  <si>
    <t>Recognizing prime and composite numbers</t>
  </si>
  <si>
    <t>پرائم اور جامع نمبروں کو پہچاننا</t>
  </si>
  <si>
    <t>3h4UK62Qrbo</t>
  </si>
  <si>
    <t>lWYYgy-9G1U</t>
  </si>
  <si>
    <t>https://www.youtube.com/watch?v=lWYYgy-9G1U</t>
  </si>
  <si>
    <t>https://drive.google.com/file/d/11H_NJB-YPhtTcEkesRgyTc8STiiOehuD/view</t>
  </si>
  <si>
    <t>Factors and multiples: days of the week</t>
  </si>
  <si>
    <t>عوامل اور ضرب: ہفتے کے دن</t>
  </si>
  <si>
    <t>S7CLLRHe8ik</t>
  </si>
  <si>
    <t>qwjMX3UyUSk</t>
  </si>
  <si>
    <t>https://www.youtube.com/watch?v=qwjMX3UyUSk</t>
  </si>
  <si>
    <t>https://drive.google.com/file/d/10NfNmTi8Z7yM1H-NCCI9jVpP0vllh0eO/view</t>
  </si>
  <si>
    <t>Math patterns: table</t>
  </si>
  <si>
    <t>ریاضی کے نمونے: ٹیبل</t>
  </si>
  <si>
    <t>IW2XfKCVCSE</t>
  </si>
  <si>
    <t>6OOsm_CbHKw</t>
  </si>
  <si>
    <t>https://www.youtube.com/watch?v=6OOsm_CbHKw</t>
  </si>
  <si>
    <t>https://drive.google.com/file/d/1i3AGaY7aHArE3Wiey-HVs76P8q0Grhfk/view</t>
  </si>
  <si>
    <t>Math patterns: toothpicks</t>
  </si>
  <si>
    <t>ریاضی کے نمونے: ٹوتھ پک</t>
  </si>
  <si>
    <t>mFftY8Y_pyY</t>
  </si>
  <si>
    <t>v1ry7g7N1A4</t>
  </si>
  <si>
    <t>https://www.youtube.com/watch?v=v1ry7g7N1A4</t>
  </si>
  <si>
    <t>https://drive.google.com/file/d/1SSjf3sEjWyfFkzpZJPM5pQHTNoP4T8Z9/view</t>
  </si>
  <si>
    <t>Hcf visualized</t>
  </si>
  <si>
    <t>HCF تصور ہوا</t>
  </si>
  <si>
    <t>egf7bSeo4P4</t>
  </si>
  <si>
    <t>Urli7dthRWM</t>
  </si>
  <si>
    <t>https://www.youtube.com/watch?v=Urli7dthRWM</t>
  </si>
  <si>
    <t>https://drive.google.com/file/d/1R-cnMcywqzZATpROeEJCvGrqWhvFLfxW/view</t>
  </si>
  <si>
    <t>Lcm visualized</t>
  </si>
  <si>
    <t>LCM تصور ہوا</t>
  </si>
  <si>
    <t>CR3K9muZJlk</t>
  </si>
  <si>
    <t>w3ehL-UuTpY</t>
  </si>
  <si>
    <t>https://www.youtube.com/watch?v=w3ehL-UuTpY</t>
  </si>
  <si>
    <t>https://drive.google.com/file/d/1eNiRIOEiwZOhVXlN-aKko0BH2CTCPBkZ/view</t>
  </si>
  <si>
    <t>Recognizing divisibility</t>
  </si>
  <si>
    <t>تفریق کو پہچاننا</t>
  </si>
  <si>
    <t>2G_Jr_XpnY4</t>
  </si>
  <si>
    <t>0TSFXx1BQrM</t>
  </si>
  <si>
    <t>https://www.youtube.com/watch?v=0TSFXx1BQrM</t>
  </si>
  <si>
    <t>https://drive.google.com/file/d/1hqPs_PmZWv752W5ORyHwZtrt4vsCZ4Ah/view</t>
  </si>
  <si>
    <t>Prime factorization</t>
  </si>
  <si>
    <t>بنیادی فیکٹرائزیشن</t>
  </si>
  <si>
    <t>ZKKDTfHcsG0</t>
  </si>
  <si>
    <t>lkGPwgs7tLs</t>
  </si>
  <si>
    <t>https://www.youtube.com/watch?v=lkGPwgs7tLs</t>
  </si>
  <si>
    <t>https://drive.google.com/file/d/1WD-7sxAcZjpjLepdbBdRB12lXwGKw9aA/view</t>
  </si>
  <si>
    <t>Common divisibility examples</t>
  </si>
  <si>
    <t>عام تقسیم کی مثالیں</t>
  </si>
  <si>
    <t>zWcfVC-oCNw</t>
  </si>
  <si>
    <t>gqiQ5n0az-w</t>
  </si>
  <si>
    <t>https://www.youtube.com/watch?v=gqiQ5n0az-w</t>
  </si>
  <si>
    <t>https://drive.google.com/file/d/1KVNZVHzyrcbVtOYUIqexooIrGUoZ85FE/view</t>
  </si>
  <si>
    <t>Least common multiple</t>
  </si>
  <si>
    <t>کم سے کم عام ایک سے زیادہ</t>
  </si>
  <si>
    <t>RzMyn2aPW3E</t>
  </si>
  <si>
    <t>fLC7ph40j_A</t>
  </si>
  <si>
    <t>https://www.youtube.com/watch?v=fLC7ph40j_A</t>
  </si>
  <si>
    <t>https://drive.google.com/file/d/14BUbWvyknCsHBtE4J6iVQc7aYwTachjN/view</t>
  </si>
  <si>
    <t>Least common multiple: repeating factors</t>
  </si>
  <si>
    <t>کم سے کم عام ایک سے زیادہ: دہرانے والے عوامل</t>
  </si>
  <si>
    <t>-SoGH3x3xvc</t>
  </si>
  <si>
    <t>LEiyc-_7J4U</t>
  </si>
  <si>
    <t>https://www.youtube.com/watch?v=LEiyc-_7J4U</t>
  </si>
  <si>
    <t>https://drive.google.com/file/d/1RaKp77MH7fMY1IujA8EsUyvePwWMooTI/view</t>
  </si>
  <si>
    <t>Least common multiple of three numbers</t>
  </si>
  <si>
    <t>کم سے کم تین نمبروں میں سے عام ایک سے زیادہ</t>
  </si>
  <si>
    <t>Qyf93f4oxKI</t>
  </si>
  <si>
    <t>oyo8ILPD90E</t>
  </si>
  <si>
    <t>https://www.youtube.com/watch?v=oyo8ILPD90E</t>
  </si>
  <si>
    <t>https://drive.google.com/file/d/1Xn6-1FMo4y7D3cjzPL85JwQ9H6Yw1yzf/view</t>
  </si>
  <si>
    <t>Greatest common factor examples</t>
  </si>
  <si>
    <t>سب سے بڑی عام عنصر کی مثالیں</t>
  </si>
  <si>
    <t>YmUlw3LZhyA</t>
  </si>
  <si>
    <t>-LRfjxA6Q5I</t>
  </si>
  <si>
    <t>https://www.youtube.com/watch?v=-LRfjxA6Q5I</t>
  </si>
  <si>
    <t>https://drive.google.com/file/d/1UCLkR-ENabtkjHOvU7D11VWyisV5vOdO/view</t>
  </si>
  <si>
    <t>Greatest common factor explained</t>
  </si>
  <si>
    <t>سب سے بڑا مشترکہ عنصر بیان کیا گیا</t>
  </si>
  <si>
    <t>jFd-6EPfnec</t>
  </si>
  <si>
    <t>k87iPV1FWuE</t>
  </si>
  <si>
    <t>https://www.youtube.com/watch?v=k87iPV1FWuE</t>
  </si>
  <si>
    <t>https://drive.google.com/file/d/1Z0LRaqO5MKpc8ARz60NLgZY7yEAZW0A6/view</t>
  </si>
  <si>
    <t>Gcf &amp; lcm word problems</t>
  </si>
  <si>
    <t>جی سی ایف اور ایل سی ایم ورڈ کی دشواری</t>
  </si>
  <si>
    <t>1Vb8t7Y-pI0</t>
  </si>
  <si>
    <t>apVrHFAeGCQ</t>
  </si>
  <si>
    <t>https://www.youtube.com/watch?v=apVrHFAeGCQ</t>
  </si>
  <si>
    <t>https://drive.google.com/file/d/1R6k7QozB_hvYEKLrXkmUSNRhVHH1-Gx9/view</t>
  </si>
  <si>
    <t>06. Arithmetic Operations</t>
  </si>
  <si>
    <t>Arithmetic Operations</t>
  </si>
  <si>
    <t>Intro to exponents</t>
  </si>
  <si>
    <t>ریاضی کی کاروائیاں</t>
  </si>
  <si>
    <t>تعارف کرنے والوں کے لئے تعارف</t>
  </si>
  <si>
    <t>XZRQhkii0h0</t>
  </si>
  <si>
    <t>_JlTi5xwKSc</t>
  </si>
  <si>
    <t>https://www.youtube.com/watch?v=_JlTi5xwKSc</t>
  </si>
  <si>
    <t>https://drive.google.com/file/d/1XSUL1zRIUi11Y9qwbWFJRM2ouCp5xefV/view</t>
  </si>
  <si>
    <t>The zeroth power</t>
  </si>
  <si>
    <t>زیروت پاور</t>
  </si>
  <si>
    <t>TWv6f7rwjF4</t>
  </si>
  <si>
    <t>dOPxqkkDSAM</t>
  </si>
  <si>
    <t>https://www.youtube.com/watch?v=dOPxqkkDSAM</t>
  </si>
  <si>
    <t>https://drive.google.com/file/d/1ipmz3kknbNJSPT13Gj5iwIIh6JZ25sYj/view</t>
  </si>
  <si>
    <t>Comparing exponent expressions</t>
  </si>
  <si>
    <t>ایکسپینٹنگ ایکسپریشنز کا موازنہ کرنا</t>
  </si>
  <si>
    <t>kFElpYl7Te0</t>
  </si>
  <si>
    <t>b2DW1SKd5Tc</t>
  </si>
  <si>
    <t>https://www.youtube.com/watch?v=b2DW1SKd5Tc</t>
  </si>
  <si>
    <t>https://drive.google.com/file/d/141kWkIsmP15VL__tq5KVYmTleuRZfZa9/view</t>
  </si>
  <si>
    <t>Exponents of decimals</t>
  </si>
  <si>
    <t>اعشاریہ کے اخراج</t>
  </si>
  <si>
    <t>o_urKmMdGK0</t>
  </si>
  <si>
    <t>40SAf5WYyEc</t>
  </si>
  <si>
    <t>https://www.youtube.com/watch?v=40SAf5WYyEc</t>
  </si>
  <si>
    <t>https://drive.google.com/file/d/1VdrNg5ei2fGzBnb-z0-2D-5snUEjREb2/view</t>
  </si>
  <si>
    <t>Powers of fractions</t>
  </si>
  <si>
    <t>مختلف حصوں کی طاقتیں</t>
  </si>
  <si>
    <t>oEgeUk_Ix2c</t>
  </si>
  <si>
    <t>YX7slPZcemY</t>
  </si>
  <si>
    <t>https://www.youtube.com/watch?v=YX7slPZcemY</t>
  </si>
  <si>
    <t>https://drive.google.com/file/d/16AfN42GM4Vw4-KOJ7lVPZCkL0Wtp6UxO/view</t>
  </si>
  <si>
    <t>Distributive property over addition</t>
  </si>
  <si>
    <t>اس کے علاوہ تقسیم پراپرٹی</t>
  </si>
  <si>
    <t>gl_-E6iVAg4</t>
  </si>
  <si>
    <t>NoeeIAQhKIU</t>
  </si>
  <si>
    <t>https://www.youtube.com/watch?v=NoeeIAQhKIU</t>
  </si>
  <si>
    <t>https://drive.google.com/file/d/1sB_RiIJ76_LGOh5kNezLcCNiJhY37AzF/view</t>
  </si>
  <si>
    <t>Distributive property over subtraction</t>
  </si>
  <si>
    <t>گھٹاؤ سے زیادہ تقسیم پراپرٹی</t>
  </si>
  <si>
    <t>Badvask-UDU</t>
  </si>
  <si>
    <t>u56cdoI6A78</t>
  </si>
  <si>
    <t>https://www.youtube.com/watch?v=u56cdoI6A78</t>
  </si>
  <si>
    <t>https://drive.google.com/file/d/1jCCjBxd3pzk4nNsir7WFv_xAhvd_V9ol/view</t>
  </si>
  <si>
    <t>Distributive property with variables</t>
  </si>
  <si>
    <t>متغیر کے ساتھ تقسیم پراپرٹی</t>
  </si>
  <si>
    <t>wTuMU2B6MF4</t>
  </si>
  <si>
    <t>dkS3ZLSES6A</t>
  </si>
  <si>
    <t>https://www.youtube.com/watch?v=dkS3ZLSES6A</t>
  </si>
  <si>
    <t>https://drive.google.com/file/d/1KBVjoqxD59teHudRHCTs_jPGg1mB1csd/view</t>
  </si>
  <si>
    <t>Intro to square roots</t>
  </si>
  <si>
    <t>مربع جڑوں سے تعارف</t>
  </si>
  <si>
    <t>mbc3_e5lWw0</t>
  </si>
  <si>
    <t>7LG-JFF1Wok</t>
  </si>
  <si>
    <t>https://www.youtube.com/watch?v=7LG-JFF1Wok</t>
  </si>
  <si>
    <t>https://drive.google.com/file/d/1D4vgEPSMxB12EJyIa9pdOSAn-9BBX8-D/view</t>
  </si>
  <si>
    <t>Intro to cube roots</t>
  </si>
  <si>
    <t>مکعب کی جڑوں سے تعارف</t>
  </si>
  <si>
    <t>87_qIofPwhg</t>
  </si>
  <si>
    <t>lctj97WczQs</t>
  </si>
  <si>
    <t>https://www.youtube.com/watch?v=lctj97WczQs</t>
  </si>
  <si>
    <t>https://drive.google.com/file/d/1OQomwgf_LHQx5NEJ9Q3YPwM0sjMvT3Zg/view</t>
  </si>
  <si>
    <t>Worked example: cube root of a negative number</t>
  </si>
  <si>
    <t>کام کیا مثال: منفی تعداد کے مکعب کی جڑ</t>
  </si>
  <si>
    <t>ebUXXLs7UZw</t>
  </si>
  <si>
    <t>I8YB5iMJNSw</t>
  </si>
  <si>
    <t>https://www.youtube.com/watch?v=I8YB5iMJNSw</t>
  </si>
  <si>
    <t>https://drive.google.com/file/d/1aaq9gbe6I6HAExXzT_G6PpXhDxhhL5em/view</t>
  </si>
  <si>
    <t>Square root of a decimal</t>
  </si>
  <si>
    <t>ایک اعشاریہ کا مربع جڑ</t>
  </si>
  <si>
    <t>tRHLEWSUjrQ</t>
  </si>
  <si>
    <t>uqoBz2BwNh4</t>
  </si>
  <si>
    <t>https://www.youtube.com/watch?v=uqoBz2BwNh4</t>
  </si>
  <si>
    <t>https://drive.google.com/file/d/1k3wdsvVJeixqphvuGttWYBB0xJMoF4Aq/view</t>
  </si>
  <si>
    <t>Intro to order of operations</t>
  </si>
  <si>
    <t>آپریشن کے آرڈر کے لئے تعارف</t>
  </si>
  <si>
    <t>ClYdw4d4OmA</t>
  </si>
  <si>
    <t>EE3bID1dxyA</t>
  </si>
  <si>
    <t>https://www.youtube.com/watch?v=EE3bID1dxyA</t>
  </si>
  <si>
    <t>https://drive.google.com/file/d/1NALbYANx6uFNKJGiqzkdAq0fRTPw47_6/view</t>
  </si>
  <si>
    <t>Order of operations examples: exponents</t>
  </si>
  <si>
    <t>آپریشنز کا حکم مثال کے طور پر: اخراجات</t>
  </si>
  <si>
    <t>_jiI0AV8Vr4</t>
  </si>
  <si>
    <t>tKsbBNWE1BM</t>
  </si>
  <si>
    <t>https://www.youtube.com/watch?v=tKsbBNWE1BM</t>
  </si>
  <si>
    <t>https://drive.google.com/file/d/169IlOSEKpe8X2PpCh9zmtK8tdaR1ralg/view</t>
  </si>
  <si>
    <t>Order of operations example 1</t>
  </si>
  <si>
    <t>آپریشن کا حکم مثال 1</t>
  </si>
  <si>
    <t>GiSpzFKI5_w</t>
  </si>
  <si>
    <t>a70lgm6DlJI</t>
  </si>
  <si>
    <t>https://www.youtube.com/watch?v=a70lgm6DlJI</t>
  </si>
  <si>
    <t>https://drive.google.com/file/d/1tuAoWqpDkiWKYX232GyIBRLsBmQpuLz3/view</t>
  </si>
  <si>
    <t>Worked example: order of operations (pemdas)</t>
  </si>
  <si>
    <t>کام کیا مثال: آپریشنز کا آرڈر (پیمڈاس)</t>
  </si>
  <si>
    <t>piIcRV2dx7E</t>
  </si>
  <si>
    <t>lJrVWjoNjeY</t>
  </si>
  <si>
    <t>https://www.youtube.com/watch?v=lJrVWjoNjeY</t>
  </si>
  <si>
    <t>https://drive.google.com/file/d/1MMG01MJeMzkUg9CWY32_XEKosBwSA6D7/view</t>
  </si>
  <si>
    <t>Order of operations example 2</t>
  </si>
  <si>
    <t>آپریشن کا حکم مثال 2</t>
  </si>
  <si>
    <t>gjrGd9TjjnY</t>
  </si>
  <si>
    <t>NY2JXxepMxw</t>
  </si>
  <si>
    <t>https://www.youtube.com/watch?v=NY2JXxepMxw</t>
  </si>
  <si>
    <t>https://drive.google.com/file/d/15gFHf2Yk5yrmQWKowxeyfey4Lkm6MZQ5/view</t>
  </si>
  <si>
    <t>Constructing numerical expressions</t>
  </si>
  <si>
    <t>عددی تاثرات کی تعمیر</t>
  </si>
  <si>
    <t>arY-EUZDNfk</t>
  </si>
  <si>
    <t>VA88NRQcCx0</t>
  </si>
  <si>
    <t>https://www.youtube.com/watch?v=VA88NRQcCx0</t>
  </si>
  <si>
    <t>https://drive.google.com/file/d/1eRacjjrd2zFjjO822qp6InmLJXKHtHGF/view</t>
  </si>
  <si>
    <t>Evaluating expression with &amp; without paranthesis</t>
  </si>
  <si>
    <t>پیرنٹیسیس کے ساتھ اور بغیر اظہار کا اندازہ کرنا</t>
  </si>
  <si>
    <t>-rxUip6Ulnw</t>
  </si>
  <si>
    <t>nDSwKZNw6LA</t>
  </si>
  <si>
    <t>https://www.youtube.com/watch?v=nDSwKZNw6LA</t>
  </si>
  <si>
    <t>https://drive.google.com/file/d/1lfXYTkjKZaJbJTymCMIgwVqyjirT7lLQ/view</t>
  </si>
  <si>
    <t>Translating expressions with paranthesis</t>
  </si>
  <si>
    <t>پیرنٹیسیس کے ساتھ تاثرات کا ترجمہ کرنا</t>
  </si>
  <si>
    <t>ypxHVqE26gI</t>
  </si>
  <si>
    <t>ZpJ_INab7II</t>
  </si>
  <si>
    <t>https://www.youtube.com/watch?v=ZpJ_INab7II</t>
  </si>
  <si>
    <t>https://drive.google.com/file/d/17gw93w1kg31944X7ebfgcwESX8F6xV3d/view</t>
  </si>
  <si>
    <t>Fractions</t>
  </si>
  <si>
    <t>Introduction to Fractions</t>
  </si>
  <si>
    <t>Intro to fractions</t>
  </si>
  <si>
    <t>کسور</t>
  </si>
  <si>
    <t>جزء کا تعارف</t>
  </si>
  <si>
    <t>فریکشن کے لئے تعارف</t>
  </si>
  <si>
    <t>kZzoVCmUyKg</t>
  </si>
  <si>
    <t>mkolbNjr9_8</t>
  </si>
  <si>
    <t>https://www.youtube.com/watch?v=mkolbNjr9_8</t>
  </si>
  <si>
    <t>https://drive.google.com/file/d/1T33rLb7hLbmn8EITsm08ffsJ5SJDhhQa/view</t>
  </si>
  <si>
    <t>KA Original Video correct. KAU video on the same topic but a different problem.</t>
  </si>
  <si>
    <t>Cutting shapes into equal parts</t>
  </si>
  <si>
    <t>شکلیں مساوی حصوں میں کاٹنا</t>
  </si>
  <si>
    <t>gEE6yIObbmg</t>
  </si>
  <si>
    <t>FJ1quAxqbIQ</t>
  </si>
  <si>
    <t>https://www.youtube.com/watch?v=FJ1quAxqbIQ</t>
  </si>
  <si>
    <t>https://drive.google.com/file/d/1LxKQT3YNr50-WZ3UZeJthXHYCygaf5ns/view</t>
  </si>
  <si>
    <t>More than one equal section</t>
  </si>
  <si>
    <t>ایک سے زیادہ مساوی حص .ہ</t>
  </si>
  <si>
    <t>U44my48zgFE</t>
  </si>
  <si>
    <t>M9agwHuNsiQ</t>
  </si>
  <si>
    <t>https://www.youtube.com/watch?v=M9agwHuNsiQ</t>
  </si>
  <si>
    <t>https://drive.google.com/file/d/19Qo2Y0DK6cZSM5jcdiiAEQ1ImhBYOnP0/view</t>
  </si>
  <si>
    <t>Recognizing fractions greater than 1</t>
  </si>
  <si>
    <t>1 سے زیادہ حصوں کو پہچاننا</t>
  </si>
  <si>
    <t>eBzQdDgBB_8</t>
  </si>
  <si>
    <t>wBZtDekNrDI</t>
  </si>
  <si>
    <t>https://www.youtube.com/watch?v=wBZtDekNrDI</t>
  </si>
  <si>
    <t>https://drive.google.com/file/d/1kvmFCA2E69XmtfiDpE1VpZ-gI0lMB4Ev/view</t>
  </si>
  <si>
    <t>Identifying numerators and denominators</t>
  </si>
  <si>
    <t>عددی اور فرقوں کی نشاندہی کرنا</t>
  </si>
  <si>
    <t>swAq27FjzAM</t>
  </si>
  <si>
    <t>qjkbl8y7yBQ</t>
  </si>
  <si>
    <t>https://www.youtube.com/watch?v=qjkbl8y7yBQ</t>
  </si>
  <si>
    <t>https://drive.google.com/file/d/1tIn2rjU_Fsin74m3W2kbAQm6rg7o6nPP/view</t>
  </si>
  <si>
    <t>Fractions on a number line</t>
  </si>
  <si>
    <t>ایک نمبر لائن پر فریکشن</t>
  </si>
  <si>
    <t>Z0WsfO-RI8Y</t>
  </si>
  <si>
    <t>SGeF8PcMubU</t>
  </si>
  <si>
    <t>https://www.youtube.com/watch?v=SGeF8PcMubU</t>
  </si>
  <si>
    <t>https://drive.google.com/file/d/1Lz8u1P2RLg-0wcATPoQZ7gGwA2AdEKiI/view</t>
  </si>
  <si>
    <t>Fractions on a number line widget</t>
  </si>
  <si>
    <t>ایک نمبر لائن ویجیٹ پر فریکشن</t>
  </si>
  <si>
    <t>xeoVPSBP9WI</t>
  </si>
  <si>
    <t>xa6SHiMjF7o</t>
  </si>
  <si>
    <t>https://www.youtube.com/watch?v=xa6SHiMjF7o</t>
  </si>
  <si>
    <t>https://drive.google.com/file/d/1Io08zH73_XaEhfHdJrIJtD395A-SKuEq/view</t>
  </si>
  <si>
    <t>Representing 1 as a fraction</t>
  </si>
  <si>
    <t>1 کو ایک حص raction ہ کے طور پر نمائندگی کرنا</t>
  </si>
  <si>
    <t>dviyBH3pOk8</t>
  </si>
  <si>
    <t>KlO1J9rh0wc</t>
  </si>
  <si>
    <t>https://www.youtube.com/watch?v=KlO1J9rh0wc</t>
  </si>
  <si>
    <t>https://drive.google.com/file/d/1dav-Ut1zWp2JSmajJwG4Z5_yERapXmvH/view</t>
  </si>
  <si>
    <t>Whole numbers as fractions</t>
  </si>
  <si>
    <t>جزء کے طور پر پوری تعداد</t>
  </si>
  <si>
    <t>3OFH8OhpN08</t>
  </si>
  <si>
    <t>UCkMeIl76-M</t>
  </si>
  <si>
    <t>https://www.youtube.com/watch?v=UCkMeIl76-M</t>
  </si>
  <si>
    <t>https://drive.google.com/file/d/1S38vJfwO2Popwnvaoy9e5udzSsYJDIAG/view</t>
  </si>
  <si>
    <t>Identifying unit fractions word problem</t>
  </si>
  <si>
    <t>یونٹ کے مختلف حصوں کی نشاندہی کرنا الفاظ کے مسئلے کو</t>
  </si>
  <si>
    <t>KGSwhRXMa3M</t>
  </si>
  <si>
    <t>_F5aFQXCSEk</t>
  </si>
  <si>
    <t>https://www.youtube.com/watch?v=_F5aFQXCSEk</t>
  </si>
  <si>
    <t>https://drive.google.com/file/d/1NsLTkQ-c4mC2UqAt0x1HnwEezDq8aYWO/view</t>
  </si>
  <si>
    <t>More about fractions</t>
  </si>
  <si>
    <t>مختلف حصوں کے بارے میں</t>
  </si>
  <si>
    <t>https://drive.google.com/file/d/1T33rLb7hLbmn8EITsm08ffsJ5SJDhhQa/view?t=7</t>
  </si>
  <si>
    <t>All videos incorrect. Repetition of 152</t>
  </si>
  <si>
    <t>Understanding fractions as division</t>
  </si>
  <si>
    <t>تقسیم کو تقسیم کے طور پر سمجھنا</t>
  </si>
  <si>
    <t>c-_yrA-GUow</t>
  </si>
  <si>
    <t>_3B7ZBGTbBU</t>
  </si>
  <si>
    <t>https://www.youtube.com/watch?v=_3B7ZBGTbBU</t>
  </si>
  <si>
    <t>https://drive.google.com/file/d/1srmdcyu5d5bgINnvW6QNw-_xKWcmIRYe/view</t>
  </si>
  <si>
    <t>Relating fractions to 1</t>
  </si>
  <si>
    <t>1 سے مختلف حصوں سے متعلق</t>
  </si>
  <si>
    <t>zESsg6RWYe8</t>
  </si>
  <si>
    <t>P4KS0i4brlY</t>
  </si>
  <si>
    <t>https://www.youtube.com/watch?v=P4KS0i4brlY</t>
  </si>
  <si>
    <t>https://drive.google.com/file/d/1sWuFT12wmDuBKrc9KDYZkWdm5MVor2nv/view</t>
  </si>
  <si>
    <t>Writing whole numbers as fractions</t>
  </si>
  <si>
    <t>پورے نمبروں کو جزء کے طور پر لکھنا</t>
  </si>
  <si>
    <t>VQQrz1g_K4Q</t>
  </si>
  <si>
    <t>P45x8VU_szw</t>
  </si>
  <si>
    <t>https://www.youtube.com/watch?v=P45x8VU_szw</t>
  </si>
  <si>
    <t>https://drive.google.com/file/d/1U7i9_4ujU3NJXMzxLeVDr1vn5HpaA7DI/view</t>
  </si>
  <si>
    <t>Comparing unit fractions</t>
  </si>
  <si>
    <t>یونٹ کے مختلف حصوں کا موازنہ کرنا</t>
  </si>
  <si>
    <t>Oo-sc0v0zBU</t>
  </si>
  <si>
    <t>IpmchQxSqbw</t>
  </si>
  <si>
    <t>https://www.youtube.com/watch?v=IpmchQxSqbw</t>
  </si>
  <si>
    <t>https://drive.google.com/file/d/1sMNMcTB2ZXJoQGStPhHzlwIl1EFYOg8t/view</t>
  </si>
  <si>
    <t>Fractions in context</t>
  </si>
  <si>
    <t>سیاق و سباق میں فریکشن</t>
  </si>
  <si>
    <t>1n1KHL5XB-M</t>
  </si>
  <si>
    <t>JOBB54B1DWc</t>
  </si>
  <si>
    <t>https://www.youtube.com/watch?v=JOBB54B1DWc</t>
  </si>
  <si>
    <t>https://drive.google.com/file/d/1IlHDRsidhIT-9whe4nebW5g4fLxMmK0z/view</t>
  </si>
  <si>
    <t>Relating number line to fraction bars</t>
  </si>
  <si>
    <t>نمبر لائن کو فریکشن سلاخوں سے متعلق</t>
  </si>
  <si>
    <t>WKKtH4blCjo</t>
  </si>
  <si>
    <t>ul1brRW1VNs</t>
  </si>
  <si>
    <t>https://www.youtube.com/watch?v=ul1brRW1VNs</t>
  </si>
  <si>
    <t>https://drive.google.com/file/d/1S5FG_n23MPypyrzuz_TL6OtQCVXEu8vG/view</t>
  </si>
  <si>
    <t>Finding 1 on the number line</t>
  </si>
  <si>
    <t>نمبر لائن پر 1 تلاش کرنا</t>
  </si>
  <si>
    <t>7AOXIqAPMmw</t>
  </si>
  <si>
    <t>sWaVGrpmixg</t>
  </si>
  <si>
    <t>https://www.youtube.com/watch?v=sWaVGrpmixg</t>
  </si>
  <si>
    <t>https://drive.google.com/file/d/1xhcq1D5_ENdVoCYqkjAv09inF4DwkXW9/view</t>
  </si>
  <si>
    <t>Fractions greater than 1 on the number line</t>
  </si>
  <si>
    <t>نمبر لائن پر 1 سے زیادہ کے حصے</t>
  </si>
  <si>
    <t>AXdZCfSdQFY</t>
  </si>
  <si>
    <t>S-5OfbJLYZ8</t>
  </si>
  <si>
    <t>https://www.youtube.com/watch?v=S-5OfbJLYZ8</t>
  </si>
  <si>
    <t>https://drive.google.com/file/d/1Dk8YlRITxMwx3ku3rQCT9xSadW1VMouy/view</t>
  </si>
  <si>
    <t>Worked example: recognizing fractions</t>
  </si>
  <si>
    <t>کام کی مثال: حصوں کو پہچاننا</t>
  </si>
  <si>
    <t>dXHqO955HxE</t>
  </si>
  <si>
    <t>HbZZt-DBZjU</t>
  </si>
  <si>
    <t>https://www.youtube.com/watch?v=HbZZt-DBZjU</t>
  </si>
  <si>
    <t>https://drive.google.com/file/d/1k6dOfb98rrubLBybVvDigkxktWf7wAk6/view</t>
  </si>
  <si>
    <t>Equivalent Fractions and Comparing Fractions</t>
  </si>
  <si>
    <t>Intro to equivalent fractions</t>
  </si>
  <si>
    <t>مساوی حصوں اور تقابلی حصوں کا موازنہ</t>
  </si>
  <si>
    <t>مساوی حصوں کا تعارف</t>
  </si>
  <si>
    <t>N1X0vf5PUz4</t>
  </si>
  <si>
    <t>5pMA2N5-fvo</t>
  </si>
  <si>
    <t>https://www.youtube.com/watch?v=5pMA2N5-fvo</t>
  </si>
  <si>
    <t>https://drive.google.com/file/d/1LzOzMViRAaewn3DRPraD64KZFWbre1Et/view</t>
  </si>
  <si>
    <t>More on equivalent fractions</t>
  </si>
  <si>
    <t>مساوی حصوں پر مزید</t>
  </si>
  <si>
    <t>yZqVJtDO7gc</t>
  </si>
  <si>
    <t>N3geTrWvuFc</t>
  </si>
  <si>
    <t>https://www.youtube.com/watch?v=N3geTrWvuFc</t>
  </si>
  <si>
    <t>https://drive.google.com/file/d/1ezm1eh1vBVsqJyht-V5Mknvk361GNqnN/view</t>
  </si>
  <si>
    <t>Equivalent fractions and different wholes</t>
  </si>
  <si>
    <t>مساوی مختلف حصوں اور مختلف فلز</t>
  </si>
  <si>
    <t>8VjhtS3KlOY</t>
  </si>
  <si>
    <t>jfWVrGglaxU</t>
  </si>
  <si>
    <t>https://www.youtube.com/watch?v=jfWVrGglaxU</t>
  </si>
  <si>
    <t>https://drive.google.com/file/d/1YjefOZBQOqlUnqAgUuG_8lTFIP9BQQJG/view</t>
  </si>
  <si>
    <t>Equivalent fraction visually</t>
  </si>
  <si>
    <t>ضعف مساوی حصہ</t>
  </si>
  <si>
    <t>Su4DKLbK8mA</t>
  </si>
  <si>
    <t>IdaCB3Z5Qzg</t>
  </si>
  <si>
    <t>https://www.youtube.com/watch?v=IdaCB3Z5Qzg</t>
  </si>
  <si>
    <t>https://drive.google.com/file/d/1uMUZ2iwRdwyW7YBmI107lfmXEIBT-Zfq/view</t>
  </si>
  <si>
    <t>Creating equivalent fractions</t>
  </si>
  <si>
    <t>مساوی حصوں کی تشکیل</t>
  </si>
  <si>
    <t>-YpEkExjq2E</t>
  </si>
  <si>
    <t>PZ_b6hmrqnI</t>
  </si>
  <si>
    <t>https://www.youtube.com/watch?v=PZ_b6hmrqnI</t>
  </si>
  <si>
    <t>https://drive.google.com/file/d/1mMuDal44XxGySY_WCml26rr7LupYCm-o/view</t>
  </si>
  <si>
    <t>Equivalent fractions</t>
  </si>
  <si>
    <t>مساوی حص .ہ</t>
  </si>
  <si>
    <t>8XiThgimpdg</t>
  </si>
  <si>
    <t>https://www.youtube.com/watch?v=8XiThgimpdg</t>
  </si>
  <si>
    <t>https://drive.google.com/file/d/1NjrkdMFP96JY2VsaFXu7axwrMUDqj0-I/view</t>
  </si>
  <si>
    <t>Visualizing equivalent fractions</t>
  </si>
  <si>
    <t>مساوی حصوں کا تصور کرنا</t>
  </si>
  <si>
    <t>Bt60JVZRVCI</t>
  </si>
  <si>
    <t>MQGI_YUoDw8</t>
  </si>
  <si>
    <t>https://www.youtube.com/watch?v=MQGI_YUoDw8</t>
  </si>
  <si>
    <t>https://drive.google.com/file/d/1d4EFFQ4WlQQn4agAhKF4IXsmkTdg6wA-/view</t>
  </si>
  <si>
    <t>Equivalent fractions with models</t>
  </si>
  <si>
    <t>ماڈلز کے ساتھ مساوی حص .ہ</t>
  </si>
  <si>
    <t>vTjgaVmJ8fk</t>
  </si>
  <si>
    <t>TjnLGHlw-sc</t>
  </si>
  <si>
    <t>https://www.youtube.com/watch?v=TjnLGHlw-sc</t>
  </si>
  <si>
    <t>https://drive.google.com/file/d/1urrr47TVZ2jAv86KPzvAYtuXtFb8CIdw/view</t>
  </si>
  <si>
    <t>Equivalent fractions and comparing fractions</t>
  </si>
  <si>
    <t>bBkUqkI2TSw</t>
  </si>
  <si>
    <t>e6mcF2iXK4Y</t>
  </si>
  <si>
    <t>https://www.youtube.com/watch?v=e6mcF2iXK4Y</t>
  </si>
  <si>
    <t>https://drive.google.com/file/d/1X18XPAo2poQPH8z_lLgxd-Tuwu6tX8iG/view?t=3</t>
  </si>
  <si>
    <t>Comparing fractions with &gt; and &lt; symbols</t>
  </si>
  <si>
    <t>مختلف حصوں کا موازنہ&gt; اور &lt;علامتوں کے ساتھ کرنا</t>
  </si>
  <si>
    <t>8OKTrN0uT-Q</t>
  </si>
  <si>
    <t>jrMT5cMqW_o</t>
  </si>
  <si>
    <t>https://www.youtube.com/watch?v=jrMT5cMqW_o</t>
  </si>
  <si>
    <t>https://drive.google.com/file/d/1BhbGqZRdjYuCUyCbw46orqinFrqVy_oc/view</t>
  </si>
  <si>
    <t>Comparing fractions with like numerators and denominators</t>
  </si>
  <si>
    <t>اعداد و شمار کی طرح اعداد و شمار اور فرقوں کے ساتھ موازنہ کرنا</t>
  </si>
  <si>
    <t>wbAxarp_Ug4</t>
  </si>
  <si>
    <t>ghvLgP5tVpc</t>
  </si>
  <si>
    <t>https://www.youtube.com/watch?v=ghvLgP5tVpc</t>
  </si>
  <si>
    <t>https://drive.google.com/file/d/1uOR_AHcbUtbBnuKq3Awrco1wa6Mm-qLm/view?t=1</t>
  </si>
  <si>
    <t>Comparing fractions</t>
  </si>
  <si>
    <t>فریکشن کا موازنہ کرنا</t>
  </si>
  <si>
    <t>Io9i1JkKgN4</t>
  </si>
  <si>
    <t>Y_bywOh-Qq4</t>
  </si>
  <si>
    <t>https://www.youtube.com/watch?v=Y_bywOh-Qq4</t>
  </si>
  <si>
    <t>https://drive.google.com/file/d/1t2Ik46l9O5b90d9VEYWAJSiTCdgEKt2H/view</t>
  </si>
  <si>
    <t>Comparing and ordering fractions</t>
  </si>
  <si>
    <t>فریکشن کا موازنہ اور آرڈر کرنا</t>
  </si>
  <si>
    <t>N8dIOmk_lHs</t>
  </si>
  <si>
    <t>mDT2gHU6d5M</t>
  </si>
  <si>
    <t>https://www.youtube.com/watch?v=mDT2gHU6d5M</t>
  </si>
  <si>
    <t>https://drive.google.com/file/d/10JPcty2HLI2ZJi8JGzAVtnboOiTaRBpy/view</t>
  </si>
  <si>
    <t>Comparing improper fractions and mixed numbers</t>
  </si>
  <si>
    <t>نامناسب حصوں اور مخلوط نمبروں کا موازنہ کرنا</t>
  </si>
  <si>
    <t>R8YKuGJ0plI</t>
  </si>
  <si>
    <t>dB79jujnJqo</t>
  </si>
  <si>
    <t>https://www.youtube.com/watch?v=dB79jujnJqo</t>
  </si>
  <si>
    <t>https://drive.google.com/file/d/1H7FmF3d5rYVHhk1CO4K0Ycgzp_CDZ3s0/view</t>
  </si>
  <si>
    <t>Comparing fractions word problems</t>
  </si>
  <si>
    <t>فریکشن کے الفاظ کے مسائل کا موازنہ کرنا</t>
  </si>
  <si>
    <t>NEjIVR9kAFE</t>
  </si>
  <si>
    <t>WoY1nmglnPY</t>
  </si>
  <si>
    <t>https://www.youtube.com/watch?v=WoY1nmglnPY</t>
  </si>
  <si>
    <t>https://drive.google.com/file/d/1bpDY_ZR4absyWGhJuB8XEHU5nhVvqOn8/view</t>
  </si>
  <si>
    <t>4Xp3h7rjRO8</t>
  </si>
  <si>
    <t>https://www.youtube.com/watch?v=4Xp3h7rjRO8</t>
  </si>
  <si>
    <t>https://drive.google.com/file/d/1uOR_AHcbUtbBnuKq3Awrco1wa6Mm-qLm/view</t>
  </si>
  <si>
    <t>tJd9xSRA0ik</t>
  </si>
  <si>
    <t>https://www.youtube.com/watch?v=tJd9xSRA0ik</t>
  </si>
  <si>
    <t>Same Video, different values</t>
  </si>
  <si>
    <t>VKUrryaJ5Vo</t>
  </si>
  <si>
    <t>https://www.youtube.com/watch?v=VKUrryaJ5Vo</t>
  </si>
  <si>
    <t>Ordering fractions</t>
  </si>
  <si>
    <t>فریکشن آرڈر کرنا</t>
  </si>
  <si>
    <t>ONsI-yIbsBg</t>
  </si>
  <si>
    <t>RPUoKibT9GI</t>
  </si>
  <si>
    <t>https://www.youtube.com/watch?v=RPUoKibT9GI</t>
  </si>
  <si>
    <t>https://drive.google.com/file/d/1jC-i7BQ8V_BQkSNJefHWRLS3Nlf7LxCR/view</t>
  </si>
  <si>
    <t>Comparing fractions with unlike denominators</t>
  </si>
  <si>
    <t>فرقوں کے برعکس مختلف حصوں کا موازنہ کرنا</t>
  </si>
  <si>
    <t>2dbasvm3iG0</t>
  </si>
  <si>
    <t>-zaROojyNO4</t>
  </si>
  <si>
    <t>https://www.youtube.com/watch?v=-zaROojyNO4</t>
  </si>
  <si>
    <t>https://drive.google.com/file/d/1xkSqI4fgzaIpdU51txNNme0xdOeL53S6/view</t>
  </si>
  <si>
    <t>Improper Fractions and Mixed Numbers</t>
  </si>
  <si>
    <t>Finding common denominators</t>
  </si>
  <si>
    <t>نامناسب فریکشن اور مخلوط نمبر</t>
  </si>
  <si>
    <t>مشترکہ فرقوں کی تلاش</t>
  </si>
  <si>
    <t>lxjmR4pYIVU</t>
  </si>
  <si>
    <t>nr13vszKLYw</t>
  </si>
  <si>
    <t>https://www.youtube.com/watch?v=nr13vszKLYw</t>
  </si>
  <si>
    <t>https://drive.google.com/file/d/1VVqG5PJVMBube0rli1jc1yOiqb5IiS21/view</t>
  </si>
  <si>
    <t>Common denominators 3/5 and 7/2</t>
  </si>
  <si>
    <t>کامن ڈومینیٹرز 3/5 اور 7/2</t>
  </si>
  <si>
    <t>0EwwoDVJVPQ</t>
  </si>
  <si>
    <t>SQQnMi6Td9c</t>
  </si>
  <si>
    <t>https://www.youtube.com/watch?v=SQQnMi6Td9c</t>
  </si>
  <si>
    <t>https://drive.google.com/file/d/1ASXn3p1RuXmG_gqZMhHPhdyesb_HWw3Q/view</t>
  </si>
  <si>
    <t>Common denominators 1/4 and 5/6</t>
  </si>
  <si>
    <t>عام فرق 1/4 اور 5/6</t>
  </si>
  <si>
    <t>T8U7hCmUdpo</t>
  </si>
  <si>
    <t>6s6gckaqcSw</t>
  </si>
  <si>
    <t>https://www.youtube.com/watch?v=6s6gckaqcSw</t>
  </si>
  <si>
    <t>https://drive.google.com/file/d/1YlKGRBj6xrLjxbebnZAJbX1AdppQl0Au/view</t>
  </si>
  <si>
    <t>Rewriting mixed numbers as improper fractions</t>
  </si>
  <si>
    <t>مخلوط نمبروں کو نامناسب حصوں کے طور پر دوبارہ لکھنا</t>
  </si>
  <si>
    <t>-sA-vI2a2mM</t>
  </si>
  <si>
    <t>VqKIpU6v-AE</t>
  </si>
  <si>
    <t>https://www.youtube.com/watch?v=VqKIpU6v-AE</t>
  </si>
  <si>
    <t>https://drive.google.com/file/d/1fH--ee3B2C7CFe0iO6wvee-2fcDD4bIt/view</t>
  </si>
  <si>
    <t>Rewriting improper fractions as mixed numbers</t>
  </si>
  <si>
    <t>ناجائز حصوں کو مخلوط تعداد کے طور پر دوبارہ لکھنا</t>
  </si>
  <si>
    <t>rgaQJqTRhEY</t>
  </si>
  <si>
    <t>gNWAPEQZtkQ</t>
  </si>
  <si>
    <t>https://www.youtube.com/watch?v=gNWAPEQZtkQ</t>
  </si>
  <si>
    <t>https://drive.google.com/file/d/1BEdZFAsqut2OWbvNNd_7jU8fBT28HnZu/view</t>
  </si>
  <si>
    <t>Mixed number or improper fraction on the number line</t>
  </si>
  <si>
    <t>نمبر لائن پر مخلوط نمبر یا نامناسب حص raction ہ</t>
  </si>
  <si>
    <t>1xuf6ZKF1_I</t>
  </si>
  <si>
    <t>FpvZWl7DdAw</t>
  </si>
  <si>
    <t>https://www.youtube.com/watch?v=FpvZWl7DdAw</t>
  </si>
  <si>
    <t>https://drive.google.com/file/d/1d0HuAsAHxD2Fs1MJlIhErXYVYGpSbOwn/view</t>
  </si>
  <si>
    <t>Decomposing a fraction visually</t>
  </si>
  <si>
    <t>ضعف سے کسی حصے کو گلنا</t>
  </si>
  <si>
    <t>_E9fG8BYcBo</t>
  </si>
  <si>
    <t>dWTXSE28iRI</t>
  </si>
  <si>
    <t>https://www.youtube.com/watch?v=dWTXSE28iRI</t>
  </si>
  <si>
    <t>https://drive.google.com/file/d/1xT4VA_jawtCPAYKQvEt0u97LJ2cR8qpJ/view</t>
  </si>
  <si>
    <t>Decomposing a mixed number</t>
  </si>
  <si>
    <t>مخلوط نمبر کو سڑانا</t>
  </si>
  <si>
    <t>erZe85NrsK0</t>
  </si>
  <si>
    <t>QZf02MJtWys</t>
  </si>
  <si>
    <t>https://www.youtube.com/watch?v=QZf02MJtWys</t>
  </si>
  <si>
    <t>https://drive.google.com/file/d/1Vi1x9eHGSkFdoEsKQiM7MwY2dEok6Got/view</t>
  </si>
  <si>
    <t>Mixed number or improper fraction on a number line</t>
  </si>
  <si>
    <t>ایک نمبر لائن پر مخلوط نمبر یا نامناسب حص raction ہ</t>
  </si>
  <si>
    <t>g-SfwjbpA4U</t>
  </si>
  <si>
    <t>pJuxw0J9q7Y</t>
  </si>
  <si>
    <t>https://www.youtube.com/watch?v=pJuxw0J9q7Y</t>
  </si>
  <si>
    <t>https://drive.google.com/file/d/1oFHzSdRfoOA2nOq-PgI25l0joCnv52kM/view</t>
  </si>
  <si>
    <t>Adding mixed numbers with like denominators</t>
  </si>
  <si>
    <t>ڈینومینیٹرز کے ساتھ مخلوط نمبر شامل کرنا</t>
  </si>
  <si>
    <t>t32jFmpE-ec</t>
  </si>
  <si>
    <t>jFrkvGKZV60</t>
  </si>
  <si>
    <t>https://www.youtube.com/watch?v=jFrkvGKZV60</t>
  </si>
  <si>
    <t>https://drive.google.com/file/d/1JE9Iabh7oGG7O_BCfZnkETe3j-h5zuy-/view</t>
  </si>
  <si>
    <t>Subtracting mixed numbers with like denominators</t>
  </si>
  <si>
    <t>مخلوط نمبروں کو ڈینومینیٹرز کے ساتھ گھٹانا</t>
  </si>
  <si>
    <t>q19UnHEofOA</t>
  </si>
  <si>
    <t>ECCViUtV1bI</t>
  </si>
  <si>
    <t>https://www.youtube.com/watch?v=ECCViUtV1bI</t>
  </si>
  <si>
    <t>https://drive.google.com/file/d/1OxBDnkdugX-ixR-Uk2ZXkaizs3HJlutj/view</t>
  </si>
  <si>
    <t>Mixed number addition with regrouping</t>
  </si>
  <si>
    <t>دوبارہ منظم ہونے کے ساتھ مخلوط نمبر کے اضافے</t>
  </si>
  <si>
    <t>tNaKlG_GJGQ</t>
  </si>
  <si>
    <t>GkEAvDWcyLI</t>
  </si>
  <si>
    <t>https://www.youtube.com/watch?v=GkEAvDWcyLI</t>
  </si>
  <si>
    <t>https://drive.google.com/file/d/19zxCyXTrQVqGCg71Avb0QNn94RleAVpa/view</t>
  </si>
  <si>
    <t>Subtracting mixed numbers with regrouping</t>
  </si>
  <si>
    <t>مخلوط نمبروں کو دوبارہ منظم کرنے کے ساتھ گھٹانا</t>
  </si>
  <si>
    <t>r3M68V9Joac</t>
  </si>
  <si>
    <t>1twDxxMk-YI</t>
  </si>
  <si>
    <t>https://www.youtube.com/watch?v=1twDxxMk-YI</t>
  </si>
  <si>
    <t>https://drive.google.com/file/d/1RUgv9a6HPvEy5jkiNNY9QsQixGukSxTy/view</t>
  </si>
  <si>
    <t>d5DIzH4iG2w</t>
  </si>
  <si>
    <t>https://www.youtube.com/watch?v=d5DIzH4iG2w</t>
  </si>
  <si>
    <t>P0lsCwFvtm8</t>
  </si>
  <si>
    <t>https://www.youtube.com/watch?v=P0lsCwFvtm8</t>
  </si>
  <si>
    <t>Add and Subtract Fractions</t>
  </si>
  <si>
    <t>Adding fractions with unlike denominators introduction</t>
  </si>
  <si>
    <t>حصوں کو شامل کریں اور منہا کریں</t>
  </si>
  <si>
    <t>فرقوں کے متضاد تعارف کے ساتھ مختلف حصوں کو شامل کرنا</t>
  </si>
  <si>
    <t>zkJ1gOrYhEg</t>
  </si>
  <si>
    <t>gWW-EyqrgN0</t>
  </si>
  <si>
    <t>https://www.youtube.com/watch?v=gWW-EyqrgN0</t>
  </si>
  <si>
    <t>https://drive.google.com/file/d/1ZjRy4m2FxzpIXpHI9kqPkAdgDFeFTzcY/view</t>
  </si>
  <si>
    <t>Subtracting fractions with unlike denominators introduction</t>
  </si>
  <si>
    <t>فرقوں کے متضاد تعارف کے برعکس مختلف حصوں کو گھٹا دینا</t>
  </si>
  <si>
    <t>SMshimc16LM</t>
  </si>
  <si>
    <t>411tUA9Pmo8</t>
  </si>
  <si>
    <t>https://www.youtube.com/watch?v=411tUA9Pmo8</t>
  </si>
  <si>
    <t>https://drive.google.com/file/d/10w1dp0a8nPDBeY0Z8OdD_nNbUQ3uOuL8/view</t>
  </si>
  <si>
    <t>Adding fractions with like denominators</t>
  </si>
  <si>
    <t>ڈینومینیٹرز کے ساتھ مختلف حصوں کو شامل کرنا</t>
  </si>
  <si>
    <t>EJjnEau6aeI</t>
  </si>
  <si>
    <t>-YIfjFHobao</t>
  </si>
  <si>
    <t>https://www.youtube.com/watch?v=-YIfjFHobao</t>
  </si>
  <si>
    <t>https://drive.google.com/file/d/1u4pn8WDGTE9cRYwRaAKBnpkptVwbZMjs/view</t>
  </si>
  <si>
    <t>Subtracting fractions with like denominators</t>
  </si>
  <si>
    <t>ڈیمینیٹرز کے ساتھ مختلف حصوں کو گھٹا دینا</t>
  </si>
  <si>
    <t>UbUdyE1_b9g</t>
  </si>
  <si>
    <t>_LBsNCKnlFM</t>
  </si>
  <si>
    <t>https://www.youtube.com/watch?v=_LBsNCKnlFM</t>
  </si>
  <si>
    <t>https://drive.google.com/file/d/1nMvt4BBKEz_L3qVr3XobVovJsaQG-nD4/view</t>
  </si>
  <si>
    <t>Visually subtracting fractions: 3/4 - 5/8</t>
  </si>
  <si>
    <t>ضعف کو گھٹانے والے فرکشن: 3/4 - 5/8</t>
  </si>
  <si>
    <t>ym5VbmBMVMc</t>
  </si>
  <si>
    <t>hAlszFA0j-Y</t>
  </si>
  <si>
    <t>https://www.youtube.com/watch?v=hAlszFA0j-Y</t>
  </si>
  <si>
    <t>https://drive.google.com/file/d/1IH2UM89tCPKkcDo8jwMHOhTjdQqxTqFk/view</t>
  </si>
  <si>
    <t>Adding fractions with unlike denominators</t>
  </si>
  <si>
    <t>فرقوں کے برعکس مختلف حصوں کو شامل کرنا</t>
  </si>
  <si>
    <t>bcCLKACsYJ0</t>
  </si>
  <si>
    <t>aFhQvpyGgls</t>
  </si>
  <si>
    <t>https://www.youtube.com/watch?v=aFhQvpyGgls</t>
  </si>
  <si>
    <t>https://drive.google.com/file/d/1lWT7eYSsBK9YLNXd3vmTTVrFmB5BEB1c/view</t>
  </si>
  <si>
    <t>Subtracting fractions with unlike denominators</t>
  </si>
  <si>
    <t>فرقوں کے برعکس مختلف حصوں کو گھٹا دینا</t>
  </si>
  <si>
    <t>2DPivVFCdqA</t>
  </si>
  <si>
    <t>n9yBuYZud0k</t>
  </si>
  <si>
    <t>https://www.youtube.com/watch?v=n9yBuYZud0k</t>
  </si>
  <si>
    <t>https://drive.google.com/file/d/10lm-C4gg8lyWx28CUI4VdxvZY1oXVMD9/view</t>
  </si>
  <si>
    <t>Adding and subtracting 3 fractions</t>
  </si>
  <si>
    <t>3 حصوں کو شامل کرنا اور ان کو گھٹا دینا</t>
  </si>
  <si>
    <t>kgvQGR3Ea08</t>
  </si>
  <si>
    <t>q5qiZCSiyXY</t>
  </si>
  <si>
    <t>https://www.youtube.com/watch?v=q5qiZCSiyXY</t>
  </si>
  <si>
    <t>https://drive.google.com/file/d/1Sa9kpkO9XthSwGsujth3AoSyTOCBEoc2/view</t>
  </si>
  <si>
    <t>Solving for the missing fraction</t>
  </si>
  <si>
    <t>گمشدہ حص raction ہ کے لئے حل کرنا</t>
  </si>
  <si>
    <t>OPpmp-kAuE4</t>
  </si>
  <si>
    <t>zJlD3-Bvp5Q</t>
  </si>
  <si>
    <t>https://www.youtube.com/watch?v=zJlD3-Bvp5Q</t>
  </si>
  <si>
    <t>https://drive.google.com/file/d/1TroBdoiyPgJDgerk6qP9G6bi_1-le2Bg/view</t>
  </si>
  <si>
    <t>Intro to adding mixed numbers</t>
  </si>
  <si>
    <t>مخلوط نمبر شامل کرنے کا تعارف</t>
  </si>
  <si>
    <t>pxX07gUbIQQ</t>
  </si>
  <si>
    <t>oWW0JHKgdbk</t>
  </si>
  <si>
    <t>https://www.youtube.com/watch?v=oWW0JHKgdbk</t>
  </si>
  <si>
    <t>https://drive.google.com/file/d/1mBczW_dzQbcCdF2bCtYKPeUDBPfQjGK-/view</t>
  </si>
  <si>
    <t>Intro to subtracting mixed numbers</t>
  </si>
  <si>
    <t>مخلوط نمبروں کو گھٹا دینے کا تعارف</t>
  </si>
  <si>
    <t>zm3TXDZrifU</t>
  </si>
  <si>
    <t>2AENCIIVKSc</t>
  </si>
  <si>
    <t>https://www.youtube.com/watch?v=2AENCIIVKSc</t>
  </si>
  <si>
    <t>https://drive.google.com/file/d/1ZvIiyYN2W2ksJs--1Kt_ERAjTlUr_Sn6/view</t>
  </si>
  <si>
    <t>Adding mixed numbers 19 3/18 + 18 2/3</t>
  </si>
  <si>
    <t>مخلوط نمبر شامل کرنا 19 3/18 + 18 2/3</t>
  </si>
  <si>
    <t>B9_xf2k0rV8</t>
  </si>
  <si>
    <t>TjxB8OsO0Zk</t>
  </si>
  <si>
    <t>https://www.youtube.com/watch?v=TjxB8OsO0Zk</t>
  </si>
  <si>
    <t>https://drive.google.com/file/d/1q5usDzjLbfVOhJRmY69O3R1uwSA7cGkk/view</t>
  </si>
  <si>
    <t>Subtracting mixed numbers 7 6/9 - 3 2/5</t>
  </si>
  <si>
    <t>مخلوط نمبروں کو گھٹا دینا 7 6/9 - 3 2/5</t>
  </si>
  <si>
    <t>1uc6sRdlURU</t>
  </si>
  <si>
    <t>5iLrM94SZHs</t>
  </si>
  <si>
    <t>https://www.youtube.com/watch?v=5iLrM94SZHs</t>
  </si>
  <si>
    <t>https://drive.google.com/file/d/1bjuh27B8ZPF2FlpBUBCPT1M1ub_BvWjW/view</t>
  </si>
  <si>
    <t>Adding mixed numbers with regrouping</t>
  </si>
  <si>
    <t>دوبارہ منظم ہونے کے ساتھ مخلوط نمبر شامل کرنا</t>
  </si>
  <si>
    <t>I01O0r8b-po</t>
  </si>
  <si>
    <t>-2IeADFDefI</t>
  </si>
  <si>
    <t>https://www.youtube.com/watch?v=-2IeADFDefI</t>
  </si>
  <si>
    <t>Subtracting mixed numbers with regrouping (unlike denominators)</t>
  </si>
  <si>
    <t>دوبارہ گروپ کے ساتھ مخلوط نمبروں کو گھٹا دینا (ڈینومینیٹرز کے برعکس)</t>
  </si>
  <si>
    <t>2H2dfHIiql8</t>
  </si>
  <si>
    <t>kvqvvPbD4qU</t>
  </si>
  <si>
    <t>https://www.youtube.com/watch?v=kvqvvPbD4qU</t>
  </si>
  <si>
    <t>https://drive.google.com/file/d/1ApK68WYLVG83K8oZ7-lQXhgW46mRD4pC/view</t>
  </si>
  <si>
    <t>Subtracting fractions word problem: tomatoes</t>
  </si>
  <si>
    <t>فریکشن کو ختم کرنا لفظ کا مسئلہ: ٹماٹر</t>
  </si>
  <si>
    <t>D5F6ljF0IuA</t>
  </si>
  <si>
    <t>QMkvL1oeGLY</t>
  </si>
  <si>
    <t>https://www.youtube.com/watch?v=QMkvL1oeGLY</t>
  </si>
  <si>
    <t>https://drive.google.com/file/d/1a0nn9C-IXYSf5be6OGR4o3W3GQ1C31oA/view</t>
  </si>
  <si>
    <t>Visually adding fractions 5/6 + 1/4</t>
  </si>
  <si>
    <t>5/6 + 1/4 کے ضعف کو شامل کرنا</t>
  </si>
  <si>
    <t>Y7wjtdVdeso</t>
  </si>
  <si>
    <t>-AqcjCHd6gc</t>
  </si>
  <si>
    <t>https://www.youtube.com/watch?v=-AqcjCHd6gc</t>
  </si>
  <si>
    <t>https://drive.google.com/file/d/1juige6OSbvPLHJF3aI0w12PW0AqMPVsh/view</t>
  </si>
  <si>
    <t>Adding fractions word problem: paint</t>
  </si>
  <si>
    <t>فرکشن کو شامل کرنا لفظی مسئلہ: پینٹ</t>
  </si>
  <si>
    <t>PKh5B9xyzSc</t>
  </si>
  <si>
    <t>H7LH5L_L0Bk</t>
  </si>
  <si>
    <t>https://www.youtube.com/watch?v=H7LH5L_L0Bk</t>
  </si>
  <si>
    <t>https://drive.google.com/file/d/1mjnEagdAiOFX4QwsqLA0pKIfnUS_p4IX/view</t>
  </si>
  <si>
    <t>Estimating adding fractions with unlike denominators</t>
  </si>
  <si>
    <t>فرقوں کے برعکس مختلف حصوں کا تخمینہ لگانا</t>
  </si>
  <si>
    <t>XR_B9AJe1u4</t>
  </si>
  <si>
    <t>ix2zeM53gJk</t>
  </si>
  <si>
    <t>https://www.youtube.com/watch?v=ix2zeM53gJk</t>
  </si>
  <si>
    <t>https://drive.google.com/file/d/10hslwWzyK7TaKYygBdIgBlhBNq8iw1jW/view</t>
  </si>
  <si>
    <t>Multiply and Divide Fractions</t>
  </si>
  <si>
    <t>Intro to multiplying fractions</t>
  </si>
  <si>
    <t>مختلف حصوں کو ضرب اور تقسیم کریں</t>
  </si>
  <si>
    <t>ضربوں کو ضرب دینے کا تعارف</t>
  </si>
  <si>
    <t>x6xtezhuCZ4</t>
  </si>
  <si>
    <t>4TpY6gLB8jw</t>
  </si>
  <si>
    <t>https://www.youtube.com/watch?v=4TpY6gLB8jw</t>
  </si>
  <si>
    <t>https://drive.google.com/file/d/1JAAsYlMHA1fN1MrJptxT2FEVucyNXE7K/view</t>
  </si>
  <si>
    <t>Multiplying fractions and whole numbers visually</t>
  </si>
  <si>
    <t>ضعف حصوں اور پوری تعداد کو ضائع کرنا</t>
  </si>
  <si>
    <t>XHZOfk6xC-0</t>
  </si>
  <si>
    <t>z3Fz1Z06xew</t>
  </si>
  <si>
    <t>https://www.youtube.com/watch?v=z3Fz1Z06xew</t>
  </si>
  <si>
    <t>https://drive.google.com/file/d/1wr-pwrvh-qcw1FpRATzxVclRFtycSqpm/view</t>
  </si>
  <si>
    <t>Fraction multiplication on the number line</t>
  </si>
  <si>
    <t>نمبر لائن پر فریکشن ضرب</t>
  </si>
  <si>
    <t>ltKaGC8jfd4</t>
  </si>
  <si>
    <t>zvh7oSx6kIk</t>
  </si>
  <si>
    <t>https://www.youtube.com/watch?v=zvh7oSx6kIk</t>
  </si>
  <si>
    <t>https://drive.google.com/file/d/1cCWOFS-NB7RAsjv-DjH_piwsN9OknNsH/view</t>
  </si>
  <si>
    <t>Multiplying mixed numbers by whole numbers</t>
  </si>
  <si>
    <t>مخلوط نمبروں کو پوری تعداد کے ذریعہ ضرب دیں</t>
  </si>
  <si>
    <t>p729tFmpOXg</t>
  </si>
  <si>
    <t>VTodFzG5NMk</t>
  </si>
  <si>
    <t>https://www.youtube.com/watch?v=VTodFzG5NMk</t>
  </si>
  <si>
    <t>https://drive.google.com/file/d/1yTeLHC05giWHBTCG3gXxniTdy5T6e5Sn/view</t>
  </si>
  <si>
    <t>Fraction multiplication as scaling examples</t>
  </si>
  <si>
    <t>اسکیلنگ مثالوں کے طور پر جزو ضرب</t>
  </si>
  <si>
    <t>WLvbz6m2Syw</t>
  </si>
  <si>
    <t>UNqOoymW49k</t>
  </si>
  <si>
    <t>https://www.youtube.com/watch?v=UNqOoymW49k</t>
  </si>
  <si>
    <t>https://drive.google.com/file/d/1rKtaaQJGb34hwgIZ0uWqaLoeFbFEQpV-/view</t>
  </si>
  <si>
    <t>Multiplying mixed numbers</t>
  </si>
  <si>
    <t>مخلوط نمبروں کو ضرب دینا</t>
  </si>
  <si>
    <t>hjbSbHr3Fhk</t>
  </si>
  <si>
    <t>Yrgl07RpMYk</t>
  </si>
  <si>
    <t>https://www.youtube.com/watch?v=Yrgl07RpMYk</t>
  </si>
  <si>
    <t>https://drive.google.com/file/d/1Jivl2YivU0G3Ni3T1kicS4SMhICIDCj4/view</t>
  </si>
  <si>
    <t>Understanding division of fractions</t>
  </si>
  <si>
    <t>حصوں کی تقسیم کو سمجھنا</t>
  </si>
  <si>
    <t>f3ySpxX9oeM</t>
  </si>
  <si>
    <t>t3Plxj9EmLo</t>
  </si>
  <si>
    <t>https://www.youtube.com/watch?v=t3Plxj9EmLo</t>
  </si>
  <si>
    <t>https://drive.google.com/file/d/11x8VBbxRagmLOAB-S7eWMGjr5NUgDF4M/view</t>
  </si>
  <si>
    <t>Dividing fractions 2/5 √∑ 7/3</t>
  </si>
  <si>
    <t>حصوں کو تقسیم کرنا 2/5 √ائل 7/3</t>
  </si>
  <si>
    <t>IfQfTV42OSE</t>
  </si>
  <si>
    <t>usil1uAKLVk</t>
  </si>
  <si>
    <t>https://www.youtube.com/watch?v=usil1uAKLVk</t>
  </si>
  <si>
    <t>Video title needs to be fixed. The summation sign is incorrect</t>
  </si>
  <si>
    <t>Dividing fractions: 3/5 √∑ 1/2</t>
  </si>
  <si>
    <t>حصوں کو تقسیم کرنا: 3/5 √ائل 1/2</t>
  </si>
  <si>
    <t>7i56pyZB3AE</t>
  </si>
  <si>
    <t>CmgCSWUzvKQ</t>
  </si>
  <si>
    <t>https://www.youtube.com/watch?v=CmgCSWUzvKQ</t>
  </si>
  <si>
    <t>https://drive.google.com/file/d/1T1KFHzH1ZlEPuUPHl3GomiITueBPgTr7/view</t>
  </si>
  <si>
    <t>Fraction division in context</t>
  </si>
  <si>
    <t>سیاق و سباق میں فریکشن ڈویژن</t>
  </si>
  <si>
    <t>dnZ0fykw_w0</t>
  </si>
  <si>
    <t>GD1b0O1KwpE</t>
  </si>
  <si>
    <t>https://www.youtube.com/watch?v=GD1b0O1KwpE</t>
  </si>
  <si>
    <t>https://drive.google.com/file/d/1ZvLKkkrpmoc_mX50uGdpgRGnDSf9nHx6/view</t>
  </si>
  <si>
    <t>Multiplication of a fraction with whole number: number line</t>
  </si>
  <si>
    <t>پورے نمبر کے ساتھ ایک حص raction ہ کا ضرب: نمبر لائن</t>
  </si>
  <si>
    <t>w1lZegKx4TQ</t>
  </si>
  <si>
    <t>BqKVPpn1L4M</t>
  </si>
  <si>
    <t>https://www.youtube.com/watch?v=BqKVPpn1L4M</t>
  </si>
  <si>
    <t>https://drive.google.com/file/d/1RMStKwvKnpI7mQ6vdELt0wvETuKqV3Aj/view</t>
  </si>
  <si>
    <t>More with Multiplication and Division of Fractions</t>
  </si>
  <si>
    <t>Intro to multiplying 2 fractions</t>
  </si>
  <si>
    <t>مزید ضرب اور تقسیم کے ساتھ مزید</t>
  </si>
  <si>
    <t>2 حصوں کو ضرب دینے کا تعارف</t>
  </si>
  <si>
    <t>VMoLkP-aSow</t>
  </si>
  <si>
    <t>KMJ-LWjiJ54</t>
  </si>
  <si>
    <t>https://www.youtube.com/watch?v=KMJ-LWjiJ54</t>
  </si>
  <si>
    <t>Multiplying 2 fractions: number line</t>
  </si>
  <si>
    <t>2 حصوں کو ضرب دینا: نمبر لائن</t>
  </si>
  <si>
    <t>lJdb4_Fuxvw</t>
  </si>
  <si>
    <t>MH48UGMpnIk</t>
  </si>
  <si>
    <t>https://www.youtube.com/watch?v=MH48UGMpnIk</t>
  </si>
  <si>
    <t>https://drive.google.com/file/d/1OavQYEErazknCtI0zB5m12mgfQ9IYhop/view</t>
  </si>
  <si>
    <t>Multiplying 2 fractions: fraction model</t>
  </si>
  <si>
    <t>2 حصوں کو ضرب دینا: فریکشن ماڈل</t>
  </si>
  <si>
    <t>0VrwNza1Boc</t>
  </si>
  <si>
    <t>aiGyKGAVeIo</t>
  </si>
  <si>
    <t>https://www.youtube.com/watch?v=aiGyKGAVeIo</t>
  </si>
  <si>
    <t>https://drive.google.com/file/d/12HueOZdGnHjqknLBm3N-WORHyb_QiZUU/view</t>
  </si>
  <si>
    <t>Multiplying 2 fractions: examples</t>
  </si>
  <si>
    <t>2 حصوں کو ضرب دینا: مثالیں</t>
  </si>
  <si>
    <t>CTKMK1ZGLuk</t>
  </si>
  <si>
    <t>FCacuprDC0M</t>
  </si>
  <si>
    <t>https://www.youtube.com/watch?v=FCacuprDC0M</t>
  </si>
  <si>
    <t>https://drive.google.com/file/d/1MqJ1qPB7oezmuC8gLk12TYP17EGWB_Og/view</t>
  </si>
  <si>
    <t>Multiplication and division relationship for fractions</t>
  </si>
  <si>
    <t>مختلف حصوں کے لئے ضرب اور تقسیم کا رشتہ</t>
  </si>
  <si>
    <t>jXA-nMI4Nt4</t>
  </si>
  <si>
    <t>gMmyvm4GEQ4</t>
  </si>
  <si>
    <t>https://www.youtube.com/watch?v=gMmyvm4GEQ4</t>
  </si>
  <si>
    <t>https://drive.google.com/file/d/1HKEBjhKyhkr2DM_WahIWTknVCJAHOLwG/view</t>
  </si>
  <si>
    <t>Finding area with fractional sides 1</t>
  </si>
  <si>
    <t>جزوی اطراف 1 کے ساتھ علاقہ تلاش کرنا</t>
  </si>
  <si>
    <t>C3RPDVGZdFw</t>
  </si>
  <si>
    <t>L96PA036rTY</t>
  </si>
  <si>
    <t>https://www.youtube.com/watch?v=L96PA036rTY</t>
  </si>
  <si>
    <t>https://drive.google.com/file/d/1NeWYVNoCva51iFyH_Hag86vESLuC0SY_/view</t>
  </si>
  <si>
    <t>Finding area with fractional sides 2</t>
  </si>
  <si>
    <t>جزوی اطراف 2 کے ساتھ علاقہ تلاش کرنا</t>
  </si>
  <si>
    <t>JbH8SSaOnko</t>
  </si>
  <si>
    <t>FosH6sQo9Xk</t>
  </si>
  <si>
    <t>https://www.youtube.com/watch?v=FosH6sQo9Xk</t>
  </si>
  <si>
    <t>https://drive.google.com/file/d/1cSeIdMH5BGJo14cIjjGZJ13yNo_5QgLg/view</t>
  </si>
  <si>
    <t>Creating a fraction through division</t>
  </si>
  <si>
    <t>تقسیم کے ذریعے ایک حص raction ہ بنانا</t>
  </si>
  <si>
    <t>Mcm0Q3wGhMo</t>
  </si>
  <si>
    <t>2Gdfmmh0DCc</t>
  </si>
  <si>
    <t>https://www.youtube.com/watch?v=2Gdfmmh0DCc</t>
  </si>
  <si>
    <t>https://drive.google.com/file/d/1M24wpaDW3EpG3-iidePhI2QlRD5zW1ks/view</t>
  </si>
  <si>
    <t>Creating mixed numbers with fraction division</t>
  </si>
  <si>
    <t>فریکشن ڈویژن کے ساتھ مخلوط نمبر بنانا</t>
  </si>
  <si>
    <t>g8yk6zQDAek</t>
  </si>
  <si>
    <t>ESg1uXW-VGc</t>
  </si>
  <si>
    <t>https://www.youtube.com/watch?v=ESg1uXW-VGc</t>
  </si>
  <si>
    <t>https://drive.google.com/file/d/1WtqhJukoe8VnDJ6hywM5QE0hzMLp_p9m/view</t>
  </si>
  <si>
    <t>Multiplying fractions word problem: pumpkin pie</t>
  </si>
  <si>
    <t>فریکشن کے ساتھ ضرب لگانا لفظ کا مسئلہ: کدو پائی</t>
  </si>
  <si>
    <t>XDjbNykJ28E</t>
  </si>
  <si>
    <t>RIO7zziWWcc</t>
  </si>
  <si>
    <t>https://www.youtube.com/watch?v=RIO7zziWWcc</t>
  </si>
  <si>
    <t>https://drive.google.com/file/d/14YgB60BS9re2xH0wxOolddEQ-OIch0mi/view</t>
  </si>
  <si>
    <t>Multiplying fractions word problem: sweet dish</t>
  </si>
  <si>
    <t>فریکشن کے ساتھ ضرب لگانا لفظ کا مسئلہ: میٹھی ڈش</t>
  </si>
  <si>
    <t>VgWRao3U7e8</t>
  </si>
  <si>
    <t>GE-0wkm3oXA</t>
  </si>
  <si>
    <t>https://www.youtube.com/watch?v=GE-0wkm3oXA</t>
  </si>
  <si>
    <t>https://drive.google.com/file/d/1meq7HrE4euBmjMTSdT4AoSJfVY66-bvW/view</t>
  </si>
  <si>
    <t>Multiplying fractions word problem: laundry</t>
  </si>
  <si>
    <t>فریکشن کے ساتھ ضرب لگانا لفظ کا مسئلہ: لانڈری</t>
  </si>
  <si>
    <t>KCehC_3CBBY</t>
  </si>
  <si>
    <t>nT54sdGsyJk</t>
  </si>
  <si>
    <t>https://www.youtube.com/watch?v=nT54sdGsyJk</t>
  </si>
  <si>
    <t>https://drive.google.com/file/d/1dWfq5-Z_UMeEDyTGLsL0k4O_aWUMxL9g/view</t>
  </si>
  <si>
    <t>Multiplying fractions word problem: bike</t>
  </si>
  <si>
    <t>فریکشن کے ساتھ ضرب لگانا لفظ کا مسئلہ: موٹر سائیکل</t>
  </si>
  <si>
    <t>tfjQVtOyoaQ</t>
  </si>
  <si>
    <t>WdqLIV8PNGk</t>
  </si>
  <si>
    <t>https://www.youtube.com/watch?v=WdqLIV8PNGk</t>
  </si>
  <si>
    <t>https://drive.google.com/file/d/1iagMzis_YYAsWVZJEwe0C1D0mTSjDk4I/view</t>
  </si>
  <si>
    <t>Dividing whole numbers and fractions: t-shirts</t>
  </si>
  <si>
    <t>پوری تعداد اور مختلف حصوں کو تقسیم کرنا: ٹی شرٹس</t>
  </si>
  <si>
    <t>PQsgXNggV7Q</t>
  </si>
  <si>
    <t>mF22FSAU0Kg</t>
  </si>
  <si>
    <t>https://www.youtube.com/watch?v=mF22FSAU0Kg</t>
  </si>
  <si>
    <t>https://drive.google.com/file/d/1PjcJ7cG_KxCsuEAwSg0TdUq7nS_9GMg0/view</t>
  </si>
  <si>
    <t>Dividing fractions and whole number word problem</t>
  </si>
  <si>
    <t>حصوں کو تقسیم کرنا اور پوری تعداد میں لفظی مسئلہ</t>
  </si>
  <si>
    <t>HUT8eL1sGhk</t>
  </si>
  <si>
    <t>xo5yFQRqmMg</t>
  </si>
  <si>
    <t>https://www.youtube.com/watch?v=xo5yFQRqmMg</t>
  </si>
  <si>
    <t>https://drive.google.com/file/d/1nMfh7WX68fHh8dBk6m9_BMPC7fP_Yy3y/view</t>
  </si>
  <si>
    <t>Simplifying complex fractions</t>
  </si>
  <si>
    <t>پیچیدہ حصوں کو آسان بنانا</t>
  </si>
  <si>
    <t>K2b8iMPY11I</t>
  </si>
  <si>
    <t>zQGHP9eltog</t>
  </si>
  <si>
    <t>https://www.youtube.com/watch?v=zQGHP9eltog</t>
  </si>
  <si>
    <t>https://drive.google.com/file/d/1i3WjtgTkTzQ8Ci57eDvEmusMeBx_JzHl/view</t>
  </si>
  <si>
    <t>Decimals</t>
  </si>
  <si>
    <t>Introduction to Decimals</t>
  </si>
  <si>
    <t>Intro to decimals</t>
  </si>
  <si>
    <t>اعشاریہ</t>
  </si>
  <si>
    <t>اعشاریہ کا تعارف</t>
  </si>
  <si>
    <t>اعشاریہ اعشاریہ</t>
  </si>
  <si>
    <t>BItpeFXC4vA</t>
  </si>
  <si>
    <t>AG80Rf0BJLI</t>
  </si>
  <si>
    <t>https://www.youtube.com/watch?v=AG80Rf0BJLI</t>
  </si>
  <si>
    <t>https://drive.google.com/file/d/1hes-7kZgWkEKDGm8sPa9zmb6DKkmqVbe/view</t>
  </si>
  <si>
    <t>Decimals as words</t>
  </si>
  <si>
    <t>الفاظ کے طور پر اعشاریہ</t>
  </si>
  <si>
    <t>qSPwUDmpnJ4</t>
  </si>
  <si>
    <t>i2VZodXatNQ</t>
  </si>
  <si>
    <t>https://www.youtube.com/watch?v=i2VZodXatNQ</t>
  </si>
  <si>
    <t>https://drive.google.com/file/d/1M-epPkcJ8zWeHuAgvdobb-1tUWaVl-li/view</t>
  </si>
  <si>
    <t>Decimal place value</t>
  </si>
  <si>
    <t>اعشاریہ جگہ کی قیمت</t>
  </si>
  <si>
    <t>wtrrr15mbvQ</t>
  </si>
  <si>
    <t>3iHgovekpr8</t>
  </si>
  <si>
    <t>https://www.youtube.com/watch?v=3iHgovekpr8</t>
  </si>
  <si>
    <t>https://drive.google.com/file/d/1KYc-fmS2C6EAeUWIZCJdbefrtn-DMwi1/view</t>
  </si>
  <si>
    <t>Write decimal in expanded form</t>
  </si>
  <si>
    <t>توسیع شدہ شکل میں اعشاریہ لکھیں</t>
  </si>
  <si>
    <t>he4kcTujy30</t>
  </si>
  <si>
    <t>n0lFUoz-WkU</t>
  </si>
  <si>
    <t>https://www.youtube.com/watch?v=n0lFUoz-WkU</t>
  </si>
  <si>
    <t>https://drive.google.com/file/d/1Pzf76penwcfomdBELHP6OZSQtODiobxc/view</t>
  </si>
  <si>
    <t>Convert decimal from expanded form to standard form</t>
  </si>
  <si>
    <t>اعشاریہ کو توسیع شدہ شکل سے معیاری شکل میں تبدیل کریں</t>
  </si>
  <si>
    <t>SdoH-GFoLa8</t>
  </si>
  <si>
    <t>1L0muR7H2pE</t>
  </si>
  <si>
    <t>https://www.youtube.com/watch?v=1L0muR7H2pE</t>
  </si>
  <si>
    <t>https://drive.google.com/file/d/1LU2gb-V9TBrm7QOXteY40eCIvitEmyQC/view</t>
  </si>
  <si>
    <t>Decimals in written form (hundredths)</t>
  </si>
  <si>
    <t>تحریری شکل میں اعشاریہ (سوواں)</t>
  </si>
  <si>
    <t>cny5wzsbGpU</t>
  </si>
  <si>
    <t>jcGuip4FMg4</t>
  </si>
  <si>
    <t>https://www.youtube.com/watch?v=jcGuip4FMg4</t>
  </si>
  <si>
    <t>https://drive.google.com/file/d/1aOMtcQ-BkNlK7abhyuQOmqLFMULPC4H_/view</t>
  </si>
  <si>
    <t>Decimals in written form (thousandths)</t>
  </si>
  <si>
    <t>تحریری شکل میں اعشاریہ (ہزارواں)</t>
  </si>
  <si>
    <t>9kVukfzjWpU</t>
  </si>
  <si>
    <t>Y12WUxp8lgA</t>
  </si>
  <si>
    <t>https://www.youtube.com/watch?v=Y12WUxp8lgA</t>
  </si>
  <si>
    <t>https://drive.google.com/file/d/1tzjflm6RvklUJ1JUxOtjR8pMeYF1jDAE/view</t>
  </si>
  <si>
    <t>Comparing decimal place value</t>
  </si>
  <si>
    <t>اعشاریہ جگہ کی قیمت کا موازنہ کرنا</t>
  </si>
  <si>
    <t>lR_kUUPL8YY</t>
  </si>
  <si>
    <t>3dpnAM8yyZw</t>
  </si>
  <si>
    <t>https://www.youtube.com/watch?v=3dpnAM8yyZw</t>
  </si>
  <si>
    <t>https://drive.google.com/file/d/1b6HoTIX6aZGHHpx0J9l6sJSQMw-eeh_c/view</t>
  </si>
  <si>
    <t>Comparing decimals: 156.378 and 156.348</t>
  </si>
  <si>
    <t>اعشاریہ کا موازنہ کرنا: 156.378 اور 156.348</t>
  </si>
  <si>
    <t>y1hendlZMSQ</t>
  </si>
  <si>
    <t>k6lA_g3XYlQ</t>
  </si>
  <si>
    <t>https://www.youtube.com/watch?v=k6lA_g3XYlQ</t>
  </si>
  <si>
    <t>https://drive.google.com/file/d/1KaR2rFabM33gywU_X7kGGCaQDObQCKE0/view</t>
  </si>
  <si>
    <t>Ordering decimals 2</t>
  </si>
  <si>
    <t>حکم نامہ 2</t>
  </si>
  <si>
    <t>odbMspy9Wxs</t>
  </si>
  <si>
    <t>xgX1Q9lumac</t>
  </si>
  <si>
    <t>https://www.youtube.com/watch?v=xgX1Q9lumac</t>
  </si>
  <si>
    <t>https://drive.google.com/file/d/1EW-DfBGsErEuivK8EeLlV47OW18tet8p/view</t>
  </si>
  <si>
    <t>Comparing decimals word problems</t>
  </si>
  <si>
    <t>اعشاریہ الفاظ کے مسائل کا موازنہ کرنا</t>
  </si>
  <si>
    <t>ELNooV0ymYk</t>
  </si>
  <si>
    <t>nNEOGCCqBr8</t>
  </si>
  <si>
    <t>https://www.youtube.com/watch?v=nNEOGCCqBr8</t>
  </si>
  <si>
    <t>https://drive.google.com/file/d/1lzBZoiC7HFW8HZsKDZDe-ibtY6hw3w5Y/view</t>
  </si>
  <si>
    <t>Comparing decimal numbers on a number line</t>
  </si>
  <si>
    <t>ایک نمبر لائن پر اعشاریہ اعشاریہ کا موازنہ کرنا</t>
  </si>
  <si>
    <t>LpLnmuAyNWg</t>
  </si>
  <si>
    <t>kZFYCqmueW0</t>
  </si>
  <si>
    <t>https://www.youtube.com/watch?v=kZFYCqmueW0</t>
  </si>
  <si>
    <t>https://drive.google.com/file/d/13KDbAhsRBAMiqE9DwCDuNSk4pvRy9zhU/view</t>
  </si>
  <si>
    <t>Plotting decimal numbers on a number line</t>
  </si>
  <si>
    <t>ایک نمبر لائن پر اعشاریہ اعشاریہ کی منصوبہ بندی کرنا</t>
  </si>
  <si>
    <t>gWqYXa7r_V0</t>
  </si>
  <si>
    <t>HqAAiNXhl_8</t>
  </si>
  <si>
    <t>https://www.youtube.com/watch?v=HqAAiNXhl_8</t>
  </si>
  <si>
    <t>https://drive.google.com/file/d/19FKEuzX5ov6M7CJYAuA3Xa8CPi9xr-xK/view</t>
  </si>
  <si>
    <t>gYredk0cCC8</t>
  </si>
  <si>
    <t>https://www.youtube.com/watch?v=gYredk0cCC8</t>
  </si>
  <si>
    <t>Add and Subtract Decimals</t>
  </si>
  <si>
    <t>Adding decimals: 9.087 + 15.31</t>
  </si>
  <si>
    <t>اعشاریہ کو شامل کریں اور منہا کریں</t>
  </si>
  <si>
    <t>اعشاریہ شامل کرنا: 9.087 + 15.31</t>
  </si>
  <si>
    <t>DN99Zp2wZ5E</t>
  </si>
  <si>
    <t>K-T9rTBb85Y</t>
  </si>
  <si>
    <t>https://www.youtube.com/watch?v=K-T9rTBb85Y</t>
  </si>
  <si>
    <t>https://drive.google.com/file/d/1O_b6tORzNLZexdJtFs_nj7FuWTTqRG_3/view</t>
  </si>
  <si>
    <t>Adding decimals: 0.822 + 5.65</t>
  </si>
  <si>
    <t>اعشاریہ شامل کرنا: 0.822 + 5.65</t>
  </si>
  <si>
    <t>ErHFQUhZ94I</t>
  </si>
  <si>
    <t>5l8k03ntRdU</t>
  </si>
  <si>
    <t>https://www.youtube.com/watch?v=5l8k03ntRdU</t>
  </si>
  <si>
    <t>https://drive.google.com/file/d/1DESSF89FRNSrEfe_CHeVWIM1wY3eKE2j/view</t>
  </si>
  <si>
    <t>Adding three decimals</t>
  </si>
  <si>
    <t>تین اعشاریہ شامل کرنا</t>
  </si>
  <si>
    <t>w616LEmrHVE</t>
  </si>
  <si>
    <t>fIOAXimlIjg</t>
  </si>
  <si>
    <t>https://www.youtube.com/watch?v=fIOAXimlIjg</t>
  </si>
  <si>
    <t>https://drive.google.com/file/d/1VRnFdHByIcGR_y9dFazoLGPN0R6dbRmW/view</t>
  </si>
  <si>
    <t>Subtracting decimals: 9.57 - 8.09</t>
  </si>
  <si>
    <t>اعشاریہ کو گھٹا دینا: 9.57 - 8.09</t>
  </si>
  <si>
    <t>o31cLUkS23E</t>
  </si>
  <si>
    <t>WADXh82Tslw</t>
  </si>
  <si>
    <t>https://www.youtube.com/watch?v=WADXh82Tslw</t>
  </si>
  <si>
    <t>https://drive.google.com/file/d/1BVSZgyg5WX9l8lpKIVKPXWbLweSlxckL/view</t>
  </si>
  <si>
    <t>Subtracting decimals: 10.1 - 3.93</t>
  </si>
  <si>
    <t>اعشاریہ کو گھٹا دینا: 10.1 - 3.93</t>
  </si>
  <si>
    <t>MufbvU4tGh8</t>
  </si>
  <si>
    <t>O2ILK4fmTgg</t>
  </si>
  <si>
    <t>https://www.youtube.com/watch?v=O2ILK4fmTgg</t>
  </si>
  <si>
    <t>https://drive.google.com/file/d/1AitU813p2-aUp9mMkwhpQasQAhr8boe5/view</t>
  </si>
  <si>
    <t>Subtracting decimals: 9.005 - 3.6</t>
  </si>
  <si>
    <t>اعشاریہ کو گھٹا دینا: 9.005 - 3.6</t>
  </si>
  <si>
    <t>Eq4mVCd-yyo</t>
  </si>
  <si>
    <t>xmB3dAaVLYw</t>
  </si>
  <si>
    <t>https://www.youtube.com/watch?v=xmB3dAaVLYw</t>
  </si>
  <si>
    <t>https://drive.google.com/file/d/1W9Z7JfLHAKaZ0wPRcpPWcgXEgGN3xPTW/view</t>
  </si>
  <si>
    <t>Subtracting decimals: 39.1 - 0.794</t>
  </si>
  <si>
    <t>اعشاریہ کو گھٹا دینا: 39.1 - 0.794</t>
  </si>
  <si>
    <t>gbrewv7Gjo8</t>
  </si>
  <si>
    <t>tuIlVWbVaKM</t>
  </si>
  <si>
    <t>https://www.youtube.com/watch?v=tuIlVWbVaKM</t>
  </si>
  <si>
    <t>https://drive.google.com/file/d/1c72OCs9Exs_TXfLGSRnZ_LxwrmweVFdf/view</t>
  </si>
  <si>
    <t>Adding decimals word problem</t>
  </si>
  <si>
    <t>اعشاریہ الفاظ کے مسئلے کو شامل کرنا</t>
  </si>
  <si>
    <t>c4fUaD4g4mc</t>
  </si>
  <si>
    <t>83Ub2f8jZqo</t>
  </si>
  <si>
    <t>https://www.youtube.com/watch?v=83Ub2f8jZqo</t>
  </si>
  <si>
    <t>https://drive.google.com/file/d/1lfSTdVXC4j7VzIOTIBtbVIoTtkylMdZu/view</t>
  </si>
  <si>
    <t>Adding &amp; subtracting decimals word problem</t>
  </si>
  <si>
    <t>الفاظ کے مسئلے کو شامل کرنا اور گھٹانا</t>
  </si>
  <si>
    <t>hy_bDS3aHO4</t>
  </si>
  <si>
    <t>lcm64POV-_s</t>
  </si>
  <si>
    <t>https://www.youtube.com/watch?v=lcm64POV-_s</t>
  </si>
  <si>
    <t>https://drive.google.com/file/d/10uJq5rlmVPZIWjlg-Rb9kL-S_EK3aD60/view</t>
  </si>
  <si>
    <t>Writing decimal numbers shown in grids</t>
  </si>
  <si>
    <t>گرڈ میں دکھائے جانے والے اعشاری نمبر لکھنا</t>
  </si>
  <si>
    <t>z6Su42ZPNBA</t>
  </si>
  <si>
    <t>8cIsS_lnz5w</t>
  </si>
  <si>
    <t>https://www.youtube.com/watch?v=8cIsS_lnz5w</t>
  </si>
  <si>
    <t>https://drive.google.com/file/d/17FnsiviPQUgMln00kbB50AU_Zmf-iP5G/view</t>
  </si>
  <si>
    <t>Multiply and Divide Decimals</t>
  </si>
  <si>
    <t>Multi-digit division strategies for decimals</t>
  </si>
  <si>
    <t>اعشاریہ کو ضرب اور تقسیم کریں</t>
  </si>
  <si>
    <t>اعشاریہ کے لئے کثیر ہندسہ ڈویژن کی حکمت عملی</t>
  </si>
  <si>
    <t>bRRtp9XdDrY</t>
  </si>
  <si>
    <t>Uea3FVUc_xI</t>
  </si>
  <si>
    <t>https://www.youtube.com/watch?v=Uea3FVUc_xI</t>
  </si>
  <si>
    <t>https://drive.google.com/file/d/1GDY-xJuEZmjrMzDXxu6UqIg_SBQM533B/view</t>
  </si>
  <si>
    <t>Strategies for dividing by tenths</t>
  </si>
  <si>
    <t>دسویں نمبر پر تقسیم کرنے کے لئے حکمت عملی</t>
  </si>
  <si>
    <t>dToPqCXHNDA</t>
  </si>
  <si>
    <t>8imhkGBtle0</t>
  </si>
  <si>
    <t>https://www.youtube.com/watch?v=8imhkGBtle0</t>
  </si>
  <si>
    <t>https://drive.google.com/file/d/132Ub6eXdGx1uCHXwVl9RIeorLvPoaZsF/view</t>
  </si>
  <si>
    <t>Intro to multiplying decimals</t>
  </si>
  <si>
    <t>انٹرویوڈ ڈیکلز کا تعارف</t>
  </si>
  <si>
    <t>STyoP3rCmb0</t>
  </si>
  <si>
    <t>w53ubp8HNyM</t>
  </si>
  <si>
    <t>https://www.youtube.com/watch?v=w53ubp8HNyM</t>
  </si>
  <si>
    <t>https://drive.google.com/file/d/1qZUVknaSTnysnuy0Xfecl1RuAl-xI4QW/view</t>
  </si>
  <si>
    <t>Multiplying challenging decimals</t>
  </si>
  <si>
    <t>چیلنجنگ اعشاریہ کو ضرب لگانا</t>
  </si>
  <si>
    <t>D5fmcpNygQk</t>
  </si>
  <si>
    <t>TIZIcQQaGaM</t>
  </si>
  <si>
    <t>https://www.youtube.com/watch?v=TIZIcQQaGaM</t>
  </si>
  <si>
    <t>https://drive.google.com/file/d/1PooR_fTMyXiDSkFcvkK0CNIHkZvwcODQ/view</t>
  </si>
  <si>
    <t>Long division with decimals</t>
  </si>
  <si>
    <t>اعشاریہ کے ساتھ لمبی تقسیم</t>
  </si>
  <si>
    <t>x48CYVaD0xE</t>
  </si>
  <si>
    <t>gAwGKgD5Lfo</t>
  </si>
  <si>
    <t>https://www.youtube.com/watch?v=gAwGKgD5Lfo</t>
  </si>
  <si>
    <t>https://drive.google.com/file/d/1DQ90u3lgI2Y97mlNnJZeOI071uDB86CU/view</t>
  </si>
  <si>
    <t>Dividing by a multi-digit decimal</t>
  </si>
  <si>
    <t>کثیر ہندسوں کے اعشاریہ کے ذریعہ تقسیم کرنا</t>
  </si>
  <si>
    <t>Nqts8zW8RxM</t>
  </si>
  <si>
    <t>kasZ3yUicgI</t>
  </si>
  <si>
    <t>https://www.youtube.com/watch?v=kasZ3yUicgI</t>
  </si>
  <si>
    <t>https://drive.google.com/file/d/1EJuTsSVsaBUxqNrd7bm6teSmdPBtQyoe/view</t>
  </si>
  <si>
    <t>Dividing a decimal by a whole number with fraction models</t>
  </si>
  <si>
    <t>فریکشن ماڈل کے ساتھ ایک اعشاریہ کو پوری تعداد میں تقسیم کرنا</t>
  </si>
  <si>
    <t>Z_NHrwK6ALE</t>
  </si>
  <si>
    <t>CbYohgR3SPI</t>
  </si>
  <si>
    <t>https://www.youtube.com/watch?v=CbYohgR3SPI</t>
  </si>
  <si>
    <t>https://drive.google.com/file/d/1sR-V3erAIKuwvg5oqSb00Lp3_qAaCn-b/view</t>
  </si>
  <si>
    <t>Dividing a decimal by a whole number example</t>
  </si>
  <si>
    <t>ایک اعشاریہ کو پوری تعداد میں تقسیم کرنا</t>
  </si>
  <si>
    <t>bIRwzhhBzEU</t>
  </si>
  <si>
    <t>At5r18QFW9s</t>
  </si>
  <si>
    <t>https://www.youtube.com/watch?v=At5r18QFW9s</t>
  </si>
  <si>
    <t>https://drive.google.com/file/d/15LMj_ZVu92UE9aIpGwQZz-HMh51SgERW/view</t>
  </si>
  <si>
    <t>Visually dividing a whole number by a decimal</t>
  </si>
  <si>
    <t>ایک اعشاریہ کے ذریعہ ایک پوری تعداد کو ضعف سے تقسیم کرنا</t>
  </si>
  <si>
    <t>aklVb3Z5jx4</t>
  </si>
  <si>
    <t>VNBeMpn0Se8</t>
  </si>
  <si>
    <t>https://www.youtube.com/watch?v=VNBeMpn0Se8</t>
  </si>
  <si>
    <t>https://drive.google.com/file/d/14THgHxNXtOIAN4zeHxvNiUcyS3L6Tvux/view</t>
  </si>
  <si>
    <t>Dividing a whole number by a decimal on a number line</t>
  </si>
  <si>
    <t>ایک نمبر لائن پر اعشاریہ کے ذریعہ ایک پوری تعداد کو تقسیم کرنا</t>
  </si>
  <si>
    <t>7Wm0VOTPz5Q</t>
  </si>
  <si>
    <t>fjA6lkDttmU</t>
  </si>
  <si>
    <t>https://www.youtube.com/watch?v=fjA6lkDttmU</t>
  </si>
  <si>
    <t>https://drive.google.com/file/d/1yDRMZkiG7mptGkLcju_n-dcjZHmprYnk/view</t>
  </si>
  <si>
    <t>Drive link mismatch. exchange with 287</t>
  </si>
  <si>
    <t>Dividing a decimal by a whole number on the number line</t>
  </si>
  <si>
    <t>نمبر لائن پر پورے نمبر سے اعشاریہ تقسیم کرنا</t>
  </si>
  <si>
    <t>PxafebH1u2k</t>
  </si>
  <si>
    <t>TYBl6d3Ytso</t>
  </si>
  <si>
    <t>https://www.youtube.com/watch?v=TYBl6d3Ytso</t>
  </si>
  <si>
    <t>https://drive.google.com/file/d/1yRJir9D-4I05E0zRlvDN7F_9gJ82u8RH/view</t>
  </si>
  <si>
    <t>Drive link mismatch. exchange with 286</t>
  </si>
  <si>
    <t>Pattern when dividing by tenths and hundredths</t>
  </si>
  <si>
    <t>دسویں اور سوواں کے ذریعہ تقسیم کرتے وقت پیٹرن</t>
  </si>
  <si>
    <t>W6OAc7NKrSI</t>
  </si>
  <si>
    <t>5y_HJmj4XN8</t>
  </si>
  <si>
    <t>https://www.youtube.com/watch?v=5y_HJmj4XN8</t>
  </si>
  <si>
    <t>https://drive.google.com/file/d/1t0RxV_d0EPOoYEng32uFr9L0qI6L1ZS8/view</t>
  </si>
  <si>
    <t>Dividing whole numbers by decimals example</t>
  </si>
  <si>
    <t>اعشاریہ مثال کے طور پر پوری تعداد کو تقسیم کرنا</t>
  </si>
  <si>
    <t>se7rSl-tHkg</t>
  </si>
  <si>
    <t>KDJvDybkKY8</t>
  </si>
  <si>
    <t>https://www.youtube.com/watch?v=KDJvDybkKY8</t>
  </si>
  <si>
    <t>https://drive.google.com/file/d/1eKc5jFjfjwxAUF6kR8luJna3TY-tbxpX/view</t>
  </si>
  <si>
    <t>Multiplying decimal: place value</t>
  </si>
  <si>
    <t>ضرب اعشاریہ: جگہ کی قیمت</t>
  </si>
  <si>
    <t>4IWfJ7-CYfE</t>
  </si>
  <si>
    <t>LmNwYHwKeas</t>
  </si>
  <si>
    <t>https://www.youtube.com/watch?v=LmNwYHwKeas</t>
  </si>
  <si>
    <t>https://drive.google.com/file/d/1tzEnDxHH5Srf3nHjGAWI9B8ta9ppQ9sD/view</t>
  </si>
  <si>
    <t>Dividing whole numbers to get a decimal</t>
  </si>
  <si>
    <t>اعشاریہ حاصل کرنے کے لئے پوری تعداد کو تقسیم کرنا</t>
  </si>
  <si>
    <t>xUDlKV8lJbM</t>
  </si>
  <si>
    <t>ifaJAKhiUSM</t>
  </si>
  <si>
    <t>https://www.youtube.com/watch?v=ifaJAKhiUSM</t>
  </si>
  <si>
    <t>https://drive.google.com/file/d/1a2mpxmcq1X8My7Pte-Tmx98hlmJdOrGz/view</t>
  </si>
  <si>
    <t>Dividing decimals with hundredths</t>
  </si>
  <si>
    <t>اعشاریہ کو سوویں کے ساتھ تقسیم کرنا</t>
  </si>
  <si>
    <t>Hrjr5f5pZ84</t>
  </si>
  <si>
    <t>PhGW-mEDj3I</t>
  </si>
  <si>
    <t>https://www.youtube.com/watch?v=PhGW-mEDj3I</t>
  </si>
  <si>
    <t>https://drive.google.com/file/d/1Er0TOrzlpULpodqRR6aMpIZqFbyKii6d/view</t>
  </si>
  <si>
    <t>Dividing decimals completely</t>
  </si>
  <si>
    <t>اعشاریہ کو مکمل طور پر تقسیم کرنا</t>
  </si>
  <si>
    <t>7JPIX3odZrY</t>
  </si>
  <si>
    <t>OUQD4x_J8pk</t>
  </si>
  <si>
    <t>https://www.youtube.com/watch?v=OUQD4x_J8pk</t>
  </si>
  <si>
    <t>https://drive.google.com/file/d/1E0qdkIDUwYEDyr0jyFsBjw81wZ3v_GST/view</t>
  </si>
  <si>
    <t>Decimals and Fractions</t>
  </si>
  <si>
    <t>Rewriting decimals as fractions: 0.15</t>
  </si>
  <si>
    <t>اعشاریہ اور کسر</t>
  </si>
  <si>
    <t>اعشاریہ کو دوبارہ لکھنا فریکشن کے طور پر: 0.15</t>
  </si>
  <si>
    <t>F8AU9Po-k_o</t>
  </si>
  <si>
    <t>yTgMWNHbhKY</t>
  </si>
  <si>
    <t>https://www.youtube.com/watch?v=yTgMWNHbhKY</t>
  </si>
  <si>
    <t>https://drive.google.com/file/d/135Jqgm9Yw2Z_Ct40si6pGTmjVDiexFwJ/view</t>
  </si>
  <si>
    <t>Rewriting decimals as fractions: 0.8</t>
  </si>
  <si>
    <t>اعشاریہ اعشاریہ کو فریکشن کے طور پر لکھنا: 0.8</t>
  </si>
  <si>
    <t>60JTBvPvxfc</t>
  </si>
  <si>
    <t>QZZnEclePNs</t>
  </si>
  <si>
    <t>https://www.youtube.com/watch?v=QZZnEclePNs</t>
  </si>
  <si>
    <t>https://drive.google.com/file/d/1GHoRekU7S5bg5Yf2tii8RDssLI2vtUXQ/view</t>
  </si>
  <si>
    <t>Rewriting decimals as fractions: 0.36</t>
  </si>
  <si>
    <t>اعشاریہ کو دوبارہ لکھنا فریکشن کے طور پر: 0.36</t>
  </si>
  <si>
    <t>1-X99zrlicg</t>
  </si>
  <si>
    <t>ap89y33vMSE</t>
  </si>
  <si>
    <t>https://www.youtube.com/watch?v=ap89y33vMSE</t>
  </si>
  <si>
    <t>https://drive.google.com/file/d/12Ak5pYSPyIusUU22z1kIRIL_lVEdBvBH/view</t>
  </si>
  <si>
    <t>Rewriting tricky fractions to decimals</t>
  </si>
  <si>
    <t>اعشاریہ تک مشکل حصوں کو دوبارہ لکھنا</t>
  </si>
  <si>
    <t>Gn2pdkvdbGQ</t>
  </si>
  <si>
    <t>wC_TgvJBTv0</t>
  </si>
  <si>
    <t>https://www.youtube.com/watch?v=wC_TgvJBTv0</t>
  </si>
  <si>
    <t>https://drive.google.com/file/d/17zhfUeNPN4eyQXqHThyks1nvxPCuLBhU/view</t>
  </si>
  <si>
    <t>Common fractions and decimals</t>
  </si>
  <si>
    <t>عام فرکشن اور اعشاریہ</t>
  </si>
  <si>
    <t>lh2mp0aqSh8</t>
  </si>
  <si>
    <t>PrmpIX-MYng</t>
  </si>
  <si>
    <t>https://www.youtube.com/watch?v=PrmpIX-MYng</t>
  </si>
  <si>
    <t>https://drive.google.com/file/d/1z3yBYXiCfqIH-VPdByjMHpUo3MhX3PNS/view</t>
  </si>
  <si>
    <t>Writing a number as a fraction and decimal</t>
  </si>
  <si>
    <t>ایک نمبر کو بطور جز اور اعشاریہ لکھنا</t>
  </si>
  <si>
    <t>B_9AwISa6KQ</t>
  </si>
  <si>
    <t>wCPVmhUmRVo</t>
  </si>
  <si>
    <t>https://www.youtube.com/watch?v=wCPVmhUmRVo</t>
  </si>
  <si>
    <t>https://drive.google.com/file/d/1K7Uq2UciI7zPq8IZ1X2s5fVCqVzD4s7x/view</t>
  </si>
  <si>
    <t>Ordering decimals 1</t>
  </si>
  <si>
    <t>حکمنامے کے اعشاریہ 1</t>
  </si>
  <si>
    <t>JjTavekhDvQ</t>
  </si>
  <si>
    <t>xU34bjf3hWA</t>
  </si>
  <si>
    <t>https://www.youtube.com/watch?v=xU34bjf3hWA</t>
  </si>
  <si>
    <t>https://drive.google.com/file/d/1iaPlLkB6Qz8DkgSrQSjgvjpPLpuOn5or/view</t>
  </si>
  <si>
    <t>Comparing decimals: 9.97 and 9.798</t>
  </si>
  <si>
    <t>اعشاریہ کا موازنہ کرنا: 9.97 اور 9.798</t>
  </si>
  <si>
    <t>f8B2dBQn3_U</t>
  </si>
  <si>
    <t>p_0x1uCqA1U</t>
  </si>
  <si>
    <t>https://www.youtube.com/watch?v=p_0x1uCqA1U</t>
  </si>
  <si>
    <t>https://drive.google.com/file/d/1mSLqTGPqCngVmDoETScUYr4JJ0ehXtlS/view</t>
  </si>
  <si>
    <t>fBMrpNjsi1M</t>
  </si>
  <si>
    <t>https://www.youtube.com/watch?v=fBMrpNjsi1M</t>
  </si>
  <si>
    <t>https://drive.google.com/file/d/1GLloQb39EdRkv5EZNGNtqfNHbiatBBGb/view</t>
  </si>
  <si>
    <t>Comparing decimals 2</t>
  </si>
  <si>
    <t>اعشاریہ 2 کا موازنہ کرنا</t>
  </si>
  <si>
    <t>gAV9kwvoD6s</t>
  </si>
  <si>
    <t>fOQJP5wesTk</t>
  </si>
  <si>
    <t>https://www.youtube.com/watch?v=fOQJP5wesTk</t>
  </si>
  <si>
    <t>https://drive.google.com/file/d/1QjGkOsrWdjsxHZitUPgh1lVsHSJPaXYW/view</t>
  </si>
  <si>
    <t>Comparing decimals 3</t>
  </si>
  <si>
    <t>اعشاریہ 3 کا موازنہ کرنا</t>
  </si>
  <si>
    <t>HCC96awA-FM</t>
  </si>
  <si>
    <t>lj9ZiqtuIzQ</t>
  </si>
  <si>
    <t>https://www.youtube.com/watch?v=lj9ZiqtuIzQ</t>
  </si>
  <si>
    <t>https://drive.google.com/file/d/1M6RQlumvXBe2TjpC5sMeU1LzvGLs1uSs/view</t>
  </si>
  <si>
    <t>JJawhaMqaXg</t>
  </si>
  <si>
    <t>Q7Sb8bS5ZvI</t>
  </si>
  <si>
    <t>https://www.youtube.com/watch?v=Q7Sb8bS5ZvI</t>
  </si>
  <si>
    <t>BINElq3DFkg</t>
  </si>
  <si>
    <t>TnSweOuVQhw</t>
  </si>
  <si>
    <t>https://www.youtube.com/watch?v=TnSweOuVQhw</t>
  </si>
  <si>
    <t>Converting decimals to fractions 2 (ex 1)</t>
  </si>
  <si>
    <t>اعشاریہ کو فریکشن 2 میں تبدیل کرنا (سابقہ ​​1)</t>
  </si>
  <si>
    <t>EGr3KC55sfU</t>
  </si>
  <si>
    <t>cis72vRwA_E</t>
  </si>
  <si>
    <t>https://www.youtube.com/watch?v=cis72vRwA_E</t>
  </si>
  <si>
    <t>https://drive.google.com/file/d/1gK9PXHXRn_NT-9r2X8dhZwM7x0iZbk1-/view</t>
  </si>
  <si>
    <t>Converting decimals to fractions 2 (ex 2)</t>
  </si>
  <si>
    <t>اعشاریہ کو فریکشن 2 میں تبدیل کرنا (سابقہ ​​2)</t>
  </si>
  <si>
    <t>qbMe4f2yvKs</t>
  </si>
  <si>
    <t>pGZF8rlfY1U</t>
  </si>
  <si>
    <t>https://www.youtube.com/watch?v=pGZF8rlfY1U</t>
  </si>
  <si>
    <t>https://drive.google.com/file/d/1456TXIHvOU3GjMxoWtfunS6l7bikYE5t/view</t>
  </si>
  <si>
    <t>Ratios, Rates and Percentages</t>
  </si>
  <si>
    <t>Ratios</t>
  </si>
  <si>
    <t>Intro to ratios</t>
  </si>
  <si>
    <t>تناسب ، شرح اور فیصد</t>
  </si>
  <si>
    <t>تناسب</t>
  </si>
  <si>
    <t>تناسب سے تعارف</t>
  </si>
  <si>
    <t>bIKmw0aTmYc</t>
  </si>
  <si>
    <t>jDMfgJBzC-s</t>
  </si>
  <si>
    <t>https://www.youtube.com/watch?v=jDMfgJBzC-s</t>
  </si>
  <si>
    <t>https://drive.google.com/file/d/1Ixaqn-Pfg40Jqn7DIeND9tOJ106y3lWl/view</t>
  </si>
  <si>
    <t>Basic ratios</t>
  </si>
  <si>
    <t>بنیادی تناسب</t>
  </si>
  <si>
    <t>IjMn7f6bbLA</t>
  </si>
  <si>
    <t>KCOVzvBlH2s</t>
  </si>
  <si>
    <t>https://www.youtube.com/watch?v=KCOVzvBlH2s</t>
  </si>
  <si>
    <t>https://drive.google.com/file/d/1m95y--xSwp26qgKke2feFBs78xevOWWR/view</t>
  </si>
  <si>
    <t>Equivalent ratios</t>
  </si>
  <si>
    <t>مساوی تناسب</t>
  </si>
  <si>
    <t>eb-GHXCqkhQ</t>
  </si>
  <si>
    <t>JDdlbTBFZ6M</t>
  </si>
  <si>
    <t>https://www.youtube.com/watch?v=JDdlbTBFZ6M</t>
  </si>
  <si>
    <t>https://drive.google.com/file/d/1be8yNbviWV3Ll08OjVy_MB2zEkyGYpsP/view</t>
  </si>
  <si>
    <t>Equivalent ratios: recipe</t>
  </si>
  <si>
    <t>مساوی تناسب: نسخہ</t>
  </si>
  <si>
    <t>VWO1m0S-a9Y</t>
  </si>
  <si>
    <t>HVppsWL77t4</t>
  </si>
  <si>
    <t>https://www.youtube.com/watch?v=HVppsWL77t4</t>
  </si>
  <si>
    <t>https://drive.google.com/file/d/15sL67hz520Q4EXNK5yzApJFkA2kXkSx5/view</t>
  </si>
  <si>
    <t>Equivalent ratio word problems</t>
  </si>
  <si>
    <t>مساوی تناسب کے الفاظ کے مسائل</t>
  </si>
  <si>
    <t>WoZ7-wOy-0w</t>
  </si>
  <si>
    <t>1eCKuvpN40g</t>
  </si>
  <si>
    <t>https://www.youtube.com/watch?v=1eCKuvpN40g</t>
  </si>
  <si>
    <t>https://drive.google.com/file/d/18crc0iVxKHkFQsbNxNpmPXyxPwv14W1m/view</t>
  </si>
  <si>
    <t>Understanding equivalent ratios</t>
  </si>
  <si>
    <t>مساوی تناسب کو سمجھنا</t>
  </si>
  <si>
    <t>4S3Mbl0JrdY</t>
  </si>
  <si>
    <t>sgTqDQTFwnE</t>
  </si>
  <si>
    <t>https://www.youtube.com/watch?v=sgTqDQTFwnE</t>
  </si>
  <si>
    <t>https://drive.google.com/file/d/1gMgo5tbS13exebpS5G4E4qeCIFosD9Fu/view</t>
  </si>
  <si>
    <t>Ratios and double number lines</t>
  </si>
  <si>
    <t>تناسب اور ڈبل نمبر لائنیں</t>
  </si>
  <si>
    <t>-Dg9da1BGsM</t>
  </si>
  <si>
    <t>VWOfuDzPK4M</t>
  </si>
  <si>
    <t>https://www.youtube.com/watch?v=VWOfuDzPK4M</t>
  </si>
  <si>
    <t>https://drive.google.com/file/d/1Y4tsbvQKIObdfrl0_lfV6iIvK0oZ5a-h/view?usp=drive_link</t>
  </si>
  <si>
    <t>Solving ratio problems with tables</t>
  </si>
  <si>
    <t>جدولوں کے ساتھ تناسب کے مسائل کو حل کرنا</t>
  </si>
  <si>
    <t>MaMk6-f3T9k</t>
  </si>
  <si>
    <t>d1aVKmGxj-w</t>
  </si>
  <si>
    <t>https://www.youtube.com/watch?v=d1aVKmGxj-w</t>
  </si>
  <si>
    <t>https://drive.google.com/file/d/1uR9J_XVloTXj9Td9pEUv-j72VcJiH9Cn/view</t>
  </si>
  <si>
    <t>Ratios with tape diagrams</t>
  </si>
  <si>
    <t>ٹیپ آریگرام کے ساتھ تناسب</t>
  </si>
  <si>
    <t>suRIY3ULrQo</t>
  </si>
  <si>
    <t>JGKiCa6r0rw</t>
  </si>
  <si>
    <t>https://www.youtube.com/watch?v=JGKiCa6r0rw</t>
  </si>
  <si>
    <t>https://drive.google.com/file/d/1ihIWwgVrScFISXZlDLl_9lvjnck6oVV6/view</t>
  </si>
  <si>
    <t>Ratios on coordinate plane</t>
  </si>
  <si>
    <t>کوآرڈینیٹ ہوائی جہاز پر تناسب</t>
  </si>
  <si>
    <t>yVYJRT5hTSo</t>
  </si>
  <si>
    <t>4piQMUkwQsc</t>
  </si>
  <si>
    <t>https://www.youtube.com/watch?v=4piQMUkwQsc</t>
  </si>
  <si>
    <t>https://drive.google.com/file/d/1pHsbgztJwJOSnQRkQ7fZilgDi0l4zgHO/view</t>
  </si>
  <si>
    <t>Ratios and measurement</t>
  </si>
  <si>
    <t>تناسب اور پیمائش</t>
  </si>
  <si>
    <t>0qtIHdda19s</t>
  </si>
  <si>
    <t>xjVNHX9jdfI</t>
  </si>
  <si>
    <t>https://www.youtube.com/watch?v=xjVNHX9jdfI</t>
  </si>
  <si>
    <t>https://drive.google.com/file/d/1GgPCYuPdcLXKdwFAm02y9DUNUwbqIAqj/view</t>
  </si>
  <si>
    <t>Part: whole ratios</t>
  </si>
  <si>
    <t>حصہ: پورے تناسب</t>
  </si>
  <si>
    <t>T8V4FGxaiVE</t>
  </si>
  <si>
    <t>5Hxcwcdj75c</t>
  </si>
  <si>
    <t>https://www.youtube.com/watch?v=5Hxcwcdj75c</t>
  </si>
  <si>
    <t>https://drive.google.com/file/d/1Kue5ngqVKqR7p_Q32YtEgiVkcH28q5uw/view</t>
  </si>
  <si>
    <t>Part: whole ratio word problem 1</t>
  </si>
  <si>
    <t>حصہ: پورے تناسب کے لفظ کا مسئلہ 1</t>
  </si>
  <si>
    <t>Vx5uoZAkxng</t>
  </si>
  <si>
    <t>uP-e6R9F-hk</t>
  </si>
  <si>
    <t>https://www.youtube.com/watch?v=uP-e6R9F-hk</t>
  </si>
  <si>
    <t>https://drive.google.com/file/d/1TYFE18bqupkLf8YVQYp1iRkM6Q8CsXQq/view</t>
  </si>
  <si>
    <t>KA Original video deleted</t>
  </si>
  <si>
    <t>Part: whole ratio word problem 2</t>
  </si>
  <si>
    <t>حصہ: پورے تناسب کے لفظ کا مسئلہ 2</t>
  </si>
  <si>
    <t>2DxRKZlafrY</t>
  </si>
  <si>
    <t>mNBoEHMQZ9o</t>
  </si>
  <si>
    <t>https://www.youtube.com/watch?v=mNBoEHMQZ9o</t>
  </si>
  <si>
    <t>https://drive.google.com/file/d/18-eB-E1inxNlUzPwHyqr_JeGAw1lUCXR/view</t>
  </si>
  <si>
    <t>Rates</t>
  </si>
  <si>
    <t>Intro to rates</t>
  </si>
  <si>
    <t>شرحیں</t>
  </si>
  <si>
    <t>شرحوں سے تعارف</t>
  </si>
  <si>
    <t>qGTYSAeLTOE</t>
  </si>
  <si>
    <t>K3AtGG7YL0k</t>
  </si>
  <si>
    <t>https://www.youtube.com/watch?v=K3AtGG7YL0k</t>
  </si>
  <si>
    <t>https://drive.google.com/file/d/1O6ihFGjMAC007vtVY07mL6sXnNZh4m34/view</t>
  </si>
  <si>
    <t>Solving unit rate problem</t>
  </si>
  <si>
    <t>یونٹ کی شرح کے مسئلے کو حل کرنا</t>
  </si>
  <si>
    <t>Zm0KaIw-35k</t>
  </si>
  <si>
    <t>wER3xRjrFmc</t>
  </si>
  <si>
    <t>https://www.youtube.com/watch?v=wER3xRjrFmc</t>
  </si>
  <si>
    <t>https://drive.google.com/file/d/106XXK-gicHl9e2cwrPGgA4Lj1s15mnm3/view</t>
  </si>
  <si>
    <t>Solving unit price problem 1</t>
  </si>
  <si>
    <t>یونٹ کی قیمت کا مسئلہ حل کرنا 1</t>
  </si>
  <si>
    <t>rpGGMSFO6Ks</t>
  </si>
  <si>
    <t>EDoxr4tnRGI</t>
  </si>
  <si>
    <t>https://www.youtube.com/watch?v=EDoxr4tnRGI</t>
  </si>
  <si>
    <t>https://drive.google.com/file/d/1RrnUg9j5rp0Xj3-4dJxOie73J2wIGrCH/view</t>
  </si>
  <si>
    <t>Rate problems</t>
  </si>
  <si>
    <t>شرح میں دشواری</t>
  </si>
  <si>
    <t>fpjXtpg_isc</t>
  </si>
  <si>
    <t>ZbxGQ47W0lY</t>
  </si>
  <si>
    <t>https://www.youtube.com/watch?v=ZbxGQ47W0lY</t>
  </si>
  <si>
    <t>https://drive.google.com/file/d/1sVWwco_SO76oLkijMY34Ri582bNq1Tt5/view</t>
  </si>
  <si>
    <t>Comparing rates example 1</t>
  </si>
  <si>
    <t>شرح کا موازنہ مثال 1</t>
  </si>
  <si>
    <t>C7bBZa52h-4</t>
  </si>
  <si>
    <t>4vrZDY4SuWk</t>
  </si>
  <si>
    <t>https://www.youtube.com/watch?v=4vrZDY4SuWk</t>
  </si>
  <si>
    <t>https://drive.google.com/file/d/19c5-7lVW9vyi28kGsYy6fAubNCGqZtod/view</t>
  </si>
  <si>
    <t>Solving unit price problem 2</t>
  </si>
  <si>
    <t>یونٹ کی قیمت کا مسئلہ حل کرنا 2</t>
  </si>
  <si>
    <t>U9bD6elbJGE</t>
  </si>
  <si>
    <t>hkK3HB-xzCs</t>
  </si>
  <si>
    <t>https://www.youtube.com/watch?v=hkK3HB-xzCs</t>
  </si>
  <si>
    <t>https://drive.google.com/file/d/1Umx2GQZHb-TkFzMhpHJ1uCyhPISOt309/view</t>
  </si>
  <si>
    <t>Multiple rates word problem</t>
  </si>
  <si>
    <t>متعدد شرحوں کے الفاظ کا مسئلہ</t>
  </si>
  <si>
    <t>Uc2Tm4Lr7uI</t>
  </si>
  <si>
    <t>smR1VZfryP4</t>
  </si>
  <si>
    <t>https://www.youtube.com/watch?v=smR1VZfryP4</t>
  </si>
  <si>
    <t>https://drive.google.com/file/d/1dJJmyDa-RJCvRh1b8SaOuMmxc39HCoPC/view</t>
  </si>
  <si>
    <t>Comparing rates example 2</t>
  </si>
  <si>
    <t>شرحوں کا موازنہ 2</t>
  </si>
  <si>
    <t>Intro to proportional relationships</t>
  </si>
  <si>
    <t>متناسب تعلقات کا تعارف</t>
  </si>
  <si>
    <t>l-HtxhClZ-0</t>
  </si>
  <si>
    <t>j-tb1mpnxII</t>
  </si>
  <si>
    <t>https://www.youtube.com/watch?v=j-tb1mpnxII</t>
  </si>
  <si>
    <t>https://drive.google.com/file/d/1mJd-a17JMSUolOfcnTeKn2Al6rUSt05r/view</t>
  </si>
  <si>
    <t>Proportional relationships: spaghetti</t>
  </si>
  <si>
    <t>متناسب تعلقات: سپتیٹی</t>
  </si>
  <si>
    <t>8MDOjvRURlM</t>
  </si>
  <si>
    <t>0eW77J2RpZ8</t>
  </si>
  <si>
    <t>https://www.youtube.com/watch?v=0eW77J2RpZ8</t>
  </si>
  <si>
    <t>https://drive.google.com/file/d/1HXOoPpi_QckjnoTOVe25_feSBMw17BvM/view</t>
  </si>
  <si>
    <t>Proportional relationships: bananas</t>
  </si>
  <si>
    <t>متناسب تعلقات: کیلے</t>
  </si>
  <si>
    <t>bJb4n19sFrs</t>
  </si>
  <si>
    <t>iMesZR2YG5Y</t>
  </si>
  <si>
    <t>https://www.youtube.com/watch?v=iMesZR2YG5Y</t>
  </si>
  <si>
    <t>https://drive.google.com/file/d/1zYjmgZEiV2AAx9d4Gr8g-Q5OWHTmVrj8/view</t>
  </si>
  <si>
    <t>Proportional relationships: movie tickets</t>
  </si>
  <si>
    <t>متناسب تعلقات: مووی کے ٹکٹ</t>
  </si>
  <si>
    <t>-YYTUTrxl28</t>
  </si>
  <si>
    <t>h8ap_8Ydi7E</t>
  </si>
  <si>
    <t>https://www.youtube.com/watch?v=h8ap_8Ydi7E</t>
  </si>
  <si>
    <t>https://drive.google.com/file/d/1Huo6C0P7ntlAuW8bjVFT5Ubj7NDcIzaI/view</t>
  </si>
  <si>
    <t>Worked example: solving proportions</t>
  </si>
  <si>
    <t>کام کیا مثال: تناسب کو حل کرنا</t>
  </si>
  <si>
    <t>dr4AoPMv_FA</t>
  </si>
  <si>
    <t>hzF2_6AcolI</t>
  </si>
  <si>
    <t>https://www.youtube.com/watch?v=hzF2_6AcolI</t>
  </si>
  <si>
    <t>https://drive.google.com/file/d/1ybmXOOmmpMOrKmU-jO_Mi1f9uAQ3xkJE/view</t>
  </si>
  <si>
    <t>Proportion word problem: sandwiches</t>
  </si>
  <si>
    <t>تناسب لفظ کا مسئلہ: سینڈویچ</t>
  </si>
  <si>
    <t>-zStoqbumKU</t>
  </si>
  <si>
    <t>Gj53HwjTlvE</t>
  </si>
  <si>
    <t>https://www.youtube.com/watch?v=Gj53HwjTlvE</t>
  </si>
  <si>
    <t>https://drive.google.com/file/d/1Z35JD_62FWZ2j157wGieXq2Vs1Ij_FVq/view</t>
  </si>
  <si>
    <t>Multiple units word problem: road trip</t>
  </si>
  <si>
    <t>متعدد یونٹوں کے الفاظ کا مسئلہ: روڈ ٹرپ</t>
  </si>
  <si>
    <t>Cr3a5MBIEwo</t>
  </si>
  <si>
    <t>s_y-QrM8NME</t>
  </si>
  <si>
    <t>https://www.youtube.com/watch?v=s_y-QrM8NME</t>
  </si>
  <si>
    <t>https://drive.google.com/file/d/1XFUnO2gv-L10VrBHBAwUgL_S8NYDI7CX/view</t>
  </si>
  <si>
    <t>Percentages</t>
  </si>
  <si>
    <t>The meaning of percent</t>
  </si>
  <si>
    <t>فیصد</t>
  </si>
  <si>
    <t>فیصد کے معنی</t>
  </si>
  <si>
    <t>Lvr2YsxG10o</t>
  </si>
  <si>
    <t>vriejsHqPf0</t>
  </si>
  <si>
    <t>https://www.youtube.com/watch?v=vriejsHqPf0</t>
  </si>
  <si>
    <t>https://drive.google.com/file/d/1s4ck91M23FjXPeKByElAuzsXxohf0ocX/view</t>
  </si>
  <si>
    <t>Meaning of 109%</t>
  </si>
  <si>
    <t>معنی 109 ٪</t>
  </si>
  <si>
    <t>MokI3Fi8jpc</t>
  </si>
  <si>
    <t>kXn1g9KQHCA</t>
  </si>
  <si>
    <t>https://www.youtube.com/watch?v=kXn1g9KQHCA</t>
  </si>
  <si>
    <t>https://drive.google.com/file/d/1XcQQD9YuXeB89a4MVE0yVKcX19RW2Sdi/view</t>
  </si>
  <si>
    <t>Percent from fraction models</t>
  </si>
  <si>
    <t>فریکشن ماڈل سے فیصد</t>
  </si>
  <si>
    <t>wwg052FC_Zw</t>
  </si>
  <si>
    <t>-02AbCUvACc</t>
  </si>
  <si>
    <t>https://www.youtube.com/watch?v=-02AbCUvACc</t>
  </si>
  <si>
    <t>https://drive.google.com/file/d/1tA-X_6cOXLYnbsFcxDJTuvZUlTn_KDqC/view</t>
  </si>
  <si>
    <t>Fraction, decimal and percent from visual models</t>
  </si>
  <si>
    <t>بصری ماڈلز سے جزء ، اعشاریہ اور فیصد</t>
  </si>
  <si>
    <t>xYKl-QnAz7E</t>
  </si>
  <si>
    <t>https://www.youtube.com/watch?v=xYKl-QnAz7E</t>
  </si>
  <si>
    <t>https://drive.google.com/file/d/1OzAcClsUMUCEcaid9KA3h0uDc7WpU85H/view</t>
  </si>
  <si>
    <t>Converting percents to decimals and fractions example</t>
  </si>
  <si>
    <t>پرسینٹس کو اعشاریہ اور جزء کی مثال میں تبدیل کرنا</t>
  </si>
  <si>
    <t>-gB1y-PMWfs</t>
  </si>
  <si>
    <t>ZE6IleAyucc</t>
  </si>
  <si>
    <t>https://www.youtube.com/watch?v=ZE6IleAyucc</t>
  </si>
  <si>
    <t>https://drive.google.com/file/d/1Ooe2qTp0uG2Hn4jy7fZSKq6FeGQk9YMX/view</t>
  </si>
  <si>
    <t>Converting decimals to percents: 0.601</t>
  </si>
  <si>
    <t>اعشاریہ کو پرسینٹس میں تبدیل کرنا: 0.601</t>
  </si>
  <si>
    <t>5z568fLBQyQ</t>
  </si>
  <si>
    <t>iTq4VE1pMYI</t>
  </si>
  <si>
    <t>https://www.youtube.com/watch?v=iTq4VE1pMYI</t>
  </si>
  <si>
    <t>https://drive.google.com/file/d/1kSEYQDLwvLThJ0yIdt4k40sO3_il4JAc/view</t>
  </si>
  <si>
    <t>Converting decimals to percents: 1.501</t>
  </si>
  <si>
    <t>اعشاریہ کو طنزوں میں تبدیل کرنا: 1.501</t>
  </si>
  <si>
    <t>3_caioiRu5I</t>
  </si>
  <si>
    <t>2VTldP7IHdE</t>
  </si>
  <si>
    <t>https://www.youtube.com/watch?v=2VTldP7IHdE</t>
  </si>
  <si>
    <t>https://drive.google.com/file/d/1_XdYil16v05lop7BJ8utKJgnieDWc265/view</t>
  </si>
  <si>
    <t>Converting percents to decimals: 59.2%</t>
  </si>
  <si>
    <t>پرسینٹس کو اعشاریہ میں تبدیل کرنا: 59.2 ٪</t>
  </si>
  <si>
    <t>MkpbtCRwcCE</t>
  </si>
  <si>
    <t>1nqygNB97h0</t>
  </si>
  <si>
    <t>https://www.youtube.com/watch?v=1nqygNB97h0</t>
  </si>
  <si>
    <t>https://drive.google.com/file/d/1jwJOpxzRwb6fmUPuIoLxp3I0Avncz_7s/view</t>
  </si>
  <si>
    <t>Converting percents to decimals: 113.9%</t>
  </si>
  <si>
    <t>پرسینٹس کو اعشاریہ میں تبدیل کرنا: 113.9 ٪</t>
  </si>
  <si>
    <t>T4JKO0OGjpQ</t>
  </si>
  <si>
    <t>Ctb-EoJh6pw</t>
  </si>
  <si>
    <t>https://www.youtube.com/watch?v=Ctb-EoJh6pw</t>
  </si>
  <si>
    <t>https://drive.google.com/file/d/1tJkV4RmFVZUixlmjcw6tUTDq1u9LtFhJ/view</t>
  </si>
  <si>
    <t>Finding a percent</t>
  </si>
  <si>
    <t>ایک فیصد تلاش کرنا</t>
  </si>
  <si>
    <t>FaDtge_vkbg</t>
  </si>
  <si>
    <t>H1EcakJeh4g</t>
  </si>
  <si>
    <t>https://www.youtube.com/watch?v=H1EcakJeh4g</t>
  </si>
  <si>
    <t>https://drive.google.com/file/d/1Nt1JLkXdhddC3FVJVcdZ0L9tFsyTvNw7/view</t>
  </si>
  <si>
    <t>Percent of a whole number</t>
  </si>
  <si>
    <t>ایک پوری تعداد کا فیصد</t>
  </si>
  <si>
    <t>-lUEWEEpmIo</t>
  </si>
  <si>
    <t>yJe4WYjcYtc</t>
  </si>
  <si>
    <t>https://www.youtube.com/watch?v=yJe4WYjcYtc</t>
  </si>
  <si>
    <t>https://drive.google.com/file/d/1uZ4bYNfXDdFkGF_tLmeCDNeg-pne1pX6/view</t>
  </si>
  <si>
    <t>Percent word problem: 100 is what percent of 80?</t>
  </si>
  <si>
    <t>فیصد لفظ کا مسئلہ: 100 80 کا کیا فیصد ہے؟</t>
  </si>
  <si>
    <t>W0IqjKo-c0E</t>
  </si>
  <si>
    <t>https://www.youtube.com/watch?v=W0IqjKo-c0E</t>
  </si>
  <si>
    <t>https://drive.google.com/file/d/1QLOih6Df3q--zZQMEI7IgE22Lf93N5HR/view</t>
  </si>
  <si>
    <t>Solving percent problems</t>
  </si>
  <si>
    <t>فیصد مسائل حل کرنا</t>
  </si>
  <si>
    <t>TvSKeTFsaj4</t>
  </si>
  <si>
    <t>nQGUj5qLALA</t>
  </si>
  <si>
    <t>https://www.youtube.com/watch?v=nQGUj5qLALA</t>
  </si>
  <si>
    <t>https://drive.google.com/file/d/1ajf4cWDNnVD2SQ8Rh1y01jFU0pdnsCxG/view</t>
  </si>
  <si>
    <t>Percent word problem: recycling cans</t>
  </si>
  <si>
    <t>فیصد لفظ کا مسئلہ: ری سائیکلنگ کین</t>
  </si>
  <si>
    <t>AjYil74WrVo</t>
  </si>
  <si>
    <t>kL-gohwbAOQ</t>
  </si>
  <si>
    <t>https://www.youtube.com/watch?v=kL-gohwbAOQ</t>
  </si>
  <si>
    <t>https://drive.google.com/file/d/18cePR2rl7OHcvR-Aafj5xr6V5GviYl5J/view</t>
  </si>
  <si>
    <t>Geometry and Mensuration</t>
  </si>
  <si>
    <t>Geometry</t>
  </si>
  <si>
    <t>Relative position</t>
  </si>
  <si>
    <t>جیومیٹری اور مینسوریشن</t>
  </si>
  <si>
    <t>جیومیٹری</t>
  </si>
  <si>
    <t>نسبتا position پوزیشن</t>
  </si>
  <si>
    <t>uikYPJw0tnE</t>
  </si>
  <si>
    <t>1_A_LtkJ19E</t>
  </si>
  <si>
    <t>https://www.youtube.com/watch?v=1_A_LtkJ19E</t>
  </si>
  <si>
    <t>https://drive.google.com/file/d/15i8_WhcAk64tTcJSdxWv0Kf4s1ItA3r0/view</t>
  </si>
  <si>
    <t>Graphing patterns on coordinate plane</t>
  </si>
  <si>
    <t>کوآرڈینیٹ ہوائی جہاز پر گرافنگ کے نمونے</t>
  </si>
  <si>
    <t>ayRpoJgph0E</t>
  </si>
  <si>
    <t>m0mmISVMv14</t>
  </si>
  <si>
    <t>https://www.youtube.com/watch?v=m0mmISVMv14</t>
  </si>
  <si>
    <t>https://drive.google.com/file/d/1IQgFn7QMXWAaqdNff2vtNjaO_1n-06J0/view</t>
  </si>
  <si>
    <t>Interpreting patterns on coordinate plane</t>
  </si>
  <si>
    <t>کوآرڈینیٹ ہوائی جہاز پر نمونوں کی ترجمانی کرنا</t>
  </si>
  <si>
    <t>HXg_a9oJ5nA</t>
  </si>
  <si>
    <t>8siDFYXjpDY</t>
  </si>
  <si>
    <t>https://www.youtube.com/watch?v=8siDFYXjpDY</t>
  </si>
  <si>
    <t>https://drive.google.com/file/d/1bh9RZXC_Hxmj5ucLTv-mjKKkPKoX8dbi/view</t>
  </si>
  <si>
    <t>Interpreting relationships in ordered pairs</t>
  </si>
  <si>
    <t>آرڈر جوڑے میں تعلقات کی ترجمانی کرنا</t>
  </si>
  <si>
    <t>Muba9-W2FOQ</t>
  </si>
  <si>
    <t>hynrt5nFiG0</t>
  </si>
  <si>
    <t>https://www.youtube.com/watch?v=hynrt5nFiG0</t>
  </si>
  <si>
    <t>https://drive.google.com/file/d/10QZMg_Y6zPQJT59m5JEZ793Q-gzyEN-f/view</t>
  </si>
  <si>
    <t>Graphing sequence relationships</t>
  </si>
  <si>
    <t>گرافنگ تسلسل کے تعلقات</t>
  </si>
  <si>
    <t>mqsIJucBn6c</t>
  </si>
  <si>
    <t>0jBwwk_N_mA</t>
  </si>
  <si>
    <t>https://www.youtube.com/watch?v=0jBwwk_N_mA</t>
  </si>
  <si>
    <t>https://drive.google.com/file/d/1e0KIZRFPfwWJyi6MF7e4K3_HYp4ursNU/view</t>
  </si>
  <si>
    <t>Intro to data handling</t>
  </si>
  <si>
    <t>ڈیٹا ہینڈلنگ کا تعارف</t>
  </si>
  <si>
    <t>iieY7mgGzzY</t>
  </si>
  <si>
    <t>ijYcge0odtg</t>
  </si>
  <si>
    <t>https://www.youtube.com/watch?v=ijYcge0odtg</t>
  </si>
  <si>
    <t>https://drive.google.com/file/d/1LH-OtnwMRPQOfp2OFxKct3J-_XZKFChX/view</t>
  </si>
  <si>
    <t>Solving problems with pictographs 2</t>
  </si>
  <si>
    <t>تصویروں کے ساتھ مسائل حل کرنا 2</t>
  </si>
  <si>
    <t>uBKPXN_X-ng</t>
  </si>
  <si>
    <t>mW3Ov0mVs98</t>
  </si>
  <si>
    <t>https://www.youtube.com/watch?v=mW3Ov0mVs98</t>
  </si>
  <si>
    <t>https://drive.google.com/file/d/1UPin5C_lKfQrMZwjn88ytYNV5QZxX1ep/view</t>
  </si>
  <si>
    <t>Intro to reflective symmetry</t>
  </si>
  <si>
    <t>عکاس توازن کا تعارف</t>
  </si>
  <si>
    <t>Bvm5a_3MRyk</t>
  </si>
  <si>
    <t>xnYJezUp4qQ</t>
  </si>
  <si>
    <t>https://www.youtube.com/watch?v=xnYJezUp4qQ</t>
  </si>
  <si>
    <t>https://drive.google.com/file/d/1FOFXETov_yAGcROz4qsak3zO9kLnjboe/view</t>
  </si>
  <si>
    <t>Identifying symmetrical figures</t>
  </si>
  <si>
    <t>توازن کے اعداد و شمار کی نشاندہی کرنا</t>
  </si>
  <si>
    <t>59s_CQjTD6w</t>
  </si>
  <si>
    <t>iRdGT7WQLgk</t>
  </si>
  <si>
    <t>https://www.youtube.com/watch?v=iRdGT7WQLgk</t>
  </si>
  <si>
    <t>https://drive.google.com/file/d/1IV2VQx10qtp_I8eEAAsqXxv1fLzHGQPg/view</t>
  </si>
  <si>
    <t>Measuring rectangles with different unit squares</t>
  </si>
  <si>
    <t>مختلف یونٹ اسکوائر کے ساتھ مستطیلوں کی پیمائش کرنا</t>
  </si>
  <si>
    <t>O1R4H3Ca82E</t>
  </si>
  <si>
    <t>MB7szReAydQ</t>
  </si>
  <si>
    <t>https://www.youtube.com/watch?v=MB7szReAydQ</t>
  </si>
  <si>
    <t>https://drive.google.com/file/d/1U_SZx-dy6SvZGTrLDPNf6xXuhxwOX_WL/view</t>
  </si>
  <si>
    <t>Mensuration</t>
  </si>
  <si>
    <t>Measuring area with partial unit squares</t>
  </si>
  <si>
    <t>مینسوریشن</t>
  </si>
  <si>
    <t>جزوی یونٹ اسکوائر کے ساتھ علاقے کی پیمائش</t>
  </si>
  <si>
    <t>YA7ZrKcbteA</t>
  </si>
  <si>
    <t>LjffVRdGyTw</t>
  </si>
  <si>
    <t>https://www.youtube.com/watch?v=LjffVRdGyTw</t>
  </si>
  <si>
    <t>https://drive.google.com/file/d/1ZHhkLgjzYg7UsNxSJXfJJpFo7ftT5whh/view</t>
  </si>
  <si>
    <t>Creating rectangles with a given area 1</t>
  </si>
  <si>
    <t>دیئے گئے علاقے 1 کے ساتھ مستطیلیں بنانا</t>
  </si>
  <si>
    <t>JX_ZgrFf2j8</t>
  </si>
  <si>
    <t>r2a-QxAZkeQ</t>
  </si>
  <si>
    <t>https://www.youtube.com/watch?v=r2a-QxAZkeQ</t>
  </si>
  <si>
    <t>https://drive.google.com/file/d/1HWQb3XYqZdL8c4DoXNsjJowpLEnUip0L/view</t>
  </si>
  <si>
    <t>Creating rectangles with a given area 2</t>
  </si>
  <si>
    <t>دیئے گئے علاقے 2 کے ساتھ مستطیل بنانا</t>
  </si>
  <si>
    <t>cYyfwJSvT-k</t>
  </si>
  <si>
    <t>vUPOVQtF-RY</t>
  </si>
  <si>
    <t>https://www.youtube.com/watch?v=vUPOVQtF-RY</t>
  </si>
  <si>
    <t>https://drive.google.com/file/d/1yTrNJPnhPO_IE9kDB2162l50zifI32bD/view</t>
  </si>
  <si>
    <t>Counting unit squares to find area formula</t>
  </si>
  <si>
    <t>علاقے کا فارمولا تلاش کرنے کے لئے یونٹ کے چوکوں کی گنتی</t>
  </si>
  <si>
    <t>_AYwzdFcRJI</t>
  </si>
  <si>
    <t>aFWSCnMFNxQ</t>
  </si>
  <si>
    <t>https://www.youtube.com/watch?v=aFWSCnMFNxQ</t>
  </si>
  <si>
    <t>https://drive.google.com/file/d/1pN9FjTC9seo1QGel4UCWluH_L715U0Aj/view</t>
  </si>
  <si>
    <t>KA Original Video Deleted</t>
  </si>
  <si>
    <t>Finding missing side when given area</t>
  </si>
  <si>
    <t>جب علاقے دیئے گئے تو گمشدہ پہلو تلاش کرنا</t>
  </si>
  <si>
    <t>_JdgDBzQ0Us</t>
  </si>
  <si>
    <t>VyCqdagg3Ys</t>
  </si>
  <si>
    <t>https://www.youtube.com/watch?v=VyCqdagg3Ys</t>
  </si>
  <si>
    <t>https://drive.google.com/file/d/118GcRtUTCiLfRoRO7dQIyvJ55iAP4I3z/view</t>
  </si>
  <si>
    <t>Comparing areas of plots of land</t>
  </si>
  <si>
    <t>زمین کے پلاٹوں کے علاقوں کا موازنہ کرنا</t>
  </si>
  <si>
    <t>ArvnBba_ogI</t>
  </si>
  <si>
    <t>Eaqp-btqYrA</t>
  </si>
  <si>
    <t>https://www.youtube.com/watch?v=Eaqp-btqYrA</t>
  </si>
  <si>
    <t>https://drive.google.com/file/d/1ed3yklkEeS0BJDv5LhuyJrUhdyYb1L0s/view</t>
  </si>
  <si>
    <t>Area and the distributive property</t>
  </si>
  <si>
    <t>رقبہ اور تقسیم پراپرٹی</t>
  </si>
  <si>
    <t>Q3wfb0CPhIY</t>
  </si>
  <si>
    <t>5pCS14dVuv4</t>
  </si>
  <si>
    <t>https://www.youtube.com/watch?v=5pCS14dVuv4</t>
  </si>
  <si>
    <t>https://drive.google.com/file/d/1NcTvZ2sIsGVmh_hJFMvgvnxXiyZg30kJ/view</t>
  </si>
  <si>
    <t>Decomposing shapes to find area: grids</t>
  </si>
  <si>
    <t>علاقہ تلاش کرنے کے لئے شکلیں گلنا: گرڈ</t>
  </si>
  <si>
    <t>oL9iF9Se6lc</t>
  </si>
  <si>
    <t>qSX4WAS1cWk</t>
  </si>
  <si>
    <t>https://www.youtube.com/watch?v=qSX4WAS1cWk</t>
  </si>
  <si>
    <t>https://drive.google.com/file/d/176K2u0wiqGJ1NOlPjl8FViLkgOQ016Ny/view</t>
  </si>
  <si>
    <t>Decomposing shapes to find area: add</t>
  </si>
  <si>
    <t>علاقے کو تلاش کرنے کے لئے شکلیں سڑنے والی شکلیں: شامل کریں</t>
  </si>
  <si>
    <t>JTg8gyQ37pM</t>
  </si>
  <si>
    <t>_dFM4s1sfxA</t>
  </si>
  <si>
    <t>https://www.youtube.com/watch?v=_dFM4s1sfxA</t>
  </si>
  <si>
    <t>https://drive.google.com/file/d/1e2prentxazZFEHDo8I3v0xomvtnmTPst/view</t>
  </si>
  <si>
    <t>Decomposing shapes to find area: subtract</t>
  </si>
  <si>
    <t>علاقے کو تلاش کرنے کے لئے شکلیں سڑنے والی شکلیں: منہا کریں</t>
  </si>
  <si>
    <t>qS4stB9LfJA</t>
  </si>
  <si>
    <t>fpE7TMBl5JI</t>
  </si>
  <si>
    <t>https://www.youtube.com/watch?v=fpE7TMBl5JI</t>
  </si>
  <si>
    <t>https://drive.google.com/file/d/1vNGCBfTTCAqv-bOgsNClYRaBrllX6VcN/view</t>
  </si>
  <si>
    <t>Area word problem: house size</t>
  </si>
  <si>
    <t>علاقے کے لفظ کا مسئلہ: گھر کا سائز</t>
  </si>
  <si>
    <t>RRzXJAMR3MY</t>
  </si>
  <si>
    <t>Yiit93_CNt0</t>
  </si>
  <si>
    <t>https://www.youtube.com/watch?v=Yiit93_CNt0</t>
  </si>
  <si>
    <t>https://drive.google.com/file/d/1DVL-_ReU0ipRmu8KhHI_83gMyRzrRXFe/view</t>
  </si>
  <si>
    <t>Perimeter of a shape</t>
  </si>
  <si>
    <t>ایک شکل کا دائرہ</t>
  </si>
  <si>
    <t>sJmLjUj_h68</t>
  </si>
  <si>
    <t>1eKTW07jESY</t>
  </si>
  <si>
    <t>https://www.youtube.com/watch?v=1eKTW07jESY</t>
  </si>
  <si>
    <t>https://drive.google.com/file/d/1msJ-MQksA2T4fCwJfJZt22np9CypT7vZ/view</t>
  </si>
  <si>
    <t>Finding perimeter when a side length is missing</t>
  </si>
  <si>
    <t>جب ایک طرف کی لمبائی غائب ہو تو فریم کو تلاش کرنا</t>
  </si>
  <si>
    <t>tmt5fXhU7Rs</t>
  </si>
  <si>
    <t>GdTyaoqu3DQ</t>
  </si>
  <si>
    <t>https://www.youtube.com/watch?v=GdTyaoqu3DQ</t>
  </si>
  <si>
    <t>https://drive.google.com/file/d/1gQMYAM9lptXPpalJ2cwMr6dJrFylo-CF/view</t>
  </si>
  <si>
    <t>Comparing areas and perimeters of rectangles</t>
  </si>
  <si>
    <t>مستطیلوں کے علاقوں اور پناہوں کا موازنہ کرنا</t>
  </si>
  <si>
    <t>nLY2bzRfQyo</t>
  </si>
  <si>
    <t>RdkHAPNw7Uw</t>
  </si>
  <si>
    <t>https://www.youtube.com/watch?v=RdkHAPNw7Uw</t>
  </si>
  <si>
    <t>Drive link incorrect</t>
  </si>
  <si>
    <t>Perimeter word problem: tables</t>
  </si>
  <si>
    <t>پیرامیٹر لفظ کا مسئلہ: میزیں</t>
  </si>
  <si>
    <t>Wz8grvnFDHM</t>
  </si>
  <si>
    <t>_E2WjNIYdBc</t>
  </si>
  <si>
    <t>https://www.youtube.com/watch?v=_E2WjNIYdBc</t>
  </si>
  <si>
    <t>Perimeter word problem: garden</t>
  </si>
  <si>
    <t>پیرامیٹر لفظ کا مسئلہ: باغ</t>
  </si>
  <si>
    <t>dNBNepJ_Ut8</t>
  </si>
  <si>
    <t>e-eEr2YUHlU</t>
  </si>
  <si>
    <t>https://www.youtube.com/watch?v=e-eEr2YUHlU</t>
  </si>
  <si>
    <t>Google Drive Link</t>
  </si>
  <si>
    <t>Constant of proportionality</t>
  </si>
  <si>
    <t>Rates &amp; proportional relationships I</t>
  </si>
  <si>
    <t>Introduction to proportional relationships</t>
  </si>
  <si>
    <t>تناسب کا مستقل</t>
  </si>
  <si>
    <t>شرح اور متناسب تعلقات i</t>
  </si>
  <si>
    <t>2DBBKArGfus</t>
  </si>
  <si>
    <t>https://www.youtube.com/watch?v=2DBBKArGfus</t>
  </si>
  <si>
    <t>VaUXSDXIeU8</t>
  </si>
  <si>
    <t>https://youtu.be/VaUXSDXIeU8?si=NELHaMc_vI92wxSe</t>
  </si>
  <si>
    <t>https://drive.google.com/file/d/1YDfwFb9KwiXSQSlAv2JK85_oLFbLLj9-/view?usp=drive_link</t>
  </si>
  <si>
    <t>Maha Hasan</t>
  </si>
  <si>
    <t>KA original link is incorrect</t>
  </si>
  <si>
    <t>Identifying constant of proportionality graphically</t>
  </si>
  <si>
    <t>تناسب کی مستقل طور پر گرافک طور پر شناخت کرنا</t>
  </si>
  <si>
    <t>https://www.youtube.com/watch?v=l-HtxhClZ-0</t>
  </si>
  <si>
    <t>lVbrMWNFzLY</t>
  </si>
  <si>
    <t>https://youtu.be/lVbrMWNFzLY?si=ZUszn-TSpGcv5MFu</t>
  </si>
  <si>
    <t>https://drive.google.com/file/d/1SX00QUT3jUyY5679qE5Ck9sHTpZAJdpj/view?usp=drive_link</t>
  </si>
  <si>
    <t>Constant of proportionality from graph</t>
  </si>
  <si>
    <t>گراف سے تناسب کا مستقل</t>
  </si>
  <si>
    <t>jihKUWH4Hfc</t>
  </si>
  <si>
    <t>https://www.youtube.com/watch?v=jihKUWH4Hfc</t>
  </si>
  <si>
    <t>0WBkJjNJ4zc</t>
  </si>
  <si>
    <t>https://youtu.be/0WBkJjNJ4zc?si=NDJCfZ8Up_ocwgrN</t>
  </si>
  <si>
    <t>https://drive.google.com/file/d/1V1_O3Cx4aQmkbx8zhVXXV_eq0tgWfWyZ/view?usp=drive_link</t>
  </si>
  <si>
    <t>Identifying the constant of proportionality from equation</t>
  </si>
  <si>
    <t>مساوات سے تناسب کی مستقل شناخت کرنا</t>
  </si>
  <si>
    <t>n_UHN9t3cNg</t>
  </si>
  <si>
    <t>https://www.youtube.com/watch?v=n_UHN9t3cNg</t>
  </si>
  <si>
    <t>gncIguNI4EE</t>
  </si>
  <si>
    <t>https://youtu.be/gncIguNI4EE?si=Ju-dLqnK6e1jzc8l</t>
  </si>
  <si>
    <t>https://drive.google.com/file/d/1ryMvfTiU8wBrmhxxsj4an5AXu2i4wbDj/view?usp=drive_link</t>
  </si>
  <si>
    <t>Constant of proportionality from equation</t>
  </si>
  <si>
    <t>مساوات سے تناسب کا مستقل</t>
  </si>
  <si>
    <t>rj7DweP8e58</t>
  </si>
  <si>
    <t>https://www.youtube.com/watch?v=rj7DweP8e58</t>
  </si>
  <si>
    <t>VeJ_o1qFJMc</t>
  </si>
  <si>
    <t>https://youtu.be/VeJ_o1qFJMc?si=YHZwrbUaCZXIgrzs</t>
  </si>
  <si>
    <t>https://drive.google.com/file/d/1434o3pc3ECwcvQcmA7HYOvDN2xsAOv5o/view?usp=drive_link</t>
  </si>
  <si>
    <t>Constant of proportionality from tables</t>
  </si>
  <si>
    <t>جدولوں سے تناسب کا مستقل</t>
  </si>
  <si>
    <t>wXtzBbU_cl8</t>
  </si>
  <si>
    <t>https://www.youtube.com/watch?v=wXtzBbU_cl8</t>
  </si>
  <si>
    <t>4zjB9vs3Fwo</t>
  </si>
  <si>
    <t>https://youtu.be/4zjB9vs3Fwo?si=PRJ8CrpreBcyweL5</t>
  </si>
  <si>
    <t>https://drive.google.com/file/d/1jJjjzSgOvRJC7uBsf1R9HB3IBYRmgisX/view?usp=drive_link</t>
  </si>
  <si>
    <t>Constant of proportionality from table (with equations)</t>
  </si>
  <si>
    <t>جدول سے تناسب کا مستقل (مساوات کے ساتھ)</t>
  </si>
  <si>
    <t>rzDQ_ZIpi84</t>
  </si>
  <si>
    <t>https://www.youtube.com/watch?v=rzDQ_ZIpi84</t>
  </si>
  <si>
    <t>hR68ftN_PQc</t>
  </si>
  <si>
    <t>https://youtu.be/hR68ftN_PQc?si=1dqh9JeLSMGJTs4u</t>
  </si>
  <si>
    <t>https://drive.google.com/file/d/1SST9Z456JIXNdvy2z6K5UGy-RVq7-BPj/view?usp=drive_link</t>
  </si>
  <si>
    <t>Comparing constants of proportionality</t>
  </si>
  <si>
    <t>تناسب کے مستقل مزاجی کا موازنہ کرنا</t>
  </si>
  <si>
    <t>5Ilo0pw3iL8</t>
  </si>
  <si>
    <t>https://www.youtube.com/watch?v=5Ilo0pw3iL8</t>
  </si>
  <si>
    <t>5rNKuC2QGOM</t>
  </si>
  <si>
    <t>https://youtu.be/5rNKuC2QGOM?si=VYxLdTSQVecCwOiy</t>
  </si>
  <si>
    <t>https://drive.google.com/file/d/1V3X0QCzEm86bCYxnIgeHIiGuExG2Egc6/view?usp=drive_link</t>
  </si>
  <si>
    <t>Comparing proportionality constants</t>
  </si>
  <si>
    <t>تناسب کو مستحکم کرنے کا موازنہ کرنا</t>
  </si>
  <si>
    <t>oZxbLuJ1U5w</t>
  </si>
  <si>
    <t>https://www.youtube.com/watch?v=oZxbLuJ1U5w</t>
  </si>
  <si>
    <t>k1OMFF3eXik</t>
  </si>
  <si>
    <t>https://youtu.be/k1OMFF3eXik?si=ZyMBtippm3d_hsXK</t>
  </si>
  <si>
    <t>https://drive.google.com/file/d/1lUwo913Gc5W1wCAARRvk6j6CHIIqwzqf/view?usp=drive_link</t>
  </si>
  <si>
    <t>Interpret proportionality constants</t>
  </si>
  <si>
    <t>تناسب کو مستحکم کرنے کی ترجمانی کریں</t>
  </si>
  <si>
    <t>4g5ZEGoYtOA</t>
  </si>
  <si>
    <t>https://www.youtube.com/watch?v=4g5ZEGoYtOA</t>
  </si>
  <si>
    <t>20SdRXf-_Q4</t>
  </si>
  <si>
    <t>https://youtu.be/20SdRXf-_Q4?si=sbJAbpE6LuglQ26-</t>
  </si>
  <si>
    <t>https://drive.google.com/file/d/1lCKP2mOJB_mefNglHoXCTHvHV7IR2JGf/view?usp=drive_link</t>
  </si>
  <si>
    <t>Identifying &amp; solving proportional relationships</t>
  </si>
  <si>
    <t>Rates &amp; proportional relationships II</t>
  </si>
  <si>
    <t>متناسب تعلقات کی نشاندہی کرنا اور حل کرنا</t>
  </si>
  <si>
    <t>شرح اور متناسب تعلقات ii</t>
  </si>
  <si>
    <t>FXpJQXzoXwI</t>
  </si>
  <si>
    <t>https://www.youtube.com/watch?v=FXpJQXzoXwI</t>
  </si>
  <si>
    <t>ZjsdYou0Ws0</t>
  </si>
  <si>
    <t>https://youtu.be/ZjsdYou0Ws0?si=tW_9pQU_VzsT0mmu</t>
  </si>
  <si>
    <t>qYjiVWwefto</t>
  </si>
  <si>
    <t>https://www.youtube.com/watch?v=qYjiVWwefto</t>
  </si>
  <si>
    <t>mVcwe4lypMs</t>
  </si>
  <si>
    <t>https://youtu.be/mVcwe4lypMs?si=o7DOcp5HRYrKig0h</t>
  </si>
  <si>
    <t>https://drive.google.com/file/d/1JOP36H6C5hhfhvNPYdNPQNXdFh3bDymK/view?usp=drive_link</t>
  </si>
  <si>
    <t>https://www.youtube.com/watch?v=-YYTUTrxl28</t>
  </si>
  <si>
    <t>LNUwid-pDnk</t>
  </si>
  <si>
    <t>https://youtu.be/LNUwid-pDnk?si=Ul758I3XkYA_tMN0</t>
  </si>
  <si>
    <t>https://drive.google.com/file/d/1U02MZVfCEU8H_mR-Nx5j_di6-yoC6hne/view?usp=drive_link</t>
  </si>
  <si>
    <t>https://www.youtube.com/watch?v=bJb4n19sFrs</t>
  </si>
  <si>
    <t>Rai5OrUPKjY</t>
  </si>
  <si>
    <t>https://youtu.be/Rai5OrUPKjY?si=fJKVxJ21i2sTmyXo</t>
  </si>
  <si>
    <t>https://drive.google.com/file/d/14-Fxs5Vh4dOtGyMTtdjtD-VF7LBL-41d/view?t=7</t>
  </si>
  <si>
    <t>Proportional relationships</t>
  </si>
  <si>
    <t>متناسب تعلقات</t>
  </si>
  <si>
    <t>jNUz0P5MG9M</t>
  </si>
  <si>
    <t>https://www.youtube.com/watch?v=jNUz0P5MG9M</t>
  </si>
  <si>
    <t>Bro8HkpiHS8</t>
  </si>
  <si>
    <t>https://youtu.be/Bro8HkpiHS8?si=xmNbYduPEPCeRxfp</t>
  </si>
  <si>
    <t>https://drive.google.com/file/d/15uGKdINaUtskFIfCHBaicxUdziO2gjxo/view?usp=drive_link</t>
  </si>
  <si>
    <t>KA original link is incorrect
video title doesnt match video</t>
  </si>
  <si>
    <t>Is side length &amp; area proportional?</t>
  </si>
  <si>
    <t>کیا ضمنی لمبائی اور رقبہ متناسب ہے؟</t>
  </si>
  <si>
    <t>HEmwn5jmy2Y</t>
  </si>
  <si>
    <t>https://www.youtube.com/watch?v=HEmwn5jmy2Y</t>
  </si>
  <si>
    <t>pflSw4fbaNM</t>
  </si>
  <si>
    <t>https://youtu.be/pflSw4fbaNM?si=rFxQvJfvI0N2S5QH</t>
  </si>
  <si>
    <t>https://drive.google.com/file/d/1yYI4qfaQ4o_LK467u-fgZ73mnSsSmIrZ/view?usp=drive_link</t>
  </si>
  <si>
    <t>Is side length &amp; perimeter proportional?</t>
  </si>
  <si>
    <t>کیا سائیڈ لمبائی اور پیرامیٹر متناسب ہے؟</t>
  </si>
  <si>
    <t>Hzz5p0qlObs</t>
  </si>
  <si>
    <t>https://www.youtube.com/watch?v=Hzz5p0qlObs</t>
  </si>
  <si>
    <t>DdIunT1g3uo</t>
  </si>
  <si>
    <t>https://youtu.be/DdIunT1g3uo?si=zFNaX8NEwYOCrT-J</t>
  </si>
  <si>
    <t>https://drive.google.com/file/d/1Hj950ozL94WpTYxdfe7zs07XAGu_eQDH/view?usp=drive_link</t>
  </si>
  <si>
    <t>Identifying proportional relationships from graphs</t>
  </si>
  <si>
    <t>گراف سے متناسب تعلقات کی نشاندہی کرنا</t>
  </si>
  <si>
    <t>9nH3A4riVxs</t>
  </si>
  <si>
    <t>https://www.youtube.com/watch?v=9nH3A4riVxs</t>
  </si>
  <si>
    <t>U2s0PVpbQzI</t>
  </si>
  <si>
    <t>https://youtu.be/U2s0PVpbQzI?si=DtSHFTlGHA-zylbg</t>
  </si>
  <si>
    <t>https://drive.google.com/file/d/1KK9oiMKaFVLvzYQciWHv2OTAcZf3cvnJ/view?usp=drive_link</t>
  </si>
  <si>
    <t>Proportional relationships: graphs</t>
  </si>
  <si>
    <t>متناسب تعلقات: گراف</t>
  </si>
  <si>
    <t>7IU-TOOSxPM</t>
  </si>
  <si>
    <t>https://www.youtube.com/watch?v=7IU-TOOSxPM</t>
  </si>
  <si>
    <t>TRf2JxqX44A</t>
  </si>
  <si>
    <t>https://youtu.be/TRf2JxqX44A?si=6fWoxv9liEGQm0ub</t>
  </si>
  <si>
    <t>https://drive.google.com/file/d/1nq7Ra6BYPxjEDd4hTUA8dOco-Zq8WumW/view?usp=drive_link</t>
  </si>
  <si>
    <t>Interpreting graphs of proportional relationships</t>
  </si>
  <si>
    <t>متناسب تعلقات کے گراف کی ترجمانی کرنا</t>
  </si>
  <si>
    <t>C7CY4l99S7M</t>
  </si>
  <si>
    <t>https://www.youtube.com/watch?v=C7CY4l99S7M</t>
  </si>
  <si>
    <t>H--uJCBRj1U</t>
  </si>
  <si>
    <t>https://youtu.be/H--uJCBRj1U?si=I80rOaTcN-Nnzmnc</t>
  </si>
  <si>
    <t>https://drive.google.com/file/d/1i1PQsCF72Ou7UdEeEKsPsMB_iz8BGTwm/view?usp=drive_link</t>
  </si>
  <si>
    <t>ApstXGJtRrE</t>
  </si>
  <si>
    <t>https://www.youtube.com/watch?v=ApstXGJtRrE</t>
  </si>
  <si>
    <t>o3xyCCIiqpc</t>
  </si>
  <si>
    <t>https://youtu.be/o3xyCCIiqpc?si=D3l2AFThr9LuNT2A</t>
  </si>
  <si>
    <t>https://drive.google.com/file/d/1Vqa2jrK1B2xBgpBnbYNgHe4txLwREJVT/view?usp=drive_link</t>
  </si>
  <si>
    <t>Writing proportions example</t>
  </si>
  <si>
    <t>تناسب کی مثال لکھنا</t>
  </si>
  <si>
    <t>GO5ajwbFqVQ</t>
  </si>
  <si>
    <t>https://www.youtube.com/watch?v=GO5ajwbFqVQ</t>
  </si>
  <si>
    <t>FXoiYuP7Hqo</t>
  </si>
  <si>
    <t>https://youtu.be/FXoiYuP7Hqo?si=ur3__Gm8kwQ_OrPz</t>
  </si>
  <si>
    <t>https://drive.google.com/file/d/1JBZXkieoFY5wn_JQI-wmuS1o7BaDOoAD/view?usp=drive_link</t>
  </si>
  <si>
    <t>Proportion word problem: cookies</t>
  </si>
  <si>
    <t>تناسب لفظ کا مسئلہ: کوکیز</t>
  </si>
  <si>
    <t>96ZEmUbnuU8</t>
  </si>
  <si>
    <t>https://www.youtube.com/watch?v=96ZEmUbnuU8</t>
  </si>
  <si>
    <t>9x3Q7-3pYYM</t>
  </si>
  <si>
    <t>https://youtu.be/9x3Q7-3pYYM?si=Me8ci5lra3j_Xjs3</t>
  </si>
  <si>
    <t>https://drive.google.com/file/d/1Yxsa4PDMEE1cqozVO5w5LGz1W-zD6Bqt/view</t>
  </si>
  <si>
    <t>Proportion word problem: hot dogs</t>
  </si>
  <si>
    <t>تناسب لفظ کا مسئلہ: گرم کتے</t>
  </si>
  <si>
    <t>4ywTWCaLmXE</t>
  </si>
  <si>
    <t>https://www.youtube.com/watch?v=4ywTWCaLmXE</t>
  </si>
  <si>
    <t>jXA0TLnTUz0</t>
  </si>
  <si>
    <t>https://youtu.be/jXA0TLnTUz0?si=w1xO6v6V1DK1j5ez</t>
  </si>
  <si>
    <t>https://drive.google.com/file/d/1PWi5e8SCiCH2WLsql6xlsiH4S1EUbV63/view?usp=drive_link</t>
  </si>
  <si>
    <t>Equations for proportional relationships</t>
  </si>
  <si>
    <t>متناسب تعلقات کے لئے مساوات</t>
  </si>
  <si>
    <t>s8_14yxp1lQ</t>
  </si>
  <si>
    <t>https://www.youtube.com/watch?v=s8_14yxp1lQ</t>
  </si>
  <si>
    <t>6jE7BFCa4P8</t>
  </si>
  <si>
    <t>https://youtu.be/6jE7BFCa4P8?si=ULw2w66nw9Onc0n3</t>
  </si>
  <si>
    <t>https://drive.google.com/file/d/1uJTCCAd38AhQ_pJsc_Mt_fYQ0KTpU5fr/view?usp=drive_link</t>
  </si>
  <si>
    <t>Writing proportional equations from tables</t>
  </si>
  <si>
    <t>جدولوں سے متناسب مساوات لکھنا</t>
  </si>
  <si>
    <t>qcz1Cm_-l50</t>
  </si>
  <si>
    <t>https://www.youtube.com/watch?v=qcz1Cm_-l50</t>
  </si>
  <si>
    <t>xRnUwamMvBw</t>
  </si>
  <si>
    <t>https://youtu.be/xRnUwamMvBw?si=q5qgACh10OPsLL4P</t>
  </si>
  <si>
    <t>https://drive.google.com/file/d/1mPFW4XES_CAxF5W7NQpC5siSSH0DEbOl/view?usp=drive_link</t>
  </si>
  <si>
    <t>Writing proportional equations</t>
  </si>
  <si>
    <t>متناسب مساوات لکھنا</t>
  </si>
  <si>
    <t>dBGeri4eFv4</t>
  </si>
  <si>
    <t>https://www.youtube.com/watch?v=dBGeri4eFv4</t>
  </si>
  <si>
    <t>rtIELruqssg</t>
  </si>
  <si>
    <t>https://youtu.be/rtIELruqssg?si=dPxQ1b0kcZTqauRf</t>
  </si>
  <si>
    <t>https://drive.google.com/file/d/1hHO_jG-Z8m_D84dRPnbJHLYwIPbNhG8f/view?usp=drive_link</t>
  </si>
  <si>
    <t>Expressions, equations, &amp; inequalities</t>
  </si>
  <si>
    <t>Intro to two-step equations</t>
  </si>
  <si>
    <t>اظہار ، مساوات ، اور عدم مساوات</t>
  </si>
  <si>
    <t>دو قدمی مساوات کا تعارف</t>
  </si>
  <si>
    <t>_y_Q3_B2Vh8</t>
  </si>
  <si>
    <t>https://www.youtube.com/watch?v=_y_Q3_B2Vh8</t>
  </si>
  <si>
    <t>EB8KyLIzHTk</t>
  </si>
  <si>
    <t>https://youtu.be/EB8KyLIzHTk?si=SoevdyUYNP0tQjjR</t>
  </si>
  <si>
    <t>https://drive.google.com/file/d/1r81HmiEBsHO--arO1KMev4bpkIc-_UcA/view?usp=drive_link</t>
  </si>
  <si>
    <t>Two-step equations intuition</t>
  </si>
  <si>
    <t>دو قدمی مساوات کی بدیہی</t>
  </si>
  <si>
    <t>XoEn1LfVoTo</t>
  </si>
  <si>
    <t>https://www.youtube.com/watch?v=XoEn1LfVoTo</t>
  </si>
  <si>
    <t>pwgFewwrkEw</t>
  </si>
  <si>
    <t>https://youtu.be/pwgFewwrkEw?si=GkY9jkAbeUvtMVd8</t>
  </si>
  <si>
    <t>https://drive.google.com/file/d/1FsT6LHYUpp2EnfgOPZ0JqN-DQDcD09su/view?usp=drive_link</t>
  </si>
  <si>
    <t>Worked example: two-step equations</t>
  </si>
  <si>
    <t>کام کیا مثال: دو قدمی مساوات</t>
  </si>
  <si>
    <t>p5e5mf_G3FI</t>
  </si>
  <si>
    <t>https://www.youtube.com/watch?v=p5e5mf_G3FI</t>
  </si>
  <si>
    <t>n9mMtDnf5Uk</t>
  </si>
  <si>
    <t>https://youtu.be/n9mMtDnf5Uk?si=4Zcf0TdD0kJkHc7E</t>
  </si>
  <si>
    <t>https://drive.google.com/file/d/1OeSDxVUXWCxG9REcXxXAB0-NxUPI3OZs/view</t>
  </si>
  <si>
    <t>Two-step equations with decimals and fractions</t>
  </si>
  <si>
    <t>اعشاریہ اور مختلف حصوں کے ساتھ دو قدمی مساوات</t>
  </si>
  <si>
    <t>BOIA9wsM4ok</t>
  </si>
  <si>
    <t>https://www.youtube.com/watch?v=BOIA9wsM4ok</t>
  </si>
  <si>
    <t>lrX1YXd7AAQ</t>
  </si>
  <si>
    <t>https://youtu.be/lrX1YXd7AAQ?si=6YcLLjKmBTiZCtpS</t>
  </si>
  <si>
    <t>https://drive.google.com/file/d/1YW2XH0V24tMC1MBD73QJNlzrbCA6AZ-4/view?t=3</t>
  </si>
  <si>
    <t xml:space="preserve">Two-step equations with decimals and fractions </t>
  </si>
  <si>
    <t>tuVd355R-OQ</t>
  </si>
  <si>
    <t>https://www.youtube.com/watch?v=tuVd355R-OQ</t>
  </si>
  <si>
    <t>FwJaQUFL82E</t>
  </si>
  <si>
    <t>https://youtu.be/FwJaQUFL82E?si=pHitTY9O7L59vgP9</t>
  </si>
  <si>
    <t>https://drive.google.com/file/d/1c25JgazAUyzIqidY00_lwUF4NX0SjT7K/view?t=23</t>
  </si>
  <si>
    <t>Find the mistake: two-step equations</t>
  </si>
  <si>
    <t>غلطی تلاش کریں: دو قدمی مساوات</t>
  </si>
  <si>
    <t>6q8mk7z72AU</t>
  </si>
  <si>
    <t>https://www.youtube.com/watch?v=6q8mk7z72AU</t>
  </si>
  <si>
    <t>A1qmDPdIrmU</t>
  </si>
  <si>
    <t>https://youtu.be/A1qmDPdIrmU?si=nMqUs90hS5gBMQiG</t>
  </si>
  <si>
    <t>https://drive.google.com/file/d/1JRF08uj_EMs0Q8Prkz8vKeGdnMdNVm80/view?usp=drive_link</t>
  </si>
  <si>
    <t>Equation word problem: super yoga (1 of 2)</t>
  </si>
  <si>
    <t>مساوات کے لفظ کا مسئلہ: سپر یوگا (2 میں سے 1)</t>
  </si>
  <si>
    <t>3tRc6mUumFk</t>
  </si>
  <si>
    <t>https://www.youtube.com/watch?v=3tRc6mUumFk</t>
  </si>
  <si>
    <t>GIPXXA-N464</t>
  </si>
  <si>
    <t>https://youtu.be/GIPXXA-N464?si=6Cm-Gg4JcV8CwC1P</t>
  </si>
  <si>
    <t>https://drive.google.com/file/d/1NwsUADjEk26_xKSQsxV_rkCHnHOEjlsd/view?usp=drive_link</t>
  </si>
  <si>
    <t>Equation word problem: super yoga (2 of 2)</t>
  </si>
  <si>
    <t>مساوات کے لفظ کا مسئلہ: سپر یوگا (2 میں سے 2)</t>
  </si>
  <si>
    <t>hq1bUM2tyg0</t>
  </si>
  <si>
    <t>https://www.youtube.com/watch?v=hq1bUM2tyg0</t>
  </si>
  <si>
    <t>qQaVyAX-p_U</t>
  </si>
  <si>
    <t>https://youtu.be/qQaVyAX-p_U?si=VsZezw4ifG0UP0iY</t>
  </si>
  <si>
    <t>https://drive.google.com/file/d/1wlsK8NVAVDhdOTQq_oNHLLYYOyb9N2bE/view?usp=drive_link</t>
  </si>
  <si>
    <t>Two-step equation word problem: computers</t>
  </si>
  <si>
    <t>دو قدمی مساوات کے الفاظ کا مسئلہ: کمپیوٹر</t>
  </si>
  <si>
    <t>roHvNNFXr4k</t>
  </si>
  <si>
    <t>https://www.youtube.com/watch?v=roHvNNFXr4k</t>
  </si>
  <si>
    <t>lVUK04Ud7fc</t>
  </si>
  <si>
    <t>https://youtu.be/lVUK04Ud7fc?si=AkPECj8MpDW7qowd</t>
  </si>
  <si>
    <t>https://drive.google.com/file/d/1OkS96_quqX6PoN57pBWxJ0clHP1svH-e/view?usp=drive_link</t>
  </si>
  <si>
    <t>Two-step equation word problem: garden</t>
  </si>
  <si>
    <t>دو قدمی مساوات کے لفظ کا مسئلہ: باغ</t>
  </si>
  <si>
    <t>iimpwYBiKNg</t>
  </si>
  <si>
    <t>https://www.youtube.com/watch?v=iimpwYBiKNg</t>
  </si>
  <si>
    <t>4tqZCZrRw1w</t>
  </si>
  <si>
    <t>https://youtu.be/4tqZCZrRw1w?si=zNojVz-MuNbvtBH0</t>
  </si>
  <si>
    <t>https://drive.google.com/file/d/1hKhzhoFs8H7GEOSy84Lb9lxyXf_5HP4N/view?usp=drive_link</t>
  </si>
  <si>
    <t>Two-step equation word problem: oranges</t>
  </si>
  <si>
    <t>دو قدمی مساوات کے لفظ کا مسئلہ: سنتری</t>
  </si>
  <si>
    <t>xKH1Evwu150</t>
  </si>
  <si>
    <t>https://www.youtube.com/watch?v=xKH1Evwu150</t>
  </si>
  <si>
    <t>55BFDybWCt0</t>
  </si>
  <si>
    <t>https://youtu.be/55BFDybWCt0?si=XDMXkXrGgdJKJSDF</t>
  </si>
  <si>
    <t>https://drive.google.com/file/d/1ybvpNjGiO_V6ZZ7DsMBUoPD5ii5CTIqq/view?usp=drive_link</t>
  </si>
  <si>
    <t>Plotting inequalities</t>
  </si>
  <si>
    <t>عدم مساوات کو پلاٹ کرنا</t>
  </si>
  <si>
    <t>ilWDSYnTEFs</t>
  </si>
  <si>
    <t>https://www.youtube.com/watch?v=ilWDSYnTEFs</t>
  </si>
  <si>
    <t>HASuzdsgEGk</t>
  </si>
  <si>
    <t>https://youtu.be/HASuzdsgEGk?si=pjXfG-gZyMpsYx89</t>
  </si>
  <si>
    <t>https://drive.google.com/file/d/1P0qXjIFH4RwOox2GEyXDrhvpkElqykUy/view?usp=drive_link</t>
  </si>
  <si>
    <t>Testing solutions to inequalities</t>
  </si>
  <si>
    <t>عدم مساوات کے حل کی جانچ کرنا</t>
  </si>
  <si>
    <t>Yh4TXMVq9eg</t>
  </si>
  <si>
    <t>https://www.youtube.com/watch?v=Yh4TXMVq9eg</t>
  </si>
  <si>
    <t>7UvfpVoRUgY</t>
  </si>
  <si>
    <t>https://youtu.be/7UvfpVoRUgY?si=Z4dWoj7ke2Dk2G8f</t>
  </si>
  <si>
    <t>https://drive.google.com/file/d/1yQUf5J8Fp19XNfvNHq0PZTv3OJi3xOLL/view?usp=drive_link</t>
  </si>
  <si>
    <t>One-step inequalities examples</t>
  </si>
  <si>
    <t>ایک قدمی عدم مساوات کی مثالیں</t>
  </si>
  <si>
    <t>PNXozoJWsWc</t>
  </si>
  <si>
    <t>https://www.youtube.com/watch?v=PNXozoJWsWc</t>
  </si>
  <si>
    <t>LuD70Wne6o8</t>
  </si>
  <si>
    <t>https://youtu.be/LuD70Wne6o8?si=GHpyomYeAIUtg2y_</t>
  </si>
  <si>
    <t>https://drive.google.com/file/d/1iaOHtF0u2GxInBM4iuDZcLdtEOq8kAJo/view</t>
  </si>
  <si>
    <t>One-step inequalities: -5c &lt; 15</t>
  </si>
  <si>
    <t>ایک قدمی عدم مساوات: -5c &lt;15</t>
  </si>
  <si>
    <t>D1cKk48kz-E</t>
  </si>
  <si>
    <t>https://www.youtube.com/watch?v=D1cKk48kz-E</t>
  </si>
  <si>
    <t>rTUTtHNgNww</t>
  </si>
  <si>
    <t>https://youtu.be/rTUTtHNgNww?si=i6tctidvMUCBTBV8</t>
  </si>
  <si>
    <t>https://drive.google.com/file/d/1hxrsXKG_VevrBGBmDdFn4AMkHVG_rJAt/view</t>
  </si>
  <si>
    <t>One-step inequality word problem</t>
  </si>
  <si>
    <t>ایک قدم عدم مساوات کے لفظ کا مسئلہ</t>
  </si>
  <si>
    <t>FZ2APP6-grU</t>
  </si>
  <si>
    <t>https://www.youtube.com/watch?v=FZ2APP6-grU</t>
  </si>
  <si>
    <t>cgW6giEk4Og</t>
  </si>
  <si>
    <t>https://youtu.be/cgW6giEk4Og?si=Vk0A2myC5rprMB2V</t>
  </si>
  <si>
    <t>https://drive.google.com/file/d/1UZ8nXiH1qEU_2J54XgiZja9RCp94QkiC/view?usp=drive_link</t>
  </si>
  <si>
    <t>Two-step inequalities</t>
  </si>
  <si>
    <t>دو قدمی عدم مساوات</t>
  </si>
  <si>
    <t>y7QLay8wrW8</t>
  </si>
  <si>
    <t>https://www.youtube.com/watch?v=y7QLay8wrW8</t>
  </si>
  <si>
    <t>cnvrgTyifoc</t>
  </si>
  <si>
    <t>https://youtu.be/cnvrgTyifoc?si=iw525p3WQYVUAQYg</t>
  </si>
  <si>
    <t>https://drive.google.com/file/d/15s5jl_LmpCk01o9Zt6UgFGkWwMPk8VH0/view?usp=drive_link</t>
  </si>
  <si>
    <t>Two-step inequality word problem: apples</t>
  </si>
  <si>
    <t>دو قدمی عدم مساوات کے لفظ کا مسئلہ: سیب</t>
  </si>
  <si>
    <t>wo7DSaPP8hQ</t>
  </si>
  <si>
    <t>https://www.youtube.com/watch?v=wo7DSaPP8hQ</t>
  </si>
  <si>
    <t>l89zYiwMx8M</t>
  </si>
  <si>
    <t>https://youtu.be/l89zYiwMx8M?si=Pu1ixDBIqey-6xFC</t>
  </si>
  <si>
    <t>https://drive.google.com/file/d/1jD0wrq5-uEccyCZScaCSkC84ULxr4QS6/view?usp=drive_link</t>
  </si>
  <si>
    <t>Two-step inequality word problem: r&amp;b</t>
  </si>
  <si>
    <t>دو قدمی عدم مساوات کے لفظ کا مسئلہ: آر اینڈ بی</t>
  </si>
  <si>
    <t>pbLiN8D9gAk</t>
  </si>
  <si>
    <t>https://www.youtube.com/watch?v=pbLiN8D9gAk</t>
  </si>
  <si>
    <t>uY_IA5FA6uU</t>
  </si>
  <si>
    <t>https://youtu.be/uY_IA5FA6uU?si=Lcvj-2aLuXp6Hgi7</t>
  </si>
  <si>
    <t>https://drive.google.com/file/d/1DLNGV5EE7R0qqjcHN2j-v3ysCGohgVvA/view?usp=drive_link</t>
  </si>
  <si>
    <t>Linear equations with variables on both sides</t>
  </si>
  <si>
    <t>Solving equations &amp; inequalities</t>
  </si>
  <si>
    <t>Why we do the same thing to both sides: variable on both sides</t>
  </si>
  <si>
    <t>دونوں طرف متغیر کے ساتھ لکیری مساوات</t>
  </si>
  <si>
    <t>مساوات اور عدم مساوات کو حل کرنا</t>
  </si>
  <si>
    <t>ہم دونوں اطراف کے ساتھ ایک ہی کام کیوں کرتے ہیں: دونوں طرف متغیر</t>
  </si>
  <si>
    <t>vkhYFml0w6c</t>
  </si>
  <si>
    <t>https://www.youtube.com/watch?v=vkhYFml0w6c</t>
  </si>
  <si>
    <t>l8LlVPhs7a8</t>
  </si>
  <si>
    <t>https://youtu.be/l8LlVPhs7a8?si=z5d_GdOznckjsUEN</t>
  </si>
  <si>
    <t>https://drive.google.com/file/d/1QSDrasoy5S-wDxMCHZI4CCYBWRBPjCos/view?usp=drive_link</t>
  </si>
  <si>
    <t>Intro to equations with variables on both sides</t>
  </si>
  <si>
    <t>دونوں طرف متغیر کے ساتھ مساوات کا تعارف</t>
  </si>
  <si>
    <t>f15zA0PhSek</t>
  </si>
  <si>
    <t>https://www.youtube.com/watch?v=f15zA0PhSek</t>
  </si>
  <si>
    <t>s_2MZufDAdY</t>
  </si>
  <si>
    <t>https://youtu.be/s_2MZufDAdY?si=i2vNXtJEvFSMI6hu</t>
  </si>
  <si>
    <t>https://drive.google.com/file/d/17NpjDr79Be3YZM7fvG25Abku7TcYd0Vv/view?usp=drive_link</t>
  </si>
  <si>
    <t>Equations with variables on both sides: 20-7x=6x-6</t>
  </si>
  <si>
    <t>دونوں طرف متغیر کے ساتھ مساوات: 20-7x = 6x-6</t>
  </si>
  <si>
    <t>1c5HY3z4k8M</t>
  </si>
  <si>
    <t>https://www.youtube.com/watch?v=1c5HY3z4k8M</t>
  </si>
  <si>
    <t>JDLwAc6J4Qk</t>
  </si>
  <si>
    <t>https://youtu.be/JDLwAc6J4Qk?si=8Aknt2GsFj7IIwJc</t>
  </si>
  <si>
    <t>https://drive.google.com/file/d/1IU6Mr_w_lfUw_p7ioB_U3HCco2FbLxFK/view?usp=drive_link</t>
  </si>
  <si>
    <t>Equation with variables on both sides: fractions</t>
  </si>
  <si>
    <t>دونوں اطراف میں متغیر کے ساتھ مساوات: فرکشن</t>
  </si>
  <si>
    <t>PL9UYj2awDc</t>
  </si>
  <si>
    <t>https://www.youtube.com/watch?v=PL9UYj2awDc</t>
  </si>
  <si>
    <t>bYOP2Zv86mo</t>
  </si>
  <si>
    <t>https://youtu.be/bYOP2Zv86mo?si=DuD67_DgICk8spzd</t>
  </si>
  <si>
    <t>https://drive.google.com/file/d/1K9VsBKQr0BUKKp-QIfDxFORlmhrz4TjT/view?usp=drive_link</t>
  </si>
  <si>
    <t>Equation with the variable in the denominator</t>
  </si>
  <si>
    <t>ڈینومینیٹر میں متغیر کے ساتھ مساوات</t>
  </si>
  <si>
    <t>Z7C69xP08d8</t>
  </si>
  <si>
    <t>https://www.youtube.com/watch?v=Z7C69xP08d8</t>
  </si>
  <si>
    <t>rYxjls90MJM</t>
  </si>
  <si>
    <t>https://youtu.be/rYxjls90MJM?si=zYATrbxiWmlXCxbH</t>
  </si>
  <si>
    <t>https://drive.google.com/file/d/1jGGyEpAjxq2C3ydf26v-vc2UGZeSDzrv/view?usp=drive_link</t>
  </si>
  <si>
    <t>Equations with parentheses</t>
  </si>
  <si>
    <t>قوسین کے ساتھ مساوات</t>
  </si>
  <si>
    <t>YZBStgZGyDY</t>
  </si>
  <si>
    <t>https://www.youtube.com/watch?v=YZBStgZGyDY</t>
  </si>
  <si>
    <t>YoFwbitkiKo</t>
  </si>
  <si>
    <t>https://youtu.be/YoFwbitkiKo?si=SlHj0cI4pA7HD4Pt</t>
  </si>
  <si>
    <t>https://drive.google.com/file/d/1ef92tGK-x88Z1mKUeRXkg4bS10sGa_Nd/view</t>
  </si>
  <si>
    <t>Analyzing the number of solutions to linear equations</t>
  </si>
  <si>
    <t>Number of solutions to equations</t>
  </si>
  <si>
    <t>لکیری مساوات کے حل کی تعداد کا تجزیہ کرنا</t>
  </si>
  <si>
    <t>مساوات کے حل کی تعداد</t>
  </si>
  <si>
    <t>qsL_5Y8uWPU</t>
  </si>
  <si>
    <t>https://www.youtube.com/watch?v=qsL_5Y8uWPU</t>
  </si>
  <si>
    <t>1ht1Ckz5xb8</t>
  </si>
  <si>
    <t>https://youtu.be/1ht1Ckz5xb8?si=jAQGZm2Af0VGsHqK</t>
  </si>
  <si>
    <t>https://drive.google.com/file/d/1x_sfwyaTRSPrI0DyreEnNs7NBbkqF6qr/view?usp=drive_link</t>
  </si>
  <si>
    <t>Worked example: number of solutions to equations</t>
  </si>
  <si>
    <t>کام کیا مثال: مساوات کے حل کی تعداد</t>
  </si>
  <si>
    <t>zKotuhQWIRg</t>
  </si>
  <si>
    <t>https://www.youtube.com/watch?v=zKotuhQWIRg</t>
  </si>
  <si>
    <t>gjTBgzsyXRg</t>
  </si>
  <si>
    <t>https://youtu.be/gjTBgzsyXRg?si=XcQH7cp2rDdcg8bq</t>
  </si>
  <si>
    <t>https://drive.google.com/file/d/1-xM0HgNJWGA5HW8wwgscGndE6gqhy9Om/view?usp=drive_link</t>
  </si>
  <si>
    <t>Creating an equation with no solutions</t>
  </si>
  <si>
    <t>بغیر کسی حل کے مساوات پیدا کرنا</t>
  </si>
  <si>
    <t>uQs100shv-A</t>
  </si>
  <si>
    <t>https://www.youtube.com/watch?v=uQs100shv-A</t>
  </si>
  <si>
    <t>OLUVROf1Q1Q</t>
  </si>
  <si>
    <t>https://youtu.be/OLUVROf1Q1Q?si=z1r0IhzulJLByCn5</t>
  </si>
  <si>
    <t>https://drive.google.com/file/d/1yKvHGZHk49MEW5KUUx4qosspojkyNRN0/view?usp=drive_link</t>
  </si>
  <si>
    <t>Creating an equation with infinitely many solutions</t>
  </si>
  <si>
    <t>بہت سارے حلوں کے ساتھ ایک مساوات پیدا کرنا</t>
  </si>
  <si>
    <t>Dq0xFgQB9qo</t>
  </si>
  <si>
    <t>https://www.youtube.com/watch?v=Dq0xFgQB9qo</t>
  </si>
  <si>
    <t>wTqRxQqe7HA</t>
  </si>
  <si>
    <t>https://youtu.be/wTqRxQqe7HA?si=1oOolPGUzO-ZVrdz</t>
  </si>
  <si>
    <t>https://drive.google.com/file/d/17tFV6sYrhy19kQaTmzEui3Gms_VRjcYj/view?usp=drive_link</t>
  </si>
  <si>
    <t>Linear equations with unknown coefficients</t>
  </si>
  <si>
    <t>نامعلوم گتانک کے ساتھ لکیری مساوات</t>
  </si>
  <si>
    <t>adPgapI-h3g</t>
  </si>
  <si>
    <t>https://www.youtube.com/watch?v=adPgapI-h3g</t>
  </si>
  <si>
    <t>4Yg4CYXzyWs</t>
  </si>
  <si>
    <t>https://youtu.be/4Yg4CYXzyWs?si=KwAeWz7vi2raGUxA</t>
  </si>
  <si>
    <t>https://drive.google.com/file/d/1S0QcqjOcA1yYGHyH0TCf1odc8a5h6yOG/view?usp=drive_link</t>
  </si>
  <si>
    <t>Multi-step inequalities</t>
  </si>
  <si>
    <t>Inequalities with variables on both sides</t>
  </si>
  <si>
    <t>کثیر الجہتی عدم مساوات</t>
  </si>
  <si>
    <t>دونوں طرف متغیر کے ساتھ عدم مساوات</t>
  </si>
  <si>
    <t>SgKBBUFaGb4</t>
  </si>
  <si>
    <t>https://www.youtube.com/watch?v=SgKBBUFaGb4</t>
  </si>
  <si>
    <t>Zo5klmZ5QrE</t>
  </si>
  <si>
    <t>https://youtu.be/Zo5klmZ5QrE?si=qrzlN_J7Mk5334OO</t>
  </si>
  <si>
    <t>https://drive.google.com/file/d/1isWyPgwxSzHjWFJUXhMqs1yEOlbNExJf/view?usp=drive_link</t>
  </si>
  <si>
    <t>Inequalities with variables on both sides (with parentheses)</t>
  </si>
  <si>
    <t>دونوں طرف متغیر کے ساتھ عدم مساوات (قوسین کے ساتھ)</t>
  </si>
  <si>
    <t>XOAn5z8mkvI</t>
  </si>
  <si>
    <t>https://www.youtube.com/watch?v=XOAn5z8mkvI</t>
  </si>
  <si>
    <t>qpvunfo197I</t>
  </si>
  <si>
    <t>https://youtu.be/qpvunfo197I?si=KASNcf7xtR3cdOp6</t>
  </si>
  <si>
    <t>https://drive.google.com/file/d/1r9yihz0PHDQHVpPyavQE9dDayZt7gsrI/view?usp=drive_link</t>
  </si>
  <si>
    <t>xOxvyeSl0uA</t>
  </si>
  <si>
    <t>https://www.youtube.com/watch?v=xOxvyeSl0uA</t>
  </si>
  <si>
    <t>hzSI88I-dD0</t>
  </si>
  <si>
    <t>https://youtu.be/hzSI88I-dD0?si=qic6Jn699GZPpgMr</t>
  </si>
  <si>
    <t>https://drive.google.com/file/d/1XzRv5E4yH3LSslfSD-ajmfbeutJ_tlzo/view?usp=drive_link</t>
  </si>
  <si>
    <t>Compound inequalities</t>
  </si>
  <si>
    <t>Compound inequalities: OR</t>
  </si>
  <si>
    <t>کمپاؤنڈ عدم مساوات</t>
  </si>
  <si>
    <t>کمپاؤنڈ عدم مساوات: یا</t>
  </si>
  <si>
    <t>0YErxSShF0A</t>
  </si>
  <si>
    <t>https://www.youtube.com/watch?v=0YErxSShF0A</t>
  </si>
  <si>
    <t>TvnrBcdtcLg</t>
  </si>
  <si>
    <t>https://youtu.be/TvnrBcdtcLg?si=Krmkfb2NkrLMcdOU</t>
  </si>
  <si>
    <t>https://drive.google.com/file/d/1fxPcTlDMeNm-AUKIOBST105W20CA4gK-/view?usp=drive_link</t>
  </si>
  <si>
    <t>Compound inequalities: AND</t>
  </si>
  <si>
    <t>کمپاؤنڈ عدم مساوات: اور</t>
  </si>
  <si>
    <t>d2cnQ5ahHgE</t>
  </si>
  <si>
    <t>https://www.youtube.com/watch?v=d2cnQ5ahHgE</t>
  </si>
  <si>
    <t>WwEQbsZhSK4</t>
  </si>
  <si>
    <t>https://youtu.be/WwEQbsZhSK4?si=dyBqFjYBTkVpCcjR</t>
  </si>
  <si>
    <t>https://drive.google.com/file/d/1qpgL0OQ7N_bgcON6LTD6hnG0vvBFahiu/view?usp=drive_link</t>
  </si>
  <si>
    <t>A compound inequality with no solution</t>
  </si>
  <si>
    <t>کوئی مرکب عدم مساوات کے بغیر</t>
  </si>
  <si>
    <t>ZF_cZ-GX9PI</t>
  </si>
  <si>
    <t>https://www.youtube.com/watch?v=ZF_cZ-GX9PI</t>
  </si>
  <si>
    <t>TikkkZoGOqQ</t>
  </si>
  <si>
    <t>https://youtu.be/TikkkZoGOqQ?si=CacUydp87Fp6Ki0n</t>
  </si>
  <si>
    <t>https://drive.google.com/file/d/1YAWbTlw4fi5tAFTAnbFfEMukzz4H0m6A/view?usp=drive_link</t>
  </si>
  <si>
    <t>Double inequalities</t>
  </si>
  <si>
    <t>ڈبل عدم مساوات</t>
  </si>
  <si>
    <t>cvB8b4AACyE</t>
  </si>
  <si>
    <t>https://www.youtube.com/watch?v=cvB8b4AACyE</t>
  </si>
  <si>
    <t>RiNUTGmqyLE</t>
  </si>
  <si>
    <t>https://youtu.be/RiNUTGmqyLE?si=75e-gGiS7njkCeVm</t>
  </si>
  <si>
    <t>https://drive.google.com/file/d/1xF-hU1EWrfhApjFpuyPE9Dx1Cp6d8uUl/view?usp=drive_link</t>
  </si>
  <si>
    <t>Compound inequalities examples</t>
  </si>
  <si>
    <t>کمپاؤنڈ عدم مساوات کی مثالیں</t>
  </si>
  <si>
    <t>A3xPhzs-KBI</t>
  </si>
  <si>
    <t>https://www.youtube.com/watch?v=A3xPhzs-KBI</t>
  </si>
  <si>
    <t>nEsKwIibhZ0</t>
  </si>
  <si>
    <t>https://youtu.be/nEsKwIibhZ0?si=DxwC_ywZPnS1IC-N</t>
  </si>
  <si>
    <t>https://drive.google.com/file/d/1uT6G-1AYotbGI3DolhlqJvg6TNz20zYC/view?usp=drive_link</t>
  </si>
  <si>
    <t>Linear equations</t>
  </si>
  <si>
    <t>Linear equations I</t>
  </si>
  <si>
    <t>One-step addition &amp; subtraction equations (hindi)</t>
  </si>
  <si>
    <t>لکیری مساوات</t>
  </si>
  <si>
    <t>لکیری مساوات i</t>
  </si>
  <si>
    <t>ایک قدمی اضافے اور گھٹاؤ مساوات (ہندی)</t>
  </si>
  <si>
    <t>EgaepnLuDZQ</t>
  </si>
  <si>
    <t>https://www.youtube.com/watch?v=EgaepnLuDZQ</t>
  </si>
  <si>
    <t>ousv6kOALPw</t>
  </si>
  <si>
    <t>https://youtu.be/ousv6kOALPw?si=NGxXXGcKOoN29v1e</t>
  </si>
  <si>
    <t>https://drive.google.com/file/d/1pLBRQActoxiai-hjSuInldhk8xwlYKHM/view?usp=drive_link</t>
  </si>
  <si>
    <t>Remove 'Hindi' from Video title</t>
  </si>
  <si>
    <t>One-step subtraction equations (hindi)</t>
  </si>
  <si>
    <t>ایک قدمی گھٹاؤ مساوات (ہندی)</t>
  </si>
  <si>
    <t>nKBUR8yYDfM</t>
  </si>
  <si>
    <t>https://www.youtube.com/watch?v=nKBUR8yYDfM</t>
  </si>
  <si>
    <t>-6-fuHVbKOo</t>
  </si>
  <si>
    <t>https://youtu.be/-6-fuHVbKOo?si=F-Mhr2ePedjVtQdQ</t>
  </si>
  <si>
    <t>https://drive.google.com/file/d/1KXUDk2wtbqTOpth5iPCka3rNIOe5XYrp/view?usp=drive_link</t>
  </si>
  <si>
    <t>One-step multiplication &amp; division equations: fractions &amp; decimals (hindi)</t>
  </si>
  <si>
    <t>ایک قدمی ضرب اور ڈویژن مساوات: فرکشن اور اعشاریہ (ہندی)</t>
  </si>
  <si>
    <t>o2Snpk0uSZM</t>
  </si>
  <si>
    <t>https://www.youtube.com/watch?v=o2Snpk0uSZM</t>
  </si>
  <si>
    <t>T-UZNJTkxkY</t>
  </si>
  <si>
    <t>https://youtu.be/T-UZNJTkxkY?si=2chXbynFdUEWlgLT</t>
  </si>
  <si>
    <t>https://drive.google.com/file/d/16vKzbSn-DKbS3AIJcZDuRGEvY2aVZJry/view?usp=drive_link</t>
  </si>
  <si>
    <t>Worked example: two-step equations (hindi)</t>
  </si>
  <si>
    <t>کام کیا مثال: دو قدمی مساوات (ہندی)</t>
  </si>
  <si>
    <t>1OtOKtS3UqE</t>
  </si>
  <si>
    <t>https://www.youtube.com/watch?v=1OtOKtS3UqE</t>
  </si>
  <si>
    <t>18YZQMUHGrs</t>
  </si>
  <si>
    <t>https://youtu.be/18YZQMUHGrs?si=rg-VxrYS3YZfu_ND</t>
  </si>
  <si>
    <t>https://drive.google.com/file/d/12jmucuH1JMRb2QFSIdzzWtca57UoRZQN/view?t=13</t>
  </si>
  <si>
    <t>Figuring out missing algebraic step (hindi)</t>
  </si>
  <si>
    <t>گمشدہ الجبری مرحلہ (ہندی) کا پتہ لگانا</t>
  </si>
  <si>
    <t>95HRgF3sLds</t>
  </si>
  <si>
    <t>https://www.youtube.com/watch?v=95HRgF3sLds</t>
  </si>
  <si>
    <t>oJveuds-RVM</t>
  </si>
  <si>
    <t>https://youtu.be/oJveuds-RVM?si=rqEruf5A7qzA2-Ue</t>
  </si>
  <si>
    <t>https://drive.google.com/file/d/1hth4lPa8UF0QJ-e97Ixa9vyDKe2vZcJS/view?usp=drive_link</t>
  </si>
  <si>
    <t>Equations with parentheses (hindi)</t>
  </si>
  <si>
    <t>قوسین کے ساتھ مساوات (ہندی)</t>
  </si>
  <si>
    <t>y2LnU7-RMNs</t>
  </si>
  <si>
    <t>https://www.youtube.com/watch?v=y2LnU7-RMNs</t>
  </si>
  <si>
    <t>z1DBWRDnxds</t>
  </si>
  <si>
    <t>https://youtu.be/z1DBWRDnxds?si=MOvLqvFz9SPXgIbu</t>
  </si>
  <si>
    <t>https://drive.google.com/file/d/1zGOxBg5l0tZGMlFLYr81oN50Vo10xglb/view</t>
  </si>
  <si>
    <t>Sums of consecutive integers (hindi)</t>
  </si>
  <si>
    <t>لگاتار عدد (ہندی) کی رقم</t>
  </si>
  <si>
    <t>XRIERIAywAQ</t>
  </si>
  <si>
    <t>https://www.youtube.com/watch?v=XRIERIAywAQ</t>
  </si>
  <si>
    <t>q24eC3_zjjM</t>
  </si>
  <si>
    <t>https://youtu.be/q24eC3_zjjM?si=Fow2wCKc5IhX6hNk</t>
  </si>
  <si>
    <t>https://drive.google.com/file/d/1cUm_Q1K98ozqOU7A912qJzTm35havHOc/view?t=1</t>
  </si>
  <si>
    <t>Sum of integers challenge (hindi)</t>
  </si>
  <si>
    <t>انٹیجرز چیلنج کا مجموعہ (ہندی)</t>
  </si>
  <si>
    <t>LQlHhdWjoXc</t>
  </si>
  <si>
    <t>https://www.youtube.com/watch?v=LQlHhdWjoXc</t>
  </si>
  <si>
    <t>sq4t9QRx0CM</t>
  </si>
  <si>
    <t>https://youtu.be/sq4t9QRx0CM?si=6f0PV0OloHvUpsrx</t>
  </si>
  <si>
    <t>https://drive.google.com/file/d/1tOa3xgj6b_segE2qnm3pYh74rguhL1eE/view?t=5</t>
  </si>
  <si>
    <t>Two-variable linear equations intro</t>
  </si>
  <si>
    <t>دو متغیر لکیری مساوات کا تعارف</t>
  </si>
  <si>
    <t>AOxMJRtoR2A</t>
  </si>
  <si>
    <t>https://www.youtube.com/watch?v=AOxMJRtoR2A</t>
  </si>
  <si>
    <t>aRurjMHIlf4</t>
  </si>
  <si>
    <t>https://youtu.be/aRurjMHIlf4?si=q2QKqqFZacHe5_nF</t>
  </si>
  <si>
    <t>https://drive.google.com/file/d/1092-BwV6V6KtpTb2S-wDFZGn-FMwt6Iy/view?usp=drive_link</t>
  </si>
  <si>
    <t>Solutions to 2-variable equations</t>
  </si>
  <si>
    <t>2 متغیر مساوات کے حل</t>
  </si>
  <si>
    <t>qk69pR91R00</t>
  </si>
  <si>
    <t>https://www.youtube.com/watch?v=qk69pR91R00</t>
  </si>
  <si>
    <t>ITuBDVt3Sp0</t>
  </si>
  <si>
    <t>https://youtu.be/ITuBDVt3Sp0?si=x1Jm9W33w6jSO-xR</t>
  </si>
  <si>
    <t>https://drive.google.com/file/d/1yyvMw2MWVUR2TlwHq0GkYg34Hsq4C37a/view?usp=drive_link</t>
  </si>
  <si>
    <t>Worked example: solutions to 2-variable equations</t>
  </si>
  <si>
    <t>کام کیا مثال: 2 متغیر مساوات کے حل</t>
  </si>
  <si>
    <t>d3VMo1VWFvc</t>
  </si>
  <si>
    <t>https://www.youtube.com/watch?v=d3VMo1VWFvc</t>
  </si>
  <si>
    <t>_gXf2PKAuDA</t>
  </si>
  <si>
    <t>https://youtu.be/_gXf2PKAuDA?si=4UNJ0EjGL0u_TgHw</t>
  </si>
  <si>
    <t>https://drive.google.com/file/d/1mr3gpOZARyI9zUWxWOkMLaSXAm4qcpBR/view?usp=drive_link</t>
  </si>
  <si>
    <t>Completing solutions to 2-variable equations</t>
  </si>
  <si>
    <t>2 متغیر مساوات کے حل مکمل کرنا</t>
  </si>
  <si>
    <t>EHR-YDwrrhM</t>
  </si>
  <si>
    <t>https://www.youtube.com/watch?v=EHR-YDwrrhM</t>
  </si>
  <si>
    <t>DDwd10LJAuQ</t>
  </si>
  <si>
    <t>https://youtu.be/DDwd10LJAuQ?si=uY3jYW604myoqI3a</t>
  </si>
  <si>
    <t>https://drive.google.com/file/d/1jN2_SOaVB1EWPCz0mlEEyykEa6l69I5h/view?usp=drive_link</t>
  </si>
  <si>
    <t>Linear equations II</t>
  </si>
  <si>
    <t>Rates &amp; proportional relationships example</t>
  </si>
  <si>
    <t>لکیری مساوات ii</t>
  </si>
  <si>
    <t>شرح اور متناسب تعلقات مثال</t>
  </si>
  <si>
    <t>kHQCDrWTDv8</t>
  </si>
  <si>
    <t>https://www.youtube.com/watch?v=kHQCDrWTDv8</t>
  </si>
  <si>
    <t>mjQyocK0mwQ</t>
  </si>
  <si>
    <t>https://youtu.be/mjQyocK0mwQ?si=bcNyb0wJUXZ_hhfO</t>
  </si>
  <si>
    <t>https://drive.google.com/file/d/1-Q1hG9oGvGRfKRTooQpkvRrBJsmde6ZQ/view?usp=drive_link</t>
  </si>
  <si>
    <t>Rates &amp; proportional relationships: gas mileage</t>
  </si>
  <si>
    <t>شرح اور متناسب تعلقات: گیس مائلیج</t>
  </si>
  <si>
    <t>F6rtQczAYco</t>
  </si>
  <si>
    <t>https://www.youtube.com/watch?v=F6rtQczAYco</t>
  </si>
  <si>
    <t>0EsBoqxBJaE</t>
  </si>
  <si>
    <t>https://youtu.be/0EsBoqxBJaE?si=oHxW3tyuyrmDUbeJ</t>
  </si>
  <si>
    <t>https://drive.google.com/file/d/1wcxXaXPsPHf-LQ1cUDExRKmcchGoLQdi/view?usp=drive_link</t>
  </si>
  <si>
    <t>Graphing proportional relationships: unit rate</t>
  </si>
  <si>
    <t>گرافنگ متناسب تعلقات: یونٹ کی شرح</t>
  </si>
  <si>
    <t>1F7LAJEVp-U</t>
  </si>
  <si>
    <t>https://www.youtube.com/watch?v=1F7LAJEVp-U</t>
  </si>
  <si>
    <t>2tJTsvirmkU</t>
  </si>
  <si>
    <t>https://youtu.be/2tJTsvirmkU?si=JeOYglRNS46bVaJ7</t>
  </si>
  <si>
    <t>https://drive.google.com/file/d/1bazDGW3MaYbnomiBCt6eGdjNtYObq1Zi/view?usp=drive_link</t>
  </si>
  <si>
    <t>Graphing proportional relationships from a table</t>
  </si>
  <si>
    <t>کسی ٹیبل سے متناسب تعلقات کو گرافنگ کرنا</t>
  </si>
  <si>
    <t>R32xBmxXj2E</t>
  </si>
  <si>
    <t>https://www.youtube.com/watch?v=R32xBmxXj2E</t>
  </si>
  <si>
    <t>KMjiTTbS0Lc</t>
  </si>
  <si>
    <t>https://youtu.be/KMjiTTbS0Lc?si=K5Yh16WN-fNVQPkD</t>
  </si>
  <si>
    <t>https://drive.google.com/file/d/1nWmMzPad-IPRNmyqbg3OvwyGic7x9-Yi/view?usp=drive_link</t>
  </si>
  <si>
    <t>Graphing proportional relationships from an equation</t>
  </si>
  <si>
    <t>مساوات سے متناسب تعلقات کو گرافنگ کرنا</t>
  </si>
  <si>
    <t>LoKEPEPaNm4</t>
  </si>
  <si>
    <t>https://www.youtube.com/watch?v=LoKEPEPaNm4</t>
  </si>
  <si>
    <t>ilhdodI2LW8</t>
  </si>
  <si>
    <t>https://youtu.be/ilhdodI2LW8?si=Qlh_98hhqjFZBMcS</t>
  </si>
  <si>
    <t>https://drive.google.com/file/d/1T0bizDRqkHnmDRicCmxbxbAff5nPjWBc/view?usp=drive_link</t>
  </si>
  <si>
    <t>Intro to the coordinate plane</t>
  </si>
  <si>
    <t>کوآرڈینیٹ ہوائی جہاز کا تعارف</t>
  </si>
  <si>
    <t>N4nrdf0yYfM</t>
  </si>
  <si>
    <t>https://www.youtube.com/watch?v=N4nrdf0yYfM</t>
  </si>
  <si>
    <t>vGaPFnqfEX0</t>
  </si>
  <si>
    <t>https://youtu.be/vGaPFnqfEX0?si=OZqRzb91PbDEryfC</t>
  </si>
  <si>
    <t>https://drive.google.com/file/d/1XRBSbpqKSDug_w3nCdGnfKDY1Q4nrxnb/view?usp=drive_link</t>
  </si>
  <si>
    <t>Worked example: intercepts from an equation</t>
  </si>
  <si>
    <t>کام کیا مثال: ایک مساوات سے مداخلت</t>
  </si>
  <si>
    <t>405boztgZig</t>
  </si>
  <si>
    <t>https://www.youtube.com/watch?v=405boztgZig</t>
  </si>
  <si>
    <t>EjEYjh7MvH0</t>
  </si>
  <si>
    <t>https://youtu.be/EjEYjh7MvH0?si=hfsPtiwSVJkRFuJ2</t>
  </si>
  <si>
    <t>https://drive.google.com/file/d/1bjsluV16BRi7jKuyJVR63OkTbpKKBNxD/view?usp=drive_link</t>
  </si>
  <si>
    <t>Slope &amp; direction of a line</t>
  </si>
  <si>
    <t>ایک لائن کی ڈھلوان اور سمت</t>
  </si>
  <si>
    <t>6_9xNMtwnfs</t>
  </si>
  <si>
    <t>https://www.youtube.com/watch?v=6_9xNMtwnfs</t>
  </si>
  <si>
    <t>qhMJvTdIEMg</t>
  </si>
  <si>
    <t>https://youtu.be/qhMJvTdIEMg?si=3MQjj4FW6_Gg6oe8</t>
  </si>
  <si>
    <t>https://drive.google.com/file/d/1glxwGBwMpMfurKU36Y-r8WDm8wJqqHJK/view?usp=drive_link</t>
  </si>
  <si>
    <t>Slope of a line: negative slope</t>
  </si>
  <si>
    <t>ایک لائن کی ڈھلان: منفی ڈھال</t>
  </si>
  <si>
    <t>81SseQCpGws</t>
  </si>
  <si>
    <t>https://www.youtube.com/watch?v=81SseQCpGws</t>
  </si>
  <si>
    <t>qN4y_1HNq8I</t>
  </si>
  <si>
    <t>https://youtu.be/qN4y_1HNq8I?si=8tuVQ0ITEAPv8Kz0</t>
  </si>
  <si>
    <t>https://drive.google.com/file/d/1KIgyqAHNqaakbYXnPOPy9qsd_Ojg8pgW/view?usp=drive_link</t>
  </si>
  <si>
    <t>Converting to slope-intercept form</t>
  </si>
  <si>
    <t>ڈھلوان انٹرسیپٹ فارم میں تبدیل کرنا</t>
  </si>
  <si>
    <t>V6Xynlqc_tc</t>
  </si>
  <si>
    <t>https://www.youtube.com/watch?v=V6Xynlqc_tc</t>
  </si>
  <si>
    <t>_YODwTKTcH8</t>
  </si>
  <si>
    <t>https://youtu.be/_YODwTKTcH8?si=IjcMMqeWuzPZeH1g</t>
  </si>
  <si>
    <t>https://drive.google.com/file/d/1CwqoXWEYVMZGgGwia5l3rZrGn9IEZX5f/view?usp=drive_link</t>
  </si>
  <si>
    <t>Slope-intercept form problems</t>
  </si>
  <si>
    <t>ڈھلوان انٹرسیپٹ فارم کے مسائل</t>
  </si>
  <si>
    <t>5fkh01mClLU</t>
  </si>
  <si>
    <t>https://www.youtube.com/watch?v=5fkh01mClLU</t>
  </si>
  <si>
    <t>Iy4V2YWthYQ</t>
  </si>
  <si>
    <t>https://youtu.be/Iy4V2YWthYQ?si=dqqPNzby7nkrFX3x</t>
  </si>
  <si>
    <t>https://drive.google.com/file/d/1vshNo5kkkL2Zw3hF1A2hCdZv-H0U5cQq/view?usp=drive_link</t>
  </si>
  <si>
    <t>Slope-intercept form from a table</t>
  </si>
  <si>
    <t>ایک ٹیبل سے ڈھلوان انٹرسیپٹ فارم</t>
  </si>
  <si>
    <t>3Ayt7mOd_To</t>
  </si>
  <si>
    <t>https://www.youtube.com/watch?v=3Ayt7mOd_To</t>
  </si>
  <si>
    <t>qGPGwOvHCVU</t>
  </si>
  <si>
    <t>https://youtu.be/qGPGwOvHCVU?si=i-Oj2tUqYSklldKc</t>
  </si>
  <si>
    <t>https://drive.google.com/file/d/1bYmxVrhe-Se0CMY3ciiWfwSD8cfdNYvR/view?usp=drive_link</t>
  </si>
  <si>
    <t>Function notation example</t>
  </si>
  <si>
    <t>فنکشن اشارے کی مثال</t>
  </si>
  <si>
    <t>IXRMVcoqRRQ</t>
  </si>
  <si>
    <t>https://www.youtube.com/watch?v=IXRMVcoqRRQ</t>
  </si>
  <si>
    <t>tS-RIwvEyAQ</t>
  </si>
  <si>
    <t>https://youtu.be/tS-RIwvEyAQ?si=X0rAdM_Y_oQN273Y</t>
  </si>
  <si>
    <t>https://drive.google.com/file/d/1zyczXUpRM7esbCYIInkJjEaIt8c6XnL1/view?usp=drive_link</t>
  </si>
  <si>
    <t>Manipulating formulas: temperature</t>
  </si>
  <si>
    <t>فارمولوں میں ہیرا پھیری: درجہ حرارت</t>
  </si>
  <si>
    <t>BR5yFOt0zao</t>
  </si>
  <si>
    <t>https://www.youtube.com/watch?v=BR5yFOt0zao</t>
  </si>
  <si>
    <t>D61hiWLekt0</t>
  </si>
  <si>
    <t>https://youtu.be/D61hiWLekt0?si=KxNHuDzXkbcuDwdR</t>
  </si>
  <si>
    <t>https://drive.google.com/file/d/1f9hJtKSTAgOJYp9KPT_E_-FetIZiprBx/view?usp=drive_link</t>
  </si>
  <si>
    <t>Linear graphs word problems</t>
  </si>
  <si>
    <t>لکیری گراف الفاظ کے مسائل</t>
  </si>
  <si>
    <t>xR9r38mZjK4</t>
  </si>
  <si>
    <t>https://www.youtube.com/watch?v=xR9r38mZjK4</t>
  </si>
  <si>
    <t>6cAxF7qD9Ds</t>
  </si>
  <si>
    <t>https://youtu.be/6cAxF7qD9Ds?si=sxsE2qaGASzBfsWl</t>
  </si>
  <si>
    <t>https://drive.google.com/file/d/1Orgf4AUree47kkqM17CdfUSWOkg-oR8q/view?usp=drive_link</t>
  </si>
  <si>
    <t>KA Video title is incorrect</t>
  </si>
  <si>
    <t>Linear graphs word problem: cats</t>
  </si>
  <si>
    <t>لکیری گرافس ورڈ کا مسئلہ: بلیوں</t>
  </si>
  <si>
    <t>qo5jU_V6JVo</t>
  </si>
  <si>
    <t>https://www.youtube.com/watch?v=qo5jU_V6JVo</t>
  </si>
  <si>
    <t>jBmKQMmpR_w</t>
  </si>
  <si>
    <t>https://youtu.be/jBmKQMmpR_w?si=2hmT_4EAUF2_pH4L</t>
  </si>
  <si>
    <t>https://drive.google.com/file/d/1i2P0LMuiWW6rWqQLSUnLB343HfOwBuaJ/view?usp=drive_link</t>
  </si>
  <si>
    <t>Linear equations word problems: volcano</t>
  </si>
  <si>
    <t>لکیری مساوات الفاظ کے مسائل: آتش فشاں</t>
  </si>
  <si>
    <t>eLUmpX_h9sw</t>
  </si>
  <si>
    <t>https://www.youtube.com/watch?v=eLUmpX_h9sw</t>
  </si>
  <si>
    <t>tAv99s2A0yw</t>
  </si>
  <si>
    <t>https://youtu.be/tAv99s2A0yw?si=LgoMNIuPdYjNcqWR</t>
  </si>
  <si>
    <t>https://drive.google.com/file/d/1M22EtLLSGhPvs5JblFx1xX6SErZbUWpj/view?usp=drive_link</t>
  </si>
  <si>
    <t>Linear equations word problems: earnings</t>
  </si>
  <si>
    <t>لکیری مساوات الفاظ کے مسائل: آمدنی</t>
  </si>
  <si>
    <t>jTCZfMMcHBo</t>
  </si>
  <si>
    <t>https://www.youtube.com/watch?v=jTCZfMMcHBo</t>
  </si>
  <si>
    <t>kmtJHdKsKHE</t>
  </si>
  <si>
    <t>https://youtu.be/kmtJHdKsKHE?si=oIGR9nAofh67xOO2</t>
  </si>
  <si>
    <t>https://drive.google.com/file/d/1vm7cDW283WNUuVjD4uZO41IBNqFaQ6u7/view?usp=drive_link</t>
  </si>
  <si>
    <t>Linear graphs</t>
  </si>
  <si>
    <t>Worked example: slope from graph</t>
  </si>
  <si>
    <t>لکیری گراف</t>
  </si>
  <si>
    <t>کام کیا مثال: گراف سے ڈھال</t>
  </si>
  <si>
    <t>R948Tsyq4vA</t>
  </si>
  <si>
    <t>https://www.youtube.com/watch?v=R948Tsyq4vA</t>
  </si>
  <si>
    <t>17G4-Ia-L4E</t>
  </si>
  <si>
    <t>https://youtu.be/17G4-Ia-L4E?si=jyqQCBducCuViJX2</t>
  </si>
  <si>
    <t>https://drive.google.com/file/d/1T5WBVNhfMZmULrAGnqQtK1X4HRSKDbnF/view?usp=drive_link</t>
  </si>
  <si>
    <t>Graphing a line given point and slope</t>
  </si>
  <si>
    <t>ایک لائن دیئے گئے نقطہ اور ڈھلوان کو گرافنگ کرنا</t>
  </si>
  <si>
    <t>5mgH-_5UJ54</t>
  </si>
  <si>
    <t>https://www.youtube.com/watch?v=5mgH-_5UJ54</t>
  </si>
  <si>
    <t>3fxelM_fRDA</t>
  </si>
  <si>
    <t>https://youtu.be/3fxelM_fRDA?si=rSau5drrxCIrCe3-</t>
  </si>
  <si>
    <t>https://drive.google.com/file/d/1CRW3G7vXa716sfmMJD3uXSKilhOr8NY2/view?usp=drive_link</t>
  </si>
  <si>
    <t>Calculating slope from tables</t>
  </si>
  <si>
    <t>میزوں سے ڈھلوان کا حساب لگانا</t>
  </si>
  <si>
    <t>pGsicLglzY8</t>
  </si>
  <si>
    <t>https://www.youtube.com/watch?v=pGsicLglzY8</t>
  </si>
  <si>
    <t>94D-SWwANdI</t>
  </si>
  <si>
    <t>https://youtu.be/94D-SWwANdI?si=xpHt-ZnIxaaiKUxe</t>
  </si>
  <si>
    <t>https://drive.google.com/file/d/1CQN4gGcoH8SohPVZwkGKw4NGk2PkcyIm/view?usp=drive_link</t>
  </si>
  <si>
    <t>Horizontal &amp; vertical lines</t>
  </si>
  <si>
    <t>افقی اور عمودی لائنیں</t>
  </si>
  <si>
    <t>J43CIbKpdWc</t>
  </si>
  <si>
    <t>https://www.youtube.com/watch?v=J43CIbKpdWc</t>
  </si>
  <si>
    <t>sdQt1O9g8E4</t>
  </si>
  <si>
    <t>https://youtu.be/sdQt1O9g8E4?si=9w9WV996ficgQ05Z</t>
  </si>
  <si>
    <t>https://drive.google.com/file/d/1fH5hZolU__Uo-K4IeYr9O8sY1dO23XE-/view?usp=drive_link</t>
  </si>
  <si>
    <t>Intro to intercepts</t>
  </si>
  <si>
    <t>انٹروپٹس کا تعارف</t>
  </si>
  <si>
    <t>LNSB0N6esPU</t>
  </si>
  <si>
    <t>https://www.youtube.com/watch?v=LNSB0N6esPU</t>
  </si>
  <si>
    <t>E0uK_O67tvc</t>
  </si>
  <si>
    <t>https://youtu.be/E0uK_O67tvc?si=TvjQcPp96alAym2w</t>
  </si>
  <si>
    <t>https://drive.google.com/file/d/13z8Sbl9NWKWDdLXBCyi1LITyJ649wwQv/view?usp=drive_link</t>
  </si>
  <si>
    <t>X-intercept of a line</t>
  </si>
  <si>
    <t>ایک لائن کا ایکس انٹرسیپٹ</t>
  </si>
  <si>
    <t>xiIQQNufFuU</t>
  </si>
  <si>
    <t>https://www.youtube.com/watch?v=xiIQQNufFuU</t>
  </si>
  <si>
    <t>_F3N7-JOtkk</t>
  </si>
  <si>
    <t>https://youtu.be/_F3N7-JOtkk?si=Bj0l12eiYSPw3rWE</t>
  </si>
  <si>
    <t>https://drive.google.com/file/d/1nOhroljpnC3k8pwo_lgcYjiMawR-tZgD/view?usp=drive_link</t>
  </si>
  <si>
    <t>Intercepts from an equation</t>
  </si>
  <si>
    <t>ایک مساوات سے مداخلت</t>
  </si>
  <si>
    <t>xGmef7lFc5w</t>
  </si>
  <si>
    <t>https://www.youtube.com/watch?v=xGmef7lFc5w</t>
  </si>
  <si>
    <t>a5E3vHsT-a0</t>
  </si>
  <si>
    <t>https://youtu.be/a5E3vHsT-a0?si=MwD4pYq0PcsJnhwm</t>
  </si>
  <si>
    <t>https://drive.google.com/file/d/19CrbJXT8Bz_--_C_U1YR11kJdRkWB9Zs/view?usp=drive_link</t>
  </si>
  <si>
    <t>Intercepts from a table</t>
  </si>
  <si>
    <t>ایک ٹیبل سے مداخلت</t>
  </si>
  <si>
    <t>CGZZINHT0I8</t>
  </si>
  <si>
    <t>https://www.youtube.com/watch?v=CGZZINHT0I8</t>
  </si>
  <si>
    <t>uPwgYlVOils</t>
  </si>
  <si>
    <t>https://youtu.be/uPwgYlVOils?si=U_lwNNdLsPXmXaAF</t>
  </si>
  <si>
    <t>https://drive.google.com/file/d/1TB7pg6HSIKknAgKd4039woyEc-kWTIdJ/view?usp=drive_link</t>
  </si>
  <si>
    <t>Slope, x-intercept, y-intercept meaning in context</t>
  </si>
  <si>
    <t>سیاق و سباق میں ڈھلوان ، ایکس انٹرسیپٹ ، وائی انٹرسیپٹ معنی</t>
  </si>
  <si>
    <t>XQlaZuh7E8w</t>
  </si>
  <si>
    <t>https://www.youtube.com/watch?v=XQlaZuh7E8w</t>
  </si>
  <si>
    <t>P_wEHB_nsKk</t>
  </si>
  <si>
    <t>https://youtu.be/P_wEHB_nsKk?si=TxdnYj30fb343SHj</t>
  </si>
  <si>
    <t>https://drive.google.com/file/d/13_pTYE2tGad6mnx6vUNli8YPE4ZtzHAN/view?usp=drive_link</t>
  </si>
  <si>
    <t>Slope and intercept meaning in context</t>
  </si>
  <si>
    <t>سیاق و سباق میں ڈھلوان اور وقفے کے معنی</t>
  </si>
  <si>
    <t>TYbN--4KHIk</t>
  </si>
  <si>
    <t>https://www.youtube.com/watch?v=TYbN--4KHIk</t>
  </si>
  <si>
    <t>FlA7XzBVqfM</t>
  </si>
  <si>
    <t>https://youtu.be/FlA7XzBVqfM?si=n_-R-zxQsDB_Jyyl</t>
  </si>
  <si>
    <t>https://drive.google.com/file/d/1pd6Oq9XggKSjrDcOF-4PTuUuxHviWR-b/view?usp=drive_link</t>
  </si>
  <si>
    <t>Slope and intercept meaning from a table</t>
  </si>
  <si>
    <t>ایک میز سے ڈھلوان اور وقفے کے معنی</t>
  </si>
  <si>
    <t>nc9XHXlxSyM</t>
  </si>
  <si>
    <t>https://www.youtube.com/watch?v=nc9XHXlxSyM</t>
  </si>
  <si>
    <t>3rYCjfz2rTU</t>
  </si>
  <si>
    <t>https://youtu.be/3rYCjfz2rTU?si=Y3-b-dfx-b5bZq40</t>
  </si>
  <si>
    <t>https://drive.google.com/file/d/1uISjDSU5T-neCNgWHeYqoWh_J8y99Hsu/view?t=5</t>
  </si>
  <si>
    <t>Finding slope and intercepts from tables</t>
  </si>
  <si>
    <t>جدولوں سے ڈھلوان اور وقفے تلاش کرنا</t>
  </si>
  <si>
    <t>g98OfN5cWy4</t>
  </si>
  <si>
    <t>https://www.youtube.com/watch?v=g98OfN5cWy4</t>
  </si>
  <si>
    <t>SOVOEGaga9I</t>
  </si>
  <si>
    <t>https://youtu.be/SOVOEGaga9I?si=nKuC0OB5cERUW_Qp</t>
  </si>
  <si>
    <t>https://drive.google.com/file/d/1Nw2OBB7PezBcqdX0dL552x25FxT9hSqP/view</t>
  </si>
  <si>
    <t>Linear functions word problem: fuel</t>
  </si>
  <si>
    <t>لکیری افعال الفاظ کا مسئلہ: ایندھن</t>
  </si>
  <si>
    <t>AAmVITyDXbc</t>
  </si>
  <si>
    <t>https://www.youtube.com/watch?v=AAmVITyDXbc</t>
  </si>
  <si>
    <t>-GE5YSz3ZNk</t>
  </si>
  <si>
    <t>https://youtu.be/-GE5YSz3ZNk?si=OAKF-DN_TfzCtaJV</t>
  </si>
  <si>
    <t>https://drive.google.com/file/d/1cfpIIzqxErKT1cCeTHrBWImNFfS7fHV8/view?usp=drive_link</t>
  </si>
  <si>
    <t>Linear models</t>
  </si>
  <si>
    <t>Modeling with linear equations: snow</t>
  </si>
  <si>
    <t>لکیری ماڈل</t>
  </si>
  <si>
    <t>لکیری مساوات کے ساتھ ماڈلنگ: برف</t>
  </si>
  <si>
    <t>qPx7i1jwXX4</t>
  </si>
  <si>
    <t>https://www.youtube.com/watch?v=qPx7i1jwXX4</t>
  </si>
  <si>
    <t>hVLTJwI3OTY</t>
  </si>
  <si>
    <t>https://youtu.be/hVLTJwI3OTY?si=LXbMRPJ4PQe0uzWD</t>
  </si>
  <si>
    <t>https://drive.google.com/file/d/1x7VUGH11anLgNK6sbvwhkpG96_oes0vK/view?usp=drive_link</t>
  </si>
  <si>
    <t>Linear function example: spending money</t>
  </si>
  <si>
    <t>لکیری فنکشن مثال: پیسہ خرچ کرنا</t>
  </si>
  <si>
    <t>ljROszF_rqs</t>
  </si>
  <si>
    <t>https://www.youtube.com/watch?v=ljROszF_rqs</t>
  </si>
  <si>
    <t>UZzkPDdFXME</t>
  </si>
  <si>
    <t>https://youtu.be/UZzkPDdFXME?si=hp5NktKHMeCW1CfS</t>
  </si>
  <si>
    <t>https://drive.google.com/file/d/1khVn7cX8S89ryWseDEHRGO3HxrxBzrfT/view?usp=drive_link</t>
  </si>
  <si>
    <t>Fitting a line to data</t>
  </si>
  <si>
    <t>ڈیٹا کو لکیر لگانا</t>
  </si>
  <si>
    <t>OhUkMQtBGmE</t>
  </si>
  <si>
    <t>https://www.youtube.com/watch?v=OhUkMQtBGmE</t>
  </si>
  <si>
    <t>k0-Z9HMnWRQ</t>
  </si>
  <si>
    <t>https://youtu.be/k0-Z9HMnWRQ?si=CHUHDXS3CL_0q27f</t>
  </si>
  <si>
    <t>https://drive.google.com/file/d/1UZAIryMRKDbUE0kjrTQu7ASDMVVQD_Ro/view?usp=drive_link</t>
  </si>
  <si>
    <t>Comparing linear functions: equation vs. graph</t>
  </si>
  <si>
    <t>لکیری افعال کا موازنہ کرنا: مساوات بمقابلہ گراف</t>
  </si>
  <si>
    <t>fZO-JylMFqY</t>
  </si>
  <si>
    <t>https://www.youtube.com/watch?v=fZO-JylMFqY</t>
  </si>
  <si>
    <t>JPR4i2K79Dg</t>
  </si>
  <si>
    <t>https://youtu.be/JPR4i2K79Dg?si=jD-ngRwc6OL86pxD</t>
  </si>
  <si>
    <t>https://drive.google.com/file/d/17jRAxUqVOgTTv3XpBZFW-q94K3pNr4WN/view?usp=drive_link</t>
  </si>
  <si>
    <t>Comparing linear functions: same rate of change</t>
  </si>
  <si>
    <t>لکیری افعال کا موازنہ کرنا: تبدیلی کی ایک ہی شرح</t>
  </si>
  <si>
    <t>wl2iQAuQl7Y</t>
  </si>
  <si>
    <t>https://www.youtube.com/watch?v=wl2iQAuQl7Y</t>
  </si>
  <si>
    <t>cQFd_W_1x2k</t>
  </si>
  <si>
    <t>https://youtu.be/cQFd_W_1x2k?si=0uoYUeNzqg5KrVvO</t>
  </si>
  <si>
    <t>https://drive.google.com/file/d/1aT-4PlvRXq7xKhxaJ0-UNeriQjjNeIDR/view?usp=drive_link</t>
  </si>
  <si>
    <t>Comparing linear functions: faster rate of change</t>
  </si>
  <si>
    <t>لکیری افعال کا موازنہ کرنا: تبدیلی کی تیز رفتار شرح</t>
  </si>
  <si>
    <t>QYoNHOjr7Rg</t>
  </si>
  <si>
    <t>https://www.youtube.com/watch?v=QYoNHOjr7Rg</t>
  </si>
  <si>
    <t>_Xl4ntYXNIU</t>
  </si>
  <si>
    <t>https://youtu.be/_Xl4ntYXNIU?si=M7yzX3ntzplFss6O</t>
  </si>
  <si>
    <t>https://drive.google.com/file/d/1Ka_G5aKKqF56jix83h3TVMG_VYKbkZ3M/view?usp=drive_link</t>
  </si>
  <si>
    <t>Comparing linear functions word problem: climb</t>
  </si>
  <si>
    <t>لکیری افعال کا موازنہ کرنا الفاظ کا مسئلہ: چڑھنا</t>
  </si>
  <si>
    <t>MKErxh58RME</t>
  </si>
  <si>
    <t>https://www.youtube.com/watch?v=MKErxh58RME</t>
  </si>
  <si>
    <t>YVj5YPJzjLE</t>
  </si>
  <si>
    <t>https://youtu.be/YVj5YPJzjLE?si=TWqjSpL740vEEYHs</t>
  </si>
  <si>
    <t>https://drive.google.com/file/d/1rfTaydXXBCzOLJFcVm1CLMJRetsRWSwB/view?usp=drive_link</t>
  </si>
  <si>
    <t>Comparing linear functions word problem: walk</t>
  </si>
  <si>
    <t>لکیری افعال کا موازنہ کرنا الفاظ کا مسئلہ: واک</t>
  </si>
  <si>
    <t>NOsnG2DkGKM</t>
  </si>
  <si>
    <t>https://www.youtube.com/watch?v=NOsnG2DkGKM</t>
  </si>
  <si>
    <t>TM2ZCQ2Ftwc</t>
  </si>
  <si>
    <t>https://youtu.be/TM2ZCQ2Ftwc?si=N3lKbEnWE1UzZgIW</t>
  </si>
  <si>
    <t>https://drive.google.com/file/d/1GsPiHQTrQ8OLb7ZeW0rq8XQTE7dLZvrq/view?usp=drive_link</t>
  </si>
  <si>
    <t>Comparing linear functions word problem: work</t>
  </si>
  <si>
    <t>لکیری افعال کا موازنہ کرنا الفاظ کے مسئلے: کام</t>
  </si>
  <si>
    <t>kJIqoTw_Og8</t>
  </si>
  <si>
    <t>https://www.youtube.com/watch?v=kJIqoTw_Og8</t>
  </si>
  <si>
    <t>LYNq-1JQMmM</t>
  </si>
  <si>
    <t>https://youtu.be/LYNq-1JQMmM?si=zznmt70wCtlBuzsG</t>
  </si>
  <si>
    <t>https://drive.google.com/file/d/14p740J3ALgbAb7A166YwsChXYE9rXSsV/view?usp=drive_link</t>
  </si>
  <si>
    <t>Linear functions word problem: pool</t>
  </si>
  <si>
    <t>لکیری افعال الفاظ کا مسئلہ: پول</t>
  </si>
  <si>
    <t>zSVrr8K_CiI</t>
  </si>
  <si>
    <t>https://www.youtube.com/watch?v=zSVrr8K_CiI</t>
  </si>
  <si>
    <t>8cOGEd_nd1A</t>
  </si>
  <si>
    <t>https://youtu.be/8cOGEd_nd1A?si=-u4cIpbxzRlVo5cK</t>
  </si>
  <si>
    <t>https://drive.google.com/file/d/1HNVLqw5xnl9VdyNHd1Fj8m30iYgx0KkW/view?usp=drive_link</t>
  </si>
  <si>
    <t>Modeling with linear equations: gym membership &amp; lemonade</t>
  </si>
  <si>
    <t>لکیری مساوات کے ساتھ ماڈلنگ: جم کی رکنیت اور لیمونیڈ</t>
  </si>
  <si>
    <t>5EdbPz1ZVn0</t>
  </si>
  <si>
    <t>https://www.youtube.com/watch?v=5EdbPz1ZVn0</t>
  </si>
  <si>
    <t>Ze2wLSiwm9c</t>
  </si>
  <si>
    <t>https://youtu.be/Ze2wLSiwm9c?si=I5oYISEx7cYXRVmK</t>
  </si>
  <si>
    <t>https://drive.google.com/file/d/1f9wRxgweg5g5wDyOuWdNqtFx6Sw4BKTz/view</t>
  </si>
  <si>
    <t>Linear functions</t>
  </si>
  <si>
    <t>Linear functions word problem: iceberg</t>
  </si>
  <si>
    <t>لکیری افعال</t>
  </si>
  <si>
    <t>لکیری افعال الفاظ کا مسئلہ: آئس برگ</t>
  </si>
  <si>
    <t>W7H-VcaSSu8</t>
  </si>
  <si>
    <t>https://www.youtube.com/watch?v=W7H-VcaSSu8</t>
  </si>
  <si>
    <t>sAmkUWmGUtY</t>
  </si>
  <si>
    <t>https://youtu.be/sAmkUWmGUtY?si=yYb2Z1wgzxB-pQOw</t>
  </si>
  <si>
    <t>https://drive.google.com/file/d/1eTElBTne5AI1sl3s0EeDYdKH7lQ9FFCt/view</t>
  </si>
  <si>
    <t>Linear functions word problem: paint</t>
  </si>
  <si>
    <t>لکیری افعال الفاظ کا مسئلہ: پینٹ</t>
  </si>
  <si>
    <t>5c9N_1PEfHw</t>
  </si>
  <si>
    <t>https://www.youtube.com/watch?v=5c9N_1PEfHw</t>
  </si>
  <si>
    <t>psQg7IieSL4</t>
  </si>
  <si>
    <t>https://youtu.be/psQg7IieSL4?si=e_nVUeUmipcky2m9</t>
  </si>
  <si>
    <t>https://drive.google.com/file/d/1EBy2f_gTnC2xL2XEwdhmhgDC7KnMsSNs/view?usp=drive_link</t>
  </si>
  <si>
    <t>Testing if a relationship is a function</t>
  </si>
  <si>
    <t>اگر کوئی رشتہ ایک فنکشن ہے تو جانچ کرنا</t>
  </si>
  <si>
    <t>3SO1BQQ9_1E</t>
  </si>
  <si>
    <t>https://www.youtube.com/watch?v=3SO1BQQ9_1E</t>
  </si>
  <si>
    <t>XlQAoRs_F50</t>
  </si>
  <si>
    <t>https://youtu.be/XlQAoRs_F50?si=W6c45qzNa28Fnqba</t>
  </si>
  <si>
    <t>https://drive.google.com/file/d/1pnomGIoUuP8NMVvM0Nns320Pb6uulf4c/view?usp=drive_link</t>
  </si>
  <si>
    <t>Relations and functions</t>
  </si>
  <si>
    <t>تعلقات اور افعال</t>
  </si>
  <si>
    <t>Uz0MtFlLD-k</t>
  </si>
  <si>
    <t>https://www.youtube.com/watch?v=Uz0MtFlLD-k</t>
  </si>
  <si>
    <t>TedMqRRXq9o</t>
  </si>
  <si>
    <t>https://youtu.be/TedMqRRXq9o?si=xzZeHN7AjhP7CgwK</t>
  </si>
  <si>
    <t>https://drive.google.com/file/d/1ng7IYOF0Bjw0ZuEgV2fhIsDhdG_BhTcq/view?usp=drive_link</t>
  </si>
  <si>
    <t>Checking if a table represents a function</t>
  </si>
  <si>
    <t>چیک کر رہا ہے کہ آیا کوئی ٹیبل کسی فنکشن کی نمائندگی کرتا ہے</t>
  </si>
  <si>
    <t>lEhf75ma7Ww</t>
  </si>
  <si>
    <t>https://www.youtube.com/watch?v=lEhf75ma7Ww</t>
  </si>
  <si>
    <t>K3oNEAGa79s</t>
  </si>
  <si>
    <t>https://youtu.be/K3oNEAGa79s?si=EQ4ZkK6eNl5iSq-L</t>
  </si>
  <si>
    <t>https://drive.google.com/file/d/1fBMzo88ZJ8zSl1BlywCCzsvSc2Fm1OHC/view?usp=drive_link</t>
  </si>
  <si>
    <t>Checking if an equation represents a function</t>
  </si>
  <si>
    <t>چیک کر رہا ہے کہ آیا کوئی مساوات کسی فنکشن کی نمائندگی کرتی ہے</t>
  </si>
  <si>
    <t>QWLcNxQ3KvQ</t>
  </si>
  <si>
    <t>https://www.youtube.com/watch?v=QWLcNxQ3KvQ</t>
  </si>
  <si>
    <t>RQdMuacJ1zQ</t>
  </si>
  <si>
    <t>https://youtu.be/RQdMuacJ1zQ?si=vSHCPAhdRq6BVi8j</t>
  </si>
  <si>
    <t>https://drive.google.com/file/d/1RQ8VPZMuNRpoLRXv0dw3CGB6ccQFUdnw/view?t=2</t>
  </si>
  <si>
    <t>Recognizing linear functions</t>
  </si>
  <si>
    <t>لکیری افعال کو پہچاننا</t>
  </si>
  <si>
    <t>AZroE4fJqtQ</t>
  </si>
  <si>
    <t>https://www.youtube.com/watch?v=AZroE4fJqtQ</t>
  </si>
  <si>
    <t>Tqwd754ughw</t>
  </si>
  <si>
    <t>https://youtu.be/Tqwd754ughw?si=siVJstht3coq1db7</t>
  </si>
  <si>
    <t>https://drive.google.com/file/d/1_g2ZB8hkov7OXzFIkO_Kpo9y0_OCNSZ5/view?usp=drive_link</t>
  </si>
  <si>
    <t>Linear &amp; nonlinear functions: table</t>
  </si>
  <si>
    <t>لکیری اور نان لائنر افعال: ٹیبل</t>
  </si>
  <si>
    <t>Pt-Tn6L60-o</t>
  </si>
  <si>
    <t>https://www.youtube.com/watch?v=Pt-Tn6L60-o</t>
  </si>
  <si>
    <t>3Mb7D41MAkQ</t>
  </si>
  <si>
    <t>https://youtu.be/3Mb7D41MAkQ?si=19mVGwUGlckDkL_E</t>
  </si>
  <si>
    <t>https://drive.google.com/file/d/11ddZKAJIgKFJh5yI-JilxUfynGoM5GKP/view?usp=drive_link</t>
  </si>
  <si>
    <t>Linear &amp; nonlinear functions: word problem</t>
  </si>
  <si>
    <t>لکیری اور نان لائنر افعال: لفظ کا مسئلہ</t>
  </si>
  <si>
    <t>OWPVZoxNe-U</t>
  </si>
  <si>
    <t>https://www.youtube.com/watch?v=OWPVZoxNe-U</t>
  </si>
  <si>
    <t>Ney3qxrAupI</t>
  </si>
  <si>
    <t>https://youtu.be/Ney3qxrAupI?si=jFx39WFv5-vpWGbG</t>
  </si>
  <si>
    <t>https://drive.google.com/file/d/10DtUNqE3isJpUpopPUnNDWB9ve5E6n6Y/view?usp=drive_link</t>
  </si>
  <si>
    <t>Linear &amp; nonlinear functions: missing value</t>
  </si>
  <si>
    <t>لکیری اور نان لائنر افعال: گمشدہ قیمت</t>
  </si>
  <si>
    <t>HUnF0mZmMKc</t>
  </si>
  <si>
    <t>https://www.youtube.com/watch?v=HUnF0mZmMKc</t>
  </si>
  <si>
    <t>O7M-4laGwcc</t>
  </si>
  <si>
    <t>https://youtu.be/O7M-4laGwcc?si=gxOB78XaooaDeqP_</t>
  </si>
  <si>
    <t>https://drive.google.com/file/d/1XualOZCVyA7HEbYkjAG_3dcuziZJOVPh/view?usp=drive_link</t>
  </si>
  <si>
    <t>Interpreting a graph example</t>
  </si>
  <si>
    <t>گراف کی مثال کی ترجمانی</t>
  </si>
  <si>
    <t>YyjpeoxdUXc</t>
  </si>
  <si>
    <t>https://www.youtube.com/watch?v=YyjpeoxdUXc</t>
  </si>
  <si>
    <t>jTGmY2WDZ0o</t>
  </si>
  <si>
    <t>https://youtu.be/jTGmY2WDZ0o?si=ynObkg3-j1Z600O5</t>
  </si>
  <si>
    <t>https://drive.google.com/file/d/1kV3VZERKp8UfV29JaofXcpnNhMFp0v1k/view?usp=drive_link</t>
  </si>
  <si>
    <t>Intro to slope intercept form</t>
  </si>
  <si>
    <t>Forms of linear equations</t>
  </si>
  <si>
    <t>Intro to slope-intercept form</t>
  </si>
  <si>
    <t>انٹرو ٹو ڈھلوان انٹرسیپٹ فارم</t>
  </si>
  <si>
    <t>لکیری مساوات کی شکلیں</t>
  </si>
  <si>
    <t>تعارف سے ڈھلوان انٹرسیپٹ فارم</t>
  </si>
  <si>
    <t>IL3UCuXrUzE</t>
  </si>
  <si>
    <t>https://www.youtube.com/watch?v=IL3UCuXrUzE</t>
  </si>
  <si>
    <t>OgeG2TPSlg0</t>
  </si>
  <si>
    <t>https://youtu.be/OgeG2TPSlg0?si=mETFZ1bMqXF_ln7y</t>
  </si>
  <si>
    <t>https://drive.google.com/file/d/1luvyinWwJzOqzL27VCJCSVu0bKGTGS8V/view?usp=drive_link</t>
  </si>
  <si>
    <t>Slope and y-intercept from equation</t>
  </si>
  <si>
    <t>مساوات سے ڈھلوان اور y- انٹرسیپٹ</t>
  </si>
  <si>
    <t>Z65mz__8DQ0</t>
  </si>
  <si>
    <t>https://www.youtube.com/watch?v=Z65mz__8DQ0</t>
  </si>
  <si>
    <t>_vzQszBvaa0</t>
  </si>
  <si>
    <t>https://youtu.be/_vzQszBvaa0?si=r0yWyzrhTeIhunjL</t>
  </si>
  <si>
    <t>https://drive.google.com/file/d/17CtuEh7DKDvL-FYESrrqZe9VE_e60MSu/view?usp=drive_link</t>
  </si>
  <si>
    <t>Worked examples: slope-intercept intro</t>
  </si>
  <si>
    <t>کام کرنے والی مثالوں: ڈھلوان انٹرسیپٹ انٹرو</t>
  </si>
  <si>
    <t>qgsNNqmlLoA</t>
  </si>
  <si>
    <t>https://www.youtube.com/watch?v=qgsNNqmlLoA</t>
  </si>
  <si>
    <t>9koi6FGp9k4</t>
  </si>
  <si>
    <t>https://youtu.be/9koi6FGp9k4?si=MLtbjrU4DTS1z-DP</t>
  </si>
  <si>
    <t>https://drive.google.com/file/d/1WvGaEVSDwJ8wVzg8nf5vymJUu95kNC8H/view?usp=drive_link</t>
  </si>
  <si>
    <t>Graph from slope-intercept equation</t>
  </si>
  <si>
    <t>ڈھلوان انٹرسیپٹ مساوات سے گراف</t>
  </si>
  <si>
    <t>uk7gS3cZVp4</t>
  </si>
  <si>
    <t>https://www.youtube.com/watch?v=uk7gS3cZVp4</t>
  </si>
  <si>
    <t>473yJp0PzRk</t>
  </si>
  <si>
    <t>https://youtu.be/473yJp0PzRk?si=rOt3Fcf_WvYcq_A5</t>
  </si>
  <si>
    <t>https://drive.google.com/file/d/1tnPmuUz0T3F0r3NShJP-Xi0wo56uqvNn/view?usp=drive_link</t>
  </si>
  <si>
    <t>Writing slope intercept equations</t>
  </si>
  <si>
    <t>Slope-intercept equation from graph</t>
  </si>
  <si>
    <t>ڈھلوان انٹرسیپٹ مساوات لکھنا</t>
  </si>
  <si>
    <t>گراف سے ڈھلوان وقفے سے متعلق مساوات</t>
  </si>
  <si>
    <t>9wOalujeZf4</t>
  </si>
  <si>
    <t>https://www.youtube.com/watch?v=9wOalujeZf4</t>
  </si>
  <si>
    <t>ZCvGF4QBRxA</t>
  </si>
  <si>
    <t>https://youtu.be/ZCvGF4QBRxA?si=IVOiG3GRZuNuTWSg</t>
  </si>
  <si>
    <t>https://drive.google.com/file/d/1qGnXt_8NxhiIG0yV3QDF-9B9h4N5SsMC/view?usp=drive_link</t>
  </si>
  <si>
    <t>Slope-intercept equation from slope &amp; point</t>
  </si>
  <si>
    <t>ڈھلوان اور پوائنٹ سے ڈھلوان انٹرسیپٹ مساوات</t>
  </si>
  <si>
    <t>AqFwKecNaTk</t>
  </si>
  <si>
    <t>https://www.youtube.com/watch?v=AqFwKecNaTk</t>
  </si>
  <si>
    <t>b_FQQtEYNCE</t>
  </si>
  <si>
    <t>https://youtu.be/b_FQQtEYNCE?si=G1IS3Bh4M4ETqD6V</t>
  </si>
  <si>
    <t>https://drive.google.com/file/d/1R8TGiK-5hUnTHm9tNW1LcVSfiqI6Pbre/view?usp=drive_link</t>
  </si>
  <si>
    <t>Slope-intercept equation from two points</t>
  </si>
  <si>
    <t>دو نکات سے ڈھلوان انٹرسیپٹ مساوات</t>
  </si>
  <si>
    <t>XMJ72mtMn4Y</t>
  </si>
  <si>
    <t>https://www.youtube.com/watch?v=XMJ72mtMn4Y</t>
  </si>
  <si>
    <t>px3UTR8g1JU</t>
  </si>
  <si>
    <t>https://youtu.be/px3UTR8g1JU?si=bFSdKSivV9gtJZlt</t>
  </si>
  <si>
    <t>https://drive.google.com/file/d/15Sk9Kv3qgUhxSbkxNFLs0BDw_6v3XyQo/view?usp=drive_link</t>
  </si>
  <si>
    <t>Constructing linear equations from context</t>
  </si>
  <si>
    <t>سیاق و سباق سے لکیری مساوات کی تعمیر</t>
  </si>
  <si>
    <t>hBpI9IfmMKg</t>
  </si>
  <si>
    <t>https://www.youtube.com/watch?v=hBpI9IfmMKg</t>
  </si>
  <si>
    <t>B8IUTH9daKc</t>
  </si>
  <si>
    <t>https://youtu.be/B8IUTH9daKc?si=ze35u3tEmyVrVGss</t>
  </si>
  <si>
    <t>https://drive.google.com/file/d/1PrDVuvRbmk0IvMi7lXknWihLWrhSASR4/view?usp=drive_link</t>
  </si>
  <si>
    <t>Point slope form</t>
  </si>
  <si>
    <t>Intro to point-slope form</t>
  </si>
  <si>
    <t>پوائنٹ ڈھلوان فارم</t>
  </si>
  <si>
    <t>انٹرو ٹو پوائنٹ سلوپ فارم</t>
  </si>
  <si>
    <t>K_OI9LA54AA</t>
  </si>
  <si>
    <t>https://www.youtube.com/watch?v=K_OI9LA54AA</t>
  </si>
  <si>
    <t>TWRqmmLWbuc</t>
  </si>
  <si>
    <t>https://youtu.be/TWRqmmLWbuc?si=ZpjuaJF8O0CRL5b5</t>
  </si>
  <si>
    <t>https://drive.google.com/file/d/1DfoiPhu_LjbFoOf02GoZPAaG_I_V2bCB/view?usp=drive_link</t>
  </si>
  <si>
    <t>Point-slope &amp; slope-intercept equations</t>
  </si>
  <si>
    <t>پوائنٹ سلوپ اور ڈھلوان انٹرسیپٹ مساوات</t>
  </si>
  <si>
    <t>LtpXvUCrgrM</t>
  </si>
  <si>
    <t>https://www.youtube.com/watch?v=LtpXvUCrgrM</t>
  </si>
  <si>
    <t>6ueKLkjUaHQ</t>
  </si>
  <si>
    <t>https://youtu.be/6ueKLkjUaHQ?si=N_MXIg7jIY8JpPI3</t>
  </si>
  <si>
    <t>https://drive.google.com/file/d/1UyHDplTp8iiviEdOvdpNXoG2kDZ5BfWH/view?usp=drive_link</t>
  </si>
  <si>
    <t>Standard form</t>
  </si>
  <si>
    <t>Intro to linear equation standard form</t>
  </si>
  <si>
    <t>معیاری شکل</t>
  </si>
  <si>
    <t>لکیری مساوات کے معیاری فارم میں تعارف</t>
  </si>
  <si>
    <t>6CFE60iP2Ug</t>
  </si>
  <si>
    <t>https://www.youtube.com/watch?v=6CFE60iP2Ug</t>
  </si>
  <si>
    <t>5G4yaWFoSlQ</t>
  </si>
  <si>
    <t>https://youtu.be/5G4yaWFoSlQ?si=hKgWo0ypXKl-Q-2E</t>
  </si>
  <si>
    <t>https://drive.google.com/file/d/1pXJ076f8arllI9OBJPY2bgpFADCcmUuW/view?usp=drive_link</t>
  </si>
  <si>
    <t>KAU Link is incorrect</t>
  </si>
  <si>
    <t>Graphing a linear equation: 5x+2y=20</t>
  </si>
  <si>
    <t>لکیری مساوات کا گرافنگ: 5x+2y = 20</t>
  </si>
  <si>
    <t>86NwKBcOlow</t>
  </si>
  <si>
    <t>https://www.youtube.com/watch?v=86NwKBcOlow</t>
  </si>
  <si>
    <t>wmfyve2CaW0</t>
  </si>
  <si>
    <t>https://youtu.be/wmfyve2CaW0?si=GFb5ovXSZ1zc7cL-</t>
  </si>
  <si>
    <t>https://drive.google.com/file/d/1TJ-f3cn0JH3CQ7AzOozeDgfByESB3edY/view?usp=drive_link</t>
  </si>
  <si>
    <t>Clarifying standard form rules</t>
  </si>
  <si>
    <t>معیاری فارم کے قواعد کی وضاحت کرنا</t>
  </si>
  <si>
    <t>PfSsLjnnS60</t>
  </si>
  <si>
    <t>https://www.youtube.com/watch?v=PfSsLjnnS60</t>
  </si>
  <si>
    <t>lLgVoenXhKk</t>
  </si>
  <si>
    <t>https://youtu.be/lLgVoenXhKk?si=HB52pZelK37790rV</t>
  </si>
  <si>
    <t>https://drive.google.com/file/d/11K0u-y6KA0pXPo4Ni93AdPYmiZyWX_UV/view?usp=drive_link</t>
  </si>
  <si>
    <t>Converting from slope-intercept to standard form</t>
  </si>
  <si>
    <t>ڈھلوان وقفے سے معیاری شکل میں تبدیل کرنا</t>
  </si>
  <si>
    <t>XOIhNVeLfWs</t>
  </si>
  <si>
    <t>https://www.youtube.com/watch?v=XOIhNVeLfWs</t>
  </si>
  <si>
    <t>n2e9uf6bitw</t>
  </si>
  <si>
    <t>https://youtu.be/n2e9uf6bitw?si=fPM1G142sjuIAlsd</t>
  </si>
  <si>
    <t>https://drive.google.com/file/d/1cxSKfH1Jd9dxjVBH8tAfrS2fg5wSHjml/view?usp=drive_link</t>
  </si>
  <si>
    <t>Forms of two-variable linear equations</t>
  </si>
  <si>
    <t>Slope from equation</t>
  </si>
  <si>
    <t>دو متغیر لکیری مساوات کی شکلیں</t>
  </si>
  <si>
    <t>مساوات سے ڈھلوان</t>
  </si>
  <si>
    <t>G4r9PpYQiL8</t>
  </si>
  <si>
    <t>https://www.youtube.com/watch?v=G4r9PpYQiL8</t>
  </si>
  <si>
    <t>https://drive.google.com/file/d/1yPIfFCWoeXbWOFw176oreWpA-rYWIeQH/view?usp=drive_link</t>
  </si>
  <si>
    <t>Writing linear equations in all forms</t>
  </si>
  <si>
    <t>ہر شکل میں لکیری مساوات لکھنا</t>
  </si>
  <si>
    <t>-6Fu2T_RSGM</t>
  </si>
  <si>
    <t>https://www.youtube.com/watch?v=-6Fu2T_RSGM</t>
  </si>
  <si>
    <t>LE3tjMIU_sE</t>
  </si>
  <si>
    <t>https://youtu.be/LE3tjMIU_sE?si=YWMnXvVnyKaX4gaq</t>
  </si>
  <si>
    <t>https://drive.google.com/file/d/1ZOdo3ms3sS88KXqcMDR73sjDr9WP5nS_/view?usp=drive_link</t>
  </si>
  <si>
    <t>Intro to systems of equations</t>
  </si>
  <si>
    <t>Systems of equations I</t>
  </si>
  <si>
    <t>Systems of equations: trolls, tolls (1 of 2)</t>
  </si>
  <si>
    <t>مساوات کے نظاموں کا تعارف</t>
  </si>
  <si>
    <t>مساوات کے نظام i</t>
  </si>
  <si>
    <t>مساوات کے نظام: ٹرول ، ٹول (2 میں سے 1)</t>
  </si>
  <si>
    <t>OcNt-36QKu8</t>
  </si>
  <si>
    <t>https://www.youtube.com/watch?v=OcNt-36QKu8</t>
  </si>
  <si>
    <t>4WKkT-HVM18</t>
  </si>
  <si>
    <t>https://youtu.be/4WKkT-HVM18?si=UYVVpZUBC0e7ckja</t>
  </si>
  <si>
    <t>https://drive.google.com/file/d/1YEo8fIzp42SOj8mWj4Z5-Mq-tPjL30ye/view?usp=drive_link</t>
  </si>
  <si>
    <t>Systems of equations: trolls, tolls (2 of 2)</t>
  </si>
  <si>
    <t>مساوات کے نظام: ٹرول ، ٹول (2 میں سے 2)</t>
  </si>
  <si>
    <t>FZdEHTuHj-A</t>
  </si>
  <si>
    <t>https://youtu.be/FZdEHTuHj-A?si=CdYBvDFItXDh6UMC</t>
  </si>
  <si>
    <t>https://drive.google.com/file/d/1LXDlvaMFVpmN2Xnr2bExQomN2t-QrbkV/view?usp=drive_link</t>
  </si>
  <si>
    <t>Testing a solution to a system of equations</t>
  </si>
  <si>
    <t>مساوات کے نظام کے حل کی جانچ کرنا</t>
  </si>
  <si>
    <t>H-HfmyUzPw8</t>
  </si>
  <si>
    <t>https://www.youtube.com/watch?v=H-HfmyUzPw8</t>
  </si>
  <si>
    <t>w8W2RLJow04</t>
  </si>
  <si>
    <t>https://youtu.be/w8W2RLJow04?si=kwyvb9cVG9EWxurs</t>
  </si>
  <si>
    <t>https://drive.google.com/file/d/1mkj4-jZz2Ky3iimYgXTQrlgiy4pqAMN6/view?usp=drive_link</t>
  </si>
  <si>
    <t>Setting up a system of equations from context example (pet weights)</t>
  </si>
  <si>
    <t>سیاق و سباق سے مساوات کا نظام مرتب کرنا (پالتو جانوروں کے وزن)</t>
  </si>
  <si>
    <t>o4pbAQgJYjI</t>
  </si>
  <si>
    <t>https://www.youtube.com/watch?v=o4pbAQgJYjI</t>
  </si>
  <si>
    <t>spzVEOVn2gQ</t>
  </si>
  <si>
    <t>https://youtu.be/spzVEOVn2gQ?si=y0huqout6xKNRErd</t>
  </si>
  <si>
    <t>https://drive.google.com/file/d/1-wsrMSs6idY3qFXesHWXa7wI0sJu5aSf/view?usp=drive_link</t>
  </si>
  <si>
    <t>Setting up a system of linear equations example (weight and price)</t>
  </si>
  <si>
    <t>لکیری مساوات کا نظام مرتب کرنا مثال (وزن اور قیمت)</t>
  </si>
  <si>
    <t>HftghcUXaEg</t>
  </si>
  <si>
    <t>https://www.youtube.com/watch?v=HftghcUXaEg</t>
  </si>
  <si>
    <t>02xlcf293R4</t>
  </si>
  <si>
    <t>https://youtu.be/02xlcf293R4?si=SMYQhJWRDmgqhakm</t>
  </si>
  <si>
    <t>https://drive.google.com/file/d/1hfEPXNixB4yNp3TTFbuOOuslBTc8Df7f/view?usp=drive_link</t>
  </si>
  <si>
    <t>Interpreting points in context of graphs of systems</t>
  </si>
  <si>
    <t>سسٹم کے گراف کے تناظر میں نکات کی ترجمانی</t>
  </si>
  <si>
    <t>pL4PXSXH-R8</t>
  </si>
  <si>
    <t>https://www.youtube.com/watch?v=pL4PXSXH-R8</t>
  </si>
  <si>
    <t>vALLDYCo83c</t>
  </si>
  <si>
    <t>https://youtu.be/vALLDYCo83c?si=mBTvnMdCIxdh_thI</t>
  </si>
  <si>
    <t>https://drive.google.com/file/d/1C2g3ylxMhTepx3xD-H2joTXoKv04xOIR/view?usp=drive_link</t>
  </si>
  <si>
    <t>Solving systems of equations with graphs</t>
  </si>
  <si>
    <t>Systems of equations with graphing</t>
  </si>
  <si>
    <t>گراف کے ساتھ مساوات کے نظام کو حل کرنا</t>
  </si>
  <si>
    <t>گرافنگ کے ساتھ مساوات کے نظام</t>
  </si>
  <si>
    <t>5a6zpfl50go</t>
  </si>
  <si>
    <t>https://www.youtube.com/watch?v=5a6zpfl50go</t>
  </si>
  <si>
    <t>gHrjRz2EypQ</t>
  </si>
  <si>
    <t>https://youtu.be/gHrjRz2EypQ?si=-Yaa51HEZHN81U-f</t>
  </si>
  <si>
    <t>https://drive.google.com/file/d/18HGftq8-MSoE0YG89mfrgBvK-to6YEg6/view?usp=drive_link</t>
  </si>
  <si>
    <t>Systems of equations with graphing: y=7/5x-5 &amp; y=3/5x-1</t>
  </si>
  <si>
    <t>گرافنگ کے ساتھ مساوات کے نظام: y = 7/5x-5 &amp; y = 3/5x-1</t>
  </si>
  <si>
    <t>SkMNREAMNvc</t>
  </si>
  <si>
    <t>https://www.youtube.com/watch?v=SkMNREAMNvc</t>
  </si>
  <si>
    <t>T760kGHuKFI</t>
  </si>
  <si>
    <t>https://youtu.be/T760kGHuKFI?si=BQphcjPCQPnX5ddG</t>
  </si>
  <si>
    <t>https://drive.google.com/file/d/1d2BjSJQZW_o-3Vu4vak-PJf-tsr8wo6c/view?usp=drive_link</t>
  </si>
  <si>
    <t>Systems of equations with graphing: 5x+3y=7 &amp; 3x-2y=8</t>
  </si>
  <si>
    <t>گرافنگ کے ساتھ مساوات کے نظام: 5x+3y = 7 &amp; 3x-2y = 8</t>
  </si>
  <si>
    <t>MRAIgJmRmag</t>
  </si>
  <si>
    <t>https://www.youtube.com/watch?v=MRAIgJmRmag</t>
  </si>
  <si>
    <t>gRCteLNKz9M</t>
  </si>
  <si>
    <t>https://youtu.be/gRCteLNKz9M?si=uM6Z0oU3WYFRCPJT</t>
  </si>
  <si>
    <t>https://drive.google.com/file/d/1BGatrViiZgkGUDXmfyEfG_RtwUP5FqhO/view?usp=drive_link</t>
  </si>
  <si>
    <t>Systems of equations with graphing: chores</t>
  </si>
  <si>
    <t>گرافنگ کے ساتھ مساوات کے نظام: کام</t>
  </si>
  <si>
    <t>3mimxluSVBo</t>
  </si>
  <si>
    <t>https://www.youtube.com/watch?v=3mimxluSVBo</t>
  </si>
  <si>
    <t>qJoIGi_asQs</t>
  </si>
  <si>
    <t>https://youtu.be/qJoIGi_asQs?si=V27yMbEVYiRRhJlj</t>
  </si>
  <si>
    <t>https://drive.google.com/file/d/1oE3J7dHzTR62gR7lkU-O4MFbo1hTYOuG/view?usp=drive_link</t>
  </si>
  <si>
    <t>Systems of equations with graphing: exact &amp; approximate solutions</t>
  </si>
  <si>
    <t>گرافنگ کے ساتھ مساوات کے نظام: عین مطابق اور تخمینہ حل</t>
  </si>
  <si>
    <t>VhH2nEDCd68</t>
  </si>
  <si>
    <t>https://www.youtube.com/watch?v=VhH2nEDCd68</t>
  </si>
  <si>
    <t>5DX7zZ5xM0c</t>
  </si>
  <si>
    <t>https://youtu.be/5DX7zZ5xM0c?si=LPTRfR3I68FpjTMP</t>
  </si>
  <si>
    <t>https://drive.google.com/file/d/1AlV3MkNYfrY3DMkFTnVlKJgtQWCKYn7_/view?usp=drive_link</t>
  </si>
  <si>
    <t>Solving systems of equations with substitution</t>
  </si>
  <si>
    <t>Systems of equations II</t>
  </si>
  <si>
    <t>Systems of equations with substitution: 2y=x+7 &amp; x=y-4</t>
  </si>
  <si>
    <t>متبادل کے ساتھ مساوات کے نظام کو حل کرنا</t>
  </si>
  <si>
    <t>مساوات کے نظام ii</t>
  </si>
  <si>
    <t>متبادل کے ساتھ مساوات کے نظام: 2y = x+7 &amp; x = y-4</t>
  </si>
  <si>
    <t>uzyd_mIJaoc</t>
  </si>
  <si>
    <t>https://www.youtube.com/watch?v=uzyd_mIJaoc</t>
  </si>
  <si>
    <t>hXuyla4c0Mc</t>
  </si>
  <si>
    <t>https://youtu.be/hXuyla4c0Mc?si=9Ii3vqMW2JYccch6</t>
  </si>
  <si>
    <t>https://drive.google.com/file/d/1zulvlJ81UWeS6IVKjCh1HqqFoprwJTln/view</t>
  </si>
  <si>
    <t>Systems of equations with substitution: y=4x-17.5 &amp; y+2x=6.5</t>
  </si>
  <si>
    <t>متبادل کے ساتھ مساوات کے نظام: y = 4x-17.5 &amp; y+2x = 6.5</t>
  </si>
  <si>
    <t>wB3QCk0MGuw</t>
  </si>
  <si>
    <t>https://www.youtube.com/watch?v=wB3QCk0MGuw</t>
  </si>
  <si>
    <t>y8ylQbv5rl4</t>
  </si>
  <si>
    <t>https://youtu.be/y8ylQbv5rl4?si=OcmkTGayLiCC000E</t>
  </si>
  <si>
    <t>https://drive.google.com/file/d/1DqJmUETsQTgCSMrhNRCB5m5CYrRjL8fT/view</t>
  </si>
  <si>
    <t>Systems of equations with substitution: 9x+3y=15 &amp; y-x=5</t>
  </si>
  <si>
    <t>متبادل کے ساتھ مساوات کے نظام: 9x+3y = 15 &amp; y-x = 5</t>
  </si>
  <si>
    <t>0BgUKHTW37E</t>
  </si>
  <si>
    <t>https://www.youtube.com/watch?v=0BgUKHTW37E</t>
  </si>
  <si>
    <t>OFf2DOe-1DQ</t>
  </si>
  <si>
    <t>https://youtu.be/OFf2DOe-1DQ?si=Dqryg1z_a29i7X_A</t>
  </si>
  <si>
    <t>https://drive.google.com/file/d/1O2Y_rrkhGD3NlFdL3X7Zb10rN4L3aOQa/view</t>
  </si>
  <si>
    <t>Systems of equations with substitution: y=-5x+8 &amp; 10x+2y=-2</t>
  </si>
  <si>
    <t>متبادل کے ساتھ مساوات کے نظام: y = -5x+8 &amp; 10x+2y = -2</t>
  </si>
  <si>
    <t>2VeqrZ_PMiY</t>
  </si>
  <si>
    <t>https://www.youtube.com/watch?v=2VeqrZ_PMiY</t>
  </si>
  <si>
    <t>oney80hn1xI</t>
  </si>
  <si>
    <t>https://youtu.be/oney80hn1xI?si=p9S_FEYSzDs-0R8f</t>
  </si>
  <si>
    <t>https://drive.google.com/file/d/1Am2hBZYZHKL5IoTsWZjVaofFRVVR64o-/view</t>
  </si>
  <si>
    <t>Systems of equations with substitution: y=-1/4x+100 &amp; y=-1/4x+120</t>
  </si>
  <si>
    <t>متبادل کے ساتھ مساوات کے نظام: y = -1/4x+100 &amp; y = -1/4x+120</t>
  </si>
  <si>
    <t>HJV_HY0Sh0s</t>
  </si>
  <si>
    <t>https://www.youtube.com/watch?v=HJV_HY0Sh0s</t>
  </si>
  <si>
    <t>mE6VyTWvhnw</t>
  </si>
  <si>
    <t>https://youtu.be/mE6VyTWvhnw?si=IyypqOSEKMnFdiXB</t>
  </si>
  <si>
    <t>https://drive.google.com/file/d/1ERJSu6UBx2Wn68RlHgnNfAICD4ZyfPGx/view</t>
  </si>
  <si>
    <t>Systems of equations with substitution: potato chips</t>
  </si>
  <si>
    <t>متبادل کے ساتھ مساوات کے نظام: آلو کے چپس</t>
  </si>
  <si>
    <t>NPXTkj75-AM</t>
  </si>
  <si>
    <t>https://www.youtube.com/watch?v=NPXTkj75-AM</t>
  </si>
  <si>
    <t>ywjpBbb1bkw</t>
  </si>
  <si>
    <t>https://youtu.be/ywjpBbb1bkw?si=ngawXWK2EvBovILE</t>
  </si>
  <si>
    <t>https://drive.google.com/file/d/1-3JV7Hm4mtbei3NVubFKiPB7CxyHsh0X/view</t>
  </si>
  <si>
    <t>KA original link is incorrect
Video title is also incorrect</t>
  </si>
  <si>
    <t>Systems of equations with substitution: -3x-4y=-2 &amp; y=2x-5</t>
  </si>
  <si>
    <t>متبادل کے ساتھ مساوات کے نظام: -3x-4y = -2 &amp; y = 2x-5</t>
  </si>
  <si>
    <t>VuJEidLhY1E</t>
  </si>
  <si>
    <t>https://www.youtube.com/watch?v=VuJEidLhY1E</t>
  </si>
  <si>
    <t>e85t56Cph3Y</t>
  </si>
  <si>
    <t>https://youtu.be/e85t56Cph3Y?si=D7HuX5tJKJGU_5cy</t>
  </si>
  <si>
    <t>https://drive.google.com/file/d/1K-DK362Zfb0CqquqmVvqRErKMYyqGfB6/view?t=5</t>
  </si>
  <si>
    <t>Solving systems of equations with elimination</t>
  </si>
  <si>
    <t>Systems of equations with elimination: king's cupcakes</t>
  </si>
  <si>
    <t>خاتمے کے ساتھ مساوات کے نظام کو حل کرنا</t>
  </si>
  <si>
    <t>خاتمے کے ساتھ مساوات کے نظام: کنگز کپ کیکس</t>
  </si>
  <si>
    <t>_hW1OzRlx50</t>
  </si>
  <si>
    <t>https://www.youtube.com/watch?v=_hW1OzRlx50</t>
  </si>
  <si>
    <t>T6bZcw3evoE</t>
  </si>
  <si>
    <t>https://youtu.be/T6bZcw3evoE?si=uaOWnYhNKrhLO6HE</t>
  </si>
  <si>
    <t>https://drive.google.com/file/d/1MuAeO44DMluNv80BjDLyIgoeQi11fUuf/view?usp=drive_link</t>
  </si>
  <si>
    <t>Elimination strategies</t>
  </si>
  <si>
    <t>خاتمے کی حکمت عملی</t>
  </si>
  <si>
    <t>GWZKz4F9hWM</t>
  </si>
  <si>
    <t>https://www.youtube.com/watch?v=GWZKz4F9hWM</t>
  </si>
  <si>
    <t>XfdLC_8HBHI</t>
  </si>
  <si>
    <t>https://youtu.be/XfdLC_8HBHI?si=zOVQbSfu5JzQAOB_</t>
  </si>
  <si>
    <t>https://drive.google.com/file/d/1H63-tppu1x6ryKRJWWghCK5HLGFJMZQz/view?usp=drive_link</t>
  </si>
  <si>
    <t>Systems of equations with elimination: x-4y=-18 &amp; -x+3y=11</t>
  </si>
  <si>
    <t>خاتمے کے ساتھ مساوات کے نظام: x-4y = -18 &amp; -x+3y = 11</t>
  </si>
  <si>
    <t>xCIHAjsZCE0</t>
  </si>
  <si>
    <t>https://www.youtube.com/watch?v=xCIHAjsZCE0</t>
  </si>
  <si>
    <t>gIwxCTnxKrc</t>
  </si>
  <si>
    <t>https://youtu.be/gIwxCTnxKrc?si=_tzmNrI6nwBOyPkr</t>
  </si>
  <si>
    <t>https://drive.google.com/file/d/1PyqGrhWhF_oguAwOtsR-upJujwChsxsX/view</t>
  </si>
  <si>
    <t>Systems of equations with elimination: potato chips</t>
  </si>
  <si>
    <t>خاتمے کے ساتھ مساوات کے نظام: آلو کے چپس</t>
  </si>
  <si>
    <t>h9ZgZimXn2Q</t>
  </si>
  <si>
    <t>https://www.youtube.com/watch?v=h9ZgZimXn2Q</t>
  </si>
  <si>
    <t>xttoG1l-ljA</t>
  </si>
  <si>
    <t>https://youtu.be/xttoG1l-ljA?si=zopOE0RgbWqo-1JE</t>
  </si>
  <si>
    <t>https://drive.google.com/file/d/11R6Hit0vLsfIfA4O1cQRWrF9qO3yNAt8/view</t>
  </si>
  <si>
    <t>Systems of equations with elimination (and manipulation)</t>
  </si>
  <si>
    <t>خاتمے کے ساتھ مساوات کے نظام (اور ہیرا پھیری)</t>
  </si>
  <si>
    <t>5jgSW5Jb-Y8</t>
  </si>
  <si>
    <t>https://www.youtube.com/watch?v=5jgSW5Jb-Y8</t>
  </si>
  <si>
    <t>XHQI938rha4</t>
  </si>
  <si>
    <t>https://youtu.be/XHQI938rha4?si=6OZto4HaIEpcCy2_</t>
  </si>
  <si>
    <t>https://drive.google.com/file/d/1OY5iKfu8Qq-6X8iKxtXBbUrzsBThglS7/view?usp=drive_link</t>
  </si>
  <si>
    <t>Number of solutions to systems of equations</t>
  </si>
  <si>
    <t>Systems of equations number of solutions: fruit prices (1 of 2)</t>
  </si>
  <si>
    <t>مساوات کے نظام کے حل کی تعداد</t>
  </si>
  <si>
    <t>مساوات کے نظام حل کی تعداد: پھلوں کی قیمتیں (2 میں سے 1)</t>
  </si>
  <si>
    <t>PSDQdwL1T0M</t>
  </si>
  <si>
    <t>https://www.youtube.com/watch?v=PSDQdwL1T0M</t>
  </si>
  <si>
    <t>yQD1sc1cFes</t>
  </si>
  <si>
    <t>https://youtu.be/yQD1sc1cFes?si=FO2Gqg4YCxIazkn6</t>
  </si>
  <si>
    <t>https://drive.google.com/file/d/1nTaLKCkS9KZ6isc8LhbeB3HLowzMVX6B/view?usp=drive_link</t>
  </si>
  <si>
    <t>Systems of equations number of solutions: fruit prices (2 of 2)</t>
  </si>
  <si>
    <t>مساوات کے نظام حل کی تعداد: پھلوں کی قیمتیں (2 میں سے 2)</t>
  </si>
  <si>
    <t>NJRyxmommqQ</t>
  </si>
  <si>
    <t>https://www.youtube.com/watch?v=NJRyxmommqQ</t>
  </si>
  <si>
    <t>CXNACtVVcHk</t>
  </si>
  <si>
    <t>https://youtu.be/CXNACtVVcHk?si=PMdhTX-83nar9sMM</t>
  </si>
  <si>
    <t>https://drive.google.com/file/d/1Bu_mfiNPqQHtfIfUYLgkML0FI0WovDBS/view?usp=drive_link</t>
  </si>
  <si>
    <t>Solutions to systems of equations: consistent vs. inconsistent</t>
  </si>
  <si>
    <t>مساوات کے نظام کے حل: مستقل بمقابلہ متضاد</t>
  </si>
  <si>
    <t>MpRUEGD2-_c</t>
  </si>
  <si>
    <t>https://www.youtube.com/watch?v=MpRUEGD2-_c</t>
  </si>
  <si>
    <t>Ffj1GKzLksk</t>
  </si>
  <si>
    <t>https://youtu.be/Ffj1GKzLksk?si=oZV-IeikHWaMCeJS</t>
  </si>
  <si>
    <t>https://drive.google.com/file/d/1pH-ZkNus0cXRgzHuDxBGZbfN5F2j2wJ6/view?usp=drive_link</t>
  </si>
  <si>
    <t>Solutions to systems of equations: dependent vs. independent</t>
  </si>
  <si>
    <t>مساوات کے نظام کے حل: انحصار بمقابلہ آزاد</t>
  </si>
  <si>
    <t>WSpF5uvApLA</t>
  </si>
  <si>
    <t>https://www.youtube.com/watch?v=WSpF5uvApLA</t>
  </si>
  <si>
    <t>X8u72VLQcg0</t>
  </si>
  <si>
    <t>https://youtu.be/X8u72VLQcg0?si=c7tmiOHoTQZqRzHi</t>
  </si>
  <si>
    <t>https://drive.google.com/file/d/1nqh6j9EC9mPt2HjBhuq26akVrv9Idzb-/view?usp=drive_link</t>
  </si>
  <si>
    <t>KA original video title is incorrect</t>
  </si>
  <si>
    <t>Number of solutions to a system of equations</t>
  </si>
  <si>
    <t>BNHLzEv6Mjg</t>
  </si>
  <si>
    <t>https://www.youtube.com/watch?v=BNHLzEv6Mjg</t>
  </si>
  <si>
    <t>cHPvzTi9Ww4</t>
  </si>
  <si>
    <t>https://youtu.be/cHPvzTi9Ww4?si=OAJQSkwoA3afKpVO</t>
  </si>
  <si>
    <t>https://drive.google.com/file/d/1Hj8eSKR9fsuhXd8m3q3hoeqVqCq-ZY6E/view?usp=drive_link</t>
  </si>
  <si>
    <t>Number of solutions to a system of equations graphically</t>
  </si>
  <si>
    <t>مساوات کے نظام کے حل کی تعداد گرافک طور پر</t>
  </si>
  <si>
    <t>SuB1gkto9LU</t>
  </si>
  <si>
    <t>https://www.youtube.com/watch?v=SuB1gkto9LU</t>
  </si>
  <si>
    <t>N5QNEUJ1kFs</t>
  </si>
  <si>
    <t>https://youtu.be/N5QNEUJ1kFs?si=tZ-YrmDWomT36ccP</t>
  </si>
  <si>
    <t>https://drive.google.com/file/d/1yaulglKPEwShcc_St9naGX7HhkkIhnm-/view?usp=drive_link</t>
  </si>
  <si>
    <t>Number of solutions to a system of equations algebraically</t>
  </si>
  <si>
    <t>مساوات کے نظام کے حل کی تعداد الگ الگ</t>
  </si>
  <si>
    <t>ogEddosP1G8</t>
  </si>
  <si>
    <t>https://www.youtube.com/watch?v=ogEddosP1G8</t>
  </si>
  <si>
    <t>bVAQZSTXbmc</t>
  </si>
  <si>
    <t>https://youtu.be/bVAQZSTXbmc?si=h0yBGwMXC6y0qroQ</t>
  </si>
  <si>
    <t>https://drive.google.com/file/d/1KiCpVl60dvVDNn-mqyknDVedMRCbLs5P/view?usp=drive_link</t>
  </si>
  <si>
    <t>How many solutions does a system of linear equations have if there are at least two?</t>
  </si>
  <si>
    <t>اگر کم از کم دو موجود ہیں تو لکیری مساوات کے نظام میں کتنے حل ہیں؟</t>
  </si>
  <si>
    <t>bzseeIVEslA</t>
  </si>
  <si>
    <t>https://www.youtube.com/watch?v=bzseeIVEslA</t>
  </si>
  <si>
    <t>dI7HDol0Z0g</t>
  </si>
  <si>
    <t>https://youtu.be/dI7HDol0Z0g?si=vbWVO1vjpuL0hztP</t>
  </si>
  <si>
    <t>https://drive.google.com/file/d/1qjbW4uv3oDpQHQRqR3VnUzuHdAqrRbR9/view?usp=drive_link</t>
  </si>
  <si>
    <t>Word problems of systems of equations</t>
  </si>
  <si>
    <t>Systems of equations III</t>
  </si>
  <si>
    <t>Why can we subtract one equation from the other in a system of equations?</t>
  </si>
  <si>
    <t>مساوات کے نظام کے الفاظ کے مسائل</t>
  </si>
  <si>
    <t>مساوات کے نظام iii</t>
  </si>
  <si>
    <t>ہم مساوات کے نظام میں ایک مساوات کو دوسرے سے کیوں گھٹا سکتے ہیں؟</t>
  </si>
  <si>
    <t>2EwPpga_XPw</t>
  </si>
  <si>
    <t>https://www.youtube.com/watch?v=2EwPpga_XPw</t>
  </si>
  <si>
    <t>XVz2wkep-L8</t>
  </si>
  <si>
    <t>https://youtu.be/XVz2wkep-L8?si=zyXPtjzp0WBeqgMa</t>
  </si>
  <si>
    <t>https://drive.google.com/file/d/1ygZzTMDaGE-Hrbh27tB-urDFZHuCufmk/view?usp=drive_link</t>
  </si>
  <si>
    <t>Worked example: equivalent systems of equations</t>
  </si>
  <si>
    <t>کام کیا مثال: مساوات کے مساوی نظام</t>
  </si>
  <si>
    <t>wYrxKGt_bLg</t>
  </si>
  <si>
    <t>https://www.youtube.com/watch?v=wYrxKGt_bLg</t>
  </si>
  <si>
    <t>4JSYyXbM2YU</t>
  </si>
  <si>
    <t>https://youtu.be/4JSYyXbM2YU?si=fMrsSUJYYjXONIdv</t>
  </si>
  <si>
    <t>https://drive.google.com/file/d/13o-OdzivUmzM3XjAqo-v4MFh_orAzx3G/view?usp=drive_link</t>
  </si>
  <si>
    <t>Worked example: non-equivalent systems of equations</t>
  </si>
  <si>
    <t>کام کیا مثال: مساوات کے غیر مساوی نظام</t>
  </si>
  <si>
    <t>XstL_x4ucm4</t>
  </si>
  <si>
    <t>https://www.youtube.com/watch?v=XstL_x4ucm4</t>
  </si>
  <si>
    <t>-qw4E_89WnY</t>
  </si>
  <si>
    <t>https://youtu.be/-qw4E_89WnY?si=xgQNY_krBXt17h9H</t>
  </si>
  <si>
    <t>https://drive.google.com/file/d/1M4tXTNQsjxducc8zMsXNfh6S4SB11c0U/view?usp=drive_link</t>
  </si>
  <si>
    <t>Age word problem: Imran</t>
  </si>
  <si>
    <t>عمر کے لفظ کا مسئلہ: عمران</t>
  </si>
  <si>
    <t>KyHvVJWjW6Y</t>
  </si>
  <si>
    <t>https://www.youtube.com/watch?v=KyHvVJWjW6Y</t>
  </si>
  <si>
    <t>Syg1OREyREo</t>
  </si>
  <si>
    <t>https://youtu.be/Syg1OREyREo?si=9UamvdWN_tFDA1mJ</t>
  </si>
  <si>
    <t>https://drive.google.com/file/d/1f_A7Sahr5GvPJbEPkZ-23EyVlfF0eE5k/view?usp=drive_link</t>
  </si>
  <si>
    <t>Age word problem: Ben &amp; William</t>
  </si>
  <si>
    <t>عمر کے لفظ کا مسئلہ: بین اور ولیم</t>
  </si>
  <si>
    <t>RGbA2IyJILY</t>
  </si>
  <si>
    <t>https://www.youtube.com/watch?v=RGbA2IyJILY</t>
  </si>
  <si>
    <t>895A5cqE1cM</t>
  </si>
  <si>
    <t>https://youtu.be/895A5cqE1cM?si=jCfqPklw4I-Mao6u</t>
  </si>
  <si>
    <t>https://drive.google.com/file/d/1BbMNPNUG8Mbh_HAsBT1sCJhGBgfJsZ7L/view?usp=drive_link</t>
  </si>
  <si>
    <t>Age word problem: Arman &amp; Diya</t>
  </si>
  <si>
    <t>عمر کے لفظ کا مسئلہ: ارمان اور دیا</t>
  </si>
  <si>
    <t>W-5liMGKgHA</t>
  </si>
  <si>
    <t>https://www.youtube.com/watch?v=W-5liMGKgHA</t>
  </si>
  <si>
    <t>7gItKIuE90o</t>
  </si>
  <si>
    <t>https://youtu.be/7gItKIuE90o?si=sGBHEqYGNNIGLzrs</t>
  </si>
  <si>
    <t>https://drive.google.com/file/d/1KfKwr9mYOiWsatY9fMDYvUyRjYn8BsnL/view?usp=drive_link</t>
  </si>
  <si>
    <t>System of equations word problem: walk &amp; ride</t>
  </si>
  <si>
    <t>مساوات کا نظام لفظ مسئلہ: واک اور سواری</t>
  </si>
  <si>
    <t>Q0tTfe2lKIc</t>
  </si>
  <si>
    <t>https://www.youtube.com/watch?v=Q0tTfe2lKIc</t>
  </si>
  <si>
    <t>FEeUWFNBI38</t>
  </si>
  <si>
    <t>https://youtu.be/FEeUWFNBI38?si=GIrhpFKI_x5EQ2zx</t>
  </si>
  <si>
    <t>https://drive.google.com/file/d/1Y9dIJd2wH0vd9Yux1EhSb0fIeSDH9j4X/view?usp=drive_link</t>
  </si>
  <si>
    <t>System of equations word problem: no solution</t>
  </si>
  <si>
    <t>مساوات کا نظام لفظ مسئلہ: کوئی حل نہیں</t>
  </si>
  <si>
    <t>SRn3WhhS6vs</t>
  </si>
  <si>
    <t>https://www.youtube.com/watch?v=SRn3WhhS6vs</t>
  </si>
  <si>
    <t>f5fyZb0R7mg</t>
  </si>
  <si>
    <t>https://youtu.be/f5fyZb0R7mg?si=rgO83RXsdYR8d-tD</t>
  </si>
  <si>
    <t>https://drive.google.com/file/d/1r0IZEAvJxYll-1kULHtZODVsdwUioUzD/view?usp=drive_link</t>
  </si>
  <si>
    <t>System of equations word problem: infinite solutions</t>
  </si>
  <si>
    <t>مساوات کا نظام لفظ مسئلہ: لامحدود حل</t>
  </si>
  <si>
    <t>njb6xYF0GZ0</t>
  </si>
  <si>
    <t>https://www.youtube.com/watch?v=njb6xYF0GZ0</t>
  </si>
  <si>
    <t>7DJMBeh8JAc</t>
  </si>
  <si>
    <t>https://youtu.be/7DJMBeh8JAc?si=NCZwcfUrayT6lJX3</t>
  </si>
  <si>
    <t>https://drive.google.com/file/d/1I8J1Tg4MPvPa77fwt0zKypcaV-5GiHnQ/view?usp=drive_link</t>
  </si>
  <si>
    <t>Systems of equations with elimination: tv &amp; dvd</t>
  </si>
  <si>
    <t>خاتمے کے ساتھ مساوات کے نظام: ٹی وی اور ڈی وی ڈی</t>
  </si>
  <si>
    <t>z1hz8-Kri1E</t>
  </si>
  <si>
    <t>https://www.youtube.com/watch?v=z1hz8-Kri1E</t>
  </si>
  <si>
    <t>rMeeMLhjUJg</t>
  </si>
  <si>
    <t>https://youtu.be/rMeeMLhjUJg?si=tBS5OiNBaB7RfLYK</t>
  </si>
  <si>
    <t>https://drive.google.com/file/d/1ahaCawz5Ctg7ZeXFLXFZAa9xbMvTqBC6/view?usp=drive_link</t>
  </si>
  <si>
    <t>Systems of equations with elimination: apples and oranges</t>
  </si>
  <si>
    <t>خاتمے کے ساتھ مساوات کے نظام: سیب اور سنتری</t>
  </si>
  <si>
    <t>gRntusF_tVI</t>
  </si>
  <si>
    <t>https://www.youtube.com/watch?v=gRntusF_tVI</t>
  </si>
  <si>
    <t>rvApo30VEAM</t>
  </si>
  <si>
    <t>https://youtu.be/rvApo30VEAM?si=d00Rpk_Y3UkXnQHY</t>
  </si>
  <si>
    <t>https://drive.google.com/file/d/1lQjjo0Q7Ud8lrUwqLPCpbCx5n0bfOour/view?usp=drive_link</t>
  </si>
  <si>
    <t>Systems of equations with substitution: coins</t>
  </si>
  <si>
    <t>متبادل کے ساتھ مساوات کے نظام: سکے</t>
  </si>
  <si>
    <t>v6L8--MlnKo</t>
  </si>
  <si>
    <t>https://www.youtube.com/watch?v=v6L8--MlnKo</t>
  </si>
  <si>
    <t>qSKaWtafVrs</t>
  </si>
  <si>
    <t>https://youtu.be/qSKaWtafVrs?si=joo-TlkKO-Jq9P9c</t>
  </si>
  <si>
    <t>https://drive.google.com/file/d/1nxRCMGATyeNAY4miY_cuOlxr-uP_Wtr5/view?usp=drive_link</t>
  </si>
  <si>
    <t>Systems of equations with elimination: coffee and croissants</t>
  </si>
  <si>
    <t>خاتمے کے ساتھ مساوات کے نظام: کافی اور کروسینٹس</t>
  </si>
  <si>
    <t>grmmM_KhQ4U</t>
  </si>
  <si>
    <t>https://www.youtube.com/watch?v=grmmM_KhQ4U</t>
  </si>
  <si>
    <t>ZVW1tma8d7I</t>
  </si>
  <si>
    <t>https://youtu.be/ZVW1tma8d7I?si=CNeyA8gmPDMlM3D1</t>
  </si>
  <si>
    <t>https://drive.google.com/file/d/1NCdCsiULgl5dI9kzyeRqczdaAL-kx0uw/view?usp=drive_link</t>
  </si>
  <si>
    <t xml:space="preserve">Further Linear Equations </t>
  </si>
  <si>
    <t xml:space="preserve">Testing Solutions to Linear Equations </t>
  </si>
  <si>
    <t>مزید لکیری مساوات</t>
  </si>
  <si>
    <t>لکیری مساوات کے حل کی جانچ</t>
  </si>
  <si>
    <t>WU9g4CvZyR0</t>
  </si>
  <si>
    <t>https://www.youtube.com/watch?v=WU9g4CvZyR0</t>
  </si>
  <si>
    <t>2PEV3msFNtw</t>
  </si>
  <si>
    <t>https://www.youtube.com/watch?v=2PEV3msFNtw</t>
  </si>
  <si>
    <t>https://drive.google.com/file/d/1whDlQ4OXVVO3i5A_Sfi_Taf32q8WjrBK/view</t>
  </si>
  <si>
    <t>Systems of equations with elimination: 3t+4g=6 &amp; -6t+g=6</t>
  </si>
  <si>
    <t>اخراج کے ساتھ مساوات کے نظام: 3t+4g=6 &amp; -6t+g=6</t>
  </si>
  <si>
    <t>Y6JsEja15Vk</t>
  </si>
  <si>
    <t>https://www.youtube.com/watch?v=Y6JsEja15Vk</t>
  </si>
  <si>
    <t>-2c8ohc86EQ</t>
  </si>
  <si>
    <t>https://www.youtube.com/watch?v=-2c8ohc86EQ</t>
  </si>
  <si>
    <t>https://drive.google.com/file/d/1Ivz72qofhAapExF7YiyYyfMOU9Qj5KSc/view</t>
  </si>
  <si>
    <t>Systems of equations with elimination: x+2y=6 &amp; 4x-2y=14</t>
  </si>
  <si>
    <t>اخراج کے ساتھ مساوات کے نظام: x+2y=6 اور 4x-2y=14</t>
  </si>
  <si>
    <t>0P0SCQf-hWQ</t>
  </si>
  <si>
    <t>https://www.youtube.com/watch?v=0P0SCQf-hWQ</t>
  </si>
  <si>
    <t>Ybvc2Q6Kd1w</t>
  </si>
  <si>
    <t>https://www.youtube.com/watch?v=Ybvc2Q6Kd1w</t>
  </si>
  <si>
    <t>https://drive.google.com/file/d/1Ef6scx13eqfVGo3R2XNQX8duSnwvzZwG/view?t=6</t>
  </si>
  <si>
    <t>Systems of equations with elimination: -3y+4x=11 &amp; y+2x=13</t>
  </si>
  <si>
    <t>اخراج کے ساتھ مساوات کے نظام: -3y+4x=11 اور y+2x=13</t>
  </si>
  <si>
    <t>hJOqGkWElNs</t>
  </si>
  <si>
    <t>https://www.youtube.com/watch?v=hJOqGkWElNs</t>
  </si>
  <si>
    <t>tghp18j5nzE</t>
  </si>
  <si>
    <t>https://www.youtube.com/watch?v=tghp18j5nzE</t>
  </si>
  <si>
    <t>https://drive.google.com/file/d/1vUVJG0wQlt5m_ctB-3D19rbwNxyNZSFS/view</t>
  </si>
  <si>
    <t>Systems of equations with elimination: 2x-y=14 &amp; -6x+3y=-42</t>
  </si>
  <si>
    <t>اخراج کے ساتھ مساوات کے نظام: 2x-y=14 &amp; -6x+3y=-42</t>
  </si>
  <si>
    <t>mKu0L46Qed4</t>
  </si>
  <si>
    <t>https://www.youtube.com/watch?v=mKu0L46Qed4</t>
  </si>
  <si>
    <t>OiFI7_PuKms</t>
  </si>
  <si>
    <t>https://www.youtube.com/watch?v=OiFI7_PuKms</t>
  </si>
  <si>
    <t>https://drive.google.com/file/d/19A8f3o63yQt5y5itAaVAhB6SVvDN1Bdx/view</t>
  </si>
  <si>
    <t>Systems of equations with elimination: 4x-2y=5 &amp; 2x-y=2.5</t>
  </si>
  <si>
    <t>اخراج کے ساتھ مساوات کے نظام: 4x-2y=5 اور 2x-y=2.5</t>
  </si>
  <si>
    <t>Dqp6xOeR3Ls</t>
  </si>
  <si>
    <t>https://www.youtube.com/watch?v=Dqp6xOeR3Ls</t>
  </si>
  <si>
    <t>v8GmDg-RE3k</t>
  </si>
  <si>
    <t>https://www.youtube.com/watch?v=v8GmDg-RE3k</t>
  </si>
  <si>
    <t>https://drive.google.com/file/d/1mjp25vDxaLJPUuDHiuQiy38QRXg_fPJp/view?t=4</t>
  </si>
  <si>
    <t>Systems of equations with elimination: 6x-6y=-24 &amp; -5x-5y=-60</t>
  </si>
  <si>
    <t>اخراج کے ساتھ مساوات کے نظام: 6x-6y=-24 اور -5x-5y=-60</t>
  </si>
  <si>
    <t>u5dPUHjagSI</t>
  </si>
  <si>
    <t>https://www.youtube.com/watch?v=u5dPUHjagSI</t>
  </si>
  <si>
    <t>H09BJNKFVic</t>
  </si>
  <si>
    <t>https://www.youtube.com/watch?v=H09BJNKFVic</t>
  </si>
  <si>
    <t>https://drive.google.com/file/d/1sn8pMUElfiJJIjW5rKFMpO_4pwZZI87u/view?t=11</t>
  </si>
  <si>
    <t>Systems of equations with elimination: Sum/difference of numbers</t>
  </si>
  <si>
    <t>اخراج کے ساتھ مساوات کے نظام: اعداد کا مجموعہ/فرق</t>
  </si>
  <si>
    <t>DxSmZ0MDSxM</t>
  </si>
  <si>
    <t>https://www.youtube.com/watch?v=DxSmZ0MDSxM</t>
  </si>
  <si>
    <t>zSL2RkFjUXg</t>
  </si>
  <si>
    <t>https://www.youtube.com/watch?v=zSL2RkFjUXg</t>
  </si>
  <si>
    <t>https://drive.google.com/file/d/1c_cQ-NgzJWX7S3eRWDZ4WkHzPEd1I6Zf/view</t>
  </si>
  <si>
    <t>Systems of equations with substitution: shelves</t>
  </si>
  <si>
    <t>متبادل کے ساتھ مساوات کے نظام: شیلف</t>
  </si>
  <si>
    <t>cNlwi6lUCEM</t>
  </si>
  <si>
    <t>https://www.youtube.com/watch?v=cNlwi6lUCEM</t>
  </si>
  <si>
    <t>8_Gwrt1IUX8</t>
  </si>
  <si>
    <t>https://www.youtube.com/watch?v=8_Gwrt1IUX8</t>
  </si>
  <si>
    <t>https://drive.google.com/file/d/1SPItp5_fWQMPkAI-NXGVGEYAKQUoDsjb/view</t>
  </si>
  <si>
    <t>Systems of equations number of solutions: y=3x+1 &amp; 2y+4=6x</t>
  </si>
  <si>
    <t>مساوات کے نظام کے حل کی تعداد: y=3x+1 اور 2y+4=6x</t>
  </si>
  <si>
    <t>F5Nb6cIRZLU</t>
  </si>
  <si>
    <t>https://www.youtube.com/watch?v=F5Nb6cIRZLU</t>
  </si>
  <si>
    <t>yWrIznJkixY</t>
  </si>
  <si>
    <t>https://www.youtube.com/watch?v=yWrIznJkixY</t>
  </si>
  <si>
    <t>https://drive.google.com/file/d/1AbnbGVV-qIljgDr6y-EvzkwRgAPRGDlr/view</t>
  </si>
  <si>
    <t>Comparing Celsius and Fahrenheit temperature scales</t>
  </si>
  <si>
    <t>سیلسیس اور فارن ہائیٹ درجہ حرارت کے پیمانے کا موازنہ کرنا</t>
  </si>
  <si>
    <t>aASUZqJCHHA</t>
  </si>
  <si>
    <t>https://www.youtube.com/watch?v=aASUZqJCHHA</t>
  </si>
  <si>
    <t>EH9iz1O0wS8</t>
  </si>
  <si>
    <t>https://www.youtube.com/watch?v=EH9iz1O0wS8</t>
  </si>
  <si>
    <t>https://drive.google.com/file/d/1-31gBYY1Qk8gB5m8MZIMnVgRnn1Mn3L0/view</t>
  </si>
  <si>
    <t>Checking solutions of two-variable inequalities</t>
  </si>
  <si>
    <t>Inequalities (systems &amp; graphs)</t>
  </si>
  <si>
    <t>دو متغیر عدم مساوات کے حل کی جانچ کرنا</t>
  </si>
  <si>
    <t>عدم مساوات (سسٹم اور گراف)</t>
  </si>
  <si>
    <t>2oGsLdAWxlk</t>
  </si>
  <si>
    <t>https://www.youtube.com/watch?v=2oGsLdAWxlk</t>
  </si>
  <si>
    <t>dAcVsbCPCRc</t>
  </si>
  <si>
    <t>https://youtu.be/dAcVsbCPCRc?si=UyaLNf2E3D5oZV-e</t>
  </si>
  <si>
    <t>https://drive.google.com/file/d/1SrdsVWo1FgP06HZDdo4wWB0S6K_d1jXX/view?t=1</t>
  </si>
  <si>
    <t>Testing solutions to systems of inequalities</t>
  </si>
  <si>
    <t>عدم مساوات کے نظاموں کے حل کی جانچ</t>
  </si>
  <si>
    <t>XzYNh2wpO0A</t>
  </si>
  <si>
    <t>https://www.youtube.com/watch?v=XzYNh2wpO0A</t>
  </si>
  <si>
    <t>dXZgKEy0oCk</t>
  </si>
  <si>
    <t>https://youtu.be/dXZgKEy0oCk?si=e6LdpG0CnJnO6Fnu</t>
  </si>
  <si>
    <t>Graphing two-variable inequalities</t>
  </si>
  <si>
    <t>Intro to graphing two-variable inequalities</t>
  </si>
  <si>
    <t>دو متغیر عدم مساوات کا گرافنگ</t>
  </si>
  <si>
    <t>دو متغیر عدم مساوات کے گرافنگ کا تعارف</t>
  </si>
  <si>
    <t>unSBFwK881s</t>
  </si>
  <si>
    <t>https://www.youtube.com/watch?v=unSBFwK881s</t>
  </si>
  <si>
    <t>dSPvZoLcwJc</t>
  </si>
  <si>
    <t>https://youtu.be/dSPvZoLcwJc?si=CKadqmBYEyS0p5sd</t>
  </si>
  <si>
    <t>https://drive.google.com/file/d/1lzqniTUzXEQKTjCF3XBnf821lmAu0Xer/view?usp=drive_link</t>
  </si>
  <si>
    <t>FnrqBgot3jM</t>
  </si>
  <si>
    <t>https://www.youtube.com/watch?v=FnrqBgot3jM</t>
  </si>
  <si>
    <t>aepTQHIN-d0</t>
  </si>
  <si>
    <t>https://youtu.be/aepTQHIN-d0?si=oN8eZWXnt3hQmrdu</t>
  </si>
  <si>
    <t>https://drive.google.com/file/d/1JaJYjVP1c6lTc89RCOEJKwitGWpPeUc1/view?usp=drive_link</t>
  </si>
  <si>
    <t>Two-variable inequalities from their graphs</t>
  </si>
  <si>
    <t>ان کے گراف سے دو متغیر عدم مساوات</t>
  </si>
  <si>
    <t>YBYu5aZPLeg</t>
  </si>
  <si>
    <t>https://www.youtube.com/watch?v=YBYu5aZPLeg</t>
  </si>
  <si>
    <t>iZtCYxhQip4</t>
  </si>
  <si>
    <t>https://youtu.be/iZtCYxhQip4?si=rcRnyo3d0K06zsHt</t>
  </si>
  <si>
    <t>https://drive.google.com/file/d/1T8JU0qPxeie-Cl_3V6QY0sPZDgA-WcNJ/view?usp=drive_link</t>
  </si>
  <si>
    <t>Intro to graphing systems of inequalities</t>
  </si>
  <si>
    <t>عدم مساوات کے گرافنگ سسٹم کا تعارف</t>
  </si>
  <si>
    <t>CA4S7S-3Lg4</t>
  </si>
  <si>
    <t>https://www.youtube.com/watch?v=CA4S7S-3Lg4</t>
  </si>
  <si>
    <t>9DZuR1T_3Gs</t>
  </si>
  <si>
    <t>https://youtu.be/9DZuR1T_3Gs?si=dHo9CtSwJrTF8CSX</t>
  </si>
  <si>
    <t>https://drive.google.com/file/d/1cRn1bSfoTxpkGJDeIErDrssP9B0fwTkm/view?usp=drive_link</t>
  </si>
  <si>
    <t>Graphing systems of inequalities</t>
  </si>
  <si>
    <t>عدم مساوات کے گرافنگ سسٹم</t>
  </si>
  <si>
    <t>YjT3QYfoy4Q</t>
  </si>
  <si>
    <t>https://www.youtube.com/watch?v=YjT3QYfoy4Q</t>
  </si>
  <si>
    <t>n2HcjAW3jkE</t>
  </si>
  <si>
    <t>https://youtu.be/n2HcjAW3jkE?si=vgFaCU5WcjiakWkG</t>
  </si>
  <si>
    <t>https://drive.google.com/file/d/1jdbUNO21ikUjvMr3IpxFJGlCVJ7np676/view?usp=drive_link</t>
  </si>
  <si>
    <t>Modeling with linear inequalities</t>
  </si>
  <si>
    <t>Writing two-variable inequalities word problem</t>
  </si>
  <si>
    <t>لکیری عدم مساوات کے ساتھ ماڈلنگ</t>
  </si>
  <si>
    <t>دو متغیر عدم مساوات کے الفاظ کا مسئلہ لکھنا</t>
  </si>
  <si>
    <t>MHgi8ZQCG0I</t>
  </si>
  <si>
    <t>https://www.youtube.com/watch?v=MHgi8ZQCG0I</t>
  </si>
  <si>
    <t>bLXXwOBaQRg</t>
  </si>
  <si>
    <t>https://youtu.be/bLXXwOBaQRg?si=nCQnAtRVWJxYHB4N</t>
  </si>
  <si>
    <t>https://drive.google.com/file/d/1NG1ms2lyeYJD10wJWLtwnBUtzthxfr-m/view?t=2</t>
  </si>
  <si>
    <t>Solving two-variable inequalities word problem</t>
  </si>
  <si>
    <t>دو متغیر عدم مساوات کے الفاظ کے مسئلے کو حل کرنا</t>
  </si>
  <si>
    <t>ysdY1iX_XCs</t>
  </si>
  <si>
    <t>https://www.youtube.com/watch?v=ysdY1iX_XCs</t>
  </si>
  <si>
    <t>uakvSJJGA_0</t>
  </si>
  <si>
    <t>https://youtu.be/uakvSJJGA_0?si=AQzI7kEGv3tPqX4u</t>
  </si>
  <si>
    <t>https://drive.google.com/file/d/1CLQCpXFSwq2FzBUoZQBXIYmNixTfI3QP/view?usp=drive_link</t>
  </si>
  <si>
    <t>Graphs of two-variable inequalities word problem</t>
  </si>
  <si>
    <t>دو متغیر عدم مساوات کے الفاظ کے مسئلے کے گراف</t>
  </si>
  <si>
    <t>DhiiGFuUE9I</t>
  </si>
  <si>
    <t>https://www.youtube.com/watch?v=DhiiGFuUE9I</t>
  </si>
  <si>
    <t>VSXYBO9RjyA</t>
  </si>
  <si>
    <t>https://youtu.be/VSXYBO9RjyA?si=uAboywpIfNF_i8nD</t>
  </si>
  <si>
    <t>https://drive.google.com/file/d/1bVj0WOR_swNUK6GTS9fLOpHfahNYRgZ6/view?usp=drive_link</t>
  </si>
  <si>
    <t>Interpreting two-variable inequalities word problem</t>
  </si>
  <si>
    <t>دو متغیر عدم مساوات کے الفاظ کی پریشانی کی ترجمانی کرنا</t>
  </si>
  <si>
    <t>TTYDbGXgcCk</t>
  </si>
  <si>
    <t>https://www.youtube.com/watch?v=TTYDbGXgcCk</t>
  </si>
  <si>
    <t>4s3GZxwULCM</t>
  </si>
  <si>
    <t>https://youtu.be/4s3GZxwULCM?si=jhapNvRxjlyvmObH</t>
  </si>
  <si>
    <t>https://drive.google.com/file/d/1JSi_-jm4JYd1VGnz6YXkWPYWzjYAQtR4/view?usp=drive_link</t>
  </si>
  <si>
    <t>Modeling with systems of inequalities</t>
  </si>
  <si>
    <t>عدم مساوات کے نظام کے ساتھ ماڈلنگ</t>
  </si>
  <si>
    <t>BUmLw5m6F9s</t>
  </si>
  <si>
    <t>https://www.youtube.com/watch?v=BUmLw5m6F9s</t>
  </si>
  <si>
    <t>psCi3wdIcKg</t>
  </si>
  <si>
    <t>https://youtu.be/psCi3wdIcKg?si=qJ42inHjDEplBNWG</t>
  </si>
  <si>
    <t>https://drive.google.com/file/d/1wwFJlQXFWZ63Ty8-276MuHXUILysvUtK/view?usp=drive_link</t>
  </si>
  <si>
    <t>Writing systems of inequalities word problem</t>
  </si>
  <si>
    <t>عدم مساوات کے نظام کو تحریری نظام</t>
  </si>
  <si>
    <t>jRnkxSfwIpU</t>
  </si>
  <si>
    <t>https://www.youtube.com/watch?v=jRnkxSfwIpU</t>
  </si>
  <si>
    <t>CjF1GuNiRMo</t>
  </si>
  <si>
    <t>https://youtu.be/CjF1GuNiRMo?si=_OpttKRTi9KVyTzd</t>
  </si>
  <si>
    <t>https://drive.google.com/file/d/13raeHDUQgM6Ajr3ss486qutrdLjzRYfH/view?usp=drive_link</t>
  </si>
  <si>
    <t>Solving systems of inequalities word problem</t>
  </si>
  <si>
    <t>عدم مساوات کے نظام کو حل کرنا لفظی مسئلہ</t>
  </si>
  <si>
    <t>ZTKAn9YNbNY</t>
  </si>
  <si>
    <t>https://www.youtube.com/watch?v=ZTKAn9YNbNY</t>
  </si>
  <si>
    <t>W5yYS955sd0</t>
  </si>
  <si>
    <t>https://youtu.be/W5yYS955sd0?si=x49ON7xoNy5FBJIH</t>
  </si>
  <si>
    <t>https://drive.google.com/file/d/1Z0ufC7A-sR9ZtyDK-FuZSU3IuKWPUcbm/view?usp=drive_link</t>
  </si>
  <si>
    <t>Graphs of systems of inequalities word problem</t>
  </si>
  <si>
    <t>عدم مساوات کے نظام کے نظام کے گراف</t>
  </si>
  <si>
    <t>C_7Tqk9fw4k</t>
  </si>
  <si>
    <t>https://www.youtube.com/watch?v=C_7Tqk9fw4k</t>
  </si>
  <si>
    <t>-AMEaGB8VwY</t>
  </si>
  <si>
    <t>https://youtu.be/-AMEaGB8VwY?si=Z4S6mV36epUDjENC</t>
  </si>
  <si>
    <t>https://drive.google.com/file/d/171f4vWW-dAq-5ub0qMqbNvJr1ucgRdYd/view?usp=drive_link</t>
  </si>
  <si>
    <t>Analyzing structure with linear inequalities: fruits</t>
  </si>
  <si>
    <t>لکیری عدم مساوات کے ساتھ ڈھانچے کا تجزیہ: پھل</t>
  </si>
  <si>
    <t>JeIwsn-EWZU</t>
  </si>
  <si>
    <t>https://www.youtube.com/watch?v=JeIwsn-EWZU</t>
  </si>
  <si>
    <t>xgRM63y2_NE</t>
  </si>
  <si>
    <t>https://youtu.be/xgRM63y2_NE?si=l2eQh68u7dh3kkks</t>
  </si>
  <si>
    <t>https://drive.google.com/file/d/1Gr1zyiaOSJxYkW6_btEtTDtd8U2tRub7/view?usp=drive_link</t>
  </si>
  <si>
    <t>Analyzing structure with linear inequalities: balls</t>
  </si>
  <si>
    <t>لکیری عدم مساوات کے ساتھ ڈھانچے کا تجزیہ: گیندیں</t>
  </si>
  <si>
    <t>Pfi_chISQbg</t>
  </si>
  <si>
    <t>https://www.youtube.com/watch?v=Pfi_chISQbg</t>
  </si>
  <si>
    <t>TsOKN7rZR1c</t>
  </si>
  <si>
    <t>https://youtu.be/TsOKN7rZR1c?si=pkktnMMDODJWXaEo</t>
  </si>
  <si>
    <t>https://drive.google.com/file/d/1Ypu4aAE0420qZOkCdaWhS67wW2LLKsj8/view?usp=drive_link</t>
  </si>
  <si>
    <t>Evaluating functions</t>
  </si>
  <si>
    <t>Functions I</t>
  </si>
  <si>
    <t>Evaluating discrete functions</t>
  </si>
  <si>
    <t>افعال کا اندازہ کرنا</t>
  </si>
  <si>
    <t>افعال i</t>
  </si>
  <si>
    <t>مجرد افعال کا اندازہ کرنا</t>
  </si>
  <si>
    <t>MRFrQXDZim0</t>
  </si>
  <si>
    <t>https://www.youtube.com/watch?v=MRFrQXDZim0</t>
  </si>
  <si>
    <t>ayThkrYv7TU</t>
  </si>
  <si>
    <t>https://youtu.be/ayThkrYv7TU?si=CDoRNyWWJVi7rUZ2</t>
  </si>
  <si>
    <t>https://drive.google.com/file/d/1gxRa8fbP8TncS_aziN6uHwUhskbuqq5N/view?t=4</t>
  </si>
  <si>
    <t>Worked example: evaluating expressions with function notation</t>
  </si>
  <si>
    <t>کام کی مثال: فنکشن اشارے کے ساتھ اظہارات کا اندازہ کرنا</t>
  </si>
  <si>
    <t>uaPm3Tpuxbc</t>
  </si>
  <si>
    <t>https://www.youtube.com/watch?v=uaPm3Tpuxbc</t>
  </si>
  <si>
    <t>oIY_GYQsZI8</t>
  </si>
  <si>
    <t>https://youtu.be/oIY_GYQsZI8?si=Fdl-T7LmmEG_dtAH</t>
  </si>
  <si>
    <t>https://drive.google.com/file/d/1jMb3M67-SD-O84OmF9wTEt7AoEh1ouCL/view?usp=drive_link</t>
  </si>
  <si>
    <t>Functions and Equations</t>
  </si>
  <si>
    <t>Equations vs. functions</t>
  </si>
  <si>
    <t>افعال اور مساوات</t>
  </si>
  <si>
    <t>مساوات بمقابلہ افعال</t>
  </si>
  <si>
    <t>l3iXON1xEC4</t>
  </si>
  <si>
    <t>https://www.youtube.com/watch?v=l3iXON1xEC4</t>
  </si>
  <si>
    <t>-eNHTVBxN20</t>
  </si>
  <si>
    <t>https://youtu.be/-eNHTVBxN20?si=RpHNfiPE8MiS7zJ6</t>
  </si>
  <si>
    <t>https://drive.google.com/file/d/1-VtVXeK-3RHShpSAPRRx-SpujcxXsHCk/view?usp=drive_link</t>
  </si>
  <si>
    <t>Obtaining a function from an equation</t>
  </si>
  <si>
    <t>کسی مساوات سے فنکشن حاصل کرنا</t>
  </si>
  <si>
    <t>OOim0QPsJ9o</t>
  </si>
  <si>
    <t>https://www.youtube.com/watch?v=OOim0QPsJ9o</t>
  </si>
  <si>
    <t>Yls540hpSJE</t>
  </si>
  <si>
    <t>https://youtu.be/Yls540hpSJE?si=mvT0puN0VcUdjJjS</t>
  </si>
  <si>
    <t>https://drive.google.com/file/d/1ltc6a5MsRbUTMDYnppmkfhd9VLSurd6v/view?usp=drive_link</t>
  </si>
  <si>
    <t>Interpreting function notation</t>
  </si>
  <si>
    <t>Function notation word problem: bank</t>
  </si>
  <si>
    <t>فنکشن اشارے کی ترجمانی کرنا</t>
  </si>
  <si>
    <t>فنکشن اشارے کے لفظ کا مسئلہ: بینک</t>
  </si>
  <si>
    <t>HERb3x0aw6c</t>
  </si>
  <si>
    <t>https://www.youtube.com/watch?v=HERb3x0aw6c</t>
  </si>
  <si>
    <t>xWurKH6MqzA</t>
  </si>
  <si>
    <t>https://youtu.be/xWurKH6MqzA?si=T5ORer5MqCWRjCiW</t>
  </si>
  <si>
    <t>https://drive.google.com/file/d/1CxygYQMjrliC7LtFyjs88dEA656WrL8U/view?usp=drive_link</t>
  </si>
  <si>
    <t>Function notation word problem: beach</t>
  </si>
  <si>
    <t>فنکشن اشارے کے لفظ کا مسئلہ: ساحل سمندر</t>
  </si>
  <si>
    <t>94Gnto5G1PU</t>
  </si>
  <si>
    <t>https://www.youtube.com/watch?v=94Gnto5G1PU</t>
  </si>
  <si>
    <t>IUXU7TTPmao</t>
  </si>
  <si>
    <t>https://youtu.be/IUXU7TTPmao?si=P46_DPSMZGjCih6V</t>
  </si>
  <si>
    <t>https://drive.google.com/file/d/1UVOZ7_FlTLriBi3cq-LjZNKXc-6R4Tse/view?usp=drive_link</t>
  </si>
  <si>
    <t>Introduction to the domain and range of a function</t>
  </si>
  <si>
    <t>Intervals and interval notation</t>
  </si>
  <si>
    <t>کسی فنکشن کی ڈومین اور رینج کا تعارف</t>
  </si>
  <si>
    <t>وقفے اور وقفہ اشارے</t>
  </si>
  <si>
    <t>UJQkqV2zGv0</t>
  </si>
  <si>
    <t>https://www.youtube.com/watch?v=UJQkqV2zGv0</t>
  </si>
  <si>
    <t>ye3WkH_1xCg</t>
  </si>
  <si>
    <t>https://youtu.be/ye3WkH_1xCg?si=bi3e0eq5IJ3Yxy1g</t>
  </si>
  <si>
    <t>https://drive.google.com/file/d/1oX7T4WQmATNVG5cFhidn0nnVJsKR09Lt/view?usp=drive_link</t>
  </si>
  <si>
    <t>What is the domain of a function?</t>
  </si>
  <si>
    <t>کسی فنکشن کا ڈومین کیا ہے؟</t>
  </si>
  <si>
    <t>-DTMakGDZAw</t>
  </si>
  <si>
    <t>https://www.youtube.com/watch?v=-DTMakGDZAw</t>
  </si>
  <si>
    <t>fq6z4HHHip0</t>
  </si>
  <si>
    <t>https://youtu.be/fq6z4HHHip0?si=wxtQ4QvbzwilbHgV</t>
  </si>
  <si>
    <t>https://drive.google.com/file/d/1_XehLNi428c8MqoncGai6bRW_GLC2Zm-/view?usp=drive_link</t>
  </si>
  <si>
    <t>What is the range of a function?</t>
  </si>
  <si>
    <t>کسی فنکشن کی حد کیا ہے؟</t>
  </si>
  <si>
    <t>96uHMcHWD2E</t>
  </si>
  <si>
    <t>https://www.youtube.com/watch?v=96uHMcHWD2E</t>
  </si>
  <si>
    <t>1iFu9xho45I</t>
  </si>
  <si>
    <t>https://youtu.be/1iFu9xho45I?si=hEh8KHKgg9W7Dgm0</t>
  </si>
  <si>
    <t>https://drive.google.com/file/d/1wlCPUYoGx8Zs7Ljg7v5FvByKsWqZEeQb/view?usp=drive_link</t>
  </si>
  <si>
    <t>Worked example: domain and range from graph</t>
  </si>
  <si>
    <t>کام کیا مثال: ڈومین اور گراف سے حد</t>
  </si>
  <si>
    <t>sXP7VhU1gYE</t>
  </si>
  <si>
    <t>https://www.youtube.com/watch?v=sXP7VhU1gYE</t>
  </si>
  <si>
    <t>8Nory3Mu2cs</t>
  </si>
  <si>
    <t>https://youtu.be/8Nory3Mu2cs?si=dr-L1TOfjKo-e5di</t>
  </si>
  <si>
    <t>https://drive.google.com/file/d/1S-5rEEei-sPlFR5nMlD1CbFW_m2lQ10l/view?usp=drive_link</t>
  </si>
  <si>
    <t>Determining the domain of a function</t>
  </si>
  <si>
    <t>Determining whether values are in domain of function</t>
  </si>
  <si>
    <t>کسی فنکشن کے ڈومین کا تعین کرنا</t>
  </si>
  <si>
    <t>اس بات کا تعین کرنا کہ آیا اقدار فنکشن کے ڈومین میں ہیں</t>
  </si>
  <si>
    <t>LdbrNNheFg8</t>
  </si>
  <si>
    <t>https://www.youtube.com/watch?v=LdbrNNheFg8</t>
  </si>
  <si>
    <t>Rfoa8B8f6Zo</t>
  </si>
  <si>
    <t>https://youtu.be/Rfoa8B8f6Zo?si=v8y1jIigpA1RLcrQ</t>
  </si>
  <si>
    <t>https://drive.google.com/file/d/1Ki5GzUhHB9tQSLJvtwihRjvddMvx6thj/view?usp=drive_link</t>
  </si>
  <si>
    <t>Examples finding the domain of functions</t>
  </si>
  <si>
    <t>افعال کے ڈومین کی تلاش کی مثالیں</t>
  </si>
  <si>
    <t>4ZWbeESjv4M</t>
  </si>
  <si>
    <t>https://www.youtube.com/watch?v=4ZWbeESjv4M</t>
  </si>
  <si>
    <t>d7_iat2__hQ</t>
  </si>
  <si>
    <t>https://youtu.be/d7_iat2__hQ?si=jsps9G3YCR31z67e</t>
  </si>
  <si>
    <t>https://drive.google.com/file/d/1Wt0IJZn0KLmcLd2OkQ5nRdnE-KWY5b48/view?usp=drive_link</t>
  </si>
  <si>
    <t>Worked example: determining domain word problem (real numbers)</t>
  </si>
  <si>
    <t>کام کیا مثال: ڈومین ورڈ کا مسئلہ (اصلی نمبر) کا تعین کرنا</t>
  </si>
  <si>
    <t>2DnQEaNTd08</t>
  </si>
  <si>
    <t>https://www.youtube.com/watch?v=2DnQEaNTd08</t>
  </si>
  <si>
    <t>h_i6rzZCxro</t>
  </si>
  <si>
    <t>https://youtu.be/h_i6rzZCxro?si=XsST9nm5k8frs4WD</t>
  </si>
  <si>
    <t>https://drive.google.com/file/d/1yTINDU_9DzQ-plTP-F6gz2zdIZVIxmN5/view?t=2</t>
  </si>
  <si>
    <t>Worked example: determining domain word problem (positive integers)</t>
  </si>
  <si>
    <t>کام کیا مثال: ڈومین ورڈ کی پریشانی کا تعین (مثبت عدد)</t>
  </si>
  <si>
    <t>AiW7syKXfJM</t>
  </si>
  <si>
    <t>https://www.youtube.com/watch?v=AiW7syKXfJM</t>
  </si>
  <si>
    <t>aR6ju4TdRGo</t>
  </si>
  <si>
    <t>https://youtu.be/aR6ju4TdRGo?si=PgejZKcnn-AOsyR3</t>
  </si>
  <si>
    <t>https://drive.google.com/file/d/1hZZhFIZMtq_0aagIYOYSJpttlgMz4lwh/view?usp=drive_link</t>
  </si>
  <si>
    <t>Worked example: determining domain word problem (all integers)</t>
  </si>
  <si>
    <t>کام کیا مثال: ڈومین ورڈ کے مسئلے کا تعین (تمام عدد)</t>
  </si>
  <si>
    <t>d1O54EQ1DSE</t>
  </si>
  <si>
    <t>https://www.youtube.com/watch?v=d1O54EQ1DSE</t>
  </si>
  <si>
    <t>HAkGdGLO11U</t>
  </si>
  <si>
    <t>https://youtu.be/HAkGdGLO11U?si=vnVO98u5n1FV1VDB</t>
  </si>
  <si>
    <t>https://drive.google.com/file/d/1O17jPQUBg1WbNTFGpBjIWk9P8sex4FTy/view</t>
  </si>
  <si>
    <t>Recognizing functions</t>
  </si>
  <si>
    <t>Functions II</t>
  </si>
  <si>
    <t>Recognizing functions from graph</t>
  </si>
  <si>
    <t>افعال کو پہچاننا</t>
  </si>
  <si>
    <t>افعال ii</t>
  </si>
  <si>
    <t>گراف سے افعال کو پہچاننا</t>
  </si>
  <si>
    <t>qGmJ4F3b5W8</t>
  </si>
  <si>
    <t>https://www.youtube.com/watch?v=qGmJ4F3b5W8</t>
  </si>
  <si>
    <t>GN10LReUaDk</t>
  </si>
  <si>
    <t>https://youtu.be/GN10LReUaDk?si=fXOKmIRS-JOpPzI1</t>
  </si>
  <si>
    <r>
      <rPr>
        <rFont val="Calibri"/>
        <color rgb="FF000000"/>
        <sz val="11.0"/>
      </rPr>
      <t>]</t>
    </r>
    <r>
      <rPr>
        <rFont val="Calibri"/>
        <color rgb="FF1155CC"/>
        <sz val="11.0"/>
        <u/>
      </rPr>
      <t>https://drive.google.com/file/d/1t3KjWb_POF5m7hr6mWHcxI6T5kP_cN9b/view?usp=drive_link</t>
    </r>
  </si>
  <si>
    <t>The OG video's title and the Urdu video's title don't match. They need to be rephrased</t>
  </si>
  <si>
    <t>Does a vertical line represent a function?</t>
  </si>
  <si>
    <t>کیا عمودی لائن کسی فنکشن کی نمائندگی کرتی ہے؟</t>
  </si>
  <si>
    <t>_npwsLh0vws</t>
  </si>
  <si>
    <t>https://www.youtube.com/watch?v=_npwsLh0vws</t>
  </si>
  <si>
    <t>Ao2MmbwHUVg</t>
  </si>
  <si>
    <t>https://youtu.be/Ao2MmbwHUVg?si=iAF83y8U_KmoR11w</t>
  </si>
  <si>
    <t>https://drive.google.com/file/d/12QSZYESgr8yQfSh60M_lXFznKcIYVzHL/view?usp=drive_link</t>
  </si>
  <si>
    <t>Recognizing functions from table</t>
  </si>
  <si>
    <t>ٹیبل سے افعال کو پہچاننا</t>
  </si>
  <si>
    <t>5cK86VKoBPw</t>
  </si>
  <si>
    <t>https://www.youtube.com/watch?v=5cK86VKoBPw</t>
  </si>
  <si>
    <t>AXWFvQwHP68</t>
  </si>
  <si>
    <t>https://youtu.be/AXWFvQwHP68?si=XOPMp8UYxzgHhyIk</t>
  </si>
  <si>
    <t>https://drive.google.com/file/d/1kIH1nsQ9yni6lHsQeyzFKeQmPLMAP_8U/view?usp=drive_link</t>
  </si>
  <si>
    <t>Recognizing functions from verbal description</t>
  </si>
  <si>
    <t>زبانی تفصیل سے افعال کو پہچاننا</t>
  </si>
  <si>
    <t>tBRW-CyJE6k</t>
  </si>
  <si>
    <t>https://www.youtube.com/watch?v=tBRW-CyJE6k</t>
  </si>
  <si>
    <t>MAUERiGcKC0</t>
  </si>
  <si>
    <t>https://youtu.be/MAUERiGcKC0?si=Gv9Hc317dEfwc6E8</t>
  </si>
  <si>
    <t>https://drive.google.com/file/d/1fdSkDD61OcNJQ4XYFITAn2UqcZWYchmz/view?usp=drive_link</t>
  </si>
  <si>
    <t>Recognizing functions from verbal description word problem</t>
  </si>
  <si>
    <t>زبانی وضاحت کے الفاظ کے مسئلے سے افعال کو پہچاننا</t>
  </si>
  <si>
    <t>z45UEiPaE8c</t>
  </si>
  <si>
    <t>https://www.youtube.com/watch?v=z45UEiPaE8c</t>
  </si>
  <si>
    <t>MA-ksk2sLSU</t>
  </si>
  <si>
    <t>https://youtu.be/MA-ksk2sLSU?si=WFvP-Bq-IkYU1L1s</t>
  </si>
  <si>
    <t>https://drive.google.com/file/d/19Pq-TjvDWdEVs6uD3zSr5EhskfuYUzpA/view?usp=drive_link</t>
  </si>
  <si>
    <t>Conceptually same, but contextually different</t>
  </si>
  <si>
    <t>Average rate of change</t>
  </si>
  <si>
    <t>Introduction to average rate of change</t>
  </si>
  <si>
    <t>تبدیلی کی اوسط شرح</t>
  </si>
  <si>
    <t>تبدیلی کی اوسط شرح کا تعارف</t>
  </si>
  <si>
    <t>oT6LclcJ-I8</t>
  </si>
  <si>
    <t>https://www.youtube.com/watch?v=oT6LclcJ-I8</t>
  </si>
  <si>
    <t>np2W3rU-oEM</t>
  </si>
  <si>
    <t>https://youtu.be/np2W3rU-oEM?si=Vjdu86K5gyLbhJBC</t>
  </si>
  <si>
    <t>https://drive.google.com/file/d/1mlGhok9TDFryBGrArjSPuURn0tmn-pYp/view?usp=drive_link</t>
  </si>
  <si>
    <t>Worked example: average rate of change from graph</t>
  </si>
  <si>
    <t>کام کیا مثال: گراف سے اوسط شرح</t>
  </si>
  <si>
    <t>TEXSW-o8674</t>
  </si>
  <si>
    <t>https://www.youtube.com/watch?v=TEXSW-o8674</t>
  </si>
  <si>
    <t>rQZMlumn-c8</t>
  </si>
  <si>
    <t>https://youtu.be/rQZMlumn-c8?si=d1M_qSPZMFpLLbfu</t>
  </si>
  <si>
    <t>https://drive.google.com/file/d/15NyIqj7po-SFPWmSbTReH5p16afHQqqQ/view?usp=drive_link</t>
  </si>
  <si>
    <t>Rephrase the title of the Urdu video so that it matches the title of the OG video</t>
  </si>
  <si>
    <t>Worked example: average rate of change from table</t>
  </si>
  <si>
    <t>کام کیا مثال: ٹیبل سے تبدیلی کی اوسط شرح</t>
  </si>
  <si>
    <t>U1lQbh21y1k</t>
  </si>
  <si>
    <t>https://www.youtube.com/watch?v=U1lQbh21y1k</t>
  </si>
  <si>
    <t>japtY637yOE</t>
  </si>
  <si>
    <t>https://youtu.be/japtY637yOE?si=T1ijCAaU5G0VajHs</t>
  </si>
  <si>
    <t>https://drive.google.com/file/d/1tWsE9VFjFbfp_3uQx3B5dCJdpkMB_-t3/view?usp=drive_link</t>
  </si>
  <si>
    <t>Average rate of change word problem: table</t>
  </si>
  <si>
    <t>تبدیلی کی اوسط شرح الفاظ کا مسئلہ: ٹیبل</t>
  </si>
  <si>
    <t>FBWGRbHf7rU</t>
  </si>
  <si>
    <t>https://www.youtube.com/watch?v=FBWGRbHf7rU</t>
  </si>
  <si>
    <t>3mVIHqJBkGY</t>
  </si>
  <si>
    <t>https://youtu.be/3mVIHqJBkGY?si=_wZWj7O9uYGjy98f</t>
  </si>
  <si>
    <t>Average rate of change word problem: graph</t>
  </si>
  <si>
    <t>تبدیلی کی اوسط شرح الفاظ کا مسئلہ: گراف</t>
  </si>
  <si>
    <t>-6EqUILZ1yw</t>
  </si>
  <si>
    <t>https://www.youtube.com/watch?v=-6EqUILZ1yw</t>
  </si>
  <si>
    <t>dzDwhCvhIDg</t>
  </si>
  <si>
    <t>https://youtu.be/dzDwhCvhIDg?si=NICmdIIAS1U55yBE</t>
  </si>
  <si>
    <t>Intro to inverse functions</t>
  </si>
  <si>
    <t>الٹا افعال کا تعارف</t>
  </si>
  <si>
    <t>W84lObmOp8M</t>
  </si>
  <si>
    <t>https://www.youtube.com/watch?v=W84lObmOp8M</t>
  </si>
  <si>
    <t>PFggGzYkFi4</t>
  </si>
  <si>
    <t>https://youtu.be/PFggGzYkFi4?si=i-vC3ObAkC2W-HjX</t>
  </si>
  <si>
    <t>https://drive.google.com/file/d/1qayTgP3hODd9m9QvvvgZKWlhUd49utpz/view?usp=drive_link</t>
  </si>
  <si>
    <t>Inputs &amp; outputs of inverse functions</t>
  </si>
  <si>
    <t>الٹا افعال کے آدانوں اور آؤٹ پٹس</t>
  </si>
  <si>
    <t>KzaPBzFFLRM</t>
  </si>
  <si>
    <t>https://www.youtube.com/watch?v=KzaPBzFFLRM</t>
  </si>
  <si>
    <t>PZYn9RqN8ZQ</t>
  </si>
  <si>
    <t>https://youtu.be/PZYn9RqN8ZQ?si=zB71d8_NdVcBBVdO</t>
  </si>
  <si>
    <t>https://drive.google.com/file/d/1G6Okghy9M3knET9IR3QB7JGnYZx-ZnBp/view?usp=drive_link</t>
  </si>
  <si>
    <t>Graphing the inverse of a linear function</t>
  </si>
  <si>
    <t>لکیری فنکشن کے الٹا گرافنگ</t>
  </si>
  <si>
    <t>KPeS2gdizhQ</t>
  </si>
  <si>
    <t>https://www.youtube.com/watch?v=KPeS2gdizhQ</t>
  </si>
  <si>
    <t>FYa07AF17Oc</t>
  </si>
  <si>
    <t>https://youtu.be/FYa07AF17Oc?si=_zJHgABR9kzNDuf9</t>
  </si>
  <si>
    <t>https://drive.google.com/file/d/1f-UDo20BBdLJcR18EBa_Ojjej_xlwQ-k/view?usp=drive_link</t>
  </si>
  <si>
    <t>Finding inverse functions: linear</t>
  </si>
  <si>
    <t>الٹا افعال تلاش کرنا: لکیری</t>
  </si>
  <si>
    <t>wSiamij_i_k</t>
  </si>
  <si>
    <t>https://www.youtube.com/watch?v=wSiamij_i_k</t>
  </si>
  <si>
    <t>V0bWJDVTbfc</t>
  </si>
  <si>
    <t>https://youtu.be/V0bWJDVTbfc?si=jTk8EfF_YSgvQ72u</t>
  </si>
  <si>
    <t>https://drive.google.com/file/d/14FHDA-plXRrXxnwg0e-byTofWofFjqb1/view?usp=drive_link</t>
  </si>
  <si>
    <t xml:space="preserve">Absolute and Piecewise Functions </t>
  </si>
  <si>
    <t>Functions III</t>
  </si>
  <si>
    <t>Shifting absolute value graphs</t>
  </si>
  <si>
    <t>absolute اور piecewise افعال</t>
  </si>
  <si>
    <t>افعال iii</t>
  </si>
  <si>
    <t>مطلق قدر کے گراف کو تبدیل کرنا</t>
  </si>
  <si>
    <t>Wri26sPEBoI</t>
  </si>
  <si>
    <t>https://www.youtube.com/watch?v=Wri26sPEBoI</t>
  </si>
  <si>
    <t>DljYfXxGxHc</t>
  </si>
  <si>
    <t>https://www.youtube.com/watch?v=DljYfXxGxHc</t>
  </si>
  <si>
    <t>https://drive.google.com/file/d/1RtXwpWWJDnfvKc6Ky4kiHg5o_9XP6CCq/view?usp=drive_link</t>
  </si>
  <si>
    <t>Scaling &amp; reflecting absolute value functions: equation</t>
  </si>
  <si>
    <t>اسکیلنگ اور مطلق قدر کے افعال کی عکاسی: مساوات</t>
  </si>
  <si>
    <t>lPcahMeUYcU</t>
  </si>
  <si>
    <t>https://www.youtube.com/watch?v=lPcahMeUYcU</t>
  </si>
  <si>
    <t>9mFAEW-iSAU</t>
  </si>
  <si>
    <t>https://www.youtube.com/watch?v=9mFAEW-iSAU</t>
  </si>
  <si>
    <t>https://drive.google.com/file/d/109MTk9cI2FX9fnwtGq-TqFxWrYUaGy0H/view?t=5</t>
  </si>
  <si>
    <t>Scaling &amp; reflecting absolute value functions: graph</t>
  </si>
  <si>
    <t>اسکیلنگ اور مطلق قدر کے افعال کی عکاسی: گراف</t>
  </si>
  <si>
    <t>Yyfk0rwuZSE</t>
  </si>
  <si>
    <t>https://www.youtube.com/watch?v=Yyfk0rwuZSE</t>
  </si>
  <si>
    <t>kSbrEePoO8Q</t>
  </si>
  <si>
    <t>https://www.youtube.com/watch?v=kSbrEePoO8Q</t>
  </si>
  <si>
    <t>https://drive.google.com/file/d/109MTk9cI2FX9fnwtGq-TqFxWrYUaGy0H/view?usp=drive_link</t>
  </si>
  <si>
    <t>Graphing absolute value functions</t>
  </si>
  <si>
    <t>گرافنگ مطلق قدر کے افعال</t>
  </si>
  <si>
    <t>v6Ct2OEmGNU</t>
  </si>
  <si>
    <t>https://www.youtube.com/watch?v=v6Ct2OEmGNU</t>
  </si>
  <si>
    <t>AEAOT3vPY4o</t>
  </si>
  <si>
    <t>https://www.youtube.com/watch?v=AEAOT3vPY4o</t>
  </si>
  <si>
    <t>https://drive.google.com/file/d/192AXm0lyNP29u-AaL4AU-TY_DjzxgaO2/view?usp=drive_link</t>
  </si>
  <si>
    <t>Introduction to piecewise functions</t>
  </si>
  <si>
    <t>ٹکڑے ٹکڑے کرنے والے افعال کا تعارف</t>
  </si>
  <si>
    <t>tedzsRH0Jas</t>
  </si>
  <si>
    <t>https://www.youtube.com/watch?v=tedzsRH0Jas</t>
  </si>
  <si>
    <t>L0-BBX03ak0</t>
  </si>
  <si>
    <t>https://www.youtube.com/watch?v=L0-BBX03ak0</t>
  </si>
  <si>
    <t>https://drive.google.com/file/d/1PwFuMCesYRysSar6oORc6djtCMzhgEC2/view?usp=drive_link</t>
  </si>
  <si>
    <t>Worked example: evaluating piecewise functions</t>
  </si>
  <si>
    <t>کام کیا مثال: ٹکڑے ٹکڑے کرنے والے افعال کا اندازہ کرنا</t>
  </si>
  <si>
    <t>hg2HR9zJFq4</t>
  </si>
  <si>
    <t>https://www.youtube.com/watch?v=hg2HR9zJFq4</t>
  </si>
  <si>
    <t>15gX4XBcTqw</t>
  </si>
  <si>
    <t>https://www.youtube.com/watch?v=15gX4XBcTqw</t>
  </si>
  <si>
    <t>https://drive.google.com/file/d/1cEqNiy32uAKyd5miRIlk9krbIOJpw5Wr/view?usp=drive_link</t>
  </si>
  <si>
    <t>Worked example: graphing piecewise functions</t>
  </si>
  <si>
    <t>کام کیا مثال: گرافنگ ٹکڑے ٹکڑے کرنے والے افعال</t>
  </si>
  <si>
    <t>PQiXRrT_14o</t>
  </si>
  <si>
    <t>https://www.youtube.com/watch?v=PQiXRrT_14o</t>
  </si>
  <si>
    <t>uxLx0Uo-g8E</t>
  </si>
  <si>
    <t>https://www.youtube.com/watch?v=uxLx0Uo-g8E</t>
  </si>
  <si>
    <t>https://drive.google.com/file/d/1lFQ6hootdNYqNZPhnIhOyok90eE2cC7o/view?usp=drive_link</t>
  </si>
  <si>
    <t>Worked example: domain &amp; range of step function</t>
  </si>
  <si>
    <t>کام کیا مثال: ڈومین اور مرحلہ فنکشن کی حد</t>
  </si>
  <si>
    <t>4n7TIvRHuDs</t>
  </si>
  <si>
    <t>https://www.youtube.com/watch?v=4n7TIvRHuDs</t>
  </si>
  <si>
    <t>JD_l9Wz1nMA</t>
  </si>
  <si>
    <t>https://www.youtube.com/watch?v=JD_l9Wz1nMA</t>
  </si>
  <si>
    <t>https://drive.google.com/file/d/1jbCytxUGYx-yvzj1BH6kUbSyyLw4NGwF/view?usp=drive_link</t>
  </si>
  <si>
    <t>Worked example: domain &amp; range of piecewise linear functions</t>
  </si>
  <si>
    <t>کام کیا مثال: ڈومین اور ٹکڑے ٹکڑے لکیری افعال کی حد</t>
  </si>
  <si>
    <t>rpI-X9Gn5a4</t>
  </si>
  <si>
    <t>https://www.youtube.com/watch?v=rpI-X9Gn5a4</t>
  </si>
  <si>
    <t>86VDiVxG21M</t>
  </si>
  <si>
    <t>https://www.youtube.com/watch?v=86VDiVxG21M</t>
  </si>
  <si>
    <t>https://drive.google.com/file/d/1p19FIZfLVr-c6iyCqaxX-y-3hEnH9dgJ/view?usp=drive_link</t>
  </si>
  <si>
    <t>Logarithms</t>
  </si>
  <si>
    <t>Intro to logarithm properties (1 of 2)</t>
  </si>
  <si>
    <t>لوگرتھمز</t>
  </si>
  <si>
    <t>تعارف میں لوگرتھم کی خصوصیات (2 میں سے 1)</t>
  </si>
  <si>
    <t>PupNgv49_WY</t>
  </si>
  <si>
    <t>https://www.youtube.com/watch?v=PupNgv49_WY</t>
  </si>
  <si>
    <t>uVj0uGzv-HM</t>
  </si>
  <si>
    <t>https://www.youtube.com/watch?v=uVj0uGzv-HM</t>
  </si>
  <si>
    <t>https://drive.google.com/file/d/1kWsW_EfTjhITFZQfd68znEgHAe-kUXoI/view?usp=drive_link</t>
  </si>
  <si>
    <t>Intro to logarithm properties (2 of 2)</t>
  </si>
  <si>
    <t>تعارف سے لوگرتھم پراپرٹیز (2 میں سے 2)</t>
  </si>
  <si>
    <t>TMmxKZaCqe0</t>
  </si>
  <si>
    <t>https://www.youtube.com/watch?v=TMmxKZaCqe0</t>
  </si>
  <si>
    <t>j3bi1Bq5bn4</t>
  </si>
  <si>
    <t>https://www.youtube.com/watch?v=j3bi1Bq5bn4</t>
  </si>
  <si>
    <t>https://drive.google.com/file/d/1VI7XRFlx08RVbfOPiNExe5UUBQpLGzXO/view?usp=drive_link</t>
  </si>
  <si>
    <t>Using the logarithmic product rule</t>
  </si>
  <si>
    <t>لوگرتھمک پروڈکٹ رول کا استعمال کرتے ہوئے</t>
  </si>
  <si>
    <t>pkGrXzakRFs</t>
  </si>
  <si>
    <t>https://www.youtube.com/watch?v=pkGrXzakRFs</t>
  </si>
  <si>
    <t>WgjLwMyQ-jo</t>
  </si>
  <si>
    <t>https://www.youtube.com/watch?v=WgjLwMyQ-jo</t>
  </si>
  <si>
    <t>https://drive.google.com/file/d/1wt3uz5kkhzxB5KE2-AFQrZBMt4oPEdYr/view?usp=drive_link</t>
  </si>
  <si>
    <t>Using the logarithmic power rule</t>
  </si>
  <si>
    <t>لوگرتھمک پاور رول کا استعمال کرتے ہوئے</t>
  </si>
  <si>
    <t>Pb9V374iOas</t>
  </si>
  <si>
    <t>https://www.youtube.com/watch?v=Pb9V374iOas</t>
  </si>
  <si>
    <t>7vIM_7hRJ_U</t>
  </si>
  <si>
    <t>https://www.youtube.com/watch?v=7vIM_7hRJ_U</t>
  </si>
  <si>
    <t>https://drive.google.com/file/d/1cI910UYBqsqvGUXR9BYzP7WOfeMpCaLO/view?usp=drive_link</t>
  </si>
  <si>
    <t>Using the properties of logarithms: multiple steps</t>
  </si>
  <si>
    <t>لوگرتھم کی خصوصیات کا استعمال: ایک سے زیادہ اقدامات</t>
  </si>
  <si>
    <t>RhzXX5PbsuQ</t>
  </si>
  <si>
    <t>https://www.youtube.com/watch?v=RhzXX5PbsuQ</t>
  </si>
  <si>
    <t>is-MZHeOsXY</t>
  </si>
  <si>
    <t>https://www.youtube.com/watch?v=is-MZHeOsXY</t>
  </si>
  <si>
    <t>https://drive.google.com/file/d/1ElZirTeZ7O7NMbgQ77oDZnFmFwX5zHFL/view?usp=drive_link</t>
  </si>
  <si>
    <t>Proof of the logarithm product rule</t>
  </si>
  <si>
    <t>لوگرتھم پروڈکٹ رول کا ثبوت</t>
  </si>
  <si>
    <t>FP2arCfAfBY</t>
  </si>
  <si>
    <t>https://www.youtube.com/watch?v=FP2arCfAfBY</t>
  </si>
  <si>
    <t>FSEZYmlmPRk</t>
  </si>
  <si>
    <t>https://www.youtube.com/watch?v=FSEZYmlmPRk</t>
  </si>
  <si>
    <t>https://drive.google.com/file/d/1Abz4OlBblitWSvTEHp1FyxRrIXeQc_iA/view?usp=drive_link</t>
  </si>
  <si>
    <t>Proof of the logarithm quotient and power rules</t>
  </si>
  <si>
    <t>لوگرتھم کوٹینٹ اور پاور رولز کا ثبوت</t>
  </si>
  <si>
    <t>yEAxG_D1HDw</t>
  </si>
  <si>
    <t>https://www.youtube.com/watch?v=yEAxG_D1HDw</t>
  </si>
  <si>
    <t>jkGWVybrcEY</t>
  </si>
  <si>
    <t>https://www.youtube.com/watch?v=jkGWVybrcEY</t>
  </si>
  <si>
    <t>https://drive.google.com/file/d/1uOf0URg-_PyUChPOmq25V3bomMOxIpHz/view?usp=drive_link</t>
  </si>
  <si>
    <t>Evaluating logarithms: change of base rule</t>
  </si>
  <si>
    <t>لوگرتھم کا اندازہ کرنا: بیس رول کی تبدیلی</t>
  </si>
  <si>
    <t>OkFdDqW9xxM</t>
  </si>
  <si>
    <t>https://www.youtube.com/watch?v=OkFdDqW9xxM</t>
  </si>
  <si>
    <t>QGF7xBYZF6E</t>
  </si>
  <si>
    <t>https://www.youtube.com/watch?v=QGF7xBYZF6E</t>
  </si>
  <si>
    <t>https://drive.google.com/file/d/1iI8q6mrvFfpZlV7sJ7YJub9BMvSmc-bW/view?usp=drive_link</t>
  </si>
  <si>
    <t>The google drive file doesn't match the urdu video</t>
  </si>
  <si>
    <t>Using the logarithm change of base rule</t>
  </si>
  <si>
    <t>بنیادی اصول کی لوگرتھم کی تبدیلی کا استعمال کرتے ہوئے</t>
  </si>
  <si>
    <t>qtsMgdZ98Yg</t>
  </si>
  <si>
    <t>https://www.youtube.com/watch?v=qtsMgdZ98Yg</t>
  </si>
  <si>
    <t>P0vDEW73gfk</t>
  </si>
  <si>
    <t>https://www.youtube.com/watch?v=P0vDEW73gfk</t>
  </si>
  <si>
    <t>https://drive.google.com/file/d/1wEkBHB8DtbKjTkmiqGXtHOVWocXXpf86/view?usp=drive_link</t>
  </si>
  <si>
    <t>Proof of the logarithm change of base rule</t>
  </si>
  <si>
    <t>بنیادی اصول کی لوگرتھم تبدیلی کا ثبوت</t>
  </si>
  <si>
    <t>1reblXFlM6I</t>
  </si>
  <si>
    <t>https://www.youtube.com/watch?v=1reblXFlM6I</t>
  </si>
  <si>
    <t>y_gLg7jUYoE</t>
  </si>
  <si>
    <t>https://www.youtube.com/watch?v=y_gLg7jUYoE</t>
  </si>
  <si>
    <t>Solving exponential equations using logarithms: base-10</t>
  </si>
  <si>
    <t>لوگرتھمز کا استعمال کرتے ہوئے کفایت شعاری مساوات کو حل کرنا: بیس -10</t>
  </si>
  <si>
    <t>R443Db-wJ5o</t>
  </si>
  <si>
    <t>https://www.youtube.com/watch?v=R443Db-wJ5o</t>
  </si>
  <si>
    <t>tmRMtajYw84</t>
  </si>
  <si>
    <t>https://www.youtube.com/watch?v=tmRMtajYw84</t>
  </si>
  <si>
    <t>https://drive.google.com/file/d/1uzDA9HBBsJhu2DtQzq6Eu8KCVZZy-Crs/view?usp=drive_link</t>
  </si>
  <si>
    <t>Solving exponential equations using logarithms: base-2</t>
  </si>
  <si>
    <t>لوگرتھمز کا استعمال کرتے ہوئے کفایت شعاری مساوات کو حل کرنا: بیس -2</t>
  </si>
  <si>
    <t>7Ig6kVZaWoU</t>
  </si>
  <si>
    <t>https://www.youtube.com/watch?v=7Ig6kVZaWoU</t>
  </si>
  <si>
    <t>CB3Jn9qWjSk</t>
  </si>
  <si>
    <t>https://www.youtube.com/watch?v=CB3Jn9qWjSk</t>
  </si>
  <si>
    <t>https://drive.google.com/file/d/1DGjmLLY8LqKsbDvgzbudyyjRR8hp9Qsy/view?usp=drive_link</t>
  </si>
  <si>
    <t>Exponential model word problem: medication dissolve</t>
  </si>
  <si>
    <t>کفایت شعاری ماڈل کے لفظ کا مسئلہ: دوائی تحلیل</t>
  </si>
  <si>
    <t>HnHCQ2X_meg</t>
  </si>
  <si>
    <t>https://www.youtube.com/watch?v=HnHCQ2X_meg</t>
  </si>
  <si>
    <t>Q91RO6vkRyE</t>
  </si>
  <si>
    <t>https://www.youtube.com/watch?v=Q91RO6vkRyE</t>
  </si>
  <si>
    <t>https://drive.google.com/file/d/1CxcWLOhpX8QdXeLLU4_Fb66u1PaWIYST/view?usp=drive_link</t>
  </si>
  <si>
    <t>Exponential model word problem: bacteria growth</t>
  </si>
  <si>
    <t>کفایت شعاری ماڈل ورڈ کا مسئلہ: بیکٹیریا کی نمو</t>
  </si>
  <si>
    <t>IpXL9HIkqUQ</t>
  </si>
  <si>
    <t>https://www.youtube.com/watch?v=IpXL9HIkqUQ</t>
  </si>
  <si>
    <t>_01qwRQm-fY</t>
  </si>
  <si>
    <t>https://www.youtube.com/watch?v=_01qwRQm-fY</t>
  </si>
  <si>
    <t>https://drive.google.com/file/d/17Ub7vV_PDjG7YWJaqoCwD6OFZ2u18vIA/view?usp=drive_link</t>
  </si>
  <si>
    <t>Introduction to arithmetic sequences</t>
  </si>
  <si>
    <t>Sequences</t>
  </si>
  <si>
    <t>Sequences intro</t>
  </si>
  <si>
    <t>ریاضی کی ترتیب کا تعارف</t>
  </si>
  <si>
    <t>ترتیب</t>
  </si>
  <si>
    <t>تسلسل انٹرو</t>
  </si>
  <si>
    <t>KRFiAlo7t1E</t>
  </si>
  <si>
    <t>https://www.youtube.com/watch?v=KRFiAlo7t1E</t>
  </si>
  <si>
    <t>mEiorQYefWk</t>
  </si>
  <si>
    <t>https://youtu.be/mEiorQYefWk?si=X0oGZshftshisBCF</t>
  </si>
  <si>
    <t>https://drive.google.com/file/d/1HSfoNXU6h2IBy7UFIpD0ng8MWbzHgwCp/view?usp=drive_link</t>
  </si>
  <si>
    <t>Intro to arithmetic sequences</t>
  </si>
  <si>
    <t>ریاضی کے سلسلے میں تعارف</t>
  </si>
  <si>
    <t>_cooC3yG_p0</t>
  </si>
  <si>
    <t>https://www.youtube.com/watch?v=_cooC3yG_p0</t>
  </si>
  <si>
    <t>HZuV4OAay18</t>
  </si>
  <si>
    <t>https://youtu.be/HZuV4OAay18?si=uUzLGTG6dZMEBcTQ</t>
  </si>
  <si>
    <t>https://drive.google.com/file/d/12EnER-w4R--TttWVKtP2t6SSUFwSpSAj/view?usp=drive_link</t>
  </si>
  <si>
    <t>Extending arithmetic sequences</t>
  </si>
  <si>
    <t>ریاضی کی ترتیب کو بڑھانا</t>
  </si>
  <si>
    <t>EU0c6qrrevA</t>
  </si>
  <si>
    <t>https://www.youtube.com/watch?v=EU0c6qrrevA</t>
  </si>
  <si>
    <t>z-P07tHeGN4</t>
  </si>
  <si>
    <t>https://youtu.be/z-P07tHeGN4?si=PZAOXZxVJgHUO0X9</t>
  </si>
  <si>
    <t>https://drive.google.com/file/d/1HFaVr5oNeGJHAdb08HxHwxrWkzCkftjM/view?usp=drive_link</t>
  </si>
  <si>
    <t>Using arithmetic sequences formulas</t>
  </si>
  <si>
    <t>ریاضی کے سلسلے کے فارمولوں کا استعمال کرتے ہوئے</t>
  </si>
  <si>
    <t>8eSUbi_aYL4</t>
  </si>
  <si>
    <t>https://www.youtube.com/watch?v=8eSUbi_aYL4</t>
  </si>
  <si>
    <t>6iNAO_n-Z8A</t>
  </si>
  <si>
    <t>https://youtu.be/6iNAO_n-Z8A?si=WZUhlw95pQn5qDjW</t>
  </si>
  <si>
    <t>https://drive.google.com/file/d/1aQzB2TmShJAeup9dvvkE4znrCxpsuss0/view?usp=drive_link</t>
  </si>
  <si>
    <t>Worked example: using recursive formula for arithmetic sequence</t>
  </si>
  <si>
    <t>کام کرنے والی مثال: ریاضی کی ترتیب کے لئے تکرار فارمولا کا استعمال</t>
  </si>
  <si>
    <t>v1ucHH06AxM</t>
  </si>
  <si>
    <t>https://www.youtube.com/watch?v=v1ucHH06AxM</t>
  </si>
  <si>
    <t>rfDViqTTznU</t>
  </si>
  <si>
    <t>https://youtu.be/rfDViqTTznU?si=tfZd_RA1glS2kzBY</t>
  </si>
  <si>
    <t>https://drive.google.com/file/d/1NofU9dfyruWVglfmM6FVwFpE68FUkq5o/view</t>
  </si>
  <si>
    <t>Constructing arithematic sequence</t>
  </si>
  <si>
    <t>Recursive formulas for arithmetic sequences</t>
  </si>
  <si>
    <t>ریاضی کی ترتیب کی تعمیر</t>
  </si>
  <si>
    <t>ریاضی کے سلسلے کے لئے تکرار فارمولے</t>
  </si>
  <si>
    <t>lBtb30SjU2Q</t>
  </si>
  <si>
    <t>https://www.youtube.com/watch?v=lBtb30SjU2Q</t>
  </si>
  <si>
    <t>wsD7HQU5CiI</t>
  </si>
  <si>
    <t>https://youtu.be/wsD7HQU5CiI?si=0mldEX87jmbjp0S4</t>
  </si>
  <si>
    <t>https://drive.google.com/file/d/1bOi3izg50DDxA8ksOD59idDfJ2IigC-E/view?usp=drive_link</t>
  </si>
  <si>
    <t>Explicit formulas for arithmetic sequences</t>
  </si>
  <si>
    <t>ریاضی کی ترتیب کے لئے واضح فارمولے</t>
  </si>
  <si>
    <t>ViLt2WI0XSg</t>
  </si>
  <si>
    <t>https://www.youtube.com/watch?v=ViLt2WI0XSg</t>
  </si>
  <si>
    <t>nHDRM3w0Cmk</t>
  </si>
  <si>
    <t>https://youtu.be/nHDRM3w0Cmk?si=TKHhvWMJW_8cCH9J</t>
  </si>
  <si>
    <t>https://drive.google.com/file/d/1HyOEdAqCfI1tb3cAD1GO6l73KoNLtZpB/view?usp=drive_link</t>
  </si>
  <si>
    <t>Arithmetic sequence problem</t>
  </si>
  <si>
    <t>ریاضی کی ترتیب کا مسئلہ</t>
  </si>
  <si>
    <t>C5titprQAc4</t>
  </si>
  <si>
    <t>https://www.youtube.com/watch?v=C5titprQAc4</t>
  </si>
  <si>
    <t>3vNGAun7maU</t>
  </si>
  <si>
    <t>https://youtu.be/3vNGAun7maU?si=d75SPZHKVduJHnEQ</t>
  </si>
  <si>
    <t>https://drive.google.com/file/d/131_bYHdoRT2MREkMcP9ETRH7XWAIH8hI/view?usp=drive_link</t>
  </si>
  <si>
    <t>Converting recursive &amp; explicit forms of arithmetic sequences</t>
  </si>
  <si>
    <t>ریاضی کی ترتیب کی تکرار اور واضح شکلوں کو تبدیل کرنا</t>
  </si>
  <si>
    <t>GA_yxxeFYBU</t>
  </si>
  <si>
    <t>https://www.youtube.com/watch?v=GA_yxxeFYBU</t>
  </si>
  <si>
    <t>JLevNZUqDwQ</t>
  </si>
  <si>
    <t>https://youtu.be/JLevNZUqDwQ?si=JUjjuchHQs8zXWfZ</t>
  </si>
  <si>
    <t>https://drive.google.com/file/d/1RS_jM4_LJPEfQnLsUqIdnayZS0TuELGy/view?usp=drive_link</t>
  </si>
  <si>
    <t>Introduction to geometric sequence</t>
  </si>
  <si>
    <t>Intro to geometric sequences</t>
  </si>
  <si>
    <t>ہندسی ترتیب کا تعارف</t>
  </si>
  <si>
    <t>ہندسی ترتیب سے تعارف</t>
  </si>
  <si>
    <t>pXo0bG4iAyg</t>
  </si>
  <si>
    <t>https://www.youtube.com/watch?v=pXo0bG4iAyg</t>
  </si>
  <si>
    <t>enzDVCSvgmE</t>
  </si>
  <si>
    <t>https://youtu.be/enzDVCSvgmE?si=dlgQWQ9YfUUVveU7</t>
  </si>
  <si>
    <t>https://drive.google.com/file/d/1e4RfQzj023hvVCG9xe1dLucgONXlNKYG/view?usp=drive_link</t>
  </si>
  <si>
    <t>Extending geometric sequences</t>
  </si>
  <si>
    <t>ہندسی تسلسل کو بڑھانا</t>
  </si>
  <si>
    <t>yZ-GufE_uyA</t>
  </si>
  <si>
    <t>https://www.youtube.com/watch?v=yZ-GufE_uyA</t>
  </si>
  <si>
    <t>dKvW5Zu22jg</t>
  </si>
  <si>
    <t>https://youtu.be/dKvW5Zu22jg?si=3mV26zebjCpzXZ3l</t>
  </si>
  <si>
    <t>https://drive.google.com/file/d/1AVOmgvdcCu83wWNDfoo9std6e7XnBzmh/view?usp=drive_link</t>
  </si>
  <si>
    <t>Using explicit formulas of geometric sequences</t>
  </si>
  <si>
    <t>ہندسی تسلسل کے واضح فارمولوں کا استعمال کرتے ہوئے</t>
  </si>
  <si>
    <t>HODIXLzIMIk</t>
  </si>
  <si>
    <t>https://www.youtube.com/watch?v=HODIXLzIMIk</t>
  </si>
  <si>
    <t>cgxmb8HUwrk</t>
  </si>
  <si>
    <t>https://youtu.be/cgxmb8HUwrk?si=eDESKrqT7jUM0-1x</t>
  </si>
  <si>
    <t>https://drive.google.com/file/d/15AaMlGo7UNyRaXLpHpJ_lAqBmUpNfJgQ/view?usp=drive_link</t>
  </si>
  <si>
    <t>Using recursive formulas of geometric sequences</t>
  </si>
  <si>
    <t>ہندسی ترتیب کے تکرار فارمولوں کا استعمال</t>
  </si>
  <si>
    <t>RkJBZALhXRA</t>
  </si>
  <si>
    <t>https://www.youtube.com/watch?v=RkJBZALhXRA</t>
  </si>
  <si>
    <t>RNcIzZIEEX0</t>
  </si>
  <si>
    <t>https://youtu.be/RNcIzZIEEX0?si=VL0pJKl79ig_gcrU</t>
  </si>
  <si>
    <t>https://drive.google.com/file/d/1YXCxt1QaupK6BoaKL8eoSl3nsdaJG2oQ/view?usp=drive_link</t>
  </si>
  <si>
    <t>Constructing geometric sequence</t>
  </si>
  <si>
    <t>Explicit &amp; recursive formulas for geometric sequences</t>
  </si>
  <si>
    <t>ہندسی تسلسل کی تعمیر</t>
  </si>
  <si>
    <t>ہندسی سلسلے کے لئے واضح اور تکرار کرنے والے فارمولے</t>
  </si>
  <si>
    <t>8a1a5A3CfdQ</t>
  </si>
  <si>
    <t>https://www.youtube.com/watch?v=8a1a5A3CfdQ</t>
  </si>
  <si>
    <t>2BkXRw4z-pk</t>
  </si>
  <si>
    <t>https://youtu.be/2BkXRw4z-pk?si=qE9BF-R8QUrP7MlB</t>
  </si>
  <si>
    <t>https://drive.google.com/file/d/1kAizCO9bmMJIiZ9R6sWyd5Q1DotqFNdx/view?usp=drive_link</t>
  </si>
  <si>
    <t>Converting recursive &amp; explicit forms of geometric sequences</t>
  </si>
  <si>
    <t>ہندسی ترتیب کی تکرار اور واضح شکلوں کو تبدیل کرنا</t>
  </si>
  <si>
    <t>Iq7a2vEsT-o</t>
  </si>
  <si>
    <t>https://www.youtube.com/watch?v=Iq7a2vEsT-o</t>
  </si>
  <si>
    <t>xadQPbpwX2o</t>
  </si>
  <si>
    <t>https://youtu.be/xadQPbpwX2o?si=bzqHR_JHHoFV057-</t>
  </si>
  <si>
    <t>https://drive.google.com/file/d/1-LY4HmYhh9iU172awt6lJyrHxJtsjfRX/view?usp=drive_link</t>
  </si>
  <si>
    <t>Sequences word problems</t>
  </si>
  <si>
    <t>ترتیب الفاظ کے مسائل</t>
  </si>
  <si>
    <t>yYGf7xn7TyM</t>
  </si>
  <si>
    <t>https://www.youtube.com/watch?v=yYGf7xn7TyM</t>
  </si>
  <si>
    <t>BKcVbYyt3WY</t>
  </si>
  <si>
    <t>https://youtu.be/BKcVbYyt3WY?si=FmeaiatxOJA1prMO</t>
  </si>
  <si>
    <t>https://drive.google.com/file/d/1lugRZ_El009RoEYUVmnSP_Cu6D93cCcA/view?usp=drive_link</t>
  </si>
  <si>
    <t>Evaluating sequences in recursive form</t>
  </si>
  <si>
    <t>تکرار شکل میں ترتیب کا اندازہ کرنا</t>
  </si>
  <si>
    <t>Kjli0Gunkds</t>
  </si>
  <si>
    <t>https://www.youtube.com/watch?v=Kjli0Gunkds</t>
  </si>
  <si>
    <t>ArRc2Lbkb_c</t>
  </si>
  <si>
    <t>https://youtu.be/ArRc2Lbkb_c?si=IuW6aPINZPkis86x</t>
  </si>
  <si>
    <t>https://drive.google.com/file/d/1h-iiWsimwwKIyA3eG-MaMzaNxQQMe4lN/view?usp=drive_link</t>
  </si>
  <si>
    <t>Exponential vs. Linear growth</t>
  </si>
  <si>
    <t>Exponential growth &amp; decay</t>
  </si>
  <si>
    <t>Intro to exponential functions</t>
  </si>
  <si>
    <t>صریح بمقابلہ لکیری نمو</t>
  </si>
  <si>
    <t>صریح نمو اور کشی</t>
  </si>
  <si>
    <t>تعارف کفایت شعاری افعال کا</t>
  </si>
  <si>
    <t>6WMZ7J0wwMI</t>
  </si>
  <si>
    <t>https://www.youtube.com/watch?v=6WMZ7J0wwMI</t>
  </si>
  <si>
    <t>iWgDfR4ce8s</t>
  </si>
  <si>
    <t>https://youtu.be/iWgDfR4ce8s?si=7YPrBdLJuELV8cJQ</t>
  </si>
  <si>
    <t>https://drive.google.com/file/d/1ntGffVmJ20TOi0taOFnBiKoI_-QyX7QV/view?usp=drive_link</t>
  </si>
  <si>
    <t>Exponential vs. linear growth</t>
  </si>
  <si>
    <t>_vlXdx-CqM0</t>
  </si>
  <si>
    <t>https://www.youtube.com/watch?v=_vlXdx-CqM0</t>
  </si>
  <si>
    <t>LA29z0DIfXs</t>
  </si>
  <si>
    <t>https://youtu.be/LA29z0DIfXs?si=eZExOW4ZgjoUXws3</t>
  </si>
  <si>
    <t>https://drive.google.com/file/d/1VrNuWMOKizDeZ8ww8WaL_DcYH-Yz0eRh/view?usp=drive_link</t>
  </si>
  <si>
    <t>Exponential vs. linear models: verbal</t>
  </si>
  <si>
    <t>صریح بمقابلہ لکیری ماڈل: زبانی</t>
  </si>
  <si>
    <t>8OHEgD6YMBw</t>
  </si>
  <si>
    <t>https://www.youtube.com/watch?v=8OHEgD6YMBw</t>
  </si>
  <si>
    <t>IAKFrjE0QCQ</t>
  </si>
  <si>
    <t>https://youtu.be/IAKFrjE0QCQ?si=WbFJiY8bigFUbLMw</t>
  </si>
  <si>
    <t>https://drive.google.com/file/d/1Y7WxI5l479u1qnC_mXgvIWE6xwgGtzap/view?usp=drive_link</t>
  </si>
  <si>
    <t>Exponential vs. linear models: table</t>
  </si>
  <si>
    <t>صریح بمقابلہ لکیری ماڈل: ٹیبل</t>
  </si>
  <si>
    <t>tV0NNJ6ndgk</t>
  </si>
  <si>
    <t>https://www.youtube.com/watch?v=tV0NNJ6ndgk</t>
  </si>
  <si>
    <t>abhE9J6zp8M</t>
  </si>
  <si>
    <t>https://youtu.be/abhE9J6zp8M?si=5_LWtuG8-an0YydQ</t>
  </si>
  <si>
    <t>https://drive.google.com/file/d/1MSDJf7SW3TRwfEhaviOCwRjtvFHkqN3L/view?usp=drive_link</t>
  </si>
  <si>
    <t>Exponential expressions</t>
  </si>
  <si>
    <t>Exponential expressions word problems (numerical)</t>
  </si>
  <si>
    <t>صریح اظہار</t>
  </si>
  <si>
    <t>کفایت شعاری اظہار الفاظ کے مسائل (عددی)</t>
  </si>
  <si>
    <t>L70UJVjc-bc</t>
  </si>
  <si>
    <t>https://www.youtube.com/watch?v=L70UJVjc-bc</t>
  </si>
  <si>
    <t>VWY5HoCl8zg</t>
  </si>
  <si>
    <t>https://youtu.be/VWY5HoCl8zg?si=HFjbdj6qH-LzDqeI</t>
  </si>
  <si>
    <t>https://drive.google.com/file/d/1UaWNbFBiun9Y17eBNt3S2QSjloxxCwY2/view</t>
  </si>
  <si>
    <t>Initial value &amp; common ratio of exponential functions</t>
  </si>
  <si>
    <t>ابتدائی قدر اور کفایت شعاری افعال کا مشترکہ تناسب</t>
  </si>
  <si>
    <t>G2WybA4Hf7Y</t>
  </si>
  <si>
    <t>https://www.youtube.com/watch?v=G2WybA4Hf7Y</t>
  </si>
  <si>
    <t>CPscCUm7isQ</t>
  </si>
  <si>
    <t>https://youtu.be/CPscCUm7isQ?si=HqbKgW8pJEK_om9N</t>
  </si>
  <si>
    <t>https://drive.google.com/file/d/1bfM0VLc1RGiZNidAImNuwze7XKvVa7MH/view?usp=drive_link</t>
  </si>
  <si>
    <t>Exponential expressions word problems (algebraic)</t>
  </si>
  <si>
    <t>صریح اظہار الفاظ کے مسائل (الجبری)</t>
  </si>
  <si>
    <t>Z3YVZzCEi_A</t>
  </si>
  <si>
    <t>https://www.youtube.com/watch?v=Z3YVZzCEi_A</t>
  </si>
  <si>
    <t>CQAsDp5W3gc</t>
  </si>
  <si>
    <t>https://youtu.be/CQAsDp5W3gc?si=emk2Dwz4dptQJXHJ</t>
  </si>
  <si>
    <t>https://drive.google.com/file/d/1ZVBrcRlkP3GCNi1FJ5VElrd9cz_aWclC/view?usp=drive_link</t>
  </si>
  <si>
    <t>Interpreting exponential expression word problem</t>
  </si>
  <si>
    <t>واضح اظہار کے الفاظ کی پریشانی کی ترجمانی کرنا</t>
  </si>
  <si>
    <t>Pud5ygp6H38</t>
  </si>
  <si>
    <t>https://www.youtube.com/watch?v=Pud5ygp6H38</t>
  </si>
  <si>
    <t>qLLIyRFtCNk</t>
  </si>
  <si>
    <t>https://youtu.be/qLLIyRFtCNk?si=bFgUvB6E36fTml8V</t>
  </si>
  <si>
    <t>https://drive.google.com/file/d/1uGG_AyhA-RKHbiYt6Z-K-YztZFSTo7pz/view?usp=drive_link</t>
  </si>
  <si>
    <t>The spelling of 'interpreting' is wrong in the OG video's title</t>
  </si>
  <si>
    <t>Graphs of exponential growth</t>
  </si>
  <si>
    <t>Exponential function graph</t>
  </si>
  <si>
    <t>کفایت شعاری کے گراف</t>
  </si>
  <si>
    <t>کفایت شعاری فنکشن گراف</t>
  </si>
  <si>
    <t>9SOSfRNCQZQ</t>
  </si>
  <si>
    <t>https://www.youtube.com/watch?v=9SOSfRNCQZQ</t>
  </si>
  <si>
    <t>q-1tHL6J8RU</t>
  </si>
  <si>
    <t>https://youtu.be/q-1tHL6J8RU?si=0aHU0ohsW5te36sq</t>
  </si>
  <si>
    <t>https://drive.google.com/file/d/1bWYwq-vx50xAlSeVpeACle-qV8lDNij5/view?usp=drive_link</t>
  </si>
  <si>
    <t>6rX2VNybXEE</t>
  </si>
  <si>
    <t>https://www.youtube.com/watch?v=6rX2VNybXEE</t>
  </si>
  <si>
    <t>elCEgYxQDlE</t>
  </si>
  <si>
    <t>https://youtu.be/elCEgYxQDlE?si=9lFASLc1owdt6mP1</t>
  </si>
  <si>
    <t>https://drive.google.com/file/d/1-ippyvBc8NIdZSQ_JYwVB1gtyVNBWt-6/view?usp=drive_link</t>
  </si>
  <si>
    <t>Exponential vs. linear growth over time</t>
  </si>
  <si>
    <t>وقت کے ساتھ ساتھ صریح بمقابلہ لکیری نمو</t>
  </si>
  <si>
    <t>cwnke_pjX90</t>
  </si>
  <si>
    <t>https://www.youtube.com/watch?v=cwnke_pjX90</t>
  </si>
  <si>
    <t>tojBoBF3qII</t>
  </si>
  <si>
    <t>https://youtu.be/tojBoBF3qII?si=drZMsQiURTbs66ZY</t>
  </si>
  <si>
    <t>https://drive.google.com/file/d/1frY-ViYKmA3ynbSf00kvbOML4aM1gtRJ/view?usp=drive_link</t>
  </si>
  <si>
    <t>Exponential growth and decay</t>
  </si>
  <si>
    <t>Exponential decay intro</t>
  </si>
  <si>
    <t>کفایت شعاری اور کشی</t>
  </si>
  <si>
    <t>کفایت شعاری کشی کا تعارف</t>
  </si>
  <si>
    <t>v4IdaXvyE7U</t>
  </si>
  <si>
    <t>https://www.youtube.com/watch?v=v4IdaXvyE7U</t>
  </si>
  <si>
    <t>sKPaipW9jXM</t>
  </si>
  <si>
    <t>https://youtu.be/sKPaipW9jXM?si=VTjPfhM6aqnt7KOk</t>
  </si>
  <si>
    <t>https://drive.google.com/file/d/1N6Q2hSgUxTYzXaMrA5R8MQnP_CnSU0l_/view?usp=drive_link</t>
  </si>
  <si>
    <t>Graphing exponential growth &amp; decay</t>
  </si>
  <si>
    <t>گرافنگ کفایت شعاری نمو اور کشی</t>
  </si>
  <si>
    <t>RVv0Jgi3Pbw</t>
  </si>
  <si>
    <t>https://www.youtube.com/watch?v=RVv0Jgi3Pbw</t>
  </si>
  <si>
    <t>wCJtKHL3Jqk</t>
  </si>
  <si>
    <t>https://youtu.be/wCJtKHL3Jqk?si=CTOiGkAA1QYMT7Q_</t>
  </si>
  <si>
    <t>https://drive.google.com/file/d/1zF2PUu32K6F46EeiQ7QumB2FQ76gW10a/view?usp=drive_link</t>
  </si>
  <si>
    <t>Writing exponential functions</t>
  </si>
  <si>
    <t>صریح افعال لکھنا</t>
  </si>
  <si>
    <t>UgLfAb_aFt4</t>
  </si>
  <si>
    <t>https://www.youtube.com/watch?v=UgLfAb_aFt4</t>
  </si>
  <si>
    <t>Kob5Pmq-8Xw</t>
  </si>
  <si>
    <t>https://youtu.be/Kob5Pmq-8Xw?si=6Yz8b8ELFEYAPGIO</t>
  </si>
  <si>
    <t>https://drive.google.com/file/d/1kmrCajQvbgKWLnwY-W2ean5uDWAd7cbW/view?t=11</t>
  </si>
  <si>
    <t>Exponential functions from tables &amp; graphs</t>
  </si>
  <si>
    <t>Writing exponential functions from tables</t>
  </si>
  <si>
    <t>جدولوں اور گراف سے کفایت شعاری افعال</t>
  </si>
  <si>
    <t>میزوں سے کفایت شعاری افعال لکھنا</t>
  </si>
  <si>
    <t>Qst1UVtq8pE</t>
  </si>
  <si>
    <t>https://www.youtube.com/watch?v=Qst1UVtq8pE</t>
  </si>
  <si>
    <t>GSeMcP9S7_o</t>
  </si>
  <si>
    <t>https://youtu.be/GSeMcP9S7_o?si=bAFm8OBO_MLd3TWF</t>
  </si>
  <si>
    <t>https://drive.google.com/file/d/19vz-88N1oUmgcL23k7Vg3mNOBn7Ni5JZ/view?usp=drive_link</t>
  </si>
  <si>
    <t>Writing exponential functions from graphs</t>
  </si>
  <si>
    <t>گراف سے کفایت شعاری افعال لکھنا</t>
  </si>
  <si>
    <t>gFdh_rE2XgU</t>
  </si>
  <si>
    <t>https://www.youtube.com/watch?v=gFdh_rE2XgU</t>
  </si>
  <si>
    <t>2CFsSzveRLQ</t>
  </si>
  <si>
    <t>https://youtu.be/2CFsSzveRLQ?si=jzEHzEpcMB6dZuiH</t>
  </si>
  <si>
    <t>Analyzing tables of exponential functions</t>
  </si>
  <si>
    <t>کفایت شعاری افعال کی میزوں کا تجزیہ کرنا</t>
  </si>
  <si>
    <t>yOqhKOicqhU</t>
  </si>
  <si>
    <t>https://www.youtube.com/watch?v=yOqhKOicqhU</t>
  </si>
  <si>
    <t>q2QkHea59t8</t>
  </si>
  <si>
    <t>https://youtu.be/q2QkHea59t8?si=bcM5y-nkCYZOkDu9</t>
  </si>
  <si>
    <t>https://drive.google.com/file/d/1T8MCpsLOSYXWB6H0_2OkCE7eA9BlU7ZE/view?usp=drive_link</t>
  </si>
  <si>
    <t>Analyzing graphs of exponential functions</t>
  </si>
  <si>
    <t>کفایت شعاری افعال کے گراف کا تجزیہ کرنا</t>
  </si>
  <si>
    <t>fe1Hsqyetzk</t>
  </si>
  <si>
    <t>https://www.youtube.com/watch?v=fe1Hsqyetzk</t>
  </si>
  <si>
    <t>n6I0-tD9LGs</t>
  </si>
  <si>
    <t>https://youtu.be/n6I0-tD9LGs?si=2iA4mLsqQzE3ojZn</t>
  </si>
  <si>
    <t>https://drive.google.com/file/d/1p8ioC9Oymg9w_TPnb3Mkc6BGpNNQeBNM/view?usp=drive_link</t>
  </si>
  <si>
    <t>Analyzing graphs of exponential functions: negative initial value</t>
  </si>
  <si>
    <t>کفایت شعاری افعال کے گراف کا تجزیہ: منفی ابتدائی قدر</t>
  </si>
  <si>
    <t>No1LKevjF6U</t>
  </si>
  <si>
    <t>https://www.youtube.com/watch?v=No1LKevjF6U</t>
  </si>
  <si>
    <t>FNHOhF0tJeo</t>
  </si>
  <si>
    <t>https://youtu.be/FNHOhF0tJeo?si=fGhK8r4riMeSABQO</t>
  </si>
  <si>
    <t>https://drive.google.com/file/d/1n8uHCyVJ35qfL-BP0Wn477HsFvzdf_tU/view?usp=drive_link</t>
  </si>
  <si>
    <t>Modeling with basic exponential functions word problem</t>
  </si>
  <si>
    <t>بنیادی کفایت شعاری کاموں کے ساتھ ماڈلنگ</t>
  </si>
  <si>
    <t>2iZXFd_ZImA</t>
  </si>
  <si>
    <t>https://www.youtube.com/watch?v=2iZXFd_ZImA</t>
  </si>
  <si>
    <t>K8fQ00rnSVM</t>
  </si>
  <si>
    <t>https://youtu.be/K8fQ00rnSVM?si=dGhftCQQApSAY8Hp</t>
  </si>
  <si>
    <t>https://drive.google.com/file/d/11USr_Vff9fXd8s5ZLrx5n45aZeo3gHxx/view?usp=drive_link</t>
  </si>
  <si>
    <t>Linear vs. exponential growth models</t>
  </si>
  <si>
    <t>Linear vs. exponential growth: from data</t>
  </si>
  <si>
    <t>لکیری بمقابلہ کفایت شعاری نمو کے ماڈل</t>
  </si>
  <si>
    <t>لکیری بمقابلہ کفایت شعاری نمو: ڈیٹا سے</t>
  </si>
  <si>
    <t>721RrH6auoU</t>
  </si>
  <si>
    <t>https://www.youtube.com/watch?v=721RrH6auoU</t>
  </si>
  <si>
    <t>5fCCqmITIK0</t>
  </si>
  <si>
    <t>https://youtu.be/5fCCqmITIK0?si=GDQdqbHvyJX2AKFl</t>
  </si>
  <si>
    <t>https://drive.google.com/file/d/1RazenENYoo2sLhpdYHbkIifD7WyUJvCv/view?usp=drive_link</t>
  </si>
  <si>
    <t>Linear vs. exponential growth: from data (example 2)</t>
  </si>
  <si>
    <t>لکیری بمقابلہ کفایت شعاری نمو: اعداد و شمار سے (مثال 2)</t>
  </si>
  <si>
    <t>edwZDu94wNs</t>
  </si>
  <si>
    <t>https://www.youtube.com/watch?v=edwZDu94wNs</t>
  </si>
  <si>
    <t>tUjD3XDc_xU</t>
  </si>
  <si>
    <t>https://youtu.be/tUjD3XDc_xU?si=UkzKMQo0QhDWfZy3</t>
  </si>
  <si>
    <t>https://drive.google.com/file/d/1PH7Q59X0Yiuoqce43hCLqCo2ej5W2mEp/view?usp=drive_link</t>
  </si>
  <si>
    <t>Exponential Models</t>
  </si>
  <si>
    <t>Interpreting change in exponential models</t>
  </si>
  <si>
    <t>ایکسپوینیشنل ماڈلز</t>
  </si>
  <si>
    <t>ایکسپوینیشنل ماڈلز میں تبدیلی کی تشریح</t>
  </si>
  <si>
    <t>uoN_Ax3dfQo</t>
  </si>
  <si>
    <t>https://www.youtube.com/watch?v=uoN_Ax3dfQo</t>
  </si>
  <si>
    <t>bzCGZ4Ydi7o</t>
  </si>
  <si>
    <t>https://youtu.be/bzCGZ4Ydi7o?si=dAoFu1oKa_l7mqA7</t>
  </si>
  <si>
    <t>https://drive.google.com/file/d/1QaPDgoWdyLdowBoVebzFPoBbrJK98GkF/view</t>
  </si>
  <si>
    <t>Interpreting time in exponential models</t>
  </si>
  <si>
    <t>ایکسپوینیشنل ماڈلز میں وقت کی ترجمانی کرنا</t>
  </si>
  <si>
    <t>zFksanIexHI</t>
  </si>
  <si>
    <t>https://www.youtube.com/watch?v=zFksanIexHI</t>
  </si>
  <si>
    <t>H238sfqOopE</t>
  </si>
  <si>
    <t>https://youtu.be/H238sfqOopE?si=lrIIEsv727_Xy-Ci</t>
  </si>
  <si>
    <t>https://drive.google.com/file/d/1gytAgr3wL9bx-_0HWFRxEy8TMITlBoIP/view</t>
  </si>
  <si>
    <t>Constructing exponential models</t>
  </si>
  <si>
    <t>ایکسپونیشنل ماڈلز کی تعمیر</t>
  </si>
  <si>
    <t>FRW7SINSYco</t>
  </si>
  <si>
    <t>https://www.youtube.com/watch?v=FRW7SINSYco</t>
  </si>
  <si>
    <t>xRlZc2gSmQU</t>
  </si>
  <si>
    <t>https://youtu.be/xRlZc2gSmQU?si=4KOBg6STu-2l0jRP</t>
  </si>
  <si>
    <t>https://drive.google.com/file/d/18Y_KYyFZvAGdc2sMUryN9HNuZdfeVx4G/view</t>
  </si>
  <si>
    <t>Constructing exponential models: half life</t>
  </si>
  <si>
    <t>ایکسپونینشل ماڈلز کی تعمیر: نصف زندگی</t>
  </si>
  <si>
    <t>kaxfCiP9d0w</t>
  </si>
  <si>
    <t>https://www.youtube.com/watch?v=kaxfCiP9d0w</t>
  </si>
  <si>
    <t>PDYdwHQMonY</t>
  </si>
  <si>
    <t>https://youtu.be/PDYdwHQMonY?si=2riJdKyhAuNd9gje</t>
  </si>
  <si>
    <t>https://drive.google.com/file/d/1M_9-nYQmnpKSoq-HCS-nB4gfYUB0c-db/view?t=6</t>
  </si>
  <si>
    <t>Multiplying binomials &amp; basics of factoring</t>
  </si>
  <si>
    <t>Quadratics I</t>
  </si>
  <si>
    <t>Multiplying binomials: area model</t>
  </si>
  <si>
    <t>بائنومیالس اور فیکٹرنگ کی بنیادی باتیں ضرب لگانا</t>
  </si>
  <si>
    <t>چوکور i</t>
  </si>
  <si>
    <t>بائنومیالس کو ضرب دینا: ایریا ماڈل</t>
  </si>
  <si>
    <t>oOTFGdjhqqM</t>
  </si>
  <si>
    <t>https://www.youtube.com/watch?v=oOTFGdjhqqM</t>
  </si>
  <si>
    <t>WGgdk8vVEzY</t>
  </si>
  <si>
    <t>https://www.youtube.com/watch?v=WGgdk8vVEzY</t>
  </si>
  <si>
    <t>https://drive.google.com/file/d/1Rgx3LPksHpnN-8SN6Uhf1F2Vf7XG6Sqa/view?usp=drive_link</t>
  </si>
  <si>
    <t>Multiplying binomials intro</t>
  </si>
  <si>
    <t>بائنومیالس انٹرو کو ضرب دینا</t>
  </si>
  <si>
    <t>Xy8NKUoyy98</t>
  </si>
  <si>
    <t>https://www.youtube.com/watch?v=Xy8NKUoyy98</t>
  </si>
  <si>
    <t>BzJEp1dSUjQ</t>
  </si>
  <si>
    <t>https://www.youtube.com/watch?v=BzJEp1dSUjQ</t>
  </si>
  <si>
    <t>https://drive.google.com/file/d/1YipEmiEjVe6LEjsVGBw4hlDcZHy_1wuK/view?usp=drive_link</t>
  </si>
  <si>
    <t>Multiplying binomials</t>
  </si>
  <si>
    <t>بائنومیالس کو ضرب دینا</t>
  </si>
  <si>
    <t>ZMLFfTX615w</t>
  </si>
  <si>
    <t>https://www.youtube.com/watch?v=ZMLFfTX615w</t>
  </si>
  <si>
    <t>wZgdbe5Hg4w</t>
  </si>
  <si>
    <t>https://www.youtube.com/watch?v=wZgdbe5Hg4w</t>
  </si>
  <si>
    <t>https://drive.google.com/file/d/1yn3-bfXhklM3Nycl3pvfjMDKySc5ug7a/view?usp=drive_link</t>
  </si>
  <si>
    <t>Special products of the form (x+a)(x-a)</t>
  </si>
  <si>
    <t>فارم کی خصوصی مصنوعات (X+A) (X-A)</t>
  </si>
  <si>
    <t>JfuisfEdnjk</t>
  </si>
  <si>
    <t>https://www.youtube.com/watch?v=JfuisfEdnjk</t>
  </si>
  <si>
    <t>3wtBDBA8vmA</t>
  </si>
  <si>
    <t>https://www.youtube.com/watch?v=3wtBDBA8vmA</t>
  </si>
  <si>
    <t>https://drive.google.com/file/d/1XquqyyOxZ4pWzIMyyYi6V7nBQqkYI0HN/view?usp=drive_link</t>
  </si>
  <si>
    <t>Squaring binomials of the form (x+a)¬≤</t>
  </si>
  <si>
    <t>فارم (x+a) ¬ $ کے اسکوائرنگ بائنومیئلز</t>
  </si>
  <si>
    <t>xH_GllPuymc</t>
  </si>
  <si>
    <t>https://www.youtube.com/watch?v=xH_GllPuymc</t>
  </si>
  <si>
    <t>sTGo3JAWgPE</t>
  </si>
  <si>
    <t>https://www.youtube.com/watch?v=sTGo3JAWgPE</t>
  </si>
  <si>
    <t>https://drive.google.com/file/d/1Fg0ZyJqdNINXt15pgySKNELSg7btW7aj/view?usp=drive_link</t>
  </si>
  <si>
    <t>Special products of the form (ax+b)(ax-b)</t>
  </si>
  <si>
    <t>فارم کی خصوصی مصنوعات (AX+B) (AX-B)</t>
  </si>
  <si>
    <t>h6HmHjkA034</t>
  </si>
  <si>
    <t>https://www.youtube.com/watch?v=h6HmHjkA034</t>
  </si>
  <si>
    <t>YPXEDd_OuYs</t>
  </si>
  <si>
    <t>https://www.youtube.com/watch?v=YPXEDd_OuYs</t>
  </si>
  <si>
    <t>https://drive.google.com/file/d/1oGQ9i9dKX2z_M2LO7Gw01e2VHhHrh3QM/view?usp=drive_link</t>
  </si>
  <si>
    <t>Squaring binomials of the form (ax+b)¬≤</t>
  </si>
  <si>
    <t>فارم (AX+B) ¬w کے اسکوائرنگ بائنومیئلز</t>
  </si>
  <si>
    <t>xjkbR7Gjgjs</t>
  </si>
  <si>
    <t>https://www.youtube.com/watch?v=xjkbR7Gjgjs</t>
  </si>
  <si>
    <t>xQLTPqfaGqQ</t>
  </si>
  <si>
    <t>https://www.youtube.com/watch?v=xQLTPqfaGqQ</t>
  </si>
  <si>
    <t>https://drive.google.com/file/d/1uO4xHqAT6oC4iVrs_wJ8kspzvzg9pgMi/view?usp=drive_link</t>
  </si>
  <si>
    <t>Intro to factors &amp; divisibility</t>
  </si>
  <si>
    <t>عوامل اور تقسیم کا تعارف</t>
  </si>
  <si>
    <t>SjN3_xCJamA</t>
  </si>
  <si>
    <t>https://www.youtube.com/watch?v=SjN3_xCJamA</t>
  </si>
  <si>
    <t>64w0YZvIYOM</t>
  </si>
  <si>
    <t>https://www.youtube.com/watch?v=64w0YZvIYOM</t>
  </si>
  <si>
    <t>https://drive.google.com/file/d/1FBTvyqO0IxtHrdOyak8NV0oiQ-6Zy_4M/view?usp=drive_link</t>
  </si>
  <si>
    <t>Factoring polynomials: common binomial factor</t>
  </si>
  <si>
    <t>فیکٹرنگ کثیرالعمل: عام بائنومیئل عنصر</t>
  </si>
  <si>
    <t>tDlzWNtRzS8</t>
  </si>
  <si>
    <t>https://www.youtube.com/watch?v=tDlzWNtRzS8</t>
  </si>
  <si>
    <t>_gc1tN-4rls</t>
  </si>
  <si>
    <t>https://youtu.be/_gc1tN-4rls?si=8azJyB9wfXdVa1Ow</t>
  </si>
  <si>
    <t>https://drive.google.com/file/d/1vC5LDJnFqyoodkePcmulHzsqkCByldCB/view?usp=drive_link</t>
  </si>
  <si>
    <t>Factoring polynomials: common factor (old)</t>
  </si>
  <si>
    <t>فیکٹرنگ کثیرالعمل: عام عنصر (پرانا)</t>
  </si>
  <si>
    <t>499MvHFrqUU</t>
  </si>
  <si>
    <t>https://www.youtube.com/watch?v=499MvHFrqUU</t>
  </si>
  <si>
    <t>XTFGgPaYkR8</t>
  </si>
  <si>
    <t>https://youtu.be/XTFGgPaYkR8?si=41roN1I9KrHRmypM</t>
  </si>
  <si>
    <t>https://drive.google.com/file/d/1MmL6Fx-yBxYZF7KBTYhru4y9rIUviGmt/view?usp=drive_link</t>
  </si>
  <si>
    <t>_sIuZHYrdWM</t>
  </si>
  <si>
    <t>https://www.youtube.com/watch?v=_sIuZHYrdWM</t>
  </si>
  <si>
    <t>3-pRcOq_b6E</t>
  </si>
  <si>
    <t>https://youtu.be/3-pRcOq_b6E?si=es-oygQzlWI7HPJ1</t>
  </si>
  <si>
    <t>https://drive.google.com/file/d/1owzc3yv1s5Jj8WUiuCqdY6XvhzFHfIiv/view?usp=drive_link</t>
  </si>
  <si>
    <t>Worked example: evaluating expressions using structure</t>
  </si>
  <si>
    <t>کام کیا مثال: ساخت کا استعمال کرتے ہوئے اظہار کا اندازہ کرنا</t>
  </si>
  <si>
    <t>TIwGXn4NalM</t>
  </si>
  <si>
    <t>https://www.youtube.com/watch?v=TIwGXn4NalM</t>
  </si>
  <si>
    <t>2zCjBgV4ONs</t>
  </si>
  <si>
    <t>https://youtu.be/2zCjBgV4ONs?si=LhuNVpPQIBxkAZ5w</t>
  </si>
  <si>
    <t>https://drive.google.com/file/d/1MP9ot0BDDJrBhDweqMilf7qxxeqExul2/view?usp=drive_link</t>
  </si>
  <si>
    <t>Worked example: evaluating expressions using structure (more examples)</t>
  </si>
  <si>
    <t>کام کرنے والی مثال: ساخت کا استعمال کرتے ہوئے تاثرات کا اندازہ (مزید مثالوں)</t>
  </si>
  <si>
    <t>CLQRZ2UbQ4Q</t>
  </si>
  <si>
    <t>https://www.youtube.com/watch?v=CLQRZ2UbQ4Q</t>
  </si>
  <si>
    <t>f0TZHWXaKKQ</t>
  </si>
  <si>
    <t>https://youtu.be/f0TZHWXaKKQ?si=yoyOknLfBSapJwhL</t>
  </si>
  <si>
    <t>https://drive.google.com/file/d/1elNoIMC6j07NzrNSZQAwQe_GSH7z9pDg/view?usp=drive_link</t>
  </si>
  <si>
    <t>Factoring quadratics as (x+a)(x+b)</t>
  </si>
  <si>
    <t>(x+a) (x+b) کے طور پر فیکٹرنگ چوکور</t>
  </si>
  <si>
    <t>D3a8NnpQ2vU</t>
  </si>
  <si>
    <t>https://www.youtube.com/watch?v=D3a8NnpQ2vU</t>
  </si>
  <si>
    <t>Ww2JhkcF1cw</t>
  </si>
  <si>
    <t>https://www.youtube.com/watch?v=Ww2JhkcF1cw</t>
  </si>
  <si>
    <t>https://drive.google.com/file/d/1PlsL5gZA6sWSUGJlD2lJ5TB9FHNm_xM2/view?usp=drive_link</t>
  </si>
  <si>
    <t>Factoring quadratics as (x+a)(x+b) (example 2)</t>
  </si>
  <si>
    <t>(x+a) (x+b) (مثال کے طور پر 2)</t>
  </si>
  <si>
    <t>1kfq0aR3ASs</t>
  </si>
  <si>
    <t>https://www.youtube.com/watch?v=1kfq0aR3ASs</t>
  </si>
  <si>
    <t>l_8yqXhtH_o</t>
  </si>
  <si>
    <t>https://www.youtube.com/watch?v=l_8yqXhtH_o</t>
  </si>
  <si>
    <t>https://drive.google.com/file/d/1-elLIeYpd8Pk_mEh6_bCfBLPtfHD4iTy/view?usp=drive_link</t>
  </si>
  <si>
    <t>More examples of factoring quadratics as (x+a)(x+b)</t>
  </si>
  <si>
    <t>(x+a) (x+b) کے طور پر چوبیجٹکس فیکٹرنگ کی مزید مثالیں</t>
  </si>
  <si>
    <t>eF6zYNzlZKQ</t>
  </si>
  <si>
    <t>https://www.youtube.com/watch?v=eF6zYNzlZKQ</t>
  </si>
  <si>
    <t>EoT_URtjF1c</t>
  </si>
  <si>
    <t>https://www.youtube.com/watch?v=EoT_URtjF1c</t>
  </si>
  <si>
    <t>https://drive.google.com/file/d/1Blyq8jdPTe9qGAXPdWan3B7M5VDGsXpr/view?usp=drive_link</t>
  </si>
  <si>
    <t>Intro to grouping</t>
  </si>
  <si>
    <t>گروپ بندی کا تعارف</t>
  </si>
  <si>
    <t>X7B_tH4O-_s</t>
  </si>
  <si>
    <t>https://www.youtube.com/watch?v=X7B_tH4O-_s</t>
  </si>
  <si>
    <t>Z66f-P-6bWo</t>
  </si>
  <si>
    <t>https://www.youtube.com/watch?v=Z66f-P-6bWo</t>
  </si>
  <si>
    <t>https://drive.google.com/file/d/1fcRuHCBGWWS6pj1o2naK6hPlE4CeudOU/view?usp=drive_link</t>
  </si>
  <si>
    <t>Factoring quadratics by grouping</t>
  </si>
  <si>
    <t>گروپ بندی کے ذریعہ کواڈیٹریٹکس فیکٹرنگ</t>
  </si>
  <si>
    <t>u1SAo2GiX8A</t>
  </si>
  <si>
    <t>https://www.youtube.com/watch?v=u1SAo2GiX8A</t>
  </si>
  <si>
    <t>6w0fQnO_cKg</t>
  </si>
  <si>
    <t>https://www.youtube.com/watch?v=6w0fQnO_cKg</t>
  </si>
  <si>
    <t>https://drive.google.com/file/d/1ZDECalfudQ3a5FzPvYAvAq1U_yIDrx17/view?usp=drive_link</t>
  </si>
  <si>
    <t>Quadratics II</t>
  </si>
  <si>
    <t>Factoring quadratics: common factor + grouping</t>
  </si>
  <si>
    <t>کواڈیٹریٹکس II</t>
  </si>
  <si>
    <t>فیکٹرنگ چوکور: مشترکہ عنصر + گروپ بندی</t>
  </si>
  <si>
    <t>R-rhSQzFJL0</t>
  </si>
  <si>
    <t>https://www.youtube.com/watch?v=R-rhSQzFJL0</t>
  </si>
  <si>
    <t>R9SjqNztcrQ</t>
  </si>
  <si>
    <t>https://www.youtube.com/watch?v=R9SjqNztcrQ</t>
  </si>
  <si>
    <t>https://drive.google.com/file/d/1RxocHUVZA719Ue9C4rcUaKmh79wrhfMZ/view?usp=drive_link</t>
  </si>
  <si>
    <t>Factoring quadratics: negative common factor + grouping</t>
  </si>
  <si>
    <t>فیکٹرنگ چوکور: منفی مشترکہ عنصر + گروپ بندی</t>
  </si>
  <si>
    <t>d-2Lcp0QKfI</t>
  </si>
  <si>
    <t>https://www.youtube.com/watch?v=d-2Lcp0QKfI</t>
  </si>
  <si>
    <t>rtMnUu4Cx5I</t>
  </si>
  <si>
    <t>https://www.youtube.com/watch?v=rtMnUu4Cx5I</t>
  </si>
  <si>
    <t>https://drive.google.com/file/d/1-U35AIUhYgXp_1NIAGtIXtdywC1KUOSM/view?usp=drive_link</t>
  </si>
  <si>
    <t>Factoring two-variable quadratics</t>
  </si>
  <si>
    <t>دو متغیر کواڈیٹریٹکس فیکٹرنگ</t>
  </si>
  <si>
    <t>DRpdoZQtvOM</t>
  </si>
  <si>
    <t>https://www.youtube.com/watch?v=DRpdoZQtvOM</t>
  </si>
  <si>
    <t>-AaBgU1tNbk</t>
  </si>
  <si>
    <t>https://youtu.be/-AaBgU1tNbk?si=d5pn6Wk-Ygn8Tajg</t>
  </si>
  <si>
    <t>https://drive.google.com/file/d/1qp61gcWv5XVJ3M1Nubxa9ZAI_MtQ-y18/view?usp=drive_link</t>
  </si>
  <si>
    <t>Factoring two-variable quadratics: rearranging</t>
  </si>
  <si>
    <t>دو متغیر کواڈیٹریٹکس فیکٹرنگ: دوبارہ ترتیب دینا</t>
  </si>
  <si>
    <t>0xrvRKHoO2g</t>
  </si>
  <si>
    <t>https://www.youtube.com/watch?v=0xrvRKHoO2g</t>
  </si>
  <si>
    <t>EN1KM6GuOtg</t>
  </si>
  <si>
    <t>https://youtu.be/EN1KM6GuOtg?si=fsBZ-AEbnvilGhsm</t>
  </si>
  <si>
    <t>https://drive.google.com/file/d/184-nu4lpjPaEz9Cll9z6Fpmh51o7YHi0/view?usp=drive_link</t>
  </si>
  <si>
    <t>Factoring two-variable quadratics: grouping</t>
  </si>
  <si>
    <t>دو متغیر کواڈیٹریٹکس فیکٹرنگ: گروپ بندی</t>
  </si>
  <si>
    <t>HXIj16mjfgk</t>
  </si>
  <si>
    <t>https://www.youtube.com/watch?v=HXIj16mjfgk</t>
  </si>
  <si>
    <t>5HoHiccztpA</t>
  </si>
  <si>
    <t>https://youtu.be/5HoHiccztpA?si=CRMNlC_8Bfgwq6kw</t>
  </si>
  <si>
    <t>https://drive.google.com/file/d/1NPlOB9_MAo3Q1mf3KDrLa4l4RUKxsrrn/view?usp=drive_link</t>
  </si>
  <si>
    <t>Factoring quadratics with common factor (old)</t>
  </si>
  <si>
    <t>مشترکہ عنصر (پرانے) کے ساتھ کواڈریٹکس فیکٹرنگ</t>
  </si>
  <si>
    <t>GMoqg_s4Dl4</t>
  </si>
  <si>
    <t>https://www.youtube.com/watch?v=GMoqg_s4Dl4</t>
  </si>
  <si>
    <t>Johv6cgYYkA</t>
  </si>
  <si>
    <t>https://youtu.be/Johv6cgYYkA?si=gx2bv03t-rB7WMHY</t>
  </si>
  <si>
    <t>https://drive.google.com/file/d/1JnRzHhwqsJZR9rdtVIxwjq38WXUDYVnZ/view?usp=drive_link</t>
  </si>
  <si>
    <t>Difference of squares intro</t>
  </si>
  <si>
    <t>اسکوائرز انٹرو کا فرق</t>
  </si>
  <si>
    <t>HLNSouzygw0</t>
  </si>
  <si>
    <t>https://www.youtube.com/watch?v=HLNSouzygw0</t>
  </si>
  <si>
    <t>wSOgcpzvXX0</t>
  </si>
  <si>
    <t>https://www.youtube.com/watch?v=wSOgcpzvXX0</t>
  </si>
  <si>
    <t>https://drive.google.com/file/d/1-Iic3250pJcsVAgUCDlSwU6tBnIGWCsS/view?usp=drive_link</t>
  </si>
  <si>
    <t>Factoring difference of squares: leading coefficient ‚â† 1</t>
  </si>
  <si>
    <t>چوکوں کا فیکٹرنگ فرق: معروف گتانک ‚Â † 1</t>
  </si>
  <si>
    <t>jmbg-DKWuc4</t>
  </si>
  <si>
    <t>https://www.youtube.com/watch?v=jmbg-DKWuc4</t>
  </si>
  <si>
    <t>97faDzlMDQk</t>
  </si>
  <si>
    <t>https://www.youtube.com/watch?v=97faDzlMDQk</t>
  </si>
  <si>
    <t>https://drive.google.com/file/d/1SznF7GCv0xRBbrBW6kwwSwPJ0sZFcn4o/view?usp=drive_link</t>
  </si>
  <si>
    <t>Rephrase the title of the Urdu video so that it matches the title of the OG video and fix the video title</t>
  </si>
  <si>
    <t>Factoring difference of squares: analyzing factorization</t>
  </si>
  <si>
    <t>مربع کا فیکٹرنگ فرق: فیکٹرائزیشن کا تجزیہ کرنا</t>
  </si>
  <si>
    <t>TK-U1p9O6Nc</t>
  </si>
  <si>
    <t>https://www.youtube.com/watch?v=TK-U1p9O6Nc</t>
  </si>
  <si>
    <t>wMpdIphw0AU</t>
  </si>
  <si>
    <t>https://www.youtube.com/watch?v=wMpdIphw0AU</t>
  </si>
  <si>
    <t>https://drive.google.com/file/d/1S1WEWg0Bd95HQr-VfXD2OZlpchJjq1eH/view?usp=drive_link</t>
  </si>
  <si>
    <t>Change 'quadratics' to 'factorization' in the Urdu  video's title</t>
  </si>
  <si>
    <t>Factoring difference of squares: shared factors</t>
  </si>
  <si>
    <t>چوکوں کا فیکٹرنگ فرق: مشترکہ عوامل</t>
  </si>
  <si>
    <t>xYQR2LNZLeU</t>
  </si>
  <si>
    <t>https://www.youtube.com/watch?v=xYQR2LNZLeU</t>
  </si>
  <si>
    <t>5sh2q_6BqfU</t>
  </si>
  <si>
    <t>https://www.youtube.com/watch?v=5sh2q_6BqfU</t>
  </si>
  <si>
    <t>https://drive.google.com/file/d/1wZH61mhasR62AfqzQ87Vq7C6_DFBn-mZ/view?usp=drive_link</t>
  </si>
  <si>
    <t>Factoring difference of squares: missing values</t>
  </si>
  <si>
    <t>مربع کا فیکٹرنگ فرق: گمشدہ اقدار</t>
  </si>
  <si>
    <t>IRmv-Z--3LA</t>
  </si>
  <si>
    <t>https://www.youtube.com/watch?v=IRmv-Z--3LA</t>
  </si>
  <si>
    <t>863UIEeTDbY</t>
  </si>
  <si>
    <t>https://www.youtube.com/watch?v=863UIEeTDbY</t>
  </si>
  <si>
    <t>https://drive.google.com/file/d/1A2gZ7lp1VbXKh-ybP5SEGFJcIuL_GiLZ/view?usp=drive_link</t>
  </si>
  <si>
    <t>Factoring difference of squares: two variables (example 2)</t>
  </si>
  <si>
    <t>چوکوں کا فیکٹرنگ فرق: دو متغیر (مثال 2)</t>
  </si>
  <si>
    <t>YahJQvY396o</t>
  </si>
  <si>
    <t>https://www.youtube.com/watch?v=YahJQvY396o</t>
  </si>
  <si>
    <t>ESdfuiylD2Y</t>
  </si>
  <si>
    <t>https://www.youtube.com/watch?v=ESdfuiylD2Y</t>
  </si>
  <si>
    <t>https://drive.google.com/file/d/1FYxoazjGlplWg2GwWnZmnX8e2ZdXvuOQ/view?usp=drive_link</t>
  </si>
  <si>
    <t>Perfect square factorization intro</t>
  </si>
  <si>
    <t>کامل مربع فیکٹرائزیشن انٹرو</t>
  </si>
  <si>
    <t>JX5Zvh6swmo</t>
  </si>
  <si>
    <t>https://www.youtube.com/watch?v=JX5Zvh6swmo</t>
  </si>
  <si>
    <t>tH5Lk-xy62k</t>
  </si>
  <si>
    <t>https://www.youtube.com/watch?v=tH5Lk-xy62k</t>
  </si>
  <si>
    <t>https://drive.google.com/file/d/1CII8UYNvG0uzD8XkKF360Szvef8vwve6/view?usp=drive_link</t>
  </si>
  <si>
    <t>Factoring perfect squares</t>
  </si>
  <si>
    <t>کامل چوکوں کو فیکٹرنگ</t>
  </si>
  <si>
    <t>liRNTieIU_k</t>
  </si>
  <si>
    <t>https://www.youtube.com/watch?v=liRNTieIU_k</t>
  </si>
  <si>
    <t>nlVaGgyqOfQ</t>
  </si>
  <si>
    <t>https://www.youtube.com/watch?v=nlVaGgyqOfQ</t>
  </si>
  <si>
    <t>https://drive.google.com/file/d/1_DgHceBcCu84_OirRAF6ACyQHGKznytP/view?usp=drive_link</t>
  </si>
  <si>
    <t>The OG video is incorrect</t>
  </si>
  <si>
    <t>Identifying perfect square form</t>
  </si>
  <si>
    <t>کامل مربع فارم کی نشاندہی کرنا</t>
  </si>
  <si>
    <t>4STGvuoBi5U</t>
  </si>
  <si>
    <t>https://www.youtube.com/watch?v=4STGvuoBi5U</t>
  </si>
  <si>
    <t>loQv-1MX9Ks</t>
  </si>
  <si>
    <t>https://www.youtube.com/watch?v=loQv-1MX9Ks</t>
  </si>
  <si>
    <t>https://drive.google.com/file/d/1yS0HCPvxBTIF5yMbil8s9RgJJWOKPi9I/view?usp=drive_link</t>
  </si>
  <si>
    <t>Factoring perfect squares: negative common factor</t>
  </si>
  <si>
    <t>فیکٹرنگ کامل اسکوائر: منفی مشترکہ عنصر</t>
  </si>
  <si>
    <t>XuwldEyWjH0</t>
  </si>
  <si>
    <t>https://www.youtube.com/watch?v=XuwldEyWjH0</t>
  </si>
  <si>
    <t>l1ypgBUqhi0</t>
  </si>
  <si>
    <t>https://www.youtube.com/watch?v=l1ypgBUqhi0</t>
  </si>
  <si>
    <t>https://drive.google.com/file/d/1mZ6hzb2KvM8N9pvxq8Q5-aPvz_0O7B0J/view?usp=drive_link</t>
  </si>
  <si>
    <t>Factoring perfect squares: missing values</t>
  </si>
  <si>
    <t>فیکٹرنگ کامل چوکوں: گمشدہ اقدار</t>
  </si>
  <si>
    <t>oIslHyWJHEY</t>
  </si>
  <si>
    <t>https://www.youtube.com/watch?v=oIslHyWJHEY</t>
  </si>
  <si>
    <t>f4xjvMs9Uc8</t>
  </si>
  <si>
    <t>https://www.youtube.com/watch?v=f4xjvMs9Uc8</t>
  </si>
  <si>
    <t>https://drive.google.com/file/d/1fhlV-tQB7Baz2f2L1mV-065UtFI7PfAz/view?usp=drive_link</t>
  </si>
  <si>
    <t>Factoring perfect squares: shared factors</t>
  </si>
  <si>
    <t>فیکٹرنگ کامل اسکوائر: مشترکہ عوامل</t>
  </si>
  <si>
    <t>6jZZ6EeE-j0</t>
  </si>
  <si>
    <t>https://www.youtube.com/watch?v=6jZZ6EeE-j0</t>
  </si>
  <si>
    <t>YQgrKKQSEXg</t>
  </si>
  <si>
    <t>https://www.youtube.com/watch?v=YQgrKKQSEXg</t>
  </si>
  <si>
    <t>https://drive.google.com/file/d/1JrCspfSxic0fV_tsaSY4Q3yG3KmB833I/view?usp=drive_link</t>
  </si>
  <si>
    <t>Strategy in factoring quadratics (part 1 of 2)</t>
  </si>
  <si>
    <t>کواڈراٹکس فیکٹرنگ میں حکمت عملی (2 کا حصہ 1)</t>
  </si>
  <si>
    <t>2hHyY1eyHQs</t>
  </si>
  <si>
    <t>https://www.youtube.com/watch?v=2hHyY1eyHQs</t>
  </si>
  <si>
    <t>Roc2ZJ3cUPM</t>
  </si>
  <si>
    <t>https://www.youtube.com/watch?v=Roc2ZJ3cUPM</t>
  </si>
  <si>
    <t>https://drive.google.com/file/d/1m8-CJ0hxgKt-ulJupftwxYuqinj9RLz0/view?usp=drive_link</t>
  </si>
  <si>
    <t>Strategy in factoring quadratics (part 2 of 2)</t>
  </si>
  <si>
    <t>کواڈریٹکس کو فیکٹرنگ میں حکمت عملی (2 کا حصہ 2)</t>
  </si>
  <si>
    <t>ahPdiNQGXRA</t>
  </si>
  <si>
    <t>https://www.youtube.com/watch?v=ahPdiNQGXRA</t>
  </si>
  <si>
    <t>JOKAoWXNzq4</t>
  </si>
  <si>
    <t>https://www.youtube.com/watch?v=JOKAoWXNzq4</t>
  </si>
  <si>
    <t>https://drive.google.com/file/d/1pkkygWulwP01jWUE9RBmOa0yYJO2yArk/view?usp=drive_link</t>
  </si>
  <si>
    <t>Quadratics III</t>
  </si>
  <si>
    <t>Parabolas intro</t>
  </si>
  <si>
    <t>کواڈیٹریٹکس III</t>
  </si>
  <si>
    <t>پیرابولاس انٹرو</t>
  </si>
  <si>
    <t>BGz3pkoGPag</t>
  </si>
  <si>
    <t>https://www.youtube.com/watch?v=BGz3pkoGPag</t>
  </si>
  <si>
    <t>YY4Hl89b_J8</t>
  </si>
  <si>
    <t>https://www.youtube.com/watch?v=YY4Hl89b_J8</t>
  </si>
  <si>
    <t>https://drive.google.com/file/d/1OF4cania_U-2Xop9vhNP3W9MI-OHj_38/view?usp=drive_link</t>
  </si>
  <si>
    <t>Zero product property</t>
  </si>
  <si>
    <t>صفر پروڈکٹ پراپرٹی</t>
  </si>
  <si>
    <t>-lWVpoPaPBc</t>
  </si>
  <si>
    <t>https://www.youtube.com/watch?v=-lWVpoPaPBc</t>
  </si>
  <si>
    <t>F2rakCSGPPA</t>
  </si>
  <si>
    <t>https://www.youtube.com/watch?v=F2rakCSGPPA</t>
  </si>
  <si>
    <t>https://drive.google.com/file/d/1SICHIEbF8_AvR5ciqCsc5t422_m8XkCd/view?usp=drive_link</t>
  </si>
  <si>
    <t>Graphing quadratics in factored form</t>
  </si>
  <si>
    <t>فیکٹرڈ فارم میں چوکور چوکور</t>
  </si>
  <si>
    <t>EV57jv7JKCs</t>
  </si>
  <si>
    <t>https://www.youtube.com/watch?v=EV57jv7JKCs</t>
  </si>
  <si>
    <t>gsHQkQOFp1s</t>
  </si>
  <si>
    <t>https://www.youtube.com/watch?v=gsHQkQOFp1s</t>
  </si>
  <si>
    <t>https://drive.google.com/file/d/1wqJOYhLJtE9n-4zRWmlCQrSHcxeyRT57/view?usp=drive_link</t>
  </si>
  <si>
    <t>Quadratic word problems (factored form)</t>
  </si>
  <si>
    <t>چوکور الفاظ کے مسائل (فیکٹرڈ فارم)</t>
  </si>
  <si>
    <t>xVZA6NOQA7A</t>
  </si>
  <si>
    <t>https://www.youtube.com/watch?v=xVZA6NOQA7A</t>
  </si>
  <si>
    <t>awi0ZikShJM</t>
  </si>
  <si>
    <t>https://www.youtube.com/watch?v=awi0ZikShJM</t>
  </si>
  <si>
    <t>https://drive.google.com/file/d/1PfnfBOCY7ClB8I4S7EArk4xZZUNq7-BP/view?usp=drive_link</t>
  </si>
  <si>
    <t>Solving quadratics by taking square roots</t>
  </si>
  <si>
    <t>مربع جڑیں لے کر چوکور کو حل کرنا</t>
  </si>
  <si>
    <t>RweAgQwLdMs</t>
  </si>
  <si>
    <t>https://www.youtube.com/watch?v=RweAgQwLdMs</t>
  </si>
  <si>
    <t>eP-0gXtSEPk</t>
  </si>
  <si>
    <t>https://www.youtube.com/watch?v=eP-0gXtSEPk</t>
  </si>
  <si>
    <t>https://drive.google.com/file/d/1NYVj3IYbtBjA4U1iQq2SpcRUN0Qgqg7_/view?usp=drive_link</t>
  </si>
  <si>
    <t>Solving quadratics by taking square roots examples</t>
  </si>
  <si>
    <t>مربع جڑوں کی مثالیں لے کر چوکور کو حل کرنا</t>
  </si>
  <si>
    <t>VTlvg4wJ1X0</t>
  </si>
  <si>
    <t>https://www.youtube.com/watch?v=VTlvg4wJ1X0</t>
  </si>
  <si>
    <t>Jtqb3hvomkA</t>
  </si>
  <si>
    <t>https://www.youtube.com/watch?v=Jtqb3hvomkA</t>
  </si>
  <si>
    <t>https://drive.google.com/file/d/1ROuibDgqhXqoltey47uQpFBmfoUWplo6/view?usp=drive_link</t>
  </si>
  <si>
    <t>Solving quadratics by taking square roots: with steps</t>
  </si>
  <si>
    <t>مربع جڑیں لے کر چوکور کو حل کرنا: اقدامات کے ساتھ</t>
  </si>
  <si>
    <t>naVFTNWVlQU</t>
  </si>
  <si>
    <t>https://www.youtube.com/watch?v=naVFTNWVlQU</t>
  </si>
  <si>
    <t>qDb1OtP_ZDc</t>
  </si>
  <si>
    <t>https://www.youtube.com/watch?v=qDb1OtP_ZDc</t>
  </si>
  <si>
    <t>https://drive.google.com/file/d/1FdoghVduEi7bQ0Be0uGznWhyK3Z0WG2M/view?usp=drive_link</t>
  </si>
  <si>
    <t>Quadratics by taking square roots: strategy</t>
  </si>
  <si>
    <t>مربع جڑیں لے کر کواڈیٹریٹکس: حکمت عملی</t>
  </si>
  <si>
    <t>jtPvDycHVQw</t>
  </si>
  <si>
    <t>https://www.youtube.com/watch?v=jtPvDycHVQw</t>
  </si>
  <si>
    <t>00ApkGYdzFQ</t>
  </si>
  <si>
    <t>https://www.youtube.com/watch?v=00ApkGYdzFQ</t>
  </si>
  <si>
    <t>https://drive.google.com/file/d/1iqX0giifh9EpD0P1s0auRS80Wb0vHAMo/view?usp=drive_link</t>
  </si>
  <si>
    <t>Vertex form introduction</t>
  </si>
  <si>
    <t>ورٹیکس فارم کا تعارف</t>
  </si>
  <si>
    <t>_QqhuLixNEk</t>
  </si>
  <si>
    <t>https://www.youtube.com/watch?v=_QqhuLixNEk</t>
  </si>
  <si>
    <t>XX1qqL4YIRE</t>
  </si>
  <si>
    <t>https://www.youtube.com/watch?v=XX1qqL4YIRE</t>
  </si>
  <si>
    <t>https://drive.google.com/file/d/1ceWNJjuwWBUU2Z_U-6hqnsYzsrNFO--u/view?usp=drive_link</t>
  </si>
  <si>
    <t>Graphing quadratics: vertex form</t>
  </si>
  <si>
    <t>گرافنگ چوکور: ورٹیکس فارم</t>
  </si>
  <si>
    <t>7QMoNY6FzvM</t>
  </si>
  <si>
    <t>https://www.youtube.com/watch?v=7QMoNY6FzvM</t>
  </si>
  <si>
    <t>khifQZ85BDY</t>
  </si>
  <si>
    <t>https://www.youtube.com/watch?v=khifQZ85BDY</t>
  </si>
  <si>
    <t>https://drive.google.com/file/d/1ooIHenQCtKoBHKTLJZRbnmZzszyUZaaC/view?usp=drive_link</t>
  </si>
  <si>
    <t>Quadratic word problems (vertex form)</t>
  </si>
  <si>
    <t>چوکور لفظی مسائل (ورٹیکس فارم)</t>
  </si>
  <si>
    <t>lUA1LYCoIAg</t>
  </si>
  <si>
    <t>https://www.youtube.com/watch?v=lUA1LYCoIAg</t>
  </si>
  <si>
    <t>VxamcgK50m4</t>
  </si>
  <si>
    <t>https://www.youtube.com/watch?v=VxamcgK50m4</t>
  </si>
  <si>
    <t>https://drive.google.com/file/d/1mpl0lc6VIiYcndad4rddos-le_twd_fz/view?usp=drive_link</t>
  </si>
  <si>
    <t>Quadratics IV</t>
  </si>
  <si>
    <t>Solving quadratics by factoring</t>
  </si>
  <si>
    <t>کواڈیٹریٹکسIV</t>
  </si>
  <si>
    <t>فیکٹرنگ کے ذریعہ چوکور کو حل کرنا</t>
  </si>
  <si>
    <t>2ZzuZvz33X0</t>
  </si>
  <si>
    <t>https://www.youtube.com/watch?v=2ZzuZvz33X0</t>
  </si>
  <si>
    <t>4y02Y8yq5rk</t>
  </si>
  <si>
    <t>https://www.youtube.com/watch?v=4y02Y8yq5rk</t>
  </si>
  <si>
    <t>https://drive.google.com/file/d/1B3EYcjbq907S02T7gYOYBG8XGRdR-DEA/view?usp=drive_link</t>
  </si>
  <si>
    <t>Solving quadratics by factoring: leading coefficient ‚â† 1</t>
  </si>
  <si>
    <t>فیکٹرنگ کے ذریعہ چوکور کو حل کرنا: معروف گتانک ‚â † 1</t>
  </si>
  <si>
    <t>KbFwLvCOBUI</t>
  </si>
  <si>
    <t>https://www.youtube.com/watch?v=KbFwLvCOBUI</t>
  </si>
  <si>
    <t>x3o8oeDA-IY</t>
  </si>
  <si>
    <t>https://www.youtube.com/watch?v=x3o8oeDA-IY</t>
  </si>
  <si>
    <t>https://drive.google.com/file/d/1kJcznlKscuSoJOys9r5ReWrsWQVBaDI-/view?usp=drive_link</t>
  </si>
  <si>
    <t>Solving quadratics using structure</t>
  </si>
  <si>
    <t>ساخت کا استعمال کرتے ہوئے چوکور کو حل کرنا</t>
  </si>
  <si>
    <t>ZIqW_sXymrM</t>
  </si>
  <si>
    <t>https://www.youtube.com/watch?v=ZIqW_sXymrM</t>
  </si>
  <si>
    <t>4QNYR0TNxrY</t>
  </si>
  <si>
    <t>https://www.youtube.com/watch?v=4QNYR0TNxrY</t>
  </si>
  <si>
    <t>https://drive.google.com/file/d/1mzwHGpducTq87d3faOty-h9fqdAGIMgh/view?usp=drive_link</t>
  </si>
  <si>
    <t>Quadratic equations word problem: triangle dimensions</t>
  </si>
  <si>
    <t>چوکور مساوات کے الفاظ کا مسئلہ: مثلث کے طول و عرض</t>
  </si>
  <si>
    <t>STcsaKuW-24</t>
  </si>
  <si>
    <t>https://www.youtube.com/watch?v=STcsaKuW-24</t>
  </si>
  <si>
    <t>upU1PeFoO2M</t>
  </si>
  <si>
    <t>https://www.youtube.com/watch?v=upU1PeFoO2M</t>
  </si>
  <si>
    <t>https://drive.google.com/file/d/1Eew2vzQIG-3UXSJesFtlG2nOcinxbBvu/view?usp=drive_link</t>
  </si>
  <si>
    <t>Quadratic equations word problem: box dimensions</t>
  </si>
  <si>
    <t>چوکور مساوات کے الفاظ کا مسئلہ: باکس کے طول و عرض</t>
  </si>
  <si>
    <t>vl9o9XEfXtw</t>
  </si>
  <si>
    <t>https://www.youtube.com/watch?v=vl9o9XEfXtw</t>
  </si>
  <si>
    <t>Q4fgsOiRM5Y</t>
  </si>
  <si>
    <t>https://www.youtube.com/watch?v=Q4fgsOiRM5Y</t>
  </si>
  <si>
    <t>https://drive.google.com/file/d/1M4DKwJM1m4iEdva0O9ONhg1ZSv88jcV0/view?usp=drive_link</t>
  </si>
  <si>
    <t>The quadratic formula</t>
  </si>
  <si>
    <t>چوکور فارمولا</t>
  </si>
  <si>
    <t>i7idZfS8t8w</t>
  </si>
  <si>
    <t>https://www.youtube.com/watch?v=i7idZfS8t8w</t>
  </si>
  <si>
    <t>ix8yhtP0BJg</t>
  </si>
  <si>
    <t>https://www.youtube.com/watch?v=ix8yhtP0BJg</t>
  </si>
  <si>
    <t>https://drive.google.com/file/d/1VE5ZNzOQIZBDc6-Qcf_1AZ0hptDPYl9J/view?usp=drive_link</t>
  </si>
  <si>
    <t>Worked example: quadratic formula (example 2)</t>
  </si>
  <si>
    <t>کام کیا مثال: چوکور فارمولا (مثال 2)</t>
  </si>
  <si>
    <t>CLrImGKeuEI</t>
  </si>
  <si>
    <t>https://www.youtube.com/watch?v=CLrImGKeuEI</t>
  </si>
  <si>
    <t>KeeEaf2g7hU</t>
  </si>
  <si>
    <t>https://www.youtube.com/watch?v=KeeEaf2g7hU</t>
  </si>
  <si>
    <t>https://drive.google.com/file/d/1nji_KOKjJTQsmMm6Qd_8WZAlS-39C1T1/view?usp=drive_link</t>
  </si>
  <si>
    <t>Worked example: quadratic formula (negative coefficients)</t>
  </si>
  <si>
    <t>کام کی مثال: چوکور فارمولا (منفی گتانک)</t>
  </si>
  <si>
    <t>_E3gx_yQhHQ</t>
  </si>
  <si>
    <t>https://www.youtube.com/watch?v=_E3gx_yQhHQ</t>
  </si>
  <si>
    <t>zrMGT4dJSuk</t>
  </si>
  <si>
    <t>https://www.youtube.com/watch?v=zrMGT4dJSuk</t>
  </si>
  <si>
    <t>https://drive.google.com/file/d/1xMwWnncutx9Tng1Fq9cOyNPZQPHIxxpL/view?usp=drive_link</t>
  </si>
  <si>
    <t>Using the quadratic formula: number of solutions</t>
  </si>
  <si>
    <t>چوکور فارمولے کا استعمال: حل کی تعداد</t>
  </si>
  <si>
    <t>XUvKjC21fYU</t>
  </si>
  <si>
    <t>https://www.youtube.com/watch?v=XUvKjC21fYU</t>
  </si>
  <si>
    <t>4yCJP8H4aJA</t>
  </si>
  <si>
    <t>https://www.youtube.com/watch?v=4yCJP8H4aJA</t>
  </si>
  <si>
    <t>https://drive.google.com/file/d/1H1Au-gvPQFjB9O2ce2gY3P5aE44EZGQV/view?usp=drive_link</t>
  </si>
  <si>
    <t>Proof of the quadratic formula</t>
  </si>
  <si>
    <t>چوکور فارمولے کا ثبوت</t>
  </si>
  <si>
    <t>r3SEkdtpobo</t>
  </si>
  <si>
    <t>https://www.youtube.com/watch?v=r3SEkdtpobo</t>
  </si>
  <si>
    <t>GzX3FJGZoqs</t>
  </si>
  <si>
    <t>https://www.youtube.com/watch?v=GzX3FJGZoqs</t>
  </si>
  <si>
    <t>https://drive.google.com/file/d/1eqxjRCYeX8K8jY96dewMKwRpszDmCdAC/view?usp=drive_link</t>
  </si>
  <si>
    <t>Completing the square</t>
  </si>
  <si>
    <t>مربع مکمل کرنا</t>
  </si>
  <si>
    <t>bNQY0z76M5A</t>
  </si>
  <si>
    <t>https://www.youtube.com/watch?v=bNQY0z76M5A</t>
  </si>
  <si>
    <t>Q-t-D1Gnf9w</t>
  </si>
  <si>
    <t>https://www.youtube.com/watch?v=Q-t-D1Gnf9w</t>
  </si>
  <si>
    <t>https://drive.google.com/file/d/1fSfDmnjr0W4j_zH-jW0yo8e7DdNN0Qij/view?usp=drive_link</t>
  </si>
  <si>
    <t>Worked example: completing the square (intro)</t>
  </si>
  <si>
    <t>کام کیا مثال: مربع مکمل کرنا (تعارف)</t>
  </si>
  <si>
    <t>VvuuRpJbbHE</t>
  </si>
  <si>
    <t>https://www.youtube.com/watch?v=VvuuRpJbbHE</t>
  </si>
  <si>
    <t>afyvF97NIUo</t>
  </si>
  <si>
    <t>https://www.youtube.com/watch?v=afyvF97NIUo</t>
  </si>
  <si>
    <t>https://drive.google.com/file/d/1grr5SCKiOsPhbpSFpBxsOClNvC9mlamN/view?usp=drive_link</t>
  </si>
  <si>
    <t>Worked example: rewriting expressions by completing the square</t>
  </si>
  <si>
    <t>کام کیا مثال: مربع مکمل کرکے اظہار رائے کو دوبارہ لکھنا</t>
  </si>
  <si>
    <t>sh-MP-dVhD4</t>
  </si>
  <si>
    <t>https://www.youtube.com/watch?v=sh-MP-dVhD4</t>
  </si>
  <si>
    <t>_cWblY1hcdc</t>
  </si>
  <si>
    <t>https://www.youtube.com/watch?v=_cWblY1hcdc</t>
  </si>
  <si>
    <t>https://drive.google.com/file/d/1mhSBCPd5zdrn386lDZryUYnDnDnZ9uCG/view?usp=drive_link</t>
  </si>
  <si>
    <t>Worked example: solving equations by completing the square</t>
  </si>
  <si>
    <t>کام کیا مثال: اسکوائر کو مکمل کرکے مساوات کو حل کرنا</t>
  </si>
  <si>
    <t>KouDAzYl_bc</t>
  </si>
  <si>
    <t>https://www.youtube.com/watch?v=KouDAzYl_bc</t>
  </si>
  <si>
    <t>csr3uiZPfBc</t>
  </si>
  <si>
    <t>https://www.youtube.com/watch?v=csr3uiZPfBc</t>
  </si>
  <si>
    <t>https://drive.google.com/file/d/1fuQdzojiathZn5q0a0CvX5Wo9py-I2_z/view?usp=drive_link</t>
  </si>
  <si>
    <t>Worked example: completing the square (leading coefficient ‚â† 1)</t>
  </si>
  <si>
    <t>کام کرنے والی مثال: مربع مکمل کرنا (معروف قابلیت ‚â † 1)</t>
  </si>
  <si>
    <t>TV5kDqiJ1Os</t>
  </si>
  <si>
    <t>https://www.youtube.com/watch?v=TV5kDqiJ1Os</t>
  </si>
  <si>
    <t>_DDpcDGI1IA</t>
  </si>
  <si>
    <t>https://www.youtube.com/watch?v=_DDpcDGI1IA</t>
  </si>
  <si>
    <t>https://drive.google.com/file/d/1daD9gPmm5GBKiJDhcV0T9mMpEI0HdMfX/view?usp=drive_link</t>
  </si>
  <si>
    <t>Solving quadratics by completing the square: no solution</t>
  </si>
  <si>
    <t>مربع مکمل کرکے چوکور کو حل کرنا: کوئی حل نہیں</t>
  </si>
  <si>
    <t>6agzj3A9IgA</t>
  </si>
  <si>
    <t>https://www.youtube.com/watch?v=6agzj3A9IgA</t>
  </si>
  <si>
    <t>cNXnApICycI</t>
  </si>
  <si>
    <t>https://www.youtube.com/watch?v=cNXnApICycI</t>
  </si>
  <si>
    <t>https://drive.google.com/file/d/1oUfOChC0buOQeXXu6S_uFDeNjF5cwYX9/view?usp=drive_link</t>
  </si>
  <si>
    <t>Wrong Google drive file</t>
  </si>
  <si>
    <t>Quadratic functions &amp; equations</t>
  </si>
  <si>
    <t>Quadratics V</t>
  </si>
  <si>
    <t>Finding the vertex of a parabola in standard form</t>
  </si>
  <si>
    <t>چوکور افعال اور مساوات</t>
  </si>
  <si>
    <t>کواڈیٹریٹکسV</t>
  </si>
  <si>
    <t>معیاری شکل میں پیرابولا کی چوٹی تلاش کرنا</t>
  </si>
  <si>
    <t>IbI-l7mbKO4</t>
  </si>
  <si>
    <t>https://www.youtube.com/watch?v=IbI-l7mbKO4</t>
  </si>
  <si>
    <t>ueaSFwA0Rhs</t>
  </si>
  <si>
    <t>https://youtu.be/ueaSFwA0Rhs?si=LP28kgeeSlM4FMTp</t>
  </si>
  <si>
    <t>https://drive.google.com/file/d/1b-WOLjQTl6BGzY-S7dFI7sHdlzAJFNRz/view?t=4</t>
  </si>
  <si>
    <t>Graphing quadratics: standard form</t>
  </si>
  <si>
    <t>گرافنگ چوکور: معیاری شکل</t>
  </si>
  <si>
    <t>MQtsRYPx3v0</t>
  </si>
  <si>
    <t>https://www.youtube.com/watch?v=MQtsRYPx3v0</t>
  </si>
  <si>
    <t>tF6WfIDwNcU</t>
  </si>
  <si>
    <t>https://youtu.be/tF6WfIDwNcU?si=LpJKDZPvfHxKB3l4</t>
  </si>
  <si>
    <t>https://drive.google.com/file/d/1Ogw7EYI95fjEhhZWkbx3YsFhY_tmR1-K/view?t=32</t>
  </si>
  <si>
    <t>Quadratic word problem: ball</t>
  </si>
  <si>
    <t>چوکور لفظ کا مسئلہ: گیند</t>
  </si>
  <si>
    <t>OZtqz_xw0SQ</t>
  </si>
  <si>
    <t>https://www.youtube.com/watch?v=OZtqz_xw0SQ</t>
  </si>
  <si>
    <t>Fn7AefqAztA</t>
  </si>
  <si>
    <t>https://youtu.be/Fn7AefqAztA?si=FacLDhhZAIII3gLF</t>
  </si>
  <si>
    <t>https://drive.google.com/file/d/1U_2SptOC5VRV-L8C_qFHmL5dqZqqVp87/view</t>
  </si>
  <si>
    <t>Forms &amp; features of quadratic functions</t>
  </si>
  <si>
    <t>چوکور افعال کی شکلیں اور خصوصیات</t>
  </si>
  <si>
    <t>4Bc5-HRop5Y</t>
  </si>
  <si>
    <t>https://www.youtube.com/watch?v=4Bc5-HRop5Y</t>
  </si>
  <si>
    <t>s8GRX4PRSDg</t>
  </si>
  <si>
    <t>https://youtu.be/s8GRX4PRSDg?si=hIl9dlyDH3GjkOlZ</t>
  </si>
  <si>
    <t>https://drive.google.com/file/d/1Bt2YS0V4MNCRNP_INf391EJ7yZbSslXx/view</t>
  </si>
  <si>
    <t>Worked examples: Forms &amp; features of quadratic functions</t>
  </si>
  <si>
    <t>کام کی مثالیں: چوکور افعال کی شکلیں اور خصوصیات</t>
  </si>
  <si>
    <t>eRbgHCaWQQE</t>
  </si>
  <si>
    <t>https://www.youtube.com/watch?v=eRbgHCaWQQE</t>
  </si>
  <si>
    <t>XNQTFjVOZ4Q</t>
  </si>
  <si>
    <t>https://youtu.be/XNQTFjVOZ4Q?si=eMotwHNL7RjbPL_g</t>
  </si>
  <si>
    <t>https://drive.google.com/file/d/1DMt854O3nTpcElukrDLVgOZJdVMCihZr/view</t>
  </si>
  <si>
    <t>Vertex &amp; axis of symmetry of a parabola</t>
  </si>
  <si>
    <t>پیرابولا کی ہم آہنگی کا ورٹیکس اور محور</t>
  </si>
  <si>
    <t>dfoXtodyiIA</t>
  </si>
  <si>
    <t>https://www.youtube.com/watch?v=dfoXtodyiIA</t>
  </si>
  <si>
    <t>y_0v35wU018</t>
  </si>
  <si>
    <t>https://youtu.be/y_0v35wU018?si=03cOeycI3vB13qYV</t>
  </si>
  <si>
    <t>https://drive.google.com/file/d/1Xw5Ypegv2ycqVyiSlMnAx6TYnSLozBYJ/view</t>
  </si>
  <si>
    <t>Finding features of quadratic functions</t>
  </si>
  <si>
    <t>چوکور افعال کی خصوصیات تلاش کرنا</t>
  </si>
  <si>
    <t>V-BAdpvejTw</t>
  </si>
  <si>
    <t>https://www.youtube.com/watch?v=V-BAdpvejTw</t>
  </si>
  <si>
    <t>f9o5vMv43PY</t>
  </si>
  <si>
    <t>https://youtu.be/f9o5vMv43PY?si=61-b3_dJwvQlyowY</t>
  </si>
  <si>
    <t>https://drive.google.com/file/d/1YTOINupMx3LThJ-D9jEQPIIC0xLSedW6/view?t=6</t>
  </si>
  <si>
    <t>Comparing features of quadratic functions</t>
  </si>
  <si>
    <t>چوکور افعال کی خصوصیات کا موازنہ کرنا</t>
  </si>
  <si>
    <t>UdLYAqN0gNY</t>
  </si>
  <si>
    <t>https://www.youtube.com/watch?v=UdLYAqN0gNY</t>
  </si>
  <si>
    <t>ZUG1WxSq_-U</t>
  </si>
  <si>
    <t>https://youtu.be/ZUG1WxSq_-U?si=Ht4H-Jvowc0uefip</t>
  </si>
  <si>
    <t>https://drive.google.com/file/d/1vAeVC1Zija0dwHv1y0pLksM6086MG8tG/view?t=4</t>
  </si>
  <si>
    <t>Comparing maximum points of quadratic functions</t>
  </si>
  <si>
    <t>چوکور افعال کے زیادہ سے زیادہ پوائنٹس کا موازنہ کرنا</t>
  </si>
  <si>
    <t>4Bx06GFyhUA</t>
  </si>
  <si>
    <t>https://www.youtube.com/watch?v=4Bx06GFyhUA</t>
  </si>
  <si>
    <t>M7m0NV0Ffxw</t>
  </si>
  <si>
    <t>https://youtu.be/M7m0NV0Ffxw?si=2iaeFrkjY1z9Y45F</t>
  </si>
  <si>
    <t>https://drive.google.com/file/d/1jDz1VwU6e-qXup0lqAzTomKVPWztRUBk/view</t>
  </si>
  <si>
    <t>Intro to parabola transformations</t>
  </si>
  <si>
    <t>پیرابولا تبدیلیوں کا تعارف</t>
  </si>
  <si>
    <t>99v51U3HSCU</t>
  </si>
  <si>
    <t>https://www.youtube.com/watch?v=99v51U3HSCU</t>
  </si>
  <si>
    <t>uY3ZVA2njyo</t>
  </si>
  <si>
    <t>https://youtu.be/uY3ZVA2njyo?si=zkntiVvBUFNpuEQh</t>
  </si>
  <si>
    <t>https://drive.google.com/file/d/1GYgUC9Gw4gxSQi657Mo5LllwfGV8f98x/view</t>
  </si>
  <si>
    <t>Shifting parabolas</t>
  </si>
  <si>
    <t>پیرابولاس کو منتقل کرنا</t>
  </si>
  <si>
    <t>ZmVOR6n_fzY</t>
  </si>
  <si>
    <t>https://www.youtube.com/watch?v=ZmVOR6n_fzY</t>
  </si>
  <si>
    <t>U7zlksEkISw</t>
  </si>
  <si>
    <t>https://youtu.be/U7zlksEkISw?si=TLYPqznzijKGYSzt</t>
  </si>
  <si>
    <t>https://drive.google.com/file/d/1nr0q_qb4s3gNcVxnzOWrkUG_3XakV7p6/view</t>
  </si>
  <si>
    <t>Scaling &amp; reflecting parabolas</t>
  </si>
  <si>
    <t>پیمانہ بندی اور عکاسی پیرابولاس</t>
  </si>
  <si>
    <t>AMsbZLxd3lE</t>
  </si>
  <si>
    <t>https://www.youtube.com/watch?v=AMsbZLxd3lE</t>
  </si>
  <si>
    <t>VqJnIUrIGU4</t>
  </si>
  <si>
    <t>https://youtu.be/VqJnIUrIGU4?si=cGHJYpFFKvjdE5hD</t>
  </si>
  <si>
    <t>https://drive.google.com/file/d/1VLJ8Epcc6Hsx7rHbnOV4g3pD8PDhNHxw/view</t>
  </si>
  <si>
    <t>Factoring monomials</t>
  </si>
  <si>
    <t>Polynomials</t>
  </si>
  <si>
    <t>Introduction to factoring higher degree polynomials</t>
  </si>
  <si>
    <t>فیکٹرنگ monomials</t>
  </si>
  <si>
    <t>متعدد</t>
  </si>
  <si>
    <t>اعلی ڈگری کثیر الجہتی فیکٹرنگ کا تعارف</t>
  </si>
  <si>
    <t>7y_2jQlnKag</t>
  </si>
  <si>
    <t>https://www.youtube.com/watch?v=7y_2jQlnKag</t>
  </si>
  <si>
    <t>sCz02g0v08Q</t>
  </si>
  <si>
    <t>https://youtu.be/sCz02g0v08Q?si=92jK27F-m2BhQ7Gy</t>
  </si>
  <si>
    <t>https://drive.google.com/file/d/1kEGJXnhY3vG-tY13DbsmuOOT-r6m8HkM/view?usp=drive_link</t>
  </si>
  <si>
    <t>Introduction to factoring higher degree monomials</t>
  </si>
  <si>
    <t>اعلی ڈگری monomials فیکٹرنگ کا تعارف</t>
  </si>
  <si>
    <t>Kze7cw30F60</t>
  </si>
  <si>
    <t>https://www.youtube.com/watch?v=Kze7cw30F60</t>
  </si>
  <si>
    <t>hxrXJc2Nos0</t>
  </si>
  <si>
    <t>https://youtu.be/hxrXJc2Nos0?si=BGE9b4Qj5OgB2jid</t>
  </si>
  <si>
    <t>https://drive.google.com/file/d/1P6-c2i5AzwvijXAD4XfSDzcvZPi63lmC/view?usp=drive_link</t>
  </si>
  <si>
    <t>Which monomial factorization is correct?</t>
  </si>
  <si>
    <t>کون سا monomial فیکٹرائزیشن درست ہے؟</t>
  </si>
  <si>
    <t>_MCPV8CQzf8</t>
  </si>
  <si>
    <t>https://www.youtube.com/watch?v=_MCPV8CQzf8</t>
  </si>
  <si>
    <t>VnVFLfJj1_A</t>
  </si>
  <si>
    <t>https://youtu.be/VnVFLfJj1_A?si=c_5Yb0bfinWAfnQV</t>
  </si>
  <si>
    <t>https://drive.google.com/file/d/1XhyKUDyeofEF5mQqzL6NIyFymg_bv2in/view?usp=drive_link</t>
  </si>
  <si>
    <t>Worked example: finding the missing monomial factor</t>
  </si>
  <si>
    <t>کام کرنے والی مثال: گمشدہ monomial عنصر کی تلاش</t>
  </si>
  <si>
    <t>kkrF9X6Fycg</t>
  </si>
  <si>
    <t>https://www.youtube.com/watch?v=kkrF9X6Fycg</t>
  </si>
  <si>
    <t>7Ou5NC6VMCQ</t>
  </si>
  <si>
    <t>https://youtu.be/7Ou5NC6VMCQ?si=W-Azp_DSwE3_7gAo</t>
  </si>
  <si>
    <t>https://drive.google.com/file/d/1cBYBfyPAAtEHw7_LOJTX1nHpSycK8dsV/view?usp=drive_link</t>
  </si>
  <si>
    <t>Worked example: finding missing monomial side in area model</t>
  </si>
  <si>
    <t>کام کیا مثال: ایریا ماڈل میں گمشدہ مونومیئل پہلو تلاش کرنا</t>
  </si>
  <si>
    <t>UYh7Sj_yR8c</t>
  </si>
  <si>
    <t>https://www.youtube.com/watch?v=UYh7Sj_yR8c</t>
  </si>
  <si>
    <t>3qXBuGFo3YQ</t>
  </si>
  <si>
    <t>https://youtu.be/3qXBuGFo3YQ?si=1D7QLFoOr52i33KS</t>
  </si>
  <si>
    <t>Common factors</t>
  </si>
  <si>
    <t>Greatest common factor of monomials</t>
  </si>
  <si>
    <t>عام عوامل</t>
  </si>
  <si>
    <t>monomials کا سب سے بڑا مشترکہ عنصر</t>
  </si>
  <si>
    <t>_01wqwsb66E</t>
  </si>
  <si>
    <t>https://www.youtube.com/watch?v=_01wqwsb66E</t>
  </si>
  <si>
    <t>CLoxkUO7vOY</t>
  </si>
  <si>
    <t>https://youtu.be/CLoxkUO7vOY?si=sHgoqCCY5e_OD0Pz</t>
  </si>
  <si>
    <t>https://drive.google.com/file/d/1zKqF5N3PDor3PxSeRTqBX2DvLrJfwIHi/view?usp=drive_link</t>
  </si>
  <si>
    <t>Taking common factor from binomial</t>
  </si>
  <si>
    <t>بائنومیئل سے مشترکہ عنصر لینا</t>
  </si>
  <si>
    <t>iTn3TTF0IXk</t>
  </si>
  <si>
    <t>https://www.youtube.com/watch?v=iTn3TTF0IXk</t>
  </si>
  <si>
    <t>v6IHw02_0Ww</t>
  </si>
  <si>
    <t>https://youtu.be/v6IHw02_0Ww?si=8YsCgrA2p9Mw6x1I</t>
  </si>
  <si>
    <t>https://drive.google.com/file/d/1W3EDje-F1lZA8Jp1uK1yuUUl_ljPcGBB/view?usp=drive_link</t>
  </si>
  <si>
    <t>Taking common factor from trinomial</t>
  </si>
  <si>
    <t>ٹرانومیئل سے مشترکہ عنصر لینا</t>
  </si>
  <si>
    <t>MZl6Mna0leQ</t>
  </si>
  <si>
    <t>https://www.youtube.com/watch?v=MZl6Mna0leQ</t>
  </si>
  <si>
    <t>kjkPFIMW0dQ</t>
  </si>
  <si>
    <t>https://youtu.be/kjkPFIMW0dQ?si=Cw9qJEvEFV6ffhev</t>
  </si>
  <si>
    <t>https://drive.google.com/file/d/1-DersK7-wc0orl2a0DKGbiVCaE5pnWXg/view?usp=drive_link</t>
  </si>
  <si>
    <t>Taking common factor: area model</t>
  </si>
  <si>
    <t>مشترکہ عنصر لینا: ایریا ماڈل</t>
  </si>
  <si>
    <t>tYknkDjp-bQ</t>
  </si>
  <si>
    <t>https://www.youtube.com/watch?v=tYknkDjp-bQ</t>
  </si>
  <si>
    <t>dpC97wavNrc</t>
  </si>
  <si>
    <t>https://youtu.be/dpC97wavNrc?si=CfVn1yj2lAjTj4Lm</t>
  </si>
  <si>
    <t>https://drive.google.com/file/d/1y_T2TVTdhspjyhjxUt0L8sA2CS3ptYng/view?usp=drive_link</t>
  </si>
  <si>
    <t>Factoring polynomials</t>
  </si>
  <si>
    <t>Factoring higher degree polynomials</t>
  </si>
  <si>
    <t>فیکٹرنگ متعدد</t>
  </si>
  <si>
    <t>اعلی ڈگری کثیر الجہتی فیکٹرنگ</t>
  </si>
  <si>
    <t>AUBX_aHStQY</t>
  </si>
  <si>
    <t>https://www.youtube.com/watch?v=AUBX_aHStQY</t>
  </si>
  <si>
    <t>nMJJOHhAw74</t>
  </si>
  <si>
    <t>https://youtu.be/nMJJOHhAw74?si=sxTyTaAQYzE1q6MA</t>
  </si>
  <si>
    <t>https://drive.google.com/file/d/1V7khUXYu2rtG54YV2FnjsVH4cZi0X-NW/view?usp=drive_link</t>
  </si>
  <si>
    <t>Factoring higher-degree polynomials: common factor</t>
  </si>
  <si>
    <t>اعلی درجے کے کثیر الجہتی فیکٹرنگ: عام عنصر</t>
  </si>
  <si>
    <t>BFW2lHobO4E</t>
  </si>
  <si>
    <t>https://www.youtube.com/watch?v=BFW2lHobO4E</t>
  </si>
  <si>
    <t>jMLffwgIAd8</t>
  </si>
  <si>
    <t>https://youtu.be/jMLffwgIAd8?si=BvVuZGoTIvuoHRz8</t>
  </si>
  <si>
    <t>https://drive.google.com/file/d/17Q85eCKL8WeRldNq__2EPP_Q22ddoXvY/view?usp=drive_link</t>
  </si>
  <si>
    <t>Add 'common factor' to the urdu video title</t>
  </si>
  <si>
    <t>Identifying quadratic patterns</t>
  </si>
  <si>
    <t>چوکور نمونوں کی نشاندہی کرنا</t>
  </si>
  <si>
    <t>OcavJJA8Uyg</t>
  </si>
  <si>
    <t>https://www.youtube.com/watch?v=OcavJJA8Uyg</t>
  </si>
  <si>
    <t>qoR9KSEDtxU</t>
  </si>
  <si>
    <t>https://youtu.be/qoR9KSEDtxU?si=LQQT8rdeKdGPSKli</t>
  </si>
  <si>
    <t>https://drive.google.com/file/d/1taf-ARFtnjompsHF_TGeJ0k6pji0PYZj/view?usp=drive_link</t>
  </si>
  <si>
    <t>Factorization with substitution</t>
  </si>
  <si>
    <t>متبادل کے ساتھ فیکٹرائزیشن</t>
  </si>
  <si>
    <t>js5cP-rq0FI</t>
  </si>
  <si>
    <t>https://www.youtube.com/watch?v=js5cP-rq0FI</t>
  </si>
  <si>
    <t>hG6q2KZKB3s</t>
  </si>
  <si>
    <t>https://youtu.be/hG6q2KZKB3s?si=DTqFIbMatHVB4hXj</t>
  </si>
  <si>
    <t>https://drive.google.com/file/d/1Ouvg9ncwByszkeWxWaaubamrHROJ6iga/view?usp=drive_link</t>
  </si>
  <si>
    <t>Factoring using the perfect square pattern</t>
  </si>
  <si>
    <t>کامل مربع پیٹرن کا استعمال کرتے ہوئے فیکٹرنگ</t>
  </si>
  <si>
    <t>o-ZbdYVGehI</t>
  </si>
  <si>
    <t>https://www.youtube.com/watch?v=o-ZbdYVGehI</t>
  </si>
  <si>
    <t>8EbUa3z9xU4</t>
  </si>
  <si>
    <t>https://youtu.be/8EbUa3z9xU4?si=ex9OXsYLKRqFGpwq</t>
  </si>
  <si>
    <t>https://drive.google.com/file/d/1nwAy16glvPEBf03scHjYkefXXM38EWvH/view?usp=drive_link</t>
  </si>
  <si>
    <t>Factoring using the difference of squares pattern</t>
  </si>
  <si>
    <t>اسکوائرز پیٹرن کے فرق کا استعمال کرتے ہوئے فیکٹرنگ</t>
  </si>
  <si>
    <t>tvnOWIoeeaU</t>
  </si>
  <si>
    <t>https://www.youtube.com/watch?v=tvnOWIoeeaU</t>
  </si>
  <si>
    <t>0HgH6SG7gg0</t>
  </si>
  <si>
    <t>https://youtu.be/0HgH6SG7gg0?si=tHfLxtmG-yga5bpu</t>
  </si>
  <si>
    <t>https://drive.google.com/file/d/18QBznQUd12UXJ60H6VrzEN5Gmp9Wn0Xw/view?usp=drive_link</t>
  </si>
  <si>
    <t>Polynomial identities</t>
  </si>
  <si>
    <t>Polynomial identities introduction</t>
  </si>
  <si>
    <t>کثیر شناخت</t>
  </si>
  <si>
    <t>متعدد شناختوں کا تعارف</t>
  </si>
  <si>
    <t>EvNKKyhLSpQ</t>
  </si>
  <si>
    <t>https://www.youtube.com/watch?v=EvNKKyhLSpQ</t>
  </si>
  <si>
    <t>yGDuY8R4vNs</t>
  </si>
  <si>
    <t>https://youtu.be/yGDuY8R4vNs?si=lmxRWOcoGp5vmOq0</t>
  </si>
  <si>
    <t>https://drive.google.com/file/d/1eIK_JHrCsZNCqaSAfFTI8zQ-xQDXuEmt/view?usp=drive_link</t>
  </si>
  <si>
    <t>Analyzing polynomial identities</t>
  </si>
  <si>
    <t>متعدد شناختوں کا تجزیہ کرنا</t>
  </si>
  <si>
    <t>-6qiO49Q180</t>
  </si>
  <si>
    <t>https://www.youtube.com/watch?v=-6qiO49Q180</t>
  </si>
  <si>
    <t>v_QsnY7HFb0</t>
  </si>
  <si>
    <t>https://youtu.be/v_QsnY7HFb0?si=t6CYoT4ymVcp_PlH</t>
  </si>
  <si>
    <t>https://drive.google.com/file/d/1FWP5Ex509QsYU_fRJntwiEM9saLx1sjS/view?usp=drive_link</t>
  </si>
  <si>
    <t>Describing numerical relationships with polynomial identities</t>
  </si>
  <si>
    <t>متعدد شناختوں کے ساتھ عددی تعلقات کو بیان کرنا</t>
  </si>
  <si>
    <t>uJwq67y5wAY</t>
  </si>
  <si>
    <t>https://www.youtube.com/watch?v=uJwq67y5wAY</t>
  </si>
  <si>
    <t>PF1-kml-u08</t>
  </si>
  <si>
    <t>https://youtu.be/PF1-kml-u08?si=DYioTSLCyqcE8VFZ</t>
  </si>
  <si>
    <t>https://drive.google.com/file/d/1T_1UjZJxRiJD3-jucKTUYIl9b9bhn05V/view?usp=drive_link</t>
  </si>
  <si>
    <t>Polynomial division</t>
  </si>
  <si>
    <t>Polynomial division introduction</t>
  </si>
  <si>
    <t>کثیر الجہتی ڈویژن</t>
  </si>
  <si>
    <t>کثیر الجہتی تقسیم کا تعارف</t>
  </si>
  <si>
    <t>3eowXt_LNbg</t>
  </si>
  <si>
    <t>https://www.youtube.com/watch?v=3eowXt_LNbg</t>
  </si>
  <si>
    <t>KE-vSVw5yrY</t>
  </si>
  <si>
    <t>https://youtu.be/KE-vSVw5yrY?si=6JEVngMCKmNF9li4</t>
  </si>
  <si>
    <t>https://drive.google.com/file/d/1B6vpdjSkmGuLEPpyOlsEioMMArnZ3IVQ/view?usp=drive_link</t>
  </si>
  <si>
    <t>Dividing polynomials by x (no remainders)</t>
  </si>
  <si>
    <t>کثیر الجہتی کو X (باقی باقی نہیں) کے ذریعہ تقسیم کرنا</t>
  </si>
  <si>
    <t>HUdA6LdCRk8</t>
  </si>
  <si>
    <t>https://www.youtube.com/watch?v=HUdA6LdCRk8</t>
  </si>
  <si>
    <t>3kbRCvJ5P94</t>
  </si>
  <si>
    <t>https://youtu.be/3kbRCvJ5P94?si=3qBUR0fwEuKgNA73</t>
  </si>
  <si>
    <t>https://drive.google.com/file/d/1yeUaa1De1XtI_0bgTY_IttJlk4-PblQB/view?usp=drive_link</t>
  </si>
  <si>
    <t>Add brackets to the Urdu video title</t>
  </si>
  <si>
    <t>Divide polynomials by x (with remainders)</t>
  </si>
  <si>
    <t>کثیر الجہتی کو x (باقی رہ جانے والے کے ساتھ) تقسیم کریں</t>
  </si>
  <si>
    <t>UquFdMg6Z_U</t>
  </si>
  <si>
    <t>https://www.youtube.com/watch?v=UquFdMg6Z_U</t>
  </si>
  <si>
    <t>ded6Vygv-Og</t>
  </si>
  <si>
    <t>https://youtu.be/ded6Vygv-Og?si=XGfbCO79MugoiulC</t>
  </si>
  <si>
    <t>https://drive.google.com/file/d/14tUfoEWTd5qTYwnWva_ceX9ijfr7HJjB/view?usp=drive_link</t>
  </si>
  <si>
    <t>Intro to long division of polynomials</t>
  </si>
  <si>
    <t>تعارف کثیر الجماعتیوں کی لمبی تقسیم</t>
  </si>
  <si>
    <t>FXgV9ySNusc</t>
  </si>
  <si>
    <t>https://www.youtube.com/watch?v=FXgV9ySNusc</t>
  </si>
  <si>
    <t>4ltq1PojtZ4</t>
  </si>
  <si>
    <t>https://youtu.be/4ltq1PojtZ4?si=BqZA4bMeIpN00CUu</t>
  </si>
  <si>
    <t>https://drive.google.com/file/d/1aTRgmubIH343VxX4XbLT69T93zwRDtUQ/view?usp=drive_link</t>
  </si>
  <si>
    <t>Dividing quadratics by linear expressions (no remainders)</t>
  </si>
  <si>
    <t>لکیری اظہار کے ذریعہ چوکور کو تقسیم کرنا (باقی کوئی باقی نہیں)</t>
  </si>
  <si>
    <t>dRvLVdQ8cw4</t>
  </si>
  <si>
    <t>https://www.youtube.com/watch?v=dRvLVdQ8cw4</t>
  </si>
  <si>
    <t>6Gl6KaI_-e4</t>
  </si>
  <si>
    <t>https://youtu.be/6Gl6KaI_-e4?si=ixHJfWw9wdDWlrT8</t>
  </si>
  <si>
    <t>https://drive.google.com/file/d/1IArpOlfJebnEsirD287V7dJfZmKiQ1_k/view?usp=drive_link</t>
  </si>
  <si>
    <t>Dividing quadratics by linear expressions with remainders</t>
  </si>
  <si>
    <t>باقی افراد کے ساتھ لکیری اظہار کے ذریعہ چوکور کو تقسیم کرنا</t>
  </si>
  <si>
    <t>-veSAbfer7Q</t>
  </si>
  <si>
    <t>https://www.youtube.com/watch?v=-veSAbfer7Q</t>
  </si>
  <si>
    <t>7CvXSakuiVo</t>
  </si>
  <si>
    <t>https://youtu.be/7CvXSakuiVo?si=Q3mUV_hedvjxflfz</t>
  </si>
  <si>
    <t>https://drive.google.com/file/d/19tSe1L8-Js4WG_2dmCwv0lnGw_pv17NU/view?usp=drive_link</t>
  </si>
  <si>
    <t>Dividing quadratics by linear expressions with remainders: missing x-term</t>
  </si>
  <si>
    <t>بقیہ افراد کے ساتھ لکیری اظہار کے ذریعہ چوکور کو تقسیم کرنا: ایکس ٹرم کی گمشدگی</t>
  </si>
  <si>
    <t>CDJGU9P_pGU</t>
  </si>
  <si>
    <t>https://www.youtube.com/watch?v=CDJGU9P_pGU</t>
  </si>
  <si>
    <t>T2DYnXqwJWc</t>
  </si>
  <si>
    <t>https://youtu.be/T2DYnXqwJWc?si=lUZwRWbm2WYAVqhb</t>
  </si>
  <si>
    <t>https://drive.google.com/file/d/1KiHbmDYQhUb3ig21KGgfbILUU908XkZF/view?usp=drive_link</t>
  </si>
  <si>
    <t>The Urdu video is incorrect</t>
  </si>
  <si>
    <t>Dividing polynomials by linear expressions</t>
  </si>
  <si>
    <t>لکیری تاثرات کے ذریعہ کثیر الجہتی تقسیم کرنا</t>
  </si>
  <si>
    <t>G2VBRwXq1q4</t>
  </si>
  <si>
    <t>https://www.youtube.com/watch?v=G2VBRwXq1q4</t>
  </si>
  <si>
    <t>EuOAL7SlN3Q</t>
  </si>
  <si>
    <t>https://youtu.be/EuOAL7SlN3Q?si=oTKoK6jcNUjL8_ZD</t>
  </si>
  <si>
    <t>https://drive.google.com/file/d/1rPDl0x7OWIbpgk9ygK_IDI1nIq0H5_Mw/view?usp=drive_link</t>
  </si>
  <si>
    <t>Dividing polynomials by linear expressions: missing term</t>
  </si>
  <si>
    <t>لکیری تاثرات کے ذریعہ کثیر الجہتی تقسیم کرنا: گمشدہ اصطلاح</t>
  </si>
  <si>
    <t>QTZ5Dn0t6M4</t>
  </si>
  <si>
    <t>https://www.youtube.com/watch?v=QTZ5Dn0t6M4</t>
  </si>
  <si>
    <t>X2bk9S1uz4o</t>
  </si>
  <si>
    <t>https://youtu.be/X2bk9S1uz4o?si=wlgEelRd3rZ2mPGE</t>
  </si>
  <si>
    <t>https://drive.google.com/file/d/1X5qzh8CAi72Nbko2iT3dif1vtfqjx2fX/view?usp=drive_link</t>
  </si>
  <si>
    <t>Factoring using polynomial division</t>
  </si>
  <si>
    <t>کثیر الجہتی تقسیم کا استعمال کرتے ہوئے فیکٹرنگ</t>
  </si>
  <si>
    <t>I9PiXAbjnMQ</t>
  </si>
  <si>
    <t>https://www.youtube.com/watch?v=I9PiXAbjnMQ</t>
  </si>
  <si>
    <t>jIUMhI7-_qU</t>
  </si>
  <si>
    <t>https://youtu.be/jIUMhI7-_qU?si=ge1YJFFXTaL0MnGG</t>
  </si>
  <si>
    <t>https://drive.google.com/file/d/1f4SDt_N0LWH6270wuK-GBteij78Nla4t/view?usp=drive_link</t>
  </si>
  <si>
    <t>Factoring using polynomial division: missing term</t>
  </si>
  <si>
    <t>متعدد ڈویژن کا استعمال کرتے ہوئے فیکٹرنگ: گمشدہ اصطلاح</t>
  </si>
  <si>
    <t>AkY3DGzrvk8</t>
  </si>
  <si>
    <t>https://www.youtube.com/watch?v=AkY3DGzrvk8</t>
  </si>
  <si>
    <t>Zn243w0lqn8</t>
  </si>
  <si>
    <t>https://youtu.be/Zn243w0lqn8?si=_3eS7LccF57QLGVS</t>
  </si>
  <si>
    <t>https://drive.google.com/file/d/1qRO-Z50NnEDtOvc5M91D0oKEA6fMyT-f/view?usp=drive_link</t>
  </si>
  <si>
    <t>Intro to the polynomial remainder theorem</t>
  </si>
  <si>
    <t>متعدد بقیہ نظریہ کا تعارف</t>
  </si>
  <si>
    <t>MwG6QD352yc</t>
  </si>
  <si>
    <t>https://www.youtube.com/watch?v=MwG6QD352yc</t>
  </si>
  <si>
    <t>Vmf_N53l33Q</t>
  </si>
  <si>
    <t>https://youtu.be/Vmf_N53l33Q?si=nAuhJiMkj0ZxmnU4</t>
  </si>
  <si>
    <t>https://drive.google.com/file/d/1sGSJjgtkLi3jse9IKHVSW4ahBi2vR97H/view?usp=drive_link</t>
  </si>
  <si>
    <t>Remainder theorem: finding remainder from equation</t>
  </si>
  <si>
    <t>باقی تھیوریم: مساوات سے باقی تلاش کرنا</t>
  </si>
  <si>
    <t>MHtTP6vc4RU</t>
  </si>
  <si>
    <t>https://www.youtube.com/watch?v=MHtTP6vc4RU</t>
  </si>
  <si>
    <t>mXdkX7DjhTs</t>
  </si>
  <si>
    <t>https://youtu.be/mXdkX7DjhTs?si=NkyYu-VDdor0G4M1</t>
  </si>
  <si>
    <t>https://drive.google.com/file/d/1oy69Aj2WduFMmK0WPDYC5qkFcD71IyrT/view?usp=drive_link</t>
  </si>
  <si>
    <t>Remainder theorem examples</t>
  </si>
  <si>
    <t>باقی تھیوریم مثالوں</t>
  </si>
  <si>
    <t>dBOpC_-PDTA</t>
  </si>
  <si>
    <t>https://www.youtube.com/watch?v=dBOpC_-PDTA</t>
  </si>
  <si>
    <t>fiMFIAcXzHQ</t>
  </si>
  <si>
    <t>https://youtu.be/fiMFIAcXzHQ?si=GEXEIrzwMvQVp7kq</t>
  </si>
  <si>
    <t>https://drive.google.com/file/d/1m92J-I-KmFQJAyokhGKowY4dQiqXl400/view?usp=drive_link</t>
  </si>
  <si>
    <t>Remainder theorem: checking factors</t>
  </si>
  <si>
    <t>باقی تھیوریم: عوامل کی جانچ پڑتال</t>
  </si>
  <si>
    <t>JAdNNJynWM4</t>
  </si>
  <si>
    <t>https://www.youtube.com/watch?v=JAdNNJynWM4</t>
  </si>
  <si>
    <t>bxixFeV51E8</t>
  </si>
  <si>
    <t>https://youtu.be/bxixFeV51E8?si=aud3z3pHAjne8QPY</t>
  </si>
  <si>
    <t>https://drive.google.com/file/d/17-t8u0QPoJzJtpxZWqqln_tIN4WTdCuM/view?usp=drive_link</t>
  </si>
  <si>
    <t>Remainder theorem: finding coefficients</t>
  </si>
  <si>
    <t>باقی تھیوریم: گتانک کی تلاش</t>
  </si>
  <si>
    <t>e0lBUViss8E</t>
  </si>
  <si>
    <t>https://www.youtube.com/watch?v=e0lBUViss8E</t>
  </si>
  <si>
    <t>yIo9h0TbQIY</t>
  </si>
  <si>
    <t>https://youtu.be/yIo9h0TbQIY?si=E1HLP4_iX0qOy9WF</t>
  </si>
  <si>
    <t>https://drive.google.com/file/d/1HVH5OxHEJ9petgc8GLd54lFdC2jbtV88/view?usp=drive_link</t>
  </si>
  <si>
    <t>Proof of the polynomial remainder theorem</t>
  </si>
  <si>
    <t>متعدد بقیہ نظریہ کا ثبوت</t>
  </si>
  <si>
    <t>NIazpCER9oM</t>
  </si>
  <si>
    <t>https://www.youtube.com/watch?v=NIazpCER9oM</t>
  </si>
  <si>
    <t>2aAFSXNZE-Y</t>
  </si>
  <si>
    <t>https://youtu.be/2aAFSXNZE-Y?si=qeWtIr7PtlWIpAOg</t>
  </si>
  <si>
    <t>https://drive.google.com/file/d/1EoXPiWzc26l5dihLaxdJvqsjL2qleDH-/view?usp=drive_link</t>
  </si>
  <si>
    <t>Polynomial graphs</t>
  </si>
  <si>
    <t>Zeros of polynomials introduction</t>
  </si>
  <si>
    <t>متعدد گراف</t>
  </si>
  <si>
    <t>کثیر الجہتی تعارف کے زیرو</t>
  </si>
  <si>
    <t>EtzwLlkoAnM</t>
  </si>
  <si>
    <t>https://www.youtube.com/watch?v=EtzwLlkoAnM</t>
  </si>
  <si>
    <t>aTcosf5EPA4</t>
  </si>
  <si>
    <t>https://www.youtube.com/watch?v=aTcosf5EPA4</t>
  </si>
  <si>
    <t>https://drive.google.com/file/d/1piNjGQXug0CSiJ57_HMA7Kmf9l8zI-Yw/view?usp=drive_link</t>
  </si>
  <si>
    <t>Zeros of polynomials: plotting zeros</t>
  </si>
  <si>
    <t>کثیرالجہتی کے زیرو: زیرووں کی پلاٹنگ</t>
  </si>
  <si>
    <t>5qQUN1fugXQ</t>
  </si>
  <si>
    <t>https://www.youtube.com/watch?v=5qQUN1fugXQ</t>
  </si>
  <si>
    <t>ZW2SfkC5XY0</t>
  </si>
  <si>
    <t>https://www.youtube.com/watch?v=ZW2SfkC5XY0</t>
  </si>
  <si>
    <t>https://drive.google.com/file/d/1Lwlx1mtZ-hxSX57HZ7XmoehBL7jXLeK9/view?usp=drive_link</t>
  </si>
  <si>
    <t>Zeros of polynomials: matching equation to zeros</t>
  </si>
  <si>
    <t>کثیرالجہتی کے زیرو: زیرو سے ملاپ کی مساوات</t>
  </si>
  <si>
    <t>CtqwiX4wHEY</t>
  </si>
  <si>
    <t>https://www.youtube.com/watch?v=CtqwiX4wHEY</t>
  </si>
  <si>
    <t>FgF1EYN9KBw</t>
  </si>
  <si>
    <t>https://www.youtube.com/watch?v=FgF1EYN9KBw</t>
  </si>
  <si>
    <t>https://drive.google.com/file/d/163_c3KocniGJy3S4BRKn3ltFLqrkkRoC/view?usp=drive_link</t>
  </si>
  <si>
    <t>Zeros of polynomials: matching equation to graph</t>
  </si>
  <si>
    <t>کثیرالجہتی کے زیرو: گراف سے مساوات سے ملاپ</t>
  </si>
  <si>
    <t>f-xluUaAfwo</t>
  </si>
  <si>
    <t>https://www.youtube.com/watch?v=f-xluUaAfwo</t>
  </si>
  <si>
    <t>v_SZwDrRQIU</t>
  </si>
  <si>
    <t>https://www.youtube.com/watch?v=v_SZwDrRQIU</t>
  </si>
  <si>
    <t>https://drive.google.com/file/d/1higKM1Yhd8kCsnyYf7fQlb12OE5fRzqt/view?usp=drive_link</t>
  </si>
  <si>
    <t>Zeros of polynomials (with factoring): grouping</t>
  </si>
  <si>
    <t>کثیرالجہتی کے زیرو (فیکٹرنگ کے ساتھ): گروپ بندی</t>
  </si>
  <si>
    <t>w0vTAHIS5B4</t>
  </si>
  <si>
    <t>https://www.youtube.com/watch?v=w0vTAHIS5B4</t>
  </si>
  <si>
    <t>kAgZdH9Ip2w</t>
  </si>
  <si>
    <t>https://www.youtube.com/watch?v=kAgZdH9Ip2w</t>
  </si>
  <si>
    <t>https://drive.google.com/file/d/1RhSAIDF7uBY1UInG_N8nduJS3ODyY0BS/view?usp=drive_link</t>
  </si>
  <si>
    <t>Zeros of polynomials (with factoring): common factor</t>
  </si>
  <si>
    <t>کثیر الجہتی (فیکٹرنگ کے ساتھ) کے زیرو: عام عنصر</t>
  </si>
  <si>
    <t>SONskIMkYdU</t>
  </si>
  <si>
    <t>https://www.youtube.com/watch?v=SONskIMkYdU</t>
  </si>
  <si>
    <t>3pXbmZ3sNTg</t>
  </si>
  <si>
    <t>https://www.youtube.com/watch?v=3pXbmZ3sNTg</t>
  </si>
  <si>
    <t>https://drive.google.com/file/d/1IGQE9uA8kWwR07bGEhnp1d8c1X4qrj6p/view?usp=drive_link</t>
  </si>
  <si>
    <t>Positive and negative intervals of polynomials</t>
  </si>
  <si>
    <t>کثیر الجہتی کے مثبت اور منفی وقفے</t>
  </si>
  <si>
    <t>z3faK7OV3Ew</t>
  </si>
  <si>
    <t>https://www.youtube.com/watch?v=z3faK7OV3Ew</t>
  </si>
  <si>
    <t>SvgS1tL4jpk</t>
  </si>
  <si>
    <t>https://www.youtube.com/watch?v=SvgS1tL4jpk</t>
  </si>
  <si>
    <t>https://drive.google.com/file/d/1el7_VLDRC_mEjtdBWzjAt3iAB-6RYt58/view?usp=drive_link</t>
  </si>
  <si>
    <t>Multiplicity of zeros of polynomials</t>
  </si>
  <si>
    <t>کثیرالجہتی کے زیرو کی ضرب</t>
  </si>
  <si>
    <t>jrFLb9ZoZH0</t>
  </si>
  <si>
    <t>https://www.youtube.com/watch?v=jrFLb9ZoZH0</t>
  </si>
  <si>
    <t>GTZyyvoqboQ</t>
  </si>
  <si>
    <t>https://www.youtube.com/watch?v=GTZyyvoqboQ</t>
  </si>
  <si>
    <t>https://drive.google.com/file/d/1rZjjuoD91YmYREl4wP4Cijxg_fSVqYTX/view?usp=drive_link</t>
  </si>
  <si>
    <t>Zeros of polynomials (multiplicity)</t>
  </si>
  <si>
    <t>کثیرالجہتی کے زیرو (ضرب)</t>
  </si>
  <si>
    <t>1ke_xceCevk</t>
  </si>
  <si>
    <t>https://www.youtube.com/watch?v=1ke_xceCevk</t>
  </si>
  <si>
    <t>mrjc_l3kNvM</t>
  </si>
  <si>
    <t>https://www.youtube.com/watch?v=mrjc_l3kNvM</t>
  </si>
  <si>
    <t>https://drive.google.com/file/d/1Foj3pQvoYLRHIpyIPPuP0w-nCuXG3zSw/view?usp=drive_link</t>
  </si>
  <si>
    <t>Intro to end behavior of polynomials</t>
  </si>
  <si>
    <t>تعارف کثیر الجہتی سلوک کے اختتام پر</t>
  </si>
  <si>
    <t>tZKzaF28sOk</t>
  </si>
  <si>
    <t>https://www.youtube.com/watch?v=tZKzaF28sOk</t>
  </si>
  <si>
    <t>7GN6C9I3j7o</t>
  </si>
  <si>
    <t>https://www.youtube.com/watch?v=7GN6C9I3j7o</t>
  </si>
  <si>
    <t>https://drive.google.com/file/d/167Smk94Px4VNqDY--a7XrrLDFj6PqHaS/view?usp=drive_link</t>
  </si>
  <si>
    <t>Rational equations</t>
  </si>
  <si>
    <t>Rational equations intro</t>
  </si>
  <si>
    <t>عقلی مساوات</t>
  </si>
  <si>
    <t>عقلی مساوات کا تعارف</t>
  </si>
  <si>
    <t>3RdNPrNUi4s</t>
  </si>
  <si>
    <t>https://www.youtube.com/watch?v=3RdNPrNUi4s</t>
  </si>
  <si>
    <t>0aQVeWvDTok</t>
  </si>
  <si>
    <t>https://youtu.be/0aQVeWvDTok?si=G1Bd7sOUOw7M1A-_</t>
  </si>
  <si>
    <t>https://drive.google.com/file/d/10n6J52hi2T53ueC7Z1HKdFdvke6o-QHo/view?usp=drive_link</t>
  </si>
  <si>
    <t>Equations with rational expressions</t>
  </si>
  <si>
    <t>عقلی اظہار کے ساتھ مساوات</t>
  </si>
  <si>
    <t>McOMtxI_Jzs</t>
  </si>
  <si>
    <t>https://www.youtube.com/watch?v=McOMtxI_Jzs</t>
  </si>
  <si>
    <t>U6ImLIOjqsc</t>
  </si>
  <si>
    <t>https://youtu.be/U6ImLIOjqsc?si=5sqUvIrK8mpk0X46</t>
  </si>
  <si>
    <t>https://drive.google.com/file/d/1Yy12BN-SSoAGfQZNERMdMMoGR53Ib_uC/view?usp=drive_link</t>
  </si>
  <si>
    <t>Equations with rational expressions (example 2)</t>
  </si>
  <si>
    <t>عقلی اظہار کے ساتھ مساوات (مثال 2)</t>
  </si>
  <si>
    <t>CBlSsy1eslw</t>
  </si>
  <si>
    <t>https://www.youtube.com/watch?v=CBlSsy1eslw</t>
  </si>
  <si>
    <t>I_6eMdbqLBw</t>
  </si>
  <si>
    <t>https://youtu.be/I_6eMdbqLBw?si=7ta7dvh4ZMEzkpdr</t>
  </si>
  <si>
    <t>https://drive.google.com/file/d/1pYQVa3G63vKKT-L1fNAjMeEaFPTEojYc/view?t=2</t>
  </si>
  <si>
    <t>Graphs of rational functions (old example)</t>
  </si>
  <si>
    <t>عقلی افعال کے گراف (پرانی مثال)</t>
  </si>
  <si>
    <t>onmNaDrxwmo</t>
  </si>
  <si>
    <t>https://www.youtube.com/watch?v=onmNaDrxwmo</t>
  </si>
  <si>
    <t>8-24d8p1AYk</t>
  </si>
  <si>
    <t>https://www.youtube.com/watch?v=8-24d8p1AYk</t>
  </si>
  <si>
    <t>https://drive.google.com/file/d/1DWWUoNCAFR_UliqeHvyWQ1UOU-2vDy8M/view?usp=drive_link</t>
  </si>
  <si>
    <t>Analyzing structure word problem: pet store (1 of 2)</t>
  </si>
  <si>
    <t>ساخت کے الفاظ کا مسئلہ تجزیہ کرنا: پالتو جانوروں کی دکان (2 میں سے 1)</t>
  </si>
  <si>
    <t>glEP04Pzap8</t>
  </si>
  <si>
    <t>https://www.youtube.com/watch?v=glEP04Pzap8</t>
  </si>
  <si>
    <t>vBR0BqG6o3U</t>
  </si>
  <si>
    <t>https://www.youtube.com/watch?v=vBR0BqG6o3U</t>
  </si>
  <si>
    <t>https://drive.google.com/file/d/1uNug-gZcaginZ_ftIkRT61rBkK81pYR6/view?usp=drive_link</t>
  </si>
  <si>
    <t>Conceptually the same, contextually different</t>
  </si>
  <si>
    <t>Analyzing structure word problem: pet store (2 of 2)</t>
  </si>
  <si>
    <t>ساخت کے الفاظ کا مسئلہ تجزیہ کرنا: پالتو جانوروں کی دکان (2 میں سے 2)</t>
  </si>
  <si>
    <t>mpHMuaVW0DI</t>
  </si>
  <si>
    <t>https://www.youtube.com/watch?v=mpHMuaVW0DI</t>
  </si>
  <si>
    <t>tXDzwrOmz3A</t>
  </si>
  <si>
    <t>https://www.youtube.com/watch?v=tXDzwrOmz3A</t>
  </si>
  <si>
    <t>https://drive.google.com/file/d/17Y4nmRQy8OeL7ITzBThaGRAJnOBmhziV/view?usp=drive_link</t>
  </si>
  <si>
    <t>Rational equations word problem: combined rates</t>
  </si>
  <si>
    <t>عقلی مساوات کے لفظ کا مسئلہ: مشترکہ شرحیں</t>
  </si>
  <si>
    <t>gD7A1LA4jO8</t>
  </si>
  <si>
    <t>https://www.youtube.com/watch?v=gD7A1LA4jO8</t>
  </si>
  <si>
    <t>hFhD4iil-So</t>
  </si>
  <si>
    <t>https://www.youtube.com/watch?v=hFhD4iil-So</t>
  </si>
  <si>
    <t>https://drive.google.com/file/d/1Semi-Uec7oZrWBM5c6qMVEcesCoGLm2h/view?usp=drive_link</t>
  </si>
  <si>
    <t>Rephrase the title of the urdu video so that it matches the title of the OG video</t>
  </si>
  <si>
    <t>Rational equations word problem: combined rates (example 2)</t>
  </si>
  <si>
    <t>عقلی مساوات کے لفظ کا مسئلہ: مشترکہ شرحیں (مثال 2)</t>
  </si>
  <si>
    <t>E1j8W64NQ0Y</t>
  </si>
  <si>
    <t>https://www.youtube.com/watch?v=E1j8W64NQ0Y</t>
  </si>
  <si>
    <t>FssmD38Wg3E</t>
  </si>
  <si>
    <t>https://www.youtube.com/watch?v=FssmD38Wg3E</t>
  </si>
  <si>
    <t>https://drive.google.com/file/d/1zQGXqSNXH1OFzT4bNMgHgBoQsEwlQQVY/view?usp=drive_link</t>
  </si>
  <si>
    <t>Rational equations word problem: eliminating solutions</t>
  </si>
  <si>
    <t>عقلی مساوات کے لفظ کا مسئلہ: حل کو ختم کرنا</t>
  </si>
  <si>
    <t>B0Z4s38YIgQ</t>
  </si>
  <si>
    <t>https://www.youtube.com/watch?v=B0Z4s38YIgQ</t>
  </si>
  <si>
    <t>rW8NZtzrQMs</t>
  </si>
  <si>
    <t>https://www.youtube.com/watch?v=rW8NZtzrQMs</t>
  </si>
  <si>
    <t>https://drive.google.com/file/d/1_4uRPltMdNIxqL_vU7MYAz8VavE4ixIv/view?usp=drive_link</t>
  </si>
  <si>
    <t>Reasoning about unknown variables</t>
  </si>
  <si>
    <t>نامعلوم متغیر کے بارے میں استدلال کرنا</t>
  </si>
  <si>
    <t>0_VaUYoNV7Y</t>
  </si>
  <si>
    <t>https://www.youtube.com/watch?v=0_VaUYoNV7Y</t>
  </si>
  <si>
    <t>KbEZvPlfo0Y</t>
  </si>
  <si>
    <t>https://www.youtube.com/watch?v=KbEZvPlfo0Y</t>
  </si>
  <si>
    <t>https://drive.google.com/file/d/1KEqsIwR9cT9LjGGBaOqOIiS-2foynnaj/view?usp=drive_link</t>
  </si>
  <si>
    <t>Change 'unknown' to 'inequal' in the Urdu video title</t>
  </si>
  <si>
    <t>Reasoning about unknown variables: divisibility</t>
  </si>
  <si>
    <t>نامعلوم متغیرات کے بارے میں استدلال: تقسیم</t>
  </si>
  <si>
    <t>zTLxxezKUT8</t>
  </si>
  <si>
    <t>https://www.youtube.com/watch?v=zTLxxezKUT8</t>
  </si>
  <si>
    <t>Zbz711_7oqM</t>
  </si>
  <si>
    <t>https://www.youtube.com/watch?v=Zbz711_7oqM</t>
  </si>
  <si>
    <t>https://drive.google.com/file/d/12VWz3WuidG-h7QDSO47ESK9fOOTgABVj/view?usp=drive_link</t>
  </si>
  <si>
    <t>Structure in rational expression</t>
  </si>
  <si>
    <t>عقلی اظہار میں ساخت</t>
  </si>
  <si>
    <t>mNgW6SAQLhk</t>
  </si>
  <si>
    <t>https://www.youtube.com/watch?v=mNgW6SAQLhk</t>
  </si>
  <si>
    <t>8FMx65vobD8</t>
  </si>
  <si>
    <t>https://www.youtube.com/watch?v=8FMx65vobD8</t>
  </si>
  <si>
    <t>https://drive.google.com/file/d/1YK2UBMcTVziKkGhTkW8nUPF3hnahqrlz/view?usp=drive_link</t>
  </si>
  <si>
    <t>Square-root equations</t>
  </si>
  <si>
    <t>Square root &amp; quadratic equations</t>
  </si>
  <si>
    <t>Intro to square-root equations &amp; extraneous solutions</t>
  </si>
  <si>
    <t>مربع جڑوں کی مساوات</t>
  </si>
  <si>
    <t>مربع جڑ اور چوکور مساوات</t>
  </si>
  <si>
    <t>انٹرو ٹو مربع روٹ مساوات اور خارجی حل</t>
  </si>
  <si>
    <t>711pdW8TbbY</t>
  </si>
  <si>
    <t>https://www.youtube.com/watch?v=711pdW8TbbY</t>
  </si>
  <si>
    <t>WTeKLiJR59Q</t>
  </si>
  <si>
    <t>https://youtu.be/WTeKLiJR59Q?si=2RDxk7UYeQbmSfx2</t>
  </si>
  <si>
    <t>https://drive.google.com/file/d/1908VgChiatEO6_OC-i9A90DwreWga3xc/view?usp=drive_link</t>
  </si>
  <si>
    <t>Square-root equations intro</t>
  </si>
  <si>
    <t>مربع روٹ مساوات کا تعارف</t>
  </si>
  <si>
    <t>m4eiYHL3PP8</t>
  </si>
  <si>
    <t>https://www.youtube.com/watch?v=m4eiYHL3PP8</t>
  </si>
  <si>
    <t>Ls-GI-3qBEs</t>
  </si>
  <si>
    <t>https://youtu.be/Ls-GI-3qBEs?si=orV7qvTlHYX1YoQG</t>
  </si>
  <si>
    <t>https://drive.google.com/file/d/1pO3z1nEykEX64j_fZlFZFXageOpZzWJT/view?usp=drive_link</t>
  </si>
  <si>
    <t>Solving square-root equations: one solution</t>
  </si>
  <si>
    <t>مربع جڑ مساوات کو حل کرنا: ایک حل</t>
  </si>
  <si>
    <t>pFFoAGIEyJc</t>
  </si>
  <si>
    <t>https://www.youtube.com/watch?v=pFFoAGIEyJc</t>
  </si>
  <si>
    <t>F0xhOgmuyX8</t>
  </si>
  <si>
    <t>https://youtu.be/F0xhOgmuyX8?si=vuGgN6G2siI0_bNl</t>
  </si>
  <si>
    <t>https://drive.google.com/file/d/1ReiH6G3Wku1Pnd8XkEx3tKlNpzTTioKU/view?usp=drive_link</t>
  </si>
  <si>
    <t>Solving square-root equations: two solutions</t>
  </si>
  <si>
    <t>مربع جڑ مساوات کو حل کرنا: دو حل</t>
  </si>
  <si>
    <t>wt6XqG59t5U</t>
  </si>
  <si>
    <t>https://www.youtube.com/watch?v=wt6XqG59t5U</t>
  </si>
  <si>
    <t>r3ge4ia5xsA</t>
  </si>
  <si>
    <t>https://youtu.be/r3ge4ia5xsA?si=lRkg0NystjLPK75h</t>
  </si>
  <si>
    <t>https://drive.google.com/file/d/1BVb1Ckr4Yq8Kjeqb21baUyyPrM9conJ7/view?usp=drive_link</t>
  </si>
  <si>
    <t>Solving square-root equations: no solution</t>
  </si>
  <si>
    <t>مربع جڑ مساوات کو حل کرنا: کوئی حل نہیں</t>
  </si>
  <si>
    <t>ibeyn2QGjCM</t>
  </si>
  <si>
    <t>https://www.youtube.com/watch?v=ibeyn2QGjCM</t>
  </si>
  <si>
    <t>pp9CCzhS3ug</t>
  </si>
  <si>
    <t>https://youtu.be/pp9CCzhS3ug?si=4b0OvSlCkCqqEJZJ</t>
  </si>
  <si>
    <t>Extraneous solutions</t>
  </si>
  <si>
    <t>بیرونی حل</t>
  </si>
  <si>
    <t>Hz3vkU3gTeI</t>
  </si>
  <si>
    <t>https://www.youtube.com/watch?v=Hz3vkU3gTeI</t>
  </si>
  <si>
    <t>B9X-g7U3WcU</t>
  </si>
  <si>
    <t>https://youtu.be/B9X-g7U3WcU?si=RmBI5l6ALb367s_k</t>
  </si>
  <si>
    <t>https://drive.google.com/file/d/1FvaaOmquGLJsPEcPjhc0CS-HkE_lYXE8/view?usp=drive_link</t>
  </si>
  <si>
    <t>Equation that has a specific extraneous solution</t>
  </si>
  <si>
    <t>مساوات جس کا ایک خاص ماورائے حل ہے</t>
  </si>
  <si>
    <t>HRVrbJzXxdM</t>
  </si>
  <si>
    <t>https://www.youtube.com/watch?v=HRVrbJzXxdM</t>
  </si>
  <si>
    <t>oV2TXVOMBXw</t>
  </si>
  <si>
    <t>https://youtu.be/oV2TXVOMBXw?si=qv3XzQ6Qeo6fiqur</t>
  </si>
  <si>
    <t>https://drive.google.com/file/d/1fMmdfBDoBk1XWl0imzSsTEk6TzK4i6JE/view?usp=drive_link</t>
  </si>
  <si>
    <t>Cube-root equations</t>
  </si>
  <si>
    <t>Solving cube-root equations</t>
  </si>
  <si>
    <t>مکعب کی جڑ مساوات</t>
  </si>
  <si>
    <t>مکعب کی جڑ مساوات کو حل کرنا</t>
  </si>
  <si>
    <t>b6WtwQddAcY</t>
  </si>
  <si>
    <t>https://www.youtube.com/watch?v=b6WtwQddAcY</t>
  </si>
  <si>
    <t>MHRQg43e-MY</t>
  </si>
  <si>
    <t>https://youtu.be/MHRQg43e-MY?si=baKyZEwnH5n_p8ZB</t>
  </si>
  <si>
    <t>https://drive.google.com/file/d/1i6mt6Niv-76hb08kLj-0jsJwVUqx2IiS/view?usp=drive_link</t>
  </si>
  <si>
    <t>Quadratic systems</t>
  </si>
  <si>
    <t>Quadratic systems: a line and a parabola</t>
  </si>
  <si>
    <t>چوکور نظام</t>
  </si>
  <si>
    <t>کواڈریٹک سسٹم: ایک لائن اور ایک پیرابولا</t>
  </si>
  <si>
    <t>Cy1Pxz_wLfA</t>
  </si>
  <si>
    <t>https://www.youtube.com/watch?v=Cy1Pxz_wLfA</t>
  </si>
  <si>
    <t>QouqkcNWadg</t>
  </si>
  <si>
    <t>https://youtu.be/QouqkcNWadg?si=iZoXWJc6H-mXQGrw</t>
  </si>
  <si>
    <t>https://drive.google.com/file/d/1IOc8sQ2gTDIa_fgHHh_jdh7knhG3cThh/view?usp=drive_link</t>
  </si>
  <si>
    <t>Quadratic systems: a line and a circle</t>
  </si>
  <si>
    <t>چوکور نظام: ایک لائن اور ایک دائرہ</t>
  </si>
  <si>
    <t>swFohliPgmQ</t>
  </si>
  <si>
    <t>https://www.youtube.com/watch?v=swFohliPgmQ</t>
  </si>
  <si>
    <t>ghthP95-nqc</t>
  </si>
  <si>
    <t>https://youtu.be/ghthP95-nqc?si=0AynXGqYmrA4PjfX</t>
  </si>
  <si>
    <t>https://drive.google.com/file/d/1lhNLqbvTbn_3yxLEpeuar9_VCn8ZvXkt/view?usp=drive_link</t>
  </si>
  <si>
    <t>Quadratic system with no solutions</t>
  </si>
  <si>
    <t>کوئی حل کے ساتھ کواڈریٹک نظام</t>
  </si>
  <si>
    <t>FksgVpM_iXs</t>
  </si>
  <si>
    <t>https://www.youtube.com/watch?v=FksgVpM_iXs</t>
  </si>
  <si>
    <t>zmv1rvyvh-4</t>
  </si>
  <si>
    <t>https://youtu.be/zmv1rvyvh-4?si=xJXR8TRVmXLkBfA3</t>
  </si>
  <si>
    <t>https://drive.google.com/file/d/11bZtWF-13tVU5liXLeZHDplacTN2qzc8/view?usp=drive_link</t>
  </si>
  <si>
    <t>Solving equations by graphing</t>
  </si>
  <si>
    <t>گرافنگ کے ذریعہ مساوات کو حل کرنا</t>
  </si>
  <si>
    <t>7JkY19bYF28</t>
  </si>
  <si>
    <t>https://www.youtube.com/watch?v=7JkY19bYF28</t>
  </si>
  <si>
    <t>7CxT4peUf_I</t>
  </si>
  <si>
    <t>https://youtu.be/7CxT4peUf_I?si=VMTmlrvUTOMwPEtV</t>
  </si>
  <si>
    <t>https://drive.google.com/file/d/1o7k7kbQh8X6l0TaSdY4QGIGCMI5GRvr-/view?usp=drive_link</t>
  </si>
  <si>
    <t>Solving equations by graphing: intro</t>
  </si>
  <si>
    <t>گرافنگ کے ذریعہ مساوات کو حل کرنا: تعارف</t>
  </si>
  <si>
    <t>573yqfOoMwE</t>
  </si>
  <si>
    <t>https://www.youtube.com/watch?v=573yqfOoMwE</t>
  </si>
  <si>
    <t>T_4QBkHA02E</t>
  </si>
  <si>
    <t>https://youtu.be/T_4QBkHA02E?si=OWxDzmUKgYp0Dt1x</t>
  </si>
  <si>
    <t>https://drive.google.com/file/d/13XcrVLBBIvIMWlYGfGsBb9ekUXbcMmq6/view?usp=drive_link</t>
  </si>
  <si>
    <t>Solving equations by graphing: graphing calculator</t>
  </si>
  <si>
    <t>گرافنگ کے ذریعہ مساوات کو حل کرنا: گرافنگ کیلکولیٹر</t>
  </si>
  <si>
    <t>hlFhHN67ICE</t>
  </si>
  <si>
    <t>https://www.youtube.com/watch?v=hlFhHN67ICE</t>
  </si>
  <si>
    <t>4NMyMGWTdZg</t>
  </si>
  <si>
    <t>https://youtu.be/4NMyMGWTdZg?si=YtPRspOER6NDR-q_</t>
  </si>
  <si>
    <t>https://drive.google.com/file/d/19aMLdErw2pyMDzpJcZ51mk9vT6F0jT7n/view?usp=drive_link</t>
  </si>
  <si>
    <t>Solving equations by graphing: word problems</t>
  </si>
  <si>
    <t>گرافنگ کے ذریعہ مساوات کو حل کرنا: الفاظ کے مسائل</t>
  </si>
  <si>
    <t>wlhuoE56t3c</t>
  </si>
  <si>
    <t>https://www.youtube.com/watch?v=wlhuoE56t3c</t>
  </si>
  <si>
    <t>PLqQsEXccAM</t>
  </si>
  <si>
    <t>https://youtu.be/PLqQsEXccAM?si=xspgbU2ULRCXg6Mg</t>
  </si>
  <si>
    <t>https://drive.google.com/file/d/15D1ZY8ZLLd__V9FsZATtiGifG1pe0rSv/view?usp=drive_link</t>
  </si>
  <si>
    <t>Shifting, reflecting and symmetry of functions</t>
  </si>
  <si>
    <t>Transformations of functions I</t>
  </si>
  <si>
    <t>Shifting functions introduction</t>
  </si>
  <si>
    <t>افعال کی شفٹ ، عکاسی اور توازن</t>
  </si>
  <si>
    <t>افعال کی تبدیلی i</t>
  </si>
  <si>
    <t>شفٹنگ افعال کا تعارف</t>
  </si>
  <si>
    <t>RttvubuBhAE</t>
  </si>
  <si>
    <t>https://www.youtube.com/watch?v=RttvubuBhAE</t>
  </si>
  <si>
    <t>XHlDuvd1r4A</t>
  </si>
  <si>
    <t>https://www.youtube.com/watch?v=XHlDuvd1r4A</t>
  </si>
  <si>
    <t>https://drive.google.com/file/d/1mDkEau8DA-UfKh7e0yta4cKa0fTh-JJY/view?usp=drive_link</t>
  </si>
  <si>
    <t>Shifting functions examples</t>
  </si>
  <si>
    <t>شفٹنگ افعال کی مثالیں</t>
  </si>
  <si>
    <t>MDav5OMpCto</t>
  </si>
  <si>
    <t>https://www.youtube.com/watch?v=MDav5OMpCto</t>
  </si>
  <si>
    <t>49FG1kTwc6s</t>
  </si>
  <si>
    <t>https://www.youtube.com/watch?v=49FG1kTwc6s</t>
  </si>
  <si>
    <t>https://drive.google.com/file/d/1HyMUurPYm5YjRPoE8xxQLZibqwvxm866/view?usp=drive_link</t>
  </si>
  <si>
    <t>Graphing shifted functions</t>
  </si>
  <si>
    <t>گرافنگ شفٹ افعال</t>
  </si>
  <si>
    <t>5DLkB-g8Rr8</t>
  </si>
  <si>
    <t>https://www.youtube.com/watch?v=5DLkB-g8Rr8</t>
  </si>
  <si>
    <t>kww0FYsm_Dc</t>
  </si>
  <si>
    <t>https://www.youtube.com/watch?v=kww0FYsm_Dc</t>
  </si>
  <si>
    <t>https://drive.google.com/file/d/1ySJPCgmMQBwvz4JoUkkRYQQPqURGgUop/view?usp=drive_link</t>
  </si>
  <si>
    <t>Reflecting functions introduction</t>
  </si>
  <si>
    <t>عکاسی کرنے والے افعال کا تعارف</t>
  </si>
  <si>
    <t>mR2y_kohZIw</t>
  </si>
  <si>
    <t>https://www.youtube.com/watch?v=mR2y_kohZIw</t>
  </si>
  <si>
    <t>vDHpGxZzE30</t>
  </si>
  <si>
    <t>https://www.youtube.com/watch?v=vDHpGxZzE30</t>
  </si>
  <si>
    <t>https://drive.google.com/file/d/1HU8Q5N6pcMt5eAsYDyF_9gehREx6PaeF/view?usp=drive_link</t>
  </si>
  <si>
    <t>Reflecting functions: examples</t>
  </si>
  <si>
    <t>عکاسی کرنے والے افعال: مثالوں</t>
  </si>
  <si>
    <t>0QOnEoQHZ1k</t>
  </si>
  <si>
    <t>https://www.youtube.com/watch?v=0QOnEoQHZ1k</t>
  </si>
  <si>
    <t>FcZ7CjAonoE</t>
  </si>
  <si>
    <t>https://www.youtube.com/watch?v=FcZ7CjAonoE</t>
  </si>
  <si>
    <t>https://drive.google.com/file/d/1cMo5IG3VVuZbbDvxVaU3SzaLI3TchPT1/view?usp=drive_link</t>
  </si>
  <si>
    <t>Function symmetry introduction</t>
  </si>
  <si>
    <t>فنکشن توازن کا تعارف</t>
  </si>
  <si>
    <t>4dOQePLgqxE</t>
  </si>
  <si>
    <t>https://www.youtube.com/watch?v=4dOQePLgqxE</t>
  </si>
  <si>
    <t>f0Mwdj-IA3w</t>
  </si>
  <si>
    <t>https://www.youtube.com/watch?v=f0Mwdj-IA3w</t>
  </si>
  <si>
    <t>https://drive.google.com/file/d/1z8mvtlNTcfJ3vIqTkJwvgpjkDLSf4hVl/view?usp=drive_link</t>
  </si>
  <si>
    <t>Even and odd functions: Graphs</t>
  </si>
  <si>
    <t>یہاں تک کہ اور عجیب و غریب افعال: گراف</t>
  </si>
  <si>
    <t>zltgXTlUVLw</t>
  </si>
  <si>
    <t>https://www.youtube.com/watch?v=zltgXTlUVLw</t>
  </si>
  <si>
    <t>sHjaEY98eWk</t>
  </si>
  <si>
    <t>https://www.youtube.com/watch?v=sHjaEY98eWk</t>
  </si>
  <si>
    <t>https://drive.google.com/file/d/1To2w4ZNrbSTuHreehW-BtlERoCj8Gk01/view?usp=drive_link</t>
  </si>
  <si>
    <t>Even and odd functions: Tables</t>
  </si>
  <si>
    <t>یہاں تک کہ اور عجیب و غریب افعال: میزیں</t>
  </si>
  <si>
    <t>eKwJlJUM_d0</t>
  </si>
  <si>
    <t>https://www.youtube.com/watch?v=eKwJlJUM_d0</t>
  </si>
  <si>
    <t>nvmXpFCDS28</t>
  </si>
  <si>
    <t>https://www.youtube.com/watch?v=nvmXpFCDS28</t>
  </si>
  <si>
    <t>https://drive.google.com/file/d/1Zn-kkArbhrDjowbuM5ObZtg55rkhvmKr/view?usp=drive_link</t>
  </si>
  <si>
    <t>Even and odd functions: Equations</t>
  </si>
  <si>
    <t>یہاں تک کہ اور عجیب و غریب افعال: مساوات</t>
  </si>
  <si>
    <t>fTeO-V_VgEc</t>
  </si>
  <si>
    <t>https://www.youtube.com/watch?v=fTeO-V_VgEc</t>
  </si>
  <si>
    <t>xSjd1icsSmA</t>
  </si>
  <si>
    <t>https://drive.google.com/file/d/1_ivVNyHb15NBPgCpKGxIIFHOwkoH94-6/view?usp=drive_link</t>
  </si>
  <si>
    <t>Even and odd functions: Find the mistake</t>
  </si>
  <si>
    <t>یہاں تک کہ اور عجیب و غریب افعال: غلطی تلاش کریں</t>
  </si>
  <si>
    <t>RAksvTJWgxo</t>
  </si>
  <si>
    <t>https://www.youtube.com/watch?v=RAksvTJWgxo</t>
  </si>
  <si>
    <t>aND15Ns4-5c</t>
  </si>
  <si>
    <t>https://drive.google.com/file/d/1jMy7Lukqfboot7lVfFBGHfvnwRZdcZrv/view?usp=drive_link</t>
  </si>
  <si>
    <t>Scaling of functions &amp; exponential graphs</t>
  </si>
  <si>
    <t>Transformations of functions II</t>
  </si>
  <si>
    <t>Scaling functions introduction</t>
  </si>
  <si>
    <t>افعال اور کفایت شعاری گراف کی اسکیلنگ</t>
  </si>
  <si>
    <t>افعال کی تبدیلی ii</t>
  </si>
  <si>
    <t>اسکیلنگ افعال کا تعارف</t>
  </si>
  <si>
    <t>1lt6a77OmLU</t>
  </si>
  <si>
    <t>https://www.youtube.com/watch?v=1lt6a77OmLU</t>
  </si>
  <si>
    <t>dpsl68G16eo</t>
  </si>
  <si>
    <t>https://drive.google.com/file/d/1Uag1v2WG98k0RhAEvtukTzu0y2Ao980Z/view?usp=drive_link</t>
  </si>
  <si>
    <t>Scaling functions vertically: examples</t>
  </si>
  <si>
    <t>اسکیلنگ افعال عمودی طور پر: مثالوں</t>
  </si>
  <si>
    <t>tRCEBtKLqEw</t>
  </si>
  <si>
    <t>https://www.youtube.com/watch?v=tRCEBtKLqEw</t>
  </si>
  <si>
    <t>38TyL1Wk1eE</t>
  </si>
  <si>
    <t>https://drive.google.com/file/d/1Jccd4KoudzLHhpTkD4Z6rmjfAPURgDzH/view?usp=drive_link</t>
  </si>
  <si>
    <t>Scaling functions horizontally: examples</t>
  </si>
  <si>
    <t>افقی طور پر اسکیلنگ افعال: مثالوں</t>
  </si>
  <si>
    <t>npMMbXm9sR0</t>
  </si>
  <si>
    <t>https://www.youtube.com/watch?v=npMMbXm9sR0</t>
  </si>
  <si>
    <t>R2Aq9xACoiA</t>
  </si>
  <si>
    <t>https://drive.google.com/file/d/1ZHY9xShSlBmntTaqfDEU4tLVNvmG2rec/view?usp=drive_link</t>
  </si>
  <si>
    <t>Identifying horizontal squash from graph</t>
  </si>
  <si>
    <t>گراف سے افقی اسکواش کی نشاندہی کرنا</t>
  </si>
  <si>
    <t>4H5JZnytOfE</t>
  </si>
  <si>
    <t>https://www.youtube.com/watch?v=4H5JZnytOfE</t>
  </si>
  <si>
    <t>_xyJljRcOHE</t>
  </si>
  <si>
    <t>https://drive.google.com/file/d/1MKh79b6sfFr6iHViSIL7duGAWAT7231d/view?usp=drive_link</t>
  </si>
  <si>
    <t>Identifying function transformations</t>
  </si>
  <si>
    <t>فنکشن کی تبدیلیوں کی نشاندہی کرنا</t>
  </si>
  <si>
    <t>ENFNyNPYfZU</t>
  </si>
  <si>
    <t>https://www.youtube.com/watch?v=ENFNyNPYfZU</t>
  </si>
  <si>
    <t>_uHgIWemdGA</t>
  </si>
  <si>
    <t>https://drive.google.com/file/d/1EhI1IRBnqdcXvXvQUHB5hBIn1Xg4lNxl/view?usp=drive_link</t>
  </si>
  <si>
    <t>Graphing square and cube root functions</t>
  </si>
  <si>
    <t>گرافنگ اسکوائر اور مکعب کی جڑ کے افعال</t>
  </si>
  <si>
    <t>PI6IV7K3DbM</t>
  </si>
  <si>
    <t>https://www.youtube.com/watch?v=PI6IV7K3DbM</t>
  </si>
  <si>
    <t>9WNa-LsxyHw</t>
  </si>
  <si>
    <t>https://drive.google.com/file/d/1FLblCP74hMHfEJoQLxeDSbov_tr3zEZ7/view?usp=drive_link</t>
  </si>
  <si>
    <t>Transforming exponential graphs</t>
  </si>
  <si>
    <t>کفایت شعاری گراف کو تبدیل کرنا</t>
  </si>
  <si>
    <t>83gM3ufe1Nw</t>
  </si>
  <si>
    <t>https://www.youtube.com/watch?v=83gM3ufe1Nw</t>
  </si>
  <si>
    <t>ItT1gXrkEAA</t>
  </si>
  <si>
    <t>https://drive.google.com/file/d/1ZQQm2AYWv6wlnGM-jMgd4vO9CdzWQsw4/view?usp=drive_link</t>
  </si>
  <si>
    <t>Transforming exponential graphs (example 2)</t>
  </si>
  <si>
    <t>کفایت شعاری گراف کو تبدیل کرنا (مثال کے طور پر 2)</t>
  </si>
  <si>
    <t>ja4WRZ4DrAw</t>
  </si>
  <si>
    <t>https://www.youtube.com/watch?v=ja4WRZ4DrAw</t>
  </si>
  <si>
    <t>2SBP4Hj3gAo</t>
  </si>
  <si>
    <t>https://drive.google.com/file/d/1FGi4XTe4UevVuXpyoaJWnx0zB-BesqFF/view?usp=drive_link</t>
  </si>
  <si>
    <t>Graphing exponential functions</t>
  </si>
  <si>
    <t>گرافنگ کفایت شعاری افعال</t>
  </si>
  <si>
    <t>vlSEpdWf2hQ</t>
  </si>
  <si>
    <t>https://www.youtube.com/watch?v=vlSEpdWf2hQ</t>
  </si>
  <si>
    <t>yMJ-Cn3NtG8</t>
  </si>
  <si>
    <t>https://drive.google.com/file/d/1vKouZFeMMrQZs9_UJMcanmwv9ZLzi5wV/view?usp=drive_link</t>
  </si>
  <si>
    <t>Graphical relationship between 2À£ and log‚ÇÇ(x)</t>
  </si>
  <si>
    <t>2à £ اور لاگ (X) کے درمیان گرافیکل رشتہ</t>
  </si>
  <si>
    <t>K_PiPfYxtao</t>
  </si>
  <si>
    <t>https://www.youtube.com/watch?v=K_PiPfYxtao</t>
  </si>
  <si>
    <t>B02plja9Ojw</t>
  </si>
  <si>
    <t>https://drive.google.com/file/d/1CLQ-Lz5lTkGvgQEpxhELfuoeCywFB36-/view?usp=drive_link</t>
  </si>
  <si>
    <t>Fix the video title and rephrase the Urdu video's title so that it matches the OG video's title</t>
  </si>
  <si>
    <t>Graphing logarithmic functions (example 1)</t>
  </si>
  <si>
    <t>گرافنگ لوگرتھمک افعال (مثال کے طور پر 1)</t>
  </si>
  <si>
    <t>GpBSbNoon1E</t>
  </si>
  <si>
    <t>https://www.youtube.com/watch?v=GpBSbNoon1E</t>
  </si>
  <si>
    <t>4Du_x1Hzz8I</t>
  </si>
  <si>
    <t>https://drive.google.com/file/d/1S8AHhZx33yuDmyjnFqUbeDfCOiw5AZGq/view?usp=drive_link</t>
  </si>
  <si>
    <t>Graphing logarithmic functions (example 2)</t>
  </si>
  <si>
    <t>گرافنگ لوگرتھمک افعال (مثال کے طور پر 2)</t>
  </si>
  <si>
    <t>f_BJC6UwDTE</t>
  </si>
  <si>
    <t>https://www.youtube.com/watch?v=f_BJC6UwDTE</t>
  </si>
  <si>
    <t>AzjwVbNDMBE</t>
  </si>
  <si>
    <t>https://drive.google.com/file/d/1hciYq9i4HyK9rBvWyeTjF6MHU_JWcar_/view?usp=drive_link</t>
  </si>
  <si>
    <t>Modeling</t>
  </si>
  <si>
    <t>Modeling with function combination</t>
  </si>
  <si>
    <t>ماڈلنگ</t>
  </si>
  <si>
    <t>فنکشن کے امتزاج کے ساتھ ماڈلنگ</t>
  </si>
  <si>
    <t>2IWhknVzeJM</t>
  </si>
  <si>
    <t>https://www.youtube.com/watch?v=2IWhknVzeJM</t>
  </si>
  <si>
    <t>1DCjQ9bVTZA</t>
  </si>
  <si>
    <t>https://drive.google.com/file/d/1BRW1CkKnNnXgfwg77qceJ_Zp60zkiNWj/view?usp=drive_link</t>
  </si>
  <si>
    <t>Periodicity of algebraic models</t>
  </si>
  <si>
    <t>الجبری ماڈلز کی وقتا فوقتا</t>
  </si>
  <si>
    <t>zHS9ZVXw_Z0</t>
  </si>
  <si>
    <t>https://www.youtube.com/watch?v=zHS9ZVXw_Z0</t>
  </si>
  <si>
    <t>YbTkErZfWkE</t>
  </si>
  <si>
    <t>https://drive.google.com/file/d/1PQhit9SHugfd944c5szauD1RIzbu60Xa/view?usp=drive_link</t>
  </si>
  <si>
    <t>End behavior of algebraic models</t>
  </si>
  <si>
    <t>الجبری ماڈلز کا آخری سلوک</t>
  </si>
  <si>
    <t>kmzBGnniH2w</t>
  </si>
  <si>
    <t>https://www.youtube.com/watch?v=kmzBGnniH2w</t>
  </si>
  <si>
    <t>BcrTD1IvQqc</t>
  </si>
  <si>
    <t>https://drive.google.com/file/d/1c2eC9f1dGZGqJXC71fs3TuLQeN3MsopB/view?usp=drive_link</t>
  </si>
  <si>
    <t>Symmetry of algebraic models</t>
  </si>
  <si>
    <t>الجبری ماڈلز کی ہم آہنگی</t>
  </si>
  <si>
    <t>ynIq9IxbVso</t>
  </si>
  <si>
    <t>https://www.youtube.com/watch?v=ynIq9IxbVso</t>
  </si>
  <si>
    <t>DKtMbajkKFM</t>
  </si>
  <si>
    <t>https://drive.google.com/file/d/10LdDw70xbtI7Bn4B9LJoa-9drKH_wwId/view?usp=drive_link</t>
  </si>
  <si>
    <t>Rephrase the Urdu video's title so it matches the OG video's title</t>
  </si>
  <si>
    <t>Manipulating formulas: perimeter</t>
  </si>
  <si>
    <t>ہیرا پھیری فارمولے: فریم</t>
  </si>
  <si>
    <t>Aig1hkq3OsU</t>
  </si>
  <si>
    <t>https://www.youtube.com/watch?v=Aig1hkq3OsU</t>
  </si>
  <si>
    <t>M7fjXCa_-fk</t>
  </si>
  <si>
    <t>https://drive.google.com/file/d/1t8viAISEMpogVsj3LI4d4Mek8xYtA1L3/view?usp=drive_link</t>
  </si>
  <si>
    <t>Manipulating formulas: area</t>
  </si>
  <si>
    <t>ہیرا پھیری فارمولے: علاقہ</t>
  </si>
  <si>
    <t>eTSVTTg_QZ4</t>
  </si>
  <si>
    <t>https://www.youtube.com/watch?v=eTSVTTg_QZ4</t>
  </si>
  <si>
    <t>oF8k_-8_N0k</t>
  </si>
  <si>
    <t>https://drive.google.com/file/d/1mYkxsX1H-Mq0ia43ltIDXyebxxBERmpM/view?usp=drive_link</t>
  </si>
  <si>
    <t>Rational equation word problem</t>
  </si>
  <si>
    <t>عقلی مساوات کے لفظ کا مسئلہ</t>
  </si>
  <si>
    <t>jQ15tkoXZoA</t>
  </si>
  <si>
    <t>https://www.youtube.com/watch?v=jQ15tkoXZoA</t>
  </si>
  <si>
    <t>mrhdFGGc1fI</t>
  </si>
  <si>
    <t>https://drive.google.com/file/d/1STh225ui95EQVOSEwbtPkdkkx1EnNGuJ/view?usp=drive_link</t>
  </si>
  <si>
    <t>Quadratic inequality word problem</t>
  </si>
  <si>
    <t>چوکور عدم مساوات کے لفظ کا مسئلہ</t>
  </si>
  <si>
    <t>GDppV18XDCs</t>
  </si>
  <si>
    <t>https://www.youtube.com/watch?v=GDppV18XDCs</t>
  </si>
  <si>
    <t>NSeirgv2qaI</t>
  </si>
  <si>
    <t>https://drive.google.com/file/d/1vj5UujfTTJi4BH7usY6gKQjupFXNoB7u/view?usp=drive_link</t>
  </si>
  <si>
    <t>Exponential equation word problem</t>
  </si>
  <si>
    <t>مساوات مساوات کے لفظ کا مسئلہ</t>
  </si>
  <si>
    <t>IlFD0LzAZeo</t>
  </si>
  <si>
    <t>https://www.youtube.com/watch?v=IlFD0LzAZeo</t>
  </si>
  <si>
    <t>TobovQ5CGdQ</t>
  </si>
  <si>
    <t>https://drive.google.com/file/d/1SC0ULpCe8vd-59cR_E5aNEyga2NvWNiV/view?usp=drive_link</t>
  </si>
  <si>
    <t>Study design</t>
  </si>
  <si>
    <t>Statistical and non statistical questions</t>
  </si>
  <si>
    <t>مطالعہ ڈیزائن</t>
  </si>
  <si>
    <t>شماریاتی اور غیر شماریاتی سوالات</t>
  </si>
  <si>
    <t>qyYSQDcSNlY</t>
  </si>
  <si>
    <t>https://www.youtube.com/watch?v=qyYSQDcSNlY</t>
  </si>
  <si>
    <t>cMQBzbrYhfs</t>
  </si>
  <si>
    <t>https://drive.google.com/file/d/1uEnmCquEh4epk2Qz-3du4W2uk24wPSNb/view?usp=drive_link</t>
  </si>
  <si>
    <t>Identifying a sample and population</t>
  </si>
  <si>
    <t>نمونے اور آبادی کی نشاندہی کرنا</t>
  </si>
  <si>
    <t>VPM84_yfx5Q</t>
  </si>
  <si>
    <t>https://www.youtube.com/watch?v=VPM84_yfx5Q</t>
  </si>
  <si>
    <t>nLQ38I4nRag</t>
  </si>
  <si>
    <t>https://drive.google.com/file/d/1KP_tVM0a6EsAylcBDLQeQsaZXhPI94lz/view?usp=drive_link</t>
  </si>
  <si>
    <t>Examples of bias in surveys</t>
  </si>
  <si>
    <t>سروے میں تعصب کی مثالیں</t>
  </si>
  <si>
    <t>r1R00l8Z5lg</t>
  </si>
  <si>
    <t>https://www.youtube.com/watch?v=r1R00l8Z5lg</t>
  </si>
  <si>
    <t>rr6f70HmIWs</t>
  </si>
  <si>
    <t>https://drive.google.com/file/d/1SYUwE21DUyIR5SKfnVwT0ik5dce2LXvP/view?usp=drive_link</t>
  </si>
  <si>
    <t>Example of undercoverage introducing bias</t>
  </si>
  <si>
    <t>خفیہ تعصب متعارف کرانے کی مثال</t>
  </si>
  <si>
    <t>D9f7dCMxu2Y</t>
  </si>
  <si>
    <t>https://www.youtube.com/watch?v=D9f7dCMxu2Y</t>
  </si>
  <si>
    <t>jkQFLDPSZPQ</t>
  </si>
  <si>
    <t>https://drive.google.com/file/d/1HQLDMHt_CZLPCu4DeJqzWQcz3gWI2A2A/view?usp=drive_link</t>
  </si>
  <si>
    <t>Picking fairly</t>
  </si>
  <si>
    <t>کافی چن رہا ہے</t>
  </si>
  <si>
    <t>vst006REeTQ</t>
  </si>
  <si>
    <t>https://www.youtube.com/watch?v=vst006REeTQ</t>
  </si>
  <si>
    <t>uSE-SKnAm9Q</t>
  </si>
  <si>
    <t>https://drive.google.com/file/d/14YbOL-0TkBCrR7SO6vxpI1lLRc9_2b-n/view?usp=drive_link</t>
  </si>
  <si>
    <t>Techniques for generating a simple random sample</t>
  </si>
  <si>
    <t>ایک آسان بے ترتیب نمونہ تیار کرنے کی تکنیک</t>
  </si>
  <si>
    <t>acfjqWTwee0</t>
  </si>
  <si>
    <t>https://www.youtube.com/watch?v=acfjqWTwee0</t>
  </si>
  <si>
    <t>ER1OOzelIc0</t>
  </si>
  <si>
    <t>https://drive.google.com/file/d/1ZKKXN63Un5iHce07RmBeEu87VoilBr37/view?usp=drive_link</t>
  </si>
  <si>
    <t>Techniques for random sampling and avoiding bias</t>
  </si>
  <si>
    <t>بے ترتیب نمونے لینے اور تعصب سے بچنے کے لئے تکنیک</t>
  </si>
  <si>
    <t>PdXDLNNXPik</t>
  </si>
  <si>
    <t>https://www.youtube.com/watch?v=PdXDLNNXPik</t>
  </si>
  <si>
    <t>xEGeXcV7Erw</t>
  </si>
  <si>
    <t>https://drive.google.com/file/d/1wVIepAy5v-pFGr8jSPxbnO9aI7Tftl1V/view?usp=drive_link</t>
  </si>
  <si>
    <t>Types of statistical studies</t>
  </si>
  <si>
    <t>شماریاتی مطالعات کی اقسام</t>
  </si>
  <si>
    <t>SaP1O0i1bdc</t>
  </si>
  <si>
    <t>https://www.youtube.com/watch?v=SaP1O0i1bdc</t>
  </si>
  <si>
    <t>cB44VYI7jtc</t>
  </si>
  <si>
    <t>https://drive.google.com/file/d/1icq4e_2IEO5W60w984lVG6S8wNUJK5hh/view?usp=drive_link</t>
  </si>
  <si>
    <t>Worked example identifying experiment</t>
  </si>
  <si>
    <t>تجربے کی نشاندہی کرنے والی مثال</t>
  </si>
  <si>
    <t>28lzQ_OhBHY</t>
  </si>
  <si>
    <t>https://www.youtube.com/watch?v=28lzQ_OhBHY</t>
  </si>
  <si>
    <t>qICFAx-w7L4</t>
  </si>
  <si>
    <t>https://drive.google.com/file/d/1fysVgE_wwIy0_GSukASEax5AV-EuwFIw/view?usp=drive_link</t>
  </si>
  <si>
    <t>Worked example identifying observational study</t>
  </si>
  <si>
    <t>مشاہداتی مطالعہ کی نشاندہی کرنے والی مثال</t>
  </si>
  <si>
    <t>tHFyaoIrV14</t>
  </si>
  <si>
    <t>https://www.youtube.com/watch?v=tHFyaoIrV14</t>
  </si>
  <si>
    <t>-8RbIOOZ2BY</t>
  </si>
  <si>
    <t>https://drive.google.com/file/d/1R-F-iJj027obnQ4GXd5IvgtD2u8TNtub/view?usp=drive_link</t>
  </si>
  <si>
    <t>Worked example identifying sample study</t>
  </si>
  <si>
    <t>نمونے کے مطالعے کی نشاندہی کرنے والی مثال</t>
  </si>
  <si>
    <t>QSHMOWQUZ54</t>
  </si>
  <si>
    <t>https://www.youtube.com/watch?v=QSHMOWQUZ54</t>
  </si>
  <si>
    <t>nWBj6gAmgDs</t>
  </si>
  <si>
    <t>https://drive.google.com/file/d/1vDn0sCQ5U4UCUCkX7rYRHEedFwsN4p19/view?usp=drive_link</t>
  </si>
  <si>
    <t>Appropriate statistical study example</t>
  </si>
  <si>
    <t>مناسب اعدادوشمار کے مطالعہ کی مثال</t>
  </si>
  <si>
    <t>RQPC_rUvHas</t>
  </si>
  <si>
    <t>https://www.youtube.com/watch?v=RQPC_rUvHas</t>
  </si>
  <si>
    <t>EWl31jnd0hA</t>
  </si>
  <si>
    <t>https://drive.google.com/file/d/1Zx8fagrPj18comiQgxSFQn9djtOMOE9Q/view?usp=drive_link</t>
  </si>
  <si>
    <t>Introduction to experiment design</t>
  </si>
  <si>
    <t>تجربے کے ڈیزائن کا تعارف</t>
  </si>
  <si>
    <t>DaBq0naj0YY</t>
  </si>
  <si>
    <t>https://www.youtube.com/watch?v=DaBq0naj0YY</t>
  </si>
  <si>
    <t>z79CgfViVR0</t>
  </si>
  <si>
    <t>https://drive.google.com/file/d/1vpFDsvxIX_7faEn5Nwr6W_THDkgvngpl/view?usp=drive_link</t>
  </si>
  <si>
    <t>Matched pairs experiment design</t>
  </si>
  <si>
    <t>مماثل جوڑے تجرباتی ڈیزائن</t>
  </si>
  <si>
    <t>UEFBGewP2ik</t>
  </si>
  <si>
    <t>https://www.youtube.com/watch?v=UEFBGewP2ik</t>
  </si>
  <si>
    <t>1NaCBjoBFjA</t>
  </si>
  <si>
    <t>https://drive.google.com/file/d/1CrgSEWWxINw31Q83EMxDv4Zoz4LHawG2/view?usp=drive_link</t>
  </si>
  <si>
    <t>Reading and sorting data</t>
  </si>
  <si>
    <t>Sorting and quantifying data I</t>
  </si>
  <si>
    <t>Categorical data example</t>
  </si>
  <si>
    <t>ڈیٹا پڑھنا اور چھانٹنا</t>
  </si>
  <si>
    <t>اعداد و شمار کو چھانٹنا اور مقدار کی مقدار i</t>
  </si>
  <si>
    <t>واضح اعداد و شمار کی مثال</t>
  </si>
  <si>
    <t>ahyWUV7AwKw</t>
  </si>
  <si>
    <t>https://www.youtube.com/watch?v=ahyWUV7AwKw</t>
  </si>
  <si>
    <t>DppPVflZXNs</t>
  </si>
  <si>
    <t>https://drive.google.com/file/d/1WfbiYgwS1oop3DvN-Zf3lWw-uPBiG4iq/view?usp=drive_link</t>
  </si>
  <si>
    <t>Analyzing trends in categorical data</t>
  </si>
  <si>
    <t>دوٹوک اعداد و شمار میں رجحانات کا تجزیہ کرنا</t>
  </si>
  <si>
    <t>TXGhMDbbnzQ</t>
  </si>
  <si>
    <t>https://www.youtube.com/watch?v=TXGhMDbbnzQ</t>
  </si>
  <si>
    <t>uz3CrtyekGY</t>
  </si>
  <si>
    <t>https://drive.google.com/file/d/1e4Oyc313YmORVo3ivp_mVLlv-Dc-MX-l/view?usp=drive_link</t>
  </si>
  <si>
    <t>Marginal and conditional distributions</t>
  </si>
  <si>
    <t>معمولی اور مشروط تقسیم</t>
  </si>
  <si>
    <t>Iw9fEYIpPMA</t>
  </si>
  <si>
    <t>https://www.youtube.com/watch?v=Iw9fEYIpPMA</t>
  </si>
  <si>
    <t>MLfrUR93SVE</t>
  </si>
  <si>
    <t>https://drive.google.com/file/d/1P1bBenys8mIj-UJvh4TtERZUFZ5zxCcO/view?usp=drive_link</t>
  </si>
  <si>
    <t>Stem-and-leaf plots</t>
  </si>
  <si>
    <t>اسٹیم اور پتیوں کے پلاٹ</t>
  </si>
  <si>
    <t>LEFE1km5ROY</t>
  </si>
  <si>
    <t>https://www.youtube.com/watch?v=LEFE1km5ROY</t>
  </si>
  <si>
    <t>1HAdK7M44tk</t>
  </si>
  <si>
    <t>https://drive.google.com/file/d/1hNkl9iC-0tfu8PvcHSUVWtfJ5YQQJhFV/view?usp=drive_link</t>
  </si>
  <si>
    <t>Reading stem and leaf plots</t>
  </si>
  <si>
    <t>اسٹیم اور پتی کے پلاٹوں کو پڑھنا</t>
  </si>
  <si>
    <t>PXKHyT__B2k</t>
  </si>
  <si>
    <t>https://www.youtube.com/watch?v=PXKHyT__B2k</t>
  </si>
  <si>
    <t>qy3w6by1fyM</t>
  </si>
  <si>
    <t>https://drive.google.com/file/d/1QzxoIgoMM1XNIbVTWc2A28fpbJWreq6p/view?usp=drive_link</t>
  </si>
  <si>
    <t>Example: Comparing distributions</t>
  </si>
  <si>
    <t>مثال: تقسیم کا موازنہ کرنا</t>
  </si>
  <si>
    <t>lT3LRjtSbJc</t>
  </si>
  <si>
    <t>https://www.youtube.com/watch?v=lT3LRjtSbJc</t>
  </si>
  <si>
    <t>cP4qx6ElQzk</t>
  </si>
  <si>
    <t>https://drive.google.com/file/d/1yxOHjiXeMau55U7U3lLXk_X18VWemNYw/view?usp=drive_link</t>
  </si>
  <si>
    <t>Reading line graphs</t>
  </si>
  <si>
    <t>لائن گراف پڑھنا</t>
  </si>
  <si>
    <t>36v2EXZRzUE</t>
  </si>
  <si>
    <t>https://www.youtube.com/watch?v=36v2EXZRzUE</t>
  </si>
  <si>
    <t>d75AlOJJ0VU</t>
  </si>
  <si>
    <t>https://drive.google.com/file/d/18pmVtoHfmXe0ouZAoYx0Q9Qo8CBD7TNl/view?usp=drive_link</t>
  </si>
  <si>
    <t>Misleading line graphs</t>
  </si>
  <si>
    <t>گمراہ کن لائن گراف</t>
  </si>
  <si>
    <t>gs-OPF3KEGU</t>
  </si>
  <si>
    <t>https://www.youtube.com/watch?v=gs-OPF3KEGU</t>
  </si>
  <si>
    <t>7ii77Cu-q0s</t>
  </si>
  <si>
    <t>https://drive.google.com/file/d/1hf6xqiXEcGP0gjphmzG69ZIzoVob4Z8K/view?usp=drive_link</t>
  </si>
  <si>
    <t>Comparing means of distributions</t>
  </si>
  <si>
    <t>تقسیم کے ذرائع کا موازنہ کرنا</t>
  </si>
  <si>
    <t>pPnxPrhf6Ww</t>
  </si>
  <si>
    <t>https://www.youtube.com/watch?v=pPnxPrhf6Ww</t>
  </si>
  <si>
    <t>afU9e42GJEM</t>
  </si>
  <si>
    <t>https://drive.google.com/file/d/1PgmYzbuqrGdi3GA5udkJ4TNhaQAbVY63/view?usp=drive_link</t>
  </si>
  <si>
    <t>Means and medians of different distributions</t>
  </si>
  <si>
    <t>مختلف تقسیم کے مطلب اور میڈین</t>
  </si>
  <si>
    <t>eLyLbaXfJXo</t>
  </si>
  <si>
    <t>https://www.youtube.com/watch?v=eLyLbaXfJXo</t>
  </si>
  <si>
    <t>Ef6gOFrAa60</t>
  </si>
  <si>
    <t>https://drive.google.com/file/d/1z02v3J9OPwYKmyUo9u7cVgAoPEfn8CDS/view?usp=drive_link</t>
  </si>
  <si>
    <t>Variance &amp; Standard deviation</t>
  </si>
  <si>
    <t>Sorting and quantifying data II</t>
  </si>
  <si>
    <t>Measures of spread: range, variance &amp; standard deviation</t>
  </si>
  <si>
    <t>تغیر اور معیاری انحراف</t>
  </si>
  <si>
    <t>اعداد و شمار کو چھانٹنا اور مقدار کی مقدار ii</t>
  </si>
  <si>
    <t>پھیلاؤ کے اقدامات: حد ، تغیر اور معیاری انحراف</t>
  </si>
  <si>
    <t>E4HAYd0QnRc</t>
  </si>
  <si>
    <t>https://www.youtube.com/watch?v=E4HAYd0QnRc</t>
  </si>
  <si>
    <t>ayi8NYvDvms</t>
  </si>
  <si>
    <t>https://drive.google.com/file/d/1KqgbZizSYQHyxRK4z-qTab34KTx84cUy/view?usp=drive_link</t>
  </si>
  <si>
    <t>Fix the titles so that the OG video's title and the urdu video's title match</t>
  </si>
  <si>
    <t>Variance of a population</t>
  </si>
  <si>
    <t>آبادی کا تغیر</t>
  </si>
  <si>
    <t>dvoHB9djouc</t>
  </si>
  <si>
    <t>https://www.youtube.com/watch?v=dvoHB9djouc</t>
  </si>
  <si>
    <t>oP_WrzFuRKE</t>
  </si>
  <si>
    <t>https://drive.google.com/file/d/1wLB3PxWitS6K6Iy9guvORPTeNIa0HswU/view?usp=drive_link</t>
  </si>
  <si>
    <t>Population standard deviation</t>
  </si>
  <si>
    <t>آبادی کا معیاری انحراف</t>
  </si>
  <si>
    <t>PWiWkqHmum0</t>
  </si>
  <si>
    <t>https://www.youtube.com/watch?v=PWiWkqHmum0</t>
  </si>
  <si>
    <t>S0eIXAOvL3w</t>
  </si>
  <si>
    <t>https://drive.google.com/file/d/1abXe2W5sf-Sq_7LRUnj7UvFjbtC3tZ2z/view?usp=drive_link</t>
  </si>
  <si>
    <t>Mean and standard deviation versus median and IQR</t>
  </si>
  <si>
    <t>وسط اور معیاری انحراف بمقابلہ میڈین اور آئی کیو آر</t>
  </si>
  <si>
    <t>qNKOi08NxHs</t>
  </si>
  <si>
    <t>https://www.youtube.com/watch?v=qNKOi08NxHs</t>
  </si>
  <si>
    <t>H0p_07_LwN4</t>
  </si>
  <si>
    <t>https://www.youtube.com/watch?v=H0p_07_LwN4</t>
  </si>
  <si>
    <t>https://drive.google.com/file/d/1911WkNJWSLsoCerPSvgW2Pc5yRBqhgpm/view?usp=drive_link</t>
  </si>
  <si>
    <t>Statistics: Alternate variance formulas</t>
  </si>
  <si>
    <t>اعدادوشمار: متبادل تغیرات کے فارمولے</t>
  </si>
  <si>
    <t>sRVGcYGjUk8</t>
  </si>
  <si>
    <t>https://www.youtube.com/watch?v=sRVGcYGjUk8</t>
  </si>
  <si>
    <t>rU6DE_XmtF4</t>
  </si>
  <si>
    <t>https://www.youtube.com/watch?v=rU6DE_XmtF4</t>
  </si>
  <si>
    <t>https://drive.google.com/file/d/1_Nmef27m4RWw5z_NevZPG-8hYF5H8DSC/view?usp=drive_link</t>
  </si>
  <si>
    <t>Sample variance</t>
  </si>
  <si>
    <t>نمونہ کا تغیر</t>
  </si>
  <si>
    <t>iHXdzfF7UEs</t>
  </si>
  <si>
    <t>https://www.youtube.com/watch?v=iHXdzfF7UEs</t>
  </si>
  <si>
    <t>h7_bG4O1rzE</t>
  </si>
  <si>
    <t>https://www.youtube.com/watch?v=h7_bG4O1rzE</t>
  </si>
  <si>
    <t>https://drive.google.com/file/d/1TVyXHrdS4-yikTvw7ULviuhZjqDE_qfH/view?usp=drive_link</t>
  </si>
  <si>
    <t>Sample standard deviation and bias</t>
  </si>
  <si>
    <t>نمونہ معیاری انحراف اور تعصب</t>
  </si>
  <si>
    <t>DNAnQBhGpRw</t>
  </si>
  <si>
    <t>https://www.youtube.com/watch?v=DNAnQBhGpRw</t>
  </si>
  <si>
    <t>v9ycbVDBZiQ</t>
  </si>
  <si>
    <t>https://www.youtube.com/watch?v=v9ycbVDBZiQ</t>
  </si>
  <si>
    <t>https://drive.google.com/file/d/1JbNCP9oX1bq3cSxsdnnSSz6Mad0xEM_o/view?usp=drive_link</t>
  </si>
  <si>
    <t>Why we divide by n - 1 in variance</t>
  </si>
  <si>
    <t>کیوں ہم تغیر میں N - 1 کے ذریعہ تقسیم کرتے ہیں</t>
  </si>
  <si>
    <t>F2mfEldxsPI</t>
  </si>
  <si>
    <t>https://www.youtube.com/watch?v=F2mfEldxsPI</t>
  </si>
  <si>
    <t>TNM1ZBhv1HI</t>
  </si>
  <si>
    <t>https://www.youtube.com/watch?v=TNM1ZBhv1HI</t>
  </si>
  <si>
    <t>https://drive.google.com/file/d/1k0leskzF3gQDfi8F3OAelkq6aDoY43t6/view?usp=drive_link</t>
  </si>
  <si>
    <t>Fix the urdu video's title so that it matches the OG video title</t>
  </si>
  <si>
    <t>Simulation showing bias in sample variance</t>
  </si>
  <si>
    <t>نمونہ کے تغیرات میں تعصب ظاہر کرنے والا نقلی</t>
  </si>
  <si>
    <t>Cn0skMJ2F3c</t>
  </si>
  <si>
    <t>https://www.youtube.com/watch?v=Cn0skMJ2F3c</t>
  </si>
  <si>
    <t>nMwIoyQCRpk</t>
  </si>
  <si>
    <t>https://www.youtube.com/watch?v=nMwIoyQCRpk</t>
  </si>
  <si>
    <t>https://drive.google.com/file/d/1BmJRfbXqisCrFBic4OUmPkA4FQsQyJvT/view?usp=drive_link</t>
  </si>
  <si>
    <t>Simulation providing evidence that (n-1) gives us unbiased estimate</t>
  </si>
  <si>
    <t>تخروپن اس بات کا ثبوت فراہم کرتا ہے کہ (N-1) ہمیں غیر جانبدارانہ تخمینہ دیتا ہے</t>
  </si>
  <si>
    <t>0QS4VHPV4JA</t>
  </si>
  <si>
    <t>https://www.youtube.com/watch?v=0QS4VHPV4JA</t>
  </si>
  <si>
    <t>NRRdb8M0PEU</t>
  </si>
  <si>
    <t>https://www.youtube.com/watch?v=NRRdb8M0PEU</t>
  </si>
  <si>
    <t>https://drive.google.com/file/d/14dGPXQFaPyHrDsHrv5iKRITq2z336K8C/view?usp=drive_link</t>
  </si>
  <si>
    <t>Fix the Urdu video's title add a hyphen and the word 'simultaion'</t>
  </si>
  <si>
    <t>Irrational Numbers</t>
  </si>
  <si>
    <t>Proof: sum &amp; product of two rationals is rational</t>
  </si>
  <si>
    <t>غیر معقول اعداد</t>
  </si>
  <si>
    <t>ثبوت: دو ناطقوں کا مجموعہ اور پیداوار ناطق ہے۔</t>
  </si>
  <si>
    <t>HKUJkMQsGkM</t>
  </si>
  <si>
    <t>https://www.youtube.com/watch?v=HKUJkMQsGkM</t>
  </si>
  <si>
    <t>7k00diREGeo</t>
  </si>
  <si>
    <t>https://www.youtube.com/watch?v=7k00diREGeo</t>
  </si>
  <si>
    <t>https://drive.google.com/file/d/1I2n3GIiOosLP7qXBMf9-shFH6E23DhVK/view</t>
  </si>
  <si>
    <t>Proof: product of rational &amp; irrational is irrational</t>
  </si>
  <si>
    <t>ثبوت: عقلی اور غیر معقول کی پیداوار غیر معقول ہے۔</t>
  </si>
  <si>
    <t>KT32CsdEZEY</t>
  </si>
  <si>
    <t>https://www.youtube.com/watch?v=KT32CsdEZEY</t>
  </si>
  <si>
    <t>CIGhwMnoL6I</t>
  </si>
  <si>
    <t>https://www.youtube.com/watch?v=CIGhwMnoL6I</t>
  </si>
  <si>
    <t>https://drive.google.com/file/d/1CBtLpXaYa5jQ56Eg_hdC9dvhMGVkCPSd/view</t>
  </si>
  <si>
    <t>Proof: sum of rational &amp; irrational is irrational</t>
  </si>
  <si>
    <t>ثبوت: عقلی اور غیر معقول کا مجموعہ غیر معقول ہے۔</t>
  </si>
  <si>
    <t>pPM72fPwIjw</t>
  </si>
  <si>
    <t>https://www.youtube.com/watch?v=pPM72fPwIjw</t>
  </si>
  <si>
    <t>Yk8K-OgHuYU</t>
  </si>
  <si>
    <t>https://www.youtube.com/watch?v=Yk8K-OgHuYU</t>
  </si>
  <si>
    <t>https://drive.google.com/file/d/1xRGNhBS32nyGMydFGPWbuSz_bUCwHc6S/view?t=4</t>
  </si>
  <si>
    <t>Sums and products of irrational numbers</t>
  </si>
  <si>
    <t>غیر معقول اعداد کی رقم اور مصنوعات</t>
  </si>
  <si>
    <t>16-GZWi66CI</t>
  </si>
  <si>
    <t>https://www.youtube.com/watch?v=16-GZWi66CI</t>
  </si>
  <si>
    <t>8ihCD__Q91c</t>
  </si>
  <si>
    <t>https://www.youtube.com/watch?v=8ihCD__Q91c</t>
  </si>
  <si>
    <t>https://drive.google.com/file/d/1bK5G6PcNFZene3oqwxH8bdd4hd4bszwf/view?t=1</t>
  </si>
  <si>
    <t>Worked example: rational vs. irrational expressions</t>
  </si>
  <si>
    <t>کام کی مثال: عقلی بمقابلہ غیر معقول اظہار</t>
  </si>
  <si>
    <t>hTJgK-wZMcE</t>
  </si>
  <si>
    <t>https://www.youtube.com/watch?v=hTJgK-wZMcE</t>
  </si>
  <si>
    <t>3bU2WESo55s</t>
  </si>
  <si>
    <t>https://www.youtube.com/watch?v=3bU2WESo55s</t>
  </si>
  <si>
    <t>https://drive.google.com/file/d/1-qyiKGJG-8dCnRJ7c0JU16Bmj0ZU0Ooh/view</t>
  </si>
  <si>
    <t>The OG video's title and the urdu video's title don't match</t>
  </si>
  <si>
    <t>Worked example: rational vs. irrational expressions (unknowns)</t>
  </si>
  <si>
    <t>کام کی مثال: عقلی بمقابلہ غیر معقول اظہار (نامعلوم)</t>
  </si>
  <si>
    <t>NC6HXlrH53Y</t>
  </si>
  <si>
    <t>https://www.youtube.com/watch?v=NC6HXlrH53Y</t>
  </si>
  <si>
    <t>bMEsgtwf5KU</t>
  </si>
  <si>
    <t>https://www.youtube.com/watch?v=bMEsgtwf5KU</t>
  </si>
  <si>
    <t>https://drive.google.com/file/d/1sJHdCYorjmNDcVLid16w61EShaXsTb9Y/view</t>
  </si>
  <si>
    <t>Proof: ‚àö2 is irrational</t>
  </si>
  <si>
    <t>ثبوت: àö2 غیر معقول ہے۔</t>
  </si>
  <si>
    <t>mX91_3GQqLY</t>
  </si>
  <si>
    <t>https://www.youtube.com/watch?v=mX91_3GQqLY</t>
  </si>
  <si>
    <t>K02rx9YYO3A</t>
  </si>
  <si>
    <t>https://www.youtube.com/watch?v=K02rx9YYO3A</t>
  </si>
  <si>
    <t>https://drive.google.com/file/d/19Id9iWLjqJN3JZRPJHOdQb6YCQpqqVbP/view</t>
  </si>
  <si>
    <t>Fix the video title</t>
  </si>
  <si>
    <t>Proof: square roots of prime numbers are irrational</t>
  </si>
  <si>
    <t>ثبوت: بنیادی نمبروں کی مربع جڑیں غیر معقول ہیں۔</t>
  </si>
  <si>
    <t>W-Nio466Ek4</t>
  </si>
  <si>
    <t>https://www.youtube.com/watch?v=W-Nio466Ek4</t>
  </si>
  <si>
    <t>m0fr6kWyDiA</t>
  </si>
  <si>
    <t>https://www.youtube.com/watch?v=m0fr6kWyDiA</t>
  </si>
  <si>
    <t>https://drive.google.com/file/d/19DGgeYmDJgLpMRKQusmyUGocqrICraF0/view</t>
  </si>
  <si>
    <t>Proof: there's an irrational number between any two rational numbers</t>
  </si>
  <si>
    <t>ثبوت: کسی بھی دو ناطق نمبروں کے درمیان ایک غیر معقول عدد ہے۔</t>
  </si>
  <si>
    <t>hxqo_DiL3pw</t>
  </si>
  <si>
    <t>https://www.youtube.com/watch?v=hxqo_DiL3pw</t>
  </si>
  <si>
    <t>taWGh0Y1tlY</t>
  </si>
  <si>
    <t>https://www.youtube.com/watch?v=taWGh0Y1tlY</t>
  </si>
  <si>
    <t>https://drive.google.com/file/d/1F410m7FrvAHW9t9TdipSqrL8MUzYGRaR/view</t>
  </si>
  <si>
    <t>Rational exponents and radicals</t>
  </si>
  <si>
    <t>Intro to rational exponents</t>
  </si>
  <si>
    <t>عقلی مفہوم اور بنیاد پرست</t>
  </si>
  <si>
    <t>عقلی مفہوم کا تعارف</t>
  </si>
  <si>
    <t>lZfXc4nHooo</t>
  </si>
  <si>
    <t>https://www.youtube.com/watch?v=lZfXc4nHooo</t>
  </si>
  <si>
    <t>OtP9Tpn5uBY</t>
  </si>
  <si>
    <t>https://youtu.be/OtP9Tpn5uBY?si=f6Z-VzoVns86fkLh</t>
  </si>
  <si>
    <t>https://drive.google.com/file/d/1g_RnD29_MEKlqiBm6gZ0EAkGWo64VI6I/view</t>
  </si>
  <si>
    <t>Rephrase the titles</t>
  </si>
  <si>
    <t>Rewriting roots as rational exponents</t>
  </si>
  <si>
    <t>جڑوں کو عقلی استعاروں کے طور پر دوبارہ لکھنا</t>
  </si>
  <si>
    <t>gH4IsIEYof0</t>
  </si>
  <si>
    <t>https://www.youtube.com/watch?v=gH4IsIEYof0</t>
  </si>
  <si>
    <t>9qbu0F7cKsw</t>
  </si>
  <si>
    <t>https://youtu.be/9qbu0F7cKsw?si=nPJ7bqcodFohUWuh</t>
  </si>
  <si>
    <t>https://drive.google.com/file/d/1GBzyWMajxCHJevCd8UDjN4u8yocxQTZD/view</t>
  </si>
  <si>
    <t>Exponential equation with rational answer</t>
  </si>
  <si>
    <t>عقلی جواب کے ساتھ کفایتی مساوات</t>
  </si>
  <si>
    <t>6OFwfxmhtE8</t>
  </si>
  <si>
    <t>https://www.youtube.com/watch?v=6OFwfxmhtE8</t>
  </si>
  <si>
    <t>C5y_QEHABF0</t>
  </si>
  <si>
    <t>https://youtu.be/C5y_QEHABF0?si=53PvJA60qMiI7FyK</t>
  </si>
  <si>
    <t>https://drive.google.com/file/d/1YXpcCgGMdLTDaRvkk574Um7-B2E8lpsu/view</t>
  </si>
  <si>
    <t>Rewriting quotient of powers (rational exponents)</t>
  </si>
  <si>
    <t>طاقتوں کی دوبارہ لکھنا (عقلی استخراج)</t>
  </si>
  <si>
    <t>0z-yIFzpunM</t>
  </si>
  <si>
    <t>https://www.youtube.com/watch?v=0z-yIFzpunM</t>
  </si>
  <si>
    <t>a4WgIUBtEQU</t>
  </si>
  <si>
    <t>https://youtu.be/a4WgIUBtEQU?si=zFT1MC7V67OsONUZ</t>
  </si>
  <si>
    <t>https://drive.google.com/file/d/1XpF-0sFTSI1_aaCOqUH8A9ZHRyyBuXDG/view</t>
  </si>
  <si>
    <t>The OG video's title and the urdu video's title don't match, rephrase them</t>
  </si>
  <si>
    <t>Rewriting mixed radical and exponential expressions</t>
  </si>
  <si>
    <t>مخلوط ریڈیکل اور ایکسپوینیشنل ایکسپریشنز کو دوبارہ لکھنا</t>
  </si>
  <si>
    <t>4F6cFLnAAFc</t>
  </si>
  <si>
    <t>https://www.youtube.com/watch?v=4F6cFLnAAFc</t>
  </si>
  <si>
    <t>5Osj1agg6eE</t>
  </si>
  <si>
    <t>https://youtu.be/5Osj1agg6eE?si=vJpdYq3Mw2Lnr-a5</t>
  </si>
  <si>
    <t>https://drive.google.com/file/d/1axZGzNlDmd8cVZrd3vg8uU4_45BMfzDp/view?t=7</t>
  </si>
  <si>
    <t>The OG video's title and the urdu video's titles need to be rephrased</t>
  </si>
  <si>
    <t>Rewriting exponential expressions as A‚ãÖB·µó</t>
  </si>
  <si>
    <t>کفایتی اظہار کو A‚ãÖB·µó کے بطور دوبارہ لکھنا</t>
  </si>
  <si>
    <t>Y6wNiYcuCoE</t>
  </si>
  <si>
    <t>https://www.youtube.com/watch?v=Y6wNiYcuCoE</t>
  </si>
  <si>
    <t>tI-8o90MBsE</t>
  </si>
  <si>
    <t>https://youtu.be/tI-8o90MBsE?si=Rfn6wtNcADUXBhg0</t>
  </si>
  <si>
    <t>https://drive.google.com/file/d/1sJy1m9mGnNXUPFfC05gpmeqq5eBMkkug/view</t>
  </si>
  <si>
    <t>The OG video's title and the urdu video's title don't match and fix the video title in the sheet</t>
  </si>
  <si>
    <t>Equivalent forms of exponential expressions</t>
  </si>
  <si>
    <t>کفایتی اظہار کی مساوی شکلیں۔</t>
  </si>
  <si>
    <t>vSijVSL3ChU</t>
  </si>
  <si>
    <t>https://www.youtube.com/watch?v=vSijVSL3ChU</t>
  </si>
  <si>
    <t>20TAqZI_ArY</t>
  </si>
  <si>
    <t>https://youtu.be/20TAqZI_ArY?si=dCbJ6ccNluw5tPqi</t>
  </si>
  <si>
    <t>https://drive.google.com/file/d/1JqDp8V1prhqVtDjpV4U1ZtsVa8U4l1dS/view?t=6</t>
  </si>
  <si>
    <t>Evaluating fractional exponents</t>
  </si>
  <si>
    <t>فرکشنل ایکسپونٹس کا اندازہ لگانا</t>
  </si>
  <si>
    <t>S34NM0Po0eA</t>
  </si>
  <si>
    <t>https://www.youtube.com/watch?v=S34NM0Po0eA</t>
  </si>
  <si>
    <t>5f4-XTz_pcw</t>
  </si>
  <si>
    <t>https://youtu.be/5f4-XTz_pcw?si=lGNnDy6Grt7a9GIc</t>
  </si>
  <si>
    <t>https://drive.google.com/file/d/1v2rFWt1RpWj6ObK3XOqqzHZJ3NTCRdcu/view?t=6</t>
  </si>
  <si>
    <t>Evaluating fractional exponents: negative unit-fraction</t>
  </si>
  <si>
    <t>جزوی ایکسپونینٹس کا اندازہ لگانا: منفی اکائی فریکشن</t>
  </si>
  <si>
    <t>tn53EdOr6Rw</t>
  </si>
  <si>
    <t>https://www.youtube.com/watch?v=tn53EdOr6Rw</t>
  </si>
  <si>
    <t>ZL3yQsnHvtg</t>
  </si>
  <si>
    <t>https://youtu.be/ZL3yQsnHvtg?si=6s_qOIXv7cAEyxjV</t>
  </si>
  <si>
    <t>https://drive.google.com/file/d/1BS8hDJjsiCC66CAfecTXWVRTbKvqdla0/view?t=5</t>
  </si>
  <si>
    <t>Evaluating fractional exponents: fractional base</t>
  </si>
  <si>
    <t>جزوی ایکسپونینٹس کا اندازہ لگانا: کسری بنیاد</t>
  </si>
  <si>
    <t>bIFdW0NZ9W4</t>
  </si>
  <si>
    <t>https://www.youtube.com/watch?v=bIFdW0NZ9W4</t>
  </si>
  <si>
    <t>OaWa8ZhTpkw</t>
  </si>
  <si>
    <t>https://youtu.be/OaWa8ZhTpkw?si=sLC4ViZsb8SM2znW</t>
  </si>
  <si>
    <t>https://drive.google.com/file/d/1rLX9tqLoFTd5X9eGxbXH_StqB8vOFykV/view?t=1</t>
  </si>
  <si>
    <t>Evaluating quotient of fractional exponents</t>
  </si>
  <si>
    <t>جزوی ایکسپونینٹس کا تخمینہ لگانا</t>
  </si>
  <si>
    <t>KGSvigZQKZY</t>
  </si>
  <si>
    <t>https://www.youtube.com/watch?v=KGSvigZQKZY</t>
  </si>
  <si>
    <t>ZGfl0E_RvnE</t>
  </si>
  <si>
    <t>https://youtu.be/ZGfl0E_RvnE?si=GWd_7cKvsBcRz4ib</t>
  </si>
  <si>
    <t>https://drive.google.com/file/d/1F8fzntxg6XKYfZK3akSYfKrUK7HPL7Lj/view</t>
  </si>
  <si>
    <t>Evaluating mixed radicals and exponents</t>
  </si>
  <si>
    <t>مخلوط ریڈیکلز اور ایکسپونینٹس کا اندازہ لگانا</t>
  </si>
  <si>
    <t>Ht-YXje4R2g</t>
  </si>
  <si>
    <t>https://www.youtube.com/watch?v=Ht-YXje4R2g</t>
  </si>
  <si>
    <t>W_SEup6v8EY</t>
  </si>
  <si>
    <t>https://youtu.be/W_SEup6v8EY?si=rD3gBg8h_532Uq3B</t>
  </si>
  <si>
    <t>https://drive.google.com/file/d/1cF6wnpWgRuV4d3HylaM_Ytm_T8677o5h/view?t=5</t>
  </si>
  <si>
    <t>Solving exponential equations using exponent properties</t>
  </si>
  <si>
    <t>کفایتی خصوصیات کا استعمال کرتے ہوئے کفایتی مساوات کو حل کرنا</t>
  </si>
  <si>
    <t>etl9KKf6se0</t>
  </si>
  <si>
    <t>https://www.youtube.com/watch?v=etl9KKf6se0</t>
  </si>
  <si>
    <t>2h5hDPdWzdg</t>
  </si>
  <si>
    <t>https://youtu.be/2h5hDPdWzdg?si=8wK31Zfmrx8k2B1r</t>
  </si>
  <si>
    <t>https://drive.google.com/file/d/1qLiShrbnHpgcjKk27odRKHo2sVOBwBEo/view?t=4</t>
  </si>
  <si>
    <t>Solving exponential equations using exponent properties (advanced)</t>
  </si>
  <si>
    <t>کفایتی خصوصیات کا استعمال کرتے ہوئے کفایتی مساوات کو حل کرنا (جدید)</t>
  </si>
  <si>
    <t>mGSn-qR6k-g</t>
  </si>
  <si>
    <t>https://www.youtube.com/watch?v=mGSn-qR6k-g</t>
  </si>
  <si>
    <t>49nuqdmv5JM</t>
  </si>
  <si>
    <t>https://youtu.be/49nuqdmv5JM?si=yK-bHg5cMIud_qjD</t>
  </si>
  <si>
    <t>https://drive.google.com/file/d/1-8NKBaq3yVUKv1lB8y85bnA5fGuNaZl1/view</t>
  </si>
  <si>
    <t>Both videos are different, the OG video is incorrect</t>
  </si>
  <si>
    <t>Similarity</t>
  </si>
  <si>
    <t>Intro to triangle similarity</t>
  </si>
  <si>
    <t>مماثلت</t>
  </si>
  <si>
    <t>مثلث کی مماثلت کا تعارف</t>
  </si>
  <si>
    <t>9ThXDY9Y3oU</t>
  </si>
  <si>
    <t>https://www.youtube.com/watch?v=9ThXDY9Y3oU</t>
  </si>
  <si>
    <t>yWfebnFJCCw</t>
  </si>
  <si>
    <t>https://youtu.be/yWfebnFJCCw?si=B_ajnqBkHJzloqSS</t>
  </si>
  <si>
    <t>https://drive.google.com/file/d/1lOkQaSlU3RcyZ16LGwxpnD8CBVKExJEv/view?t=2</t>
  </si>
  <si>
    <t>Triangle similarity postulates/criteria</t>
  </si>
  <si>
    <t>مثلث کی مماثلت کی شرائط/ معیار</t>
  </si>
  <si>
    <t>7bO0TmJ6Ba4</t>
  </si>
  <si>
    <t>https://www.youtube.com/watch?v=7bO0TmJ6Ba4</t>
  </si>
  <si>
    <t>-K0wWK-hiK4</t>
  </si>
  <si>
    <t>https://youtu.be/-K0wWK-hiK4?si=A8asadSt8FGkg6_H</t>
  </si>
  <si>
    <t>https://drive.google.com/open?id=1lCilIpasgXtlq6CsVyjA7Mswrt0RKa-O&amp;usp=drive_fs</t>
  </si>
  <si>
    <t>Determining similar triangles</t>
  </si>
  <si>
    <t>ملتے جلتے مثلثوں کا تعین کرنا</t>
  </si>
  <si>
    <t>Ly86lwq_2gc</t>
  </si>
  <si>
    <t>https://www.youtube.com/watch?v=Ly86lwq_2gc</t>
  </si>
  <si>
    <t>LrpZzq5kams</t>
  </si>
  <si>
    <t>https://youtu.be/LrpZzq5kams?si=KHmrt1_G1BVuKm7T</t>
  </si>
  <si>
    <t>https://drive.google.com/file/d/1KHAaYRAZCmDKF--tq45Kqnp9aVM5aan5/view?t=9</t>
  </si>
  <si>
    <t>Proving slope is constant using similarity</t>
  </si>
  <si>
    <t>مماثلت کا استعمال کرتے ہوئے ڈھلوان ثابت کرنا مستقل ہے۔</t>
  </si>
  <si>
    <t>24WMbh1BBKc</t>
  </si>
  <si>
    <t>https://www.youtube.com/watch?v=24WMbh1BBKc</t>
  </si>
  <si>
    <t>K8eiMBYKRsc</t>
  </si>
  <si>
    <t>https://youtu.be/K8eiMBYKRsc?si=q7EmDiC6St-9tXyb</t>
  </si>
  <si>
    <t>https://drive.google.com/file/d/1V_8ksUc8J9iyDF2rqHXu446fA5AVePU3/view</t>
  </si>
  <si>
    <t>Solving similar triangles</t>
  </si>
  <si>
    <t>ملتے جلتے مثلث کو حل کرنا</t>
  </si>
  <si>
    <t>R-6CAr_zEEk</t>
  </si>
  <si>
    <t>https://www.youtube.com/watch?v=R-6CAr_zEEk</t>
  </si>
  <si>
    <t>JaxsSnzqDEI</t>
  </si>
  <si>
    <t>https://youtu.be/JaxsSnzqDEI?si=MjrBxO6ALljD3Yim</t>
  </si>
  <si>
    <t>https://drive.google.com/file/d/1uzRY0ugH9VhIkl8XoSWza2seolbk8NRj/view?t=12</t>
  </si>
  <si>
    <t>Solving similar triangles: same side plays different roles</t>
  </si>
  <si>
    <t>یک جیسے مثلث کو حل کرنا: ایک ہی طرف مختلف کردار ادا کرتا ہے۔</t>
  </si>
  <si>
    <t>Tal_fgREll0</t>
  </si>
  <si>
    <t>https://www.youtube.com/watch?v=Tal_fgREll0</t>
  </si>
  <si>
    <t>0sRbDD19ZD8</t>
  </si>
  <si>
    <t>https://youtu.be/0sRbDD19ZD8?si=Tw42DqMB-8XvAYYn</t>
  </si>
  <si>
    <t>https://drive.google.com/file/d/16yPhk4ndBNi3Sj9-etfDKW8uDFSGdkEj/view?t=9</t>
  </si>
  <si>
    <t>Intro to angle bisector theorem</t>
  </si>
  <si>
    <t>زاویہ بائسیکٹر تھیوریم کا تعارف</t>
  </si>
  <si>
    <t>TpIBLnRAslI</t>
  </si>
  <si>
    <t>https://www.youtube.com/watch?v=TpIBLnRAslI</t>
  </si>
  <si>
    <t>eHLiVZVEpJk</t>
  </si>
  <si>
    <t>https://youtu.be/eHLiVZVEpJk?si=3PJWGurC3vvgB7yx</t>
  </si>
  <si>
    <t>https://drive.google.com/file/d/1Ql9mBD2XkDHv_1SIDqsfoy-jxyLsVlOi/view</t>
  </si>
  <si>
    <t>Using the angle bisector theorem</t>
  </si>
  <si>
    <t>زاویہ بائسیکٹر تھیوریم کا استعمال</t>
  </si>
  <si>
    <t>PlY3e_-9JUA</t>
  </si>
  <si>
    <t>https://www.youtube.com/watch?v=PlY3e_-9JUA</t>
  </si>
  <si>
    <t>gIdzjYnt5Os</t>
  </si>
  <si>
    <t>https://youtu.be/gIdzjYnt5Os?si=fcLAfbR6Q0Cmo-SD</t>
  </si>
  <si>
    <t>https://drive.google.com/file/d/1aSNldGZfdF1XxZg13CDV_itUWylxV04q/view</t>
  </si>
  <si>
    <t>Using similar &amp; congruent triangles</t>
  </si>
  <si>
    <t>ملتے جلتے اور ہم آہنگ مثلث کا استعمال</t>
  </si>
  <si>
    <t>EqNzr56h1Ic</t>
  </si>
  <si>
    <t>https://www.youtube.com/watch?v=EqNzr56h1Ic</t>
  </si>
  <si>
    <t>fPWH5Yo6hQQ</t>
  </si>
  <si>
    <t>https://youtu.be/fPWH5Yo6hQQ?si=lLv_2x9HOw0Ot-le</t>
  </si>
  <si>
    <t>https://drive.google.com/file/d/1TQskxpnqhIxklvijf64UIu5kHQY8fF4j/view?t=10</t>
  </si>
  <si>
    <t>The OG Video's title and the urdu video's title don't match</t>
  </si>
  <si>
    <t>Challenging similarity problem</t>
  </si>
  <si>
    <t>چیلنجنگ مماثلت کا مسئلہ</t>
  </si>
  <si>
    <t>7aGEvpHaNJ8</t>
  </si>
  <si>
    <t>https://www.youtube.com/watch?v=7aGEvpHaNJ8</t>
  </si>
  <si>
    <t>Ai1m1Uv5GRc</t>
  </si>
  <si>
    <t>https://youtu.be/Ai1m1Uv5GRc?si=-UBSwaj9W7Hg_oKa</t>
  </si>
  <si>
    <t>https://drive.google.com/file/d/1EQ4UmAUqiXYyk6XmQjWm8MOhPqFGgI9g/view</t>
  </si>
  <si>
    <t>Geometry word problem: the golden ratio</t>
  </si>
  <si>
    <t>یومیٹری لفظ کا مسئلہ: سنہری تناسب</t>
  </si>
  <si>
    <t>v5SAMuRanGM</t>
  </si>
  <si>
    <t>https://www.youtube.com/watch?v=v5SAMuRanGM</t>
  </si>
  <si>
    <t>66uRXRku0Ys</t>
  </si>
  <si>
    <t>https://youtu.be/66uRXRku0Ys?si=rkZKmgVEmhMm6PGO</t>
  </si>
  <si>
    <t>https://drive.google.com/file/d/1nr39or9WJGAxPBsDCur7yJ0Ih3b8MxKt/view</t>
  </si>
  <si>
    <t>Geometry word problem: Earth &amp; Moon radii</t>
  </si>
  <si>
    <t>جیومیٹری لفظ کا مسئلہ: زمین اور چاند کی ریڈی</t>
  </si>
  <si>
    <t>cnCQGKx6LhE</t>
  </si>
  <si>
    <t>https://www.youtube.com/watch?v=cnCQGKx6LhE</t>
  </si>
  <si>
    <t>Zz_nGDpayMM</t>
  </si>
  <si>
    <t>https://youtu.be/Zz_nGDpayMM?si=P1IB-gY-lITE3L7B</t>
  </si>
  <si>
    <t>https://drive.google.com/file/d/18UyishL6q9C53gvRxNLXDYe2UUknD_8w/view</t>
  </si>
  <si>
    <t>Geometry word problem: a perfect pool shot</t>
  </si>
  <si>
    <t>جیومیٹری لفظ کا مسئلہ: ایک بہترین پول شاٹ</t>
  </si>
  <si>
    <t>MiyFReTAdCA</t>
  </si>
  <si>
    <t>https://www.youtube.com/watch?v=MiyFReTAdCA</t>
  </si>
  <si>
    <t>F3XGRLGAths</t>
  </si>
  <si>
    <t>https://youtu.be/F3XGRLGAths?si=67SUETw9nQ5ZsRLG</t>
  </si>
  <si>
    <t>https://drive.google.com/file/d/1WgHcRw1xRlpgdEJwOnpYkjgjxEwPjsBz/view</t>
  </si>
  <si>
    <t>Geometry &amp; Right angled triangles</t>
  </si>
  <si>
    <t>Intro to the Pythagorean theorem 2</t>
  </si>
  <si>
    <t>جیومیٹری اور دائیں زاویہ والے مثلث</t>
  </si>
  <si>
    <t>پائتھاگورین تھیوریم کا تعارف 2</t>
  </si>
  <si>
    <t>AEIzy1kNRqo</t>
  </si>
  <si>
    <t>https://www.youtube.com/watch?v=AEIzy1kNRqo</t>
  </si>
  <si>
    <t>_qIIZokpl-g</t>
  </si>
  <si>
    <t>https://youtu.be/_qIIZokpl-g?si=GzdYW86YAlbO-jTi</t>
  </si>
  <si>
    <t>https://drive.google.com/file/d/15iyhlx-VVJrqmCUPlvKU4rFBtOoZ-m9e/view?t=5</t>
  </si>
  <si>
    <t>The Titles don't match</t>
  </si>
  <si>
    <t>Introduction to the Pythagorean theorem</t>
  </si>
  <si>
    <t>پائتھاگورین تھیوریم کا تعارف</t>
  </si>
  <si>
    <t>s9t7rNhaBp8</t>
  </si>
  <si>
    <t>https://www.youtube.com/watch?v=s9t7rNhaBp8</t>
  </si>
  <si>
    <t>trbHawvFV6I</t>
  </si>
  <si>
    <t>https://youtu.be/trbHawvFV6I?si=sSZmrRUYR-vu2OXv</t>
  </si>
  <si>
    <t>https://drive.google.com/file/d/1F9lfwOAx76vjGwXYDtV38_OsNRt3HoXH/view</t>
  </si>
  <si>
    <t>Pythagorean theorem II</t>
  </si>
  <si>
    <t>پائتھاگورین تھیوریم II</t>
  </si>
  <si>
    <t>nMhJLn5ives</t>
  </si>
  <si>
    <t>https://www.youtube.com/watch?v=nMhJLn5ives</t>
  </si>
  <si>
    <t>89iWXX-lP8k</t>
  </si>
  <si>
    <t>https://youtu.be/89iWXX-lP8k?si=ZSU9uSz1Qui2Sckh</t>
  </si>
  <si>
    <t>https://drive.google.com/file/d/1TXtNpcvydo9JsZPII9Zaic9qtgqde78j/view</t>
  </si>
  <si>
    <t>The OG video's content doesn't match the urdu video's content</t>
  </si>
  <si>
    <t>Special right triangles intro (part 1)</t>
  </si>
  <si>
    <t>خصوصی دائیں مثلث کا تعارف (حصہ 1)</t>
  </si>
  <si>
    <t>tSHitjFIjd8</t>
  </si>
  <si>
    <t>https://www.youtube.com/watch?v=tSHitjFIjd8</t>
  </si>
  <si>
    <t>jJGYKd3ChOA</t>
  </si>
  <si>
    <t>https://youtu.be/jJGYKd3ChOA?si=lyeH2CHutQchQs96</t>
  </si>
  <si>
    <t>https://drive.google.com/file/d/1tqzZUdqSA1KFY1t1YPgzUl-ut9TDtJsW/view?t=2</t>
  </si>
  <si>
    <t>Special right triangles intro (part 2)</t>
  </si>
  <si>
    <t>خصوصی دائیں مثلث کا تعارف (حصہ 2)</t>
  </si>
  <si>
    <t>Qwet4cIpnCM</t>
  </si>
  <si>
    <t>https://www.youtube.com/watch?v=Qwet4cIpnCM</t>
  </si>
  <si>
    <t>XZKQinC1PbU</t>
  </si>
  <si>
    <t>https://youtu.be/XZKQinC1PbU?si=IYYNlmymdpfdKYRp</t>
  </si>
  <si>
    <t>https://drive.google.com/file/d/1eW7dRu8EJ0hOHHTAnm4DhRBrQcp4WQ-o/view?t=6</t>
  </si>
  <si>
    <t>30-60-90 triangle example problem</t>
  </si>
  <si>
    <t>30-60-90 مثلث مثال کا مسئلہ</t>
  </si>
  <si>
    <t>dgHksfBFbjk</t>
  </si>
  <si>
    <t>https://www.youtube.com/watch?v=dgHksfBFbjk</t>
  </si>
  <si>
    <t>wGHl70VAn1o</t>
  </si>
  <si>
    <t>https://youtu.be/wGHl70VAn1o?si=eO07C5XAFm8K845S</t>
  </si>
  <si>
    <t>https://drive.google.com/file/d/1e2LvSj5ncGa-FiQDmK3Hc1mLs23NPVq1/view?t=2</t>
  </si>
  <si>
    <t>Special right triangles proof (part 1)</t>
  </si>
  <si>
    <t>خصوصی دائیں مثلث کا ثبوت (حصہ 1)</t>
  </si>
  <si>
    <t>SFL4stapeUs</t>
  </si>
  <si>
    <t>https://www.youtube.com/watch?v=SFL4stapeUs</t>
  </si>
  <si>
    <t>MzByh-g9Z7U</t>
  </si>
  <si>
    <t>https://youtu.be/MzByh-g9Z7U?si=V1JrM0w29DCiNVv2</t>
  </si>
  <si>
    <t>https://drive.google.com/file/d/1mvBBDsv1H6LG3I9lc0kN-TUU81jCSRTW/view?t=4</t>
  </si>
  <si>
    <t>Special right triangles proof (part 2)</t>
  </si>
  <si>
    <t>خصوصی دائیں مثلث کا ثبوت (حصہ 2)</t>
  </si>
  <si>
    <t>McINBOFCGH8</t>
  </si>
  <si>
    <t>https://www.youtube.com/watch?v=McINBOFCGH8</t>
  </si>
  <si>
    <t>qog3s7HrO-g</t>
  </si>
  <si>
    <t>https://youtu.be/qog3s7HrO-g?si=5W2vPGh_pj0UaYvJ</t>
  </si>
  <si>
    <t>https://drive.google.com/file/d/1iuoPw53gGu4OsI6kwQGDffzKZjPk8S1X/view</t>
  </si>
  <si>
    <t>Area of a regular hexagon</t>
  </si>
  <si>
    <t>ایک باقاعدہ مسدس کا رقبہ</t>
  </si>
  <si>
    <t>LrxZMdQ6tiw</t>
  </si>
  <si>
    <t>https://www.youtube.com/watch?v=LrxZMdQ6tiw</t>
  </si>
  <si>
    <t>6pOZKTX6Deo</t>
  </si>
  <si>
    <t>https://youtu.be/6pOZKTX6Deo?si=GQpKvNnxchjMJMlK</t>
  </si>
  <si>
    <t>https://drive.google.com/file/d/1Yn0L5ebHlRBQgk4HlV2Bgg7hk6i8yFEZ/view?t=8</t>
  </si>
  <si>
    <t>Density word problem: blimp</t>
  </si>
  <si>
    <t>کثافت لفظ مسئلہ: blimp</t>
  </si>
  <si>
    <t>YbNVUhW-HJM</t>
  </si>
  <si>
    <t>https://www.youtube.com/watch?v=YbNVUhW-HJM</t>
  </si>
  <si>
    <t>G5JhsGr0duU</t>
  </si>
  <si>
    <t>https://youtu.be/G5JhsGr0duU?si=DpwpgPMidnN8N-gN</t>
  </si>
  <si>
    <t>https://drive.google.com/file/d/13DwHcZ2vQkz9WNO-zKKJb5BKz5PNKkZM/view</t>
  </si>
  <si>
    <t>Ways to cross-section a cube</t>
  </si>
  <si>
    <t>کیوب کو کراس سیکشن کرنے کے طریقے</t>
  </si>
  <si>
    <t>aSokFEpoJFM</t>
  </si>
  <si>
    <t>https://www.youtube.com/watch?v=aSokFEpoJFM</t>
  </si>
  <si>
    <t>YfTL2sHAerA</t>
  </si>
  <si>
    <t>https://youtu.be/YfTL2sHAerA?si=pNn0HOmX2tQTIqIq</t>
  </si>
  <si>
    <t>https://drive.google.com/file/d/1oiYpUKfkU0EVn6ggINOW127RPOUoMMjV/view</t>
  </si>
  <si>
    <t>Rotating 2D shapes in 3D</t>
  </si>
  <si>
    <t>2D شکلوں کو 3D میں گھومنا</t>
  </si>
  <si>
    <t>vdpyWeiHXmU</t>
  </si>
  <si>
    <t>https://www.youtube.com/watch?v=vdpyWeiHXmU</t>
  </si>
  <si>
    <t>PvpYo3fXkUo</t>
  </si>
  <si>
    <t>https://youtu.be/PvpYo3fXkUo?si=0Dzv8SOKHArGsA_l</t>
  </si>
  <si>
    <t>https://drive.google.com/file/d/1BnC41S7OSE9wkQo-7p1NBEArcJaB6wqK/view</t>
  </si>
  <si>
    <t>Circles I</t>
  </si>
  <si>
    <t>Circles glossary</t>
  </si>
  <si>
    <t>حلقے I</t>
  </si>
  <si>
    <t>حلقوں کی لغت</t>
  </si>
  <si>
    <t>U2W7HPyC0cM</t>
  </si>
  <si>
    <t>https://www.youtube.com/watch?v=U2W7HPyC0cM</t>
  </si>
  <si>
    <t>vE8qUIzBXP8</t>
  </si>
  <si>
    <t>https://youtu.be/vE8qUIzBXP8?si=OuuKvjefAhjtreVD</t>
  </si>
  <si>
    <t>https://drive.google.com/file/d/1lj5kTbcYzL4ThxLbBUuHUhdw1SWN0Rm0/view?t=15</t>
  </si>
  <si>
    <t>Proof: all circles are similar</t>
  </si>
  <si>
    <t>ثبوت: تمام حلقے ایک جیسے ہیں۔</t>
  </si>
  <si>
    <t>tcQjJssEMgo</t>
  </si>
  <si>
    <t>https://www.youtube.com/watch?v=tcQjJssEMgo</t>
  </si>
  <si>
    <t>tr1r-ZO55nM</t>
  </si>
  <si>
    <t>https://youtu.be/tr1r-ZO55nM?si=ycfX7If0DzV4GQxy</t>
  </si>
  <si>
    <t>https://drive.google.com/file/d/1o_0x9_MuuliahFKpxSbFEpdCOcDhy7Gn/view</t>
  </si>
  <si>
    <t>Intro to arc measure</t>
  </si>
  <si>
    <t>آرک پیمائش کا تعارف</t>
  </si>
  <si>
    <t>_H4jllna_ec</t>
  </si>
  <si>
    <t>https://www.youtube.com/watch?v=_H4jllna_ec</t>
  </si>
  <si>
    <t>rFIjoTOWHUI</t>
  </si>
  <si>
    <t>https://youtu.be/rFIjoTOWHUI?si=DAH74-AaZdgbrI8M</t>
  </si>
  <si>
    <t>https://drive.google.com/file/d/1BqQVTDkAkcnPAgSQxdIQm5SX9JLLmszI/view</t>
  </si>
  <si>
    <t>Finding arc measures</t>
  </si>
  <si>
    <t>آرک اقدامات تلاش کرنا</t>
  </si>
  <si>
    <t>GOA9XWEo7QI</t>
  </si>
  <si>
    <t>https://www.youtube.com/watch?v=GOA9XWEo7QI</t>
  </si>
  <si>
    <t>VfGQlJdbLDc</t>
  </si>
  <si>
    <t>https://youtu.be/VfGQlJdbLDc?si=xKYtjLTIAOJY5TyO</t>
  </si>
  <si>
    <t>https://drive.google.com/file/d/1pO22CZ08FzB5ixKPBcHfDgsIneie2uAM/view?t=35</t>
  </si>
  <si>
    <t>Finding arc measures with equations</t>
  </si>
  <si>
    <t>مساوات کے ساتھ آرک پیمائشیں تلاش کرنا</t>
  </si>
  <si>
    <t>bsDu8VQKwxA</t>
  </si>
  <si>
    <t>https://www.youtube.com/watch?v=bsDu8VQKwxA</t>
  </si>
  <si>
    <t>97t9opEujeM</t>
  </si>
  <si>
    <t>https://youtu.be/97t9opEujeM?si=XjOjrUXbF1h1pem4</t>
  </si>
  <si>
    <t>https://drive.google.com/file/d/1UnEbOoibZo2eZA243acXRXM4V4KiLMWB/view?t=2</t>
  </si>
  <si>
    <t>Arc length from subtended angle</t>
  </si>
  <si>
    <t>ذیلی زاویہ سے قوس کی لمبائی</t>
  </si>
  <si>
    <t>tVcasOt55Lc</t>
  </si>
  <si>
    <t>https://www.youtube.com/watch?v=tVcasOt55Lc</t>
  </si>
  <si>
    <t>BIVbO5NnShk</t>
  </si>
  <si>
    <t>https://youtu.be/BIVbO5NnShk?si=WqHQ0CCAl_40mEYl</t>
  </si>
  <si>
    <t>https://drive.google.com/file/d/12AC7JsgjMOZqz3oih0uCLbP-Eakr_ay2/view?t=4</t>
  </si>
  <si>
    <t>The OG video's title and the Urdu video's title don't match</t>
  </si>
  <si>
    <t>Subtended angle from arc length</t>
  </si>
  <si>
    <t>قوس کی لمبائی سے ذیلی زاویہ</t>
  </si>
  <si>
    <t>1BH2TNzAAik</t>
  </si>
  <si>
    <t>https://www.youtube.com/watch?v=1BH2TNzAAik</t>
  </si>
  <si>
    <t>8yx3JYNCvl0</t>
  </si>
  <si>
    <t>https://youtu.be/8yx3JYNCvl0?si=Rw6Lss0B6Ai_8HUP</t>
  </si>
  <si>
    <t>https://drive.google.com/file/d/1f44QRgL6NIBg2pRmTyj_Ta72mLXE0o7u/view?t=3</t>
  </si>
  <si>
    <t>Arc length as fraction of circumference</t>
  </si>
  <si>
    <t>قوس کی لمبائی فریم کے کسر کے بطور</t>
  </si>
  <si>
    <t>XFI7GK4Nv-s</t>
  </si>
  <si>
    <t>https://www.youtube.com/watch?v=XFI7GK4Nv-s</t>
  </si>
  <si>
    <t>LkkbdsdUsKI</t>
  </si>
  <si>
    <t>https://youtu.be/LkkbdsdUsKI?si=M4muY6edOzKoUf9K</t>
  </si>
  <si>
    <t>https://drive.google.com/file/d/1zhMc1KSjpTxEeRqAt7b0W_TE29b5LwfN/view?t=12</t>
  </si>
  <si>
    <t>Arc length from subtended angle: radians</t>
  </si>
  <si>
    <t>ذیلی زاویہ سے قوس کی لمبائی: ریڈین</t>
  </si>
  <si>
    <t>dtQyiDMoub4</t>
  </si>
  <si>
    <t>https://www.youtube.com/watch?v=dtQyiDMoub4</t>
  </si>
  <si>
    <t>eo4RA3eXppg</t>
  </si>
  <si>
    <t>https://youtu.be/eo4RA3eXppg?si=bzh5XSHnvo1huJQb</t>
  </si>
  <si>
    <t>https://drive.google.com/file/d/1WYC0tQ10ceeWWDf7vStQmJ2j0_j_7YxV/view?t=7</t>
  </si>
  <si>
    <t>Area of a sector</t>
  </si>
  <si>
    <t>سیکٹر کا رقبہ</t>
  </si>
  <si>
    <t>u8JFdwmBvvQ</t>
  </si>
  <si>
    <t>https://www.youtube.com/watch?v=u8JFdwmBvvQ</t>
  </si>
  <si>
    <t>5sa-fJ2e0BQ</t>
  </si>
  <si>
    <t>https://youtu.be/5sa-fJ2e0BQ?si=oXzRfpyD67A4C10j</t>
  </si>
  <si>
    <t>https://drive.google.com/file/d/1kXSSJEYQSrpQvuiYG3H1nyo-qzGE-hc5/view?t=4</t>
  </si>
  <si>
    <t>Inscribed angles</t>
  </si>
  <si>
    <t>کندہ زاویہ</t>
  </si>
  <si>
    <t>aNi1-zeEps8</t>
  </si>
  <si>
    <t>https://www.youtube.com/watch?v=aNi1-zeEps8</t>
  </si>
  <si>
    <t>p_iT4bC7W5I</t>
  </si>
  <si>
    <t>https://youtu.be/p_iT4bC7W5I?si=Hh4l7M7v7Q7qVgQf</t>
  </si>
  <si>
    <t>https://drive.google.com/file/d/19cJYgkKH-12Z-rfkZGMywA19VWoS3Y-b/view</t>
  </si>
  <si>
    <t>Inscribed angle theorem proof</t>
  </si>
  <si>
    <t>کندہ شدہ زاویہ نظریہ ثبوت</t>
  </si>
  <si>
    <t>MyzGVbCHh5M</t>
  </si>
  <si>
    <t>https://www.youtube.com/watch?v=MyzGVbCHh5M</t>
  </si>
  <si>
    <t>h6Tol7d-Csg</t>
  </si>
  <si>
    <t>https://youtu.be/h6Tol7d-Csg?si=mbo-1u7BPIOjIbDS</t>
  </si>
  <si>
    <t>https://drive.google.com/file/d/1beJMc32HTyBoH3QgbuM4ozL9Ib6wPYQk/view?t=4</t>
  </si>
  <si>
    <t>Proof: Right triangles inscribed in circles</t>
  </si>
  <si>
    <t>ثبوت: دائروں میں لکھے ہوئے دائیں مثلث</t>
  </si>
  <si>
    <t>b0U1NxbRU4w</t>
  </si>
  <si>
    <t>https://www.youtube.com/watch?v=b0U1NxbRU4w</t>
  </si>
  <si>
    <t>PDQcTaMHw3c</t>
  </si>
  <si>
    <t>https://youtu.be/PDQcTaMHw3c?si=cThMALbDZDL2bbHt</t>
  </si>
  <si>
    <t>https://drive.google.com/file/d/1631sxc4WxSeb0Ecwplfo1qUhOofwoI_O/view?t=6</t>
  </si>
  <si>
    <t>Circles II</t>
  </si>
  <si>
    <t>Inscribed shapes: find diameter</t>
  </si>
  <si>
    <t>کندہ شدہ شکلیں: قطر تلاش کریں۔</t>
  </si>
  <si>
    <t>T971zHhZ3S4</t>
  </si>
  <si>
    <t>https://www.youtube.com/watch?v=T971zHhZ3S4</t>
  </si>
  <si>
    <t>0NUqS9UgGp4</t>
  </si>
  <si>
    <t>https://youtu.be/0NUqS9UgGp4?si=TgywmF6jq_3wyphq</t>
  </si>
  <si>
    <t>https://drive.google.com/file/d/1syV6jU22LM73v9e_2UYliC44C-kM1HqW/view?t=1</t>
  </si>
  <si>
    <t>Inscribed shapes: angle subtended by diameter</t>
  </si>
  <si>
    <t>کندہ شدہ شکلیں: زاویہ قطر کے حساب سے</t>
  </si>
  <si>
    <t>pCLGpRaJfJ8</t>
  </si>
  <si>
    <t>https://www.youtube.com/watch?v=pCLGpRaJfJ8</t>
  </si>
  <si>
    <t>67GP3Tv7J5o</t>
  </si>
  <si>
    <t>https://youtu.be/67GP3Tv7J5o?si=Q5c07PLzB8wLJj4E</t>
  </si>
  <si>
    <t>https://drive.google.com/file/d/1P4FkGmd9O9UGYfKIIOTrIYebelRgl6sx/view</t>
  </si>
  <si>
    <t>Inscribed shapes: find inscribed angle</t>
  </si>
  <si>
    <t>کندہ شدہ شکلیں: لکھا ہوا زاویہ تلاش کریں۔</t>
  </si>
  <si>
    <t>h-_BDon5oes</t>
  </si>
  <si>
    <t>https://www.youtube.com/watch?v=h-_BDon5oes</t>
  </si>
  <si>
    <t>Yb-jC3MN5jc</t>
  </si>
  <si>
    <t>https://youtu.be/Yb-jC3MN5jc?si=wfWEa5ib8H-QG1FA</t>
  </si>
  <si>
    <t>https://drive.google.com/file/d/1c9emjhiG8aeETRK8kque5Ei0cySejsCh/view</t>
  </si>
  <si>
    <t>Inscribed quadrilaterals proof</t>
  </si>
  <si>
    <t>کندہ چوکور ثبوت</t>
  </si>
  <si>
    <t>LGnL17ESs3Q</t>
  </si>
  <si>
    <t>https://www.youtube.com/watch?v=LGnL17ESs3Q</t>
  </si>
  <si>
    <t>uDsHEW2wSB4</t>
  </si>
  <si>
    <t>https://youtu.be/uDsHEW2wSB4?si=ptwzGPH93E7ieEL9</t>
  </si>
  <si>
    <t>https://drive.google.com/file/d/1eacMBDspzUW3TALB7uFalTZjP2O_k6CR/view</t>
  </si>
  <si>
    <t>Solving inscribed quadrilaterals</t>
  </si>
  <si>
    <t>کندہ چوکور کو حل کرنا</t>
  </si>
  <si>
    <t>Y9cznjBl0Hk</t>
  </si>
  <si>
    <t>https://www.youtube.com/watch?v=Y9cznjBl0Hk</t>
  </si>
  <si>
    <t>RV4UFaL6NFk</t>
  </si>
  <si>
    <t>https://youtu.be/RV4UFaL6NFk?si=TleANLdjZDmA4vO0</t>
  </si>
  <si>
    <t>https://drive.google.com/file/d/1949EkHVL529ZW-3NAtVIFczODxVv81ck/view</t>
  </si>
  <si>
    <t>Proof: radius is perpendicular to a chord it bisects</t>
  </si>
  <si>
    <t>ثبوت: رداس اس راگ کے لیے کھڑا ہوتا ہے جسے یہ دو الگ کرتا ہے۔</t>
  </si>
  <si>
    <t>TgDk06Qayxw</t>
  </si>
  <si>
    <t>https://www.youtube.com/watch?v=TgDk06Qayxw</t>
  </si>
  <si>
    <t>w-a7o7p6o50</t>
  </si>
  <si>
    <t>https://youtu.be/w-a7o7p6o50?si=KZSyclsksrkoSXqo</t>
  </si>
  <si>
    <t>https://drive.google.com/file/d/1lGt3-YIoC5-hs-yIrQkd93TvOUShwBLo/view</t>
  </si>
  <si>
    <t>The OG video is incorrect and the title is incorrect</t>
  </si>
  <si>
    <t>Proof: Segments tangent to circle from outside point are congruent</t>
  </si>
  <si>
    <t>ثبوت: بیرونی نقطے سے دائرے کے لیے مماس کے حصے موافق ہیں۔</t>
  </si>
  <si>
    <t>pJABplruJIU</t>
  </si>
  <si>
    <t>https://www.youtube.com/watch?v=pJABplruJIU</t>
  </si>
  <si>
    <t>fYEtBPgiGh4</t>
  </si>
  <si>
    <t>https://youtu.be/fYEtBPgiGh4?si=3CiaPqCtwVM55_2z</t>
  </si>
  <si>
    <t>https://drive.google.com/file/d/1v4G1hmjlr2HOnxjgf0FU_Iket-8FwdF7/view</t>
  </si>
  <si>
    <t>Tangents of circles problem (example 1)</t>
  </si>
  <si>
    <t>حلقوں کا مسئلہ (مثال 1)</t>
  </si>
  <si>
    <t>8vFhNhL-zm8</t>
  </si>
  <si>
    <t>https://www.youtube.com/watch?v=8vFhNhL-zm8</t>
  </si>
  <si>
    <t>niIrjXDO-3Y</t>
  </si>
  <si>
    <t>https://youtu.be/niIrjXDO-3Y?si=THgpY-U2v1AWZAuV</t>
  </si>
  <si>
    <t>https://drive.google.com/file/d/1iy7urSLR2jJlg4nrrSTfAZc8YpBm2qgY/view</t>
  </si>
  <si>
    <t>In the urdu video's title, 'example' is not in a bracket</t>
  </si>
  <si>
    <t>Tangents of circles problem (example 2)</t>
  </si>
  <si>
    <t>حلقوں کا مسئلہ (مثال 2)</t>
  </si>
  <si>
    <t>ZiqHJwzv_HI</t>
  </si>
  <si>
    <t>https://www.youtube.com/watch?v=ZiqHJwzv_HI</t>
  </si>
  <si>
    <t>Z5dxl7THdMQ</t>
  </si>
  <si>
    <t>https://youtu.be/Z5dxl7THdMQ?si=g9K1B1U9alyARbaf</t>
  </si>
  <si>
    <t>https://drive.google.com/file/d/1jUQMJ7qbHIcR7lt3qI115GipVeW8l4AG/view</t>
  </si>
  <si>
    <t>Tangents of circles problem (example 3)</t>
  </si>
  <si>
    <t>حلقوں کا مسئلہ (مثال 3)</t>
  </si>
  <si>
    <t>KjQ1KN5GgoE</t>
  </si>
  <si>
    <t>https://www.youtube.com/watch?v=KjQ1KN5GgoE</t>
  </si>
  <si>
    <t>U7iKkNzraMw</t>
  </si>
  <si>
    <t>https://youtu.be/U7iKkNzraMw?si=VCV1MbiNtdPSz_ZS</t>
  </si>
  <si>
    <t>https://drive.google.com/file/d/1tokmrAnpYJR4E_n5czGO9IcJdZtCsI27/view</t>
  </si>
  <si>
    <t>o1KQR28PQCU</t>
  </si>
  <si>
    <t>https://youtu.be/o1KQR28PQCU?si=FERDrwnikz_HTS-X</t>
  </si>
  <si>
    <t>https://drive.google.com/file/d/1J2Xe_PyH5DFgfLeuSN_rVRhM0yXQUOLr/view?usp=drive_link</t>
  </si>
  <si>
    <t>Proof: perpendicular radius bisects chord</t>
  </si>
  <si>
    <t>ثبوت: کھڑا رداس bisects راگ</t>
  </si>
  <si>
    <t>q7eF5Ci944U</t>
  </si>
  <si>
    <t>https://www.youtube.com/watch?v=q7eF5Ci944U</t>
  </si>
  <si>
    <t>rDfi9-bwzag</t>
  </si>
  <si>
    <t>https://youtu.be/rDfi9-bwzag?si=l1Y7l2MmQGVKPpFt</t>
  </si>
  <si>
    <t>https://drive.google.com/file/d/1J-icDEV8KCeGnQZ45Ov8dggZpwXH_Ph3/view?usp=drive_link</t>
  </si>
  <si>
    <t>The OG video's title has the word 'proof' missing</t>
  </si>
  <si>
    <t>Area of inscribed equilateral triangle</t>
  </si>
  <si>
    <t>کندہ شدہ مساوی مثلث کا رقبہ</t>
  </si>
  <si>
    <t>UmiZK6Hgm6c</t>
  </si>
  <si>
    <t>https://www.youtube.com/watch?v=UmiZK6Hgm6c</t>
  </si>
  <si>
    <t>pGEC9U5mLMA</t>
  </si>
  <si>
    <t>https://youtu.be/pGEC9U5mLMA?si=cTgmWxce9GjHiXy7</t>
  </si>
  <si>
    <t>https://drive.google.com/file/d/1J7wMX9_2ECbixVvHEXRV-x1yTLUFgndr/view?usp=drive_link</t>
  </si>
  <si>
    <t>Geometric constructions: circle-inscribed square</t>
  </si>
  <si>
    <t>ہندسی تعمیرات: دائرہ کندہ مربع</t>
  </si>
  <si>
    <t>-gWtl6mdpeY</t>
  </si>
  <si>
    <t>https://www.youtube.com/watch?v=-gWtl6mdpeY</t>
  </si>
  <si>
    <t>LOPZd00nuac</t>
  </si>
  <si>
    <t>https://youtu.be/LOPZd00nuac?si=Ks4IoF3jdVE0Rx87</t>
  </si>
  <si>
    <t>https://drive.google.com/file/d/12_LYpvCMt_cegNs8ElRr2n-7_kYFVrhv/view?usp=drive_link</t>
  </si>
  <si>
    <t>Geometric constructions: circle-inscribed equilateral triangle</t>
  </si>
  <si>
    <t>ہندسی تعمیرات: دائرے میں لکھا ہوا مساوی مثلث</t>
  </si>
  <si>
    <t>gWMTTP58_J0</t>
  </si>
  <si>
    <t>https://www.youtube.com/watch?v=gWMTTP58_J0</t>
  </si>
  <si>
    <t>okS2sNNLIo4</t>
  </si>
  <si>
    <t>https://youtu.be/okS2sNNLIo4?si=snG1Eg9nJ8MtF6KO</t>
  </si>
  <si>
    <t>https://drive.google.com/file/d/12Z_eX2Tv8738-ttthjLv5nc6_C2Sj5ul/view?usp=drive_link</t>
  </si>
  <si>
    <t>Geometric constructions: circle-inscribed regular hexagon</t>
  </si>
  <si>
    <t>ہندسی تعمیرات: دائرے میں لکھا ہوا باقاعدہ مسدس</t>
  </si>
  <si>
    <t>Yu4eqwGFJK8</t>
  </si>
  <si>
    <t>https://www.youtube.com/watch?v=Yu4eqwGFJK8</t>
  </si>
  <si>
    <t>UDYjPsmDUic</t>
  </si>
  <si>
    <t>https://youtu.be/UDYjPsmDUic?si=ZidQln4UKZNpLXbd</t>
  </si>
  <si>
    <t>https://drive.google.com/file/d/12R2eLMAfPrBWZrFEDtp9W_C6VMIcTE2x/view?usp=drive_link</t>
  </si>
  <si>
    <t>Geometric constructions: triangle-inscribing circle</t>
  </si>
  <si>
    <t>ہندسی تعمیرات: مثلث لکھنے والا دائرہ</t>
  </si>
  <si>
    <t>lmm767eIsGU</t>
  </si>
  <si>
    <t>https://www.youtube.com/watch?v=lmm767eIsGU</t>
  </si>
  <si>
    <t>T_IZzV9nYys</t>
  </si>
  <si>
    <t>https://youtu.be/T_IZzV9nYys?si=lAGoGZef54RvSOQ6</t>
  </si>
  <si>
    <t>https://drive.google.com/file/d/12wR1tk9g-qt_pqH9pjBncdvAEvdwvDSV/view?usp=drive_link</t>
  </si>
  <si>
    <t>The Google drive file is too small to be played back and the OG video's and the urdu video's titles don't match</t>
  </si>
  <si>
    <t>Geometric constructions: triangle-circumscribing circle</t>
  </si>
  <si>
    <t>ہندسی تعمیرات: مثلث کا طواف کرنے والا دائرہ</t>
  </si>
  <si>
    <t>eSjbEWb4Qp4</t>
  </si>
  <si>
    <t>https://www.youtube.com/watch?v=eSjbEWb4Qp4</t>
  </si>
  <si>
    <t>rbxUEM7vMSc</t>
  </si>
  <si>
    <t>https://youtu.be/rbxUEM7vMSc?si=Z0VCKgVo1DQFNY_N</t>
  </si>
  <si>
    <t>https://drive.google.com/file/d/12kWdGUeszkZt-xvnxt2DtWfmPFK_OPty/view?usp=drive_link</t>
  </si>
  <si>
    <t>Geometric constructions: circle tangent</t>
  </si>
  <si>
    <t>ہندسی تعمیرات: دائرہ ٹینجنٹ</t>
  </si>
  <si>
    <t>n5cKWjZqpIE</t>
  </si>
  <si>
    <t>https://www.youtube.com/watch?v=n5cKWjZqpIE</t>
  </si>
  <si>
    <t>N4nEu644nmk</t>
  </si>
  <si>
    <t>https://youtu.be/N4nEu644nmk?si=4lNSCRH4pJruIBQw</t>
  </si>
  <si>
    <t>https://drive.google.com/file/d/12joLklzaRdEvlKHk_8skS6YRpyJVigEZ/view?usp=drive_link</t>
  </si>
  <si>
    <t>Geometric constructions: circle tangent (example 2)</t>
  </si>
  <si>
    <t>ہندسی تعمیرات: دائرہ ٹینجنٹ (مثال 2)</t>
  </si>
  <si>
    <t>g_dStt4st2I</t>
  </si>
  <si>
    <t>https://www.youtube.com/watch?v=g_dStt4st2I</t>
  </si>
  <si>
    <t>zOTzYTR7X0k</t>
  </si>
  <si>
    <t>https://youtu.be/zOTzYTR7X0k?si=vZLtroCPAi1GA3Xa</t>
  </si>
  <si>
    <t>https://drive.google.com/file/d/12ebbfDJyLvpNqcX877IAaZPjUfZetMjA/view?usp=drive_link</t>
  </si>
  <si>
    <t>Probability</t>
  </si>
  <si>
    <t>The Monty Hall problem</t>
  </si>
  <si>
    <t>امکان</t>
  </si>
  <si>
    <t>مونٹی ہال کا مسئلہ</t>
  </si>
  <si>
    <t>Xp6V_lO1ZKA</t>
  </si>
  <si>
    <t>https://www.youtube.com/watch?v=Xp6V_lO1ZKA</t>
  </si>
  <si>
    <t>1GcgAooA2p4</t>
  </si>
  <si>
    <t>https://youtu.be/1GcgAooA2p4?si=1SApcNdnuBK-YXWa</t>
  </si>
  <si>
    <t>https://drive.google.com/file/d/131MJUJIw92iNh4Fr7wiTCPrrYpKMxfhb/view?usp=drive_link</t>
  </si>
  <si>
    <t>Probability with counting outcomes</t>
  </si>
  <si>
    <t>گنتی کے نتائج کے ساتھ امکان</t>
  </si>
  <si>
    <t>3_otNr9kRuY</t>
  </si>
  <si>
    <t>https://www.youtube.com/watch?v=3_otNr9kRuY</t>
  </si>
  <si>
    <t>c_KHgfiQbjo</t>
  </si>
  <si>
    <t>https://youtu.be/c_KHgfiQbjo?si=8OfmLxr6bzSS1qrO</t>
  </si>
  <si>
    <t>https://drive.google.com/file/d/131EA5oNAmTlfxEUUKy3A2FiTYSgJBKhR/view?usp=drive_link</t>
  </si>
  <si>
    <t>The urdu video's title should contain the word 'example'</t>
  </si>
  <si>
    <t>Example: All the ways you can flip a coin</t>
  </si>
  <si>
    <t>مثال: وہ تمام طریقے جن سے آپ سکے کو پلٹ سکتے ہیں</t>
  </si>
  <si>
    <t>3UlE8gyKbkU</t>
  </si>
  <si>
    <t>https://www.youtube.com/watch?v=3UlE8gyKbkU</t>
  </si>
  <si>
    <t>Gcki-UeSaKs</t>
  </si>
  <si>
    <t>https://youtu.be/Gcki-UeSaKs?si=SZ_7h3rztuxhDmpq</t>
  </si>
  <si>
    <t>https://drive.google.com/file/d/12zOyCOByra6tiFDl740jV3nrqmxxPLLj/view?usp=drive_link</t>
  </si>
  <si>
    <t>Subsets of sample spaces</t>
  </si>
  <si>
    <t>نمونہ خالی جگہوں کے ذیلی سیٹ</t>
  </si>
  <si>
    <t>0uHhk7P9SNo</t>
  </si>
  <si>
    <t>https://www.youtube.com/watch?v=0uHhk7P9SNo</t>
  </si>
  <si>
    <t>F7QXGyra3MY</t>
  </si>
  <si>
    <t>https://youtu.be/F7QXGyra3MY?si=9yYXdQh2fiPSX1jy</t>
  </si>
  <si>
    <t>https://drive.google.com/file/d/12weXVK1hj5J8zNh0SrPJkzlPUMy7Meco/view?usp=drive_link</t>
  </si>
  <si>
    <t>The Urdu video's title should contain the word, 'describing'</t>
  </si>
  <si>
    <t>Intersection and union of sets</t>
  </si>
  <si>
    <t>تقطیع اور سیٹوں کا ملاپ</t>
  </si>
  <si>
    <t>jAfNg3ylZAI</t>
  </si>
  <si>
    <t>https://www.youtube.com/watch?v=jAfNg3ylZAI</t>
  </si>
  <si>
    <t>eTVYHu_Lq4s</t>
  </si>
  <si>
    <t>https://youtu.be/eTVYHu_Lq4s?si=mArmKw2_PRknqpsV</t>
  </si>
  <si>
    <t>https://drive.google.com/file/d/13M_VqqIhayXm0FOM4CzLNnkTwVj0SCYf/view?usp=drive_link</t>
  </si>
  <si>
    <t>Relative complement or difference between sets</t>
  </si>
  <si>
    <t>سیٹ کے درمیان رشتہ دار تکمیل یا فرق</t>
  </si>
  <si>
    <t>2B4EBvVvf9w</t>
  </si>
  <si>
    <t>https://www.youtube.com/watch?v=2B4EBvVvf9w</t>
  </si>
  <si>
    <t>90kSDncPfsA</t>
  </si>
  <si>
    <t>https://youtu.be/90kSDncPfsA?si=7FKlot3MintHD4kN</t>
  </si>
  <si>
    <t>https://drive.google.com/file/d/13IH1vBUB1G9yLpNZEQIoejucKYJxkYgY/view?usp=drive_link</t>
  </si>
  <si>
    <t>Universal set and absolute complement</t>
  </si>
  <si>
    <t>یونیورسل سیٹ اور مطلق تکمیل</t>
  </si>
  <si>
    <t>GVZUpOm3XUg</t>
  </si>
  <si>
    <t>https://www.youtube.com/watch?v=GVZUpOm3XUg</t>
  </si>
  <si>
    <t>4eIMr5R6Opc</t>
  </si>
  <si>
    <t>https://youtu.be/4eIMr5R6Opc?si=rfMGLcdEKxES_GAC</t>
  </si>
  <si>
    <t>https://drive.google.com/file/d/13XV2aFIJbR2FvLcwpL3MKQnBckZtvSG9/view?usp=drive_link</t>
  </si>
  <si>
    <t>Subset, strict subset, and superset</t>
  </si>
  <si>
    <t>سب سیٹ، سخت سب سیٹ، اور سپر سیٹ</t>
  </si>
  <si>
    <t>1wsF9GpGd00</t>
  </si>
  <si>
    <t>https://www.youtube.com/watch?v=1wsF9GpGd00</t>
  </si>
  <si>
    <t>0HJGgqcT_mU</t>
  </si>
  <si>
    <t>https://youtu.be/0HJGgqcT_mU?si=A97IajkotgO7unZ1</t>
  </si>
  <si>
    <t>https://drive.google.com/file/d/13RD54VlCOB5VES7mulEnQJt2uJO4ImAx/view?usp=drive_link</t>
  </si>
  <si>
    <t>Bringing the set operations together</t>
  </si>
  <si>
    <t>سیٹ آپریشنز کو ایک ساتھ لانا</t>
  </si>
  <si>
    <t>OCNXS_m1HWU</t>
  </si>
  <si>
    <t>https://www.youtube.com/watch?v=OCNXS_m1HWU</t>
  </si>
  <si>
    <t>ohglJs6LsSI</t>
  </si>
  <si>
    <t>https://youtu.be/ohglJs6LsSI?si=1bbD7G-Dg7XvC4x3</t>
  </si>
  <si>
    <t>https://drive.google.com/file/d/13c6kzRwnRKEKbEpXRhvSEjChcc5_yYKC/view?usp=drive_link</t>
  </si>
  <si>
    <t>Experimental versus theoretical probability simulation</t>
  </si>
  <si>
    <t>تجرباتی بمقابلہ نظریاتی امکانی تخروپن</t>
  </si>
  <si>
    <t>Nos-xOCpQqg</t>
  </si>
  <si>
    <t>https://www.youtube.com/watch?v=Nos-xOCpQqg</t>
  </si>
  <si>
    <t>YbrD-db03-U</t>
  </si>
  <si>
    <t>https://youtu.be/YbrD-db03-U?si=4sQisygK0I30Mssv</t>
  </si>
  <si>
    <t>https://drive.google.com/file/d/13b_1C_kGHZncaGeR3x5YJbLVwDKcplbz/view?usp=drive_link</t>
  </si>
  <si>
    <t>Random number list to run experiment</t>
  </si>
  <si>
    <t>تجربہ چلانے کے لیے بے ترتیب نمبروں کی فہرست</t>
  </si>
  <si>
    <t>2AVLfSRpmfg</t>
  </si>
  <si>
    <t>https://www.youtube.com/watch?v=2AVLfSRpmfg</t>
  </si>
  <si>
    <t>OJevcGvusd0</t>
  </si>
  <si>
    <t>https://youtu.be/OJevcGvusd0?si=_TR7yvJ6eQOKafzD</t>
  </si>
  <si>
    <t>https://drive.google.com/file/d/13ldf6nqT9QVdpHypS7Uqk9VwfwQf_IZG/view?usp=drive_link</t>
  </si>
  <si>
    <t>Random numbers for experimental probability</t>
  </si>
  <si>
    <t>تجرباتی امکان کے لیے بے ترتیب نمبر</t>
  </si>
  <si>
    <t>vjGINFbV8Cs</t>
  </si>
  <si>
    <t>https://www.youtube.com/watch?v=vjGINFbV8Cs</t>
  </si>
  <si>
    <t>jIy9j8xYFL0</t>
  </si>
  <si>
    <t>https://youtu.be/jIy9j8xYFL0?si=DE0wz9_oJIUI5c9u</t>
  </si>
  <si>
    <t>https://drive.google.com/file/d/13xWDeJAJTFJHg6BlWCg5Bi9BfH20z4wB/view?usp=drive_link</t>
  </si>
  <si>
    <t>Probability with Venn diagrams</t>
  </si>
  <si>
    <t>وین ڈایاگرام کے ساتھ امکان</t>
  </si>
  <si>
    <t>obZzOq_wSCg</t>
  </si>
  <si>
    <t>https://www.youtube.com/watch?v=obZzOq_wSCg</t>
  </si>
  <si>
    <t>zaKeeFo12z8</t>
  </si>
  <si>
    <t>https://youtu.be/zaKeeFo12z8?si=vqM9iaX8PXNHhpE0</t>
  </si>
  <si>
    <t>https://drive.google.com/file/d/13mVze4dv5UJjNk8Kws6OCcnTuIL6Ku65/view?usp=drive_link</t>
  </si>
  <si>
    <t>Addition rule for probability</t>
  </si>
  <si>
    <t>امکان کے لیے اضافی اصول</t>
  </si>
  <si>
    <t>QE2uR6Z-NcU</t>
  </si>
  <si>
    <t>https://www.youtube.com/watch?v=QE2uR6Z-NcU</t>
  </si>
  <si>
    <t>E8GB2er9iQ4</t>
  </si>
  <si>
    <t>https://youtu.be/E8GB2er9iQ4?si=rU0cojERquflQTN2</t>
  </si>
  <si>
    <t>https://drive.google.com/file/d/149uTlzweuWw_xbV2rqpIrLPY0pYeksWM/view?usp=drive_link</t>
  </si>
  <si>
    <t>Compound probability of independent events</t>
  </si>
  <si>
    <t>آزاد واقعات کا مرکب امکان</t>
  </si>
  <si>
    <t>xSc4oLA9e8o</t>
  </si>
  <si>
    <t>https://www.youtube.com/watch?v=xSc4oLA9e8o</t>
  </si>
  <si>
    <t>1ol_boZoaUY</t>
  </si>
  <si>
    <t>https://youtu.be/1ol_boZoaUY?si=-RHdDAVVkRqZBReR</t>
  </si>
  <si>
    <t>https://drive.google.com/file/d/145ugBNQJL1RH77KM5wieoAMJirTHIyjG/view?usp=drive_link</t>
  </si>
  <si>
    <t>Coin flipping probability</t>
  </si>
  <si>
    <t>سکے کے پلٹنے کا امکان</t>
  </si>
  <si>
    <t>mkyZ45KQYi4</t>
  </si>
  <si>
    <t>https://www.youtube.com/watch?v=mkyZ45KQYi4</t>
  </si>
  <si>
    <t>3MxqQ6WBKYc</t>
  </si>
  <si>
    <t>https://youtu.be/3MxqQ6WBKYc?si=HSXw1YAY60cWowiJ</t>
  </si>
  <si>
    <t>https://drive.google.com/file/d/14GuPqOHO4urk7bHnmB3WerqrInni_lp3/view?usp=drive_link</t>
  </si>
  <si>
    <t>Probability without equally likely events</t>
  </si>
  <si>
    <t>یکساں طور پر ممکنہ واقعات کے بغیر امکان</t>
  </si>
  <si>
    <t>RI874OSJp1U</t>
  </si>
  <si>
    <t>https://www.youtube.com/watch?v=RI874OSJp1U</t>
  </si>
  <si>
    <t>su9m9lhpnJo</t>
  </si>
  <si>
    <t>https://youtu.be/su9m9lhpnJo?si=ayctKM-CSapuuCEW</t>
  </si>
  <si>
    <t>https://drive.google.com/file/d/14G3tV3zHEV5Su3YF0EYrBazNodo-S_03/view?usp=drive_link</t>
  </si>
  <si>
    <t>Independent events example: test taking</t>
  </si>
  <si>
    <t>آزاد واقعات کی مثال: ٹیسٹ لینا</t>
  </si>
  <si>
    <t>VWAfEbgf1Po</t>
  </si>
  <si>
    <t>https://www.youtube.com/watch?v=VWAfEbgf1Po</t>
  </si>
  <si>
    <t>wyVN7zshkZ0</t>
  </si>
  <si>
    <t>https://youtu.be/wyVN7zshkZ0?si=24OgzOeUlrAEaUFk</t>
  </si>
  <si>
    <t>https://drive.google.com/file/d/14ciWbw36cyrrE0zQwqjFY_wsuZUu8Dv9/view?usp=drive_link</t>
  </si>
  <si>
    <t>The OG video's title and the Urdu video's title are worded differently</t>
  </si>
  <si>
    <t>Die rolling probability with independent events</t>
  </si>
  <si>
    <t>آزاد واقعات کے ساتھ ڈائی رولنگ کا امکان</t>
  </si>
  <si>
    <t>2MYA8Ba2PvM</t>
  </si>
  <si>
    <t>https://www.youtube.com/watch?v=2MYA8Ba2PvM</t>
  </si>
  <si>
    <t>OLhiOMJNmAg</t>
  </si>
  <si>
    <t>https://youtu.be/OLhiOMJNmAg?si=VfOjzJsF9HYaMlIo</t>
  </si>
  <si>
    <t>https://drive.google.com/file/d/14_hNl3hgloquDBhTN5-FZe1Oc3yDPCzY/view?usp=drive_link</t>
  </si>
  <si>
    <t>The Goolge drive file is too small for a play back</t>
  </si>
  <si>
    <t>Dependent probability introduction</t>
  </si>
  <si>
    <t>منحصر امکان کا تعارف</t>
  </si>
  <si>
    <t>VjLEoo3hIoM</t>
  </si>
  <si>
    <t>https://www.youtube.com/watch?v=VjLEoo3hIoM</t>
  </si>
  <si>
    <t>SjrqJRXlQEc</t>
  </si>
  <si>
    <t>https://youtu.be/SjrqJRXlQEc?si=U3W2bjzOqFs-COTk</t>
  </si>
  <si>
    <t>https://drive.google.com/file/d/14XZjROyoGF4GBoKgoEN6zYCjsudbEP50/view?usp=drive_link</t>
  </si>
  <si>
    <t>Statistics and probability</t>
  </si>
  <si>
    <t>Statistics and probability I</t>
  </si>
  <si>
    <t>Dependent probability: coins</t>
  </si>
  <si>
    <t>شماریات اور امکان I</t>
  </si>
  <si>
    <t>اعداد و شمار اور امکان</t>
  </si>
  <si>
    <t>منحصر امکان: سکے</t>
  </si>
  <si>
    <t>xPUm5SUVzTE</t>
  </si>
  <si>
    <t>https://www.youtube.com/watch?v=xPUm5SUVzTE</t>
  </si>
  <si>
    <t>_phU24Qej7I</t>
  </si>
  <si>
    <t>https://youtu.be/_phU24Qej7I?si=MKftBv8_HbJIVy_X</t>
  </si>
  <si>
    <t>https://drive.google.com/file/d/14Vc-vsBLhxGl-JsRCisAgimZZFetpcwm/view?usp=drive_link</t>
  </si>
  <si>
    <t>The Google drive file is too small to be played back and the Urdu video's title should contain the word 'example'</t>
  </si>
  <si>
    <t>Dependent probability example</t>
  </si>
  <si>
    <t>منحصر امکان کی مثال</t>
  </si>
  <si>
    <t>7BkcNLOf56w</t>
  </si>
  <si>
    <t>https://www.youtube.com/watch?v=7BkcNLOf56w</t>
  </si>
  <si>
    <t>D04N82e-2nw</t>
  </si>
  <si>
    <t>https://youtu.be/D04N82e-2nw?si=trgtCDoNG45zBqfG</t>
  </si>
  <si>
    <t>https://drive.google.com/file/d/14Hv0qZ56W1jqbESScdan7ziYMArwECwU/view?usp=drive_link</t>
  </si>
  <si>
    <t>Mention two in the Urdu Video's title</t>
  </si>
  <si>
    <t>Independent &amp; dependent probability</t>
  </si>
  <si>
    <t>آزاد اور منحصر امکان</t>
  </si>
  <si>
    <t>Za7G_eWKiF4</t>
  </si>
  <si>
    <t>https://www.youtube.com/watch?v=Za7G_eWKiF4</t>
  </si>
  <si>
    <t>gMsiOcTjBX8</t>
  </si>
  <si>
    <t>https://youtu.be/gMsiOcTjBX8?si=sEZ6AoBj5T9jpjWP</t>
  </si>
  <si>
    <t>https://drive.google.com/file/d/14n_y2Wqj2ot32DxXER8vvd7MDEGpcv0i/view?usp=drive_link</t>
  </si>
  <si>
    <t>The OG video uses 'or' in the title while the Urdu video uses 'and' in the title, also conceptually both videos are the same only different in context</t>
  </si>
  <si>
    <t>Dependent probability</t>
  </si>
  <si>
    <t>منحصر امکان</t>
  </si>
  <si>
    <t>8iKsY8C5VW8</t>
  </si>
  <si>
    <t>https://www.youtube.com/watch?v=8iKsY8C5VW8</t>
  </si>
  <si>
    <t>5_8ocj64uQg</t>
  </si>
  <si>
    <t>https://youtu.be/5_8ocj64uQg?si=MusnI67i8x32N1cn</t>
  </si>
  <si>
    <t>https://drive.google.com/file/d/14j6lnwn5j_T0PMOMUAiA-fU1M4EviQkP/view?usp=drive_link</t>
  </si>
  <si>
    <t>The Urdu Video's title is missing the word 'analyzing'</t>
  </si>
  <si>
    <t>Calculating conditional probability</t>
  </si>
  <si>
    <t>مشروط امکان کا حساب لگانا</t>
  </si>
  <si>
    <t>6xPkG2pA-TU</t>
  </si>
  <si>
    <t>https://www.youtube.com/watch?v=6xPkG2pA-TU</t>
  </si>
  <si>
    <t>ARq5COol_uQ</t>
  </si>
  <si>
    <t>https://youtu.be/ARq5COol_uQ?si=M0SLyvSI8eDw4x4J</t>
  </si>
  <si>
    <t>https://drive.google.com/file/d/14y2zjE2IniwlKx6zTegmyklaHiNxbIFI/view?usp=drive_link</t>
  </si>
  <si>
    <t>The Google drive file is too small to be played back</t>
  </si>
  <si>
    <t>Conditional probability explained visually</t>
  </si>
  <si>
    <t>مشروط امکان ضعف کی وضاحت کی گئی ہے</t>
  </si>
  <si>
    <t>KqCKZwh5WY8</t>
  </si>
  <si>
    <t>https://www.youtube.com/watch?v=KqCKZwh5WY8</t>
  </si>
  <si>
    <t>DhgjNjJ2vx8</t>
  </si>
  <si>
    <t>https://youtu.be/DhgjNjJ2vx8?si=n77doiv9oJQyvZq0</t>
  </si>
  <si>
    <t>https://drive.google.com/file/d/14vi8QqylNsafxHHfLK4bw6HL7wTjTWQW/view?usp=drive_link</t>
  </si>
  <si>
    <t>Conditional probability tree diagram example</t>
  </si>
  <si>
    <t>مشروط امکان کے درخت کا خاکہ مثال</t>
  </si>
  <si>
    <t>hxEdXUB_IdQ</t>
  </si>
  <si>
    <t>https://www.youtube.com/watch?v=hxEdXUB_IdQ</t>
  </si>
  <si>
    <t>JZ_I1NKlrXs</t>
  </si>
  <si>
    <t>https://youtu.be/JZ_I1NKlrXs?si=UaYqdvVZLH8ScCih</t>
  </si>
  <si>
    <t>https://drive.google.com/file/d/14vcVOI9geOIHA1UvR3AChf1Y4lwEmjL8/view?usp=drive_link</t>
  </si>
  <si>
    <t>Conditional probability and independence</t>
  </si>
  <si>
    <t>مشروط امکان اور آزادی</t>
  </si>
  <si>
    <t>pIfpHdGVwLU</t>
  </si>
  <si>
    <t>https://www.youtube.com/watch?v=pIfpHdGVwLU</t>
  </si>
  <si>
    <t>Qyot2D4y7qI</t>
  </si>
  <si>
    <t>https://youtu.be/Qyot2D4y7qI?si=LvXz8VCD_f6wDnJt</t>
  </si>
  <si>
    <t>https://drive.google.com/file/d/15DYEsGyIBaD7nBfJUrBNG5LOML20XEuB/view?usp=drive_link</t>
  </si>
  <si>
    <t>Analyzing event probability for independence</t>
  </si>
  <si>
    <t>آزادی کے لیے ایونٹ کے امکان کا تجزیہ کرنا</t>
  </si>
  <si>
    <t>R-NeYKSEqns</t>
  </si>
  <si>
    <t>https://www.youtube.com/watch?v=R-NeYKSEqns</t>
  </si>
  <si>
    <t>S8Ui5QGmBrw</t>
  </si>
  <si>
    <t>https://youtu.be/S8Ui5QGmBrw?si=zgj84X54wGjDUkGo</t>
  </si>
  <si>
    <t>https://drive.google.com/file/d/1590tZdJQdGlZEdmY8TvUeKsAW4aKJUlO/view?usp=drive_link</t>
  </si>
  <si>
    <t>Permutation formula</t>
  </si>
  <si>
    <t>ترتیب کا فارمولا</t>
  </si>
  <si>
    <t>DROZVHObeko</t>
  </si>
  <si>
    <t>https://www.youtube.com/watch?v=DROZVHObeko</t>
  </si>
  <si>
    <t>GndQPh8zZc4</t>
  </si>
  <si>
    <t>https://youtu.be/GndQPh8zZc4?si=9tRp0U8VFWcGq1JL</t>
  </si>
  <si>
    <t>https://drive.google.com/file/d/15Kx7R7EczMYBS1d539Rgq3cpgQiBpums/view?usp=drive_link</t>
  </si>
  <si>
    <t>Zero factorial or  0!</t>
  </si>
  <si>
    <t>صفر فیکٹریل یا 0!</t>
  </si>
  <si>
    <t>HGoZfzz6dU0</t>
  </si>
  <si>
    <t>https://www.youtube.com/watch?v=HGoZfzz6dU0</t>
  </si>
  <si>
    <t>0nPqD5R8RMQ</t>
  </si>
  <si>
    <t>https://youtu.be/0nPqD5R8RMQ?si=It6xC4ehxaWfc6wp</t>
  </si>
  <si>
    <t>https://drive.google.com/file/d/15HkNhv6A17NwaigHfviaXJigA9lV8m3D/view?usp=drive_link</t>
  </si>
  <si>
    <t>Factorial and counting seat arrangements</t>
  </si>
  <si>
    <t>فیکٹوریل اور گنتی سیٹ کے انتظامات</t>
  </si>
  <si>
    <t>eoxbgUIYhHo</t>
  </si>
  <si>
    <t>https://www.youtube.com/watch?v=eoxbgUIYhHo</t>
  </si>
  <si>
    <t>AsiekxfGKp8</t>
  </si>
  <si>
    <t>https://youtu.be/AsiekxfGKp8?si=0gNEJDSJOHb-z_wD</t>
  </si>
  <si>
    <t>https://drive.google.com/file/d/15FG9O8k0RyKzu92LJN3Q6AokAKOnMNqr/view?usp=drive_link</t>
  </si>
  <si>
    <t>Possible three letter words</t>
  </si>
  <si>
    <t>ممکنہ تین حرفی الفاظ</t>
  </si>
  <si>
    <t>VYbqG2NuOo8</t>
  </si>
  <si>
    <t>https://www.youtube.com/watch?v=VYbqG2NuOo8</t>
  </si>
  <si>
    <t>GtGV852TMgk</t>
  </si>
  <si>
    <t>https://youtu.be/GtGV852TMgk?si=nDda42RWmUzl_0fi</t>
  </si>
  <si>
    <t>https://drive.google.com/file/d/15mZldYu1l-GPkgjser68eHbBM1cX_a7I/view?usp=drive_link</t>
  </si>
  <si>
    <t>Ways to arrange colors</t>
  </si>
  <si>
    <t>رنگوں کو ترتیب دینے کے طریقے</t>
  </si>
  <si>
    <t>oQpKtm5TtxU</t>
  </si>
  <si>
    <t>https://www.youtube.com/watch?v=oQpKtm5TtxU</t>
  </si>
  <si>
    <t>a-HdOCJBEgk</t>
  </si>
  <si>
    <t>https://youtu.be/a-HdOCJBEgk?si=6-455y5jhNSxGUsF</t>
  </si>
  <si>
    <t>https://drive.google.com/file/d/15iGoMiXAV995fP-L8Dyg-trTDOn_0ZRx/view?usp=drive_link</t>
  </si>
  <si>
    <t>The word example should be in the Urdu video's title</t>
  </si>
  <si>
    <t>Ways to pick officers</t>
  </si>
  <si>
    <t>افسران کو منتخب کرنے کے طریقے</t>
  </si>
  <si>
    <t>v9NLtiVt3XY</t>
  </si>
  <si>
    <t>https://www.youtube.com/watch?v=v9NLtiVt3XY</t>
  </si>
  <si>
    <t>SSG8rZ4LI0M</t>
  </si>
  <si>
    <t>https://youtu.be/SSG8rZ4LI0M?si=5TAcTAfZ70lzwUTB</t>
  </si>
  <si>
    <t>https://drive.google.com/file/d/15cmNr_lQLYtJv1-9FXMpvIbFSr9NQ5Lr/view?usp=drive_link</t>
  </si>
  <si>
    <t>Intro to combinations</t>
  </si>
  <si>
    <t>امتزاج کا تعارف</t>
  </si>
  <si>
    <t>iKy-d5_erhI</t>
  </si>
  <si>
    <t>https://www.youtube.com/watch?v=iKy-d5_erhI</t>
  </si>
  <si>
    <t>52CL0wREsl0</t>
  </si>
  <si>
    <t>https://youtu.be/52CL0wREsl0?si=WFOZVt_Tyqgq06RU</t>
  </si>
  <si>
    <t>https://drive.google.com/file/d/15UCpxGgGIQYDceOITRZ5nkVC6OoIoU8P/view?usp=drive_link</t>
  </si>
  <si>
    <t>Combination formula</t>
  </si>
  <si>
    <t>مرکب فارمولہ</t>
  </si>
  <si>
    <t>p8vIcmr_Pqo</t>
  </si>
  <si>
    <t>https://www.youtube.com/watch?v=p8vIcmr_Pqo</t>
  </si>
  <si>
    <t>t7HBKvN8tm4</t>
  </si>
  <si>
    <t>https://youtu.be/t7HBKvN8tm4?si=6lk3btfA8o6FGZFG</t>
  </si>
  <si>
    <t>https://drive.google.com/file/d/15nG5jkhacKjx_Yir7vGEnHet7WKuXGos/view?usp=drive_link</t>
  </si>
  <si>
    <t>Handshaking combinations</t>
  </si>
  <si>
    <t>مصافحہ کے امتزاج</t>
  </si>
  <si>
    <t>boH4l1SgJbM</t>
  </si>
  <si>
    <t>https://www.youtube.com/watch?v=boH4l1SgJbM</t>
  </si>
  <si>
    <t>d5RDASltWTg</t>
  </si>
  <si>
    <t>https://youtu.be/d5RDASltWTg?si=zHCrKwOKSB2kgGdV</t>
  </si>
  <si>
    <t>https://drive.google.com/file/d/15n9-7K6RRdKacYCNftBVCRjdwQdCQssF/view?usp=drive_link</t>
  </si>
  <si>
    <t>Combination example: 9 card hands</t>
  </si>
  <si>
    <t>مجموعہ کی مثال: 9 کارڈ ہاتھ</t>
  </si>
  <si>
    <t>SbpoyXTpC84</t>
  </si>
  <si>
    <t>https://www.youtube.com/watch?v=SbpoyXTpC84</t>
  </si>
  <si>
    <t>pMTT1mdc_ig</t>
  </si>
  <si>
    <t>https://youtu.be/pMTT1mdc_ig?si=1X1wr1-1DRlaA1OH</t>
  </si>
  <si>
    <t>https://drive.google.com/file/d/15tS1pZ34LmJcCiKoBPVBKMNMYz7qQau2/view?usp=drive_link</t>
  </si>
  <si>
    <t>The Urdu video and the OG video's title don't match</t>
  </si>
  <si>
    <t>Probability using combinations</t>
  </si>
  <si>
    <t>امتزاج کے استعمال کا امکان</t>
  </si>
  <si>
    <t>Xqfcy1rqMbI</t>
  </si>
  <si>
    <t>https://www.youtube.com/watch?v=Xqfcy1rqMbI</t>
  </si>
  <si>
    <t>5PlmDYNT0_8</t>
  </si>
  <si>
    <t>https://youtu.be/5PlmDYNT0_8?si=cfQMq0KQtZ0HNqmY</t>
  </si>
  <si>
    <t>https://drive.google.com/file/d/15rEmORbujm3Xu8Xj4U_KZEQWRf3Nl0pd/view?usp=drive_link</t>
  </si>
  <si>
    <t>Statistics and probability II</t>
  </si>
  <si>
    <t>شماریات اور امکان II</t>
  </si>
  <si>
    <t>https://drive.google.com/file/d/15oqGjzbLeyPHjfpXu4NwvFxFc27AIdFV/view?usp=drive_link</t>
  </si>
  <si>
    <t>This video is a duplicate of the one above</t>
  </si>
  <si>
    <t>https://drive.google.com/file/d/169PXTizR-cjzToDzssTEWirn_SWrhome/view?usp=drive_link</t>
  </si>
  <si>
    <t>https://drive.google.com/file/d/15xP_Ehbl7ojOPbYKrCJo1t5Wg4hHy7Z4/view?usp=drive_link</t>
  </si>
  <si>
    <t>https://drive.google.com/file/d/15u6KGXFiw6ckjXvsZyBnJbw3llpdO4Sl/view?usp=drive_link</t>
  </si>
  <si>
    <t>https://drive.google.com/file/d/16CdkWHLH0ZXXMzrk1-fsQ0XdjImrXCAQ/view?usp=drive_link</t>
  </si>
  <si>
    <t>https://drive.google.com/file/d/169lhGPxqLFCTdpAe8zsYvJqtzNFIycti/view?usp=drive_link</t>
  </si>
  <si>
    <t>https://drive.google.com/file/d/169ka5Bn3pdRBbyD9l6FiLd9bNaKjudlf/view?usp=drive_link</t>
  </si>
  <si>
    <t>https://drive.google.com/file/d/16S99FAMO-QZUDq-bR5LFlmoegJIcwmoF/view?usp=drive_link</t>
  </si>
  <si>
    <t>https://drive.google.com/file/d/16KX2j2wbrJ4CGHCPqBSCFjTYayygq5Px/view?usp=drive_link</t>
  </si>
  <si>
    <t>https://drive.google.com/file/d/16DbgbypXeaHBfWdfaAknzN7PL3lH58uD/view?usp=drive_link</t>
  </si>
  <si>
    <t>Probability &amp; combinations (2 of 2)</t>
  </si>
  <si>
    <t>امکان اور مجموعے (2 میں سے 2)</t>
  </si>
  <si>
    <t>W7DmsJKLoxc</t>
  </si>
  <si>
    <t>https://www.youtube.com/watch?v=W7DmsJKLoxc</t>
  </si>
  <si>
    <t>mgLGqkBd1bs</t>
  </si>
  <si>
    <t>https://youtu.be/mgLGqkBd1bs?si=__IECJMw2UFnGCnU</t>
  </si>
  <si>
    <t>https://drive.google.com/file/d/16USjsQ_ujt_xfSGfnGiCKUJ76n7bwMUd/view?usp=drive_link</t>
  </si>
  <si>
    <t>Example:  Different ways to pick officers</t>
  </si>
  <si>
    <t>مثال: افسران کو چننے کے مختلف طریقے</t>
  </si>
  <si>
    <t>l9ft9jpriNA</t>
  </si>
  <si>
    <t>https://www.youtube.com/watch?v=l9ft9jpriNA</t>
  </si>
  <si>
    <t>2P5qwF8MS4g</t>
  </si>
  <si>
    <t>https://youtu.be/2P5qwF8MS4g?si=OTnDGQN1DlUbh1qu</t>
  </si>
  <si>
    <t>https://drive.google.com/file/d/16cLz5GbjLihieoucUDpfy3w7MYMDuq6A/view?usp=drive_link</t>
  </si>
  <si>
    <t>The Google drive file is too small for a playback</t>
  </si>
  <si>
    <t>Example: Combinatorics and probability</t>
  </si>
  <si>
    <t>مثال: امتزاج اور امکان</t>
  </si>
  <si>
    <t>ccrYD6iX_SY</t>
  </si>
  <si>
    <t>https://www.youtube.com/watch?v=ccrYD6iX_SY</t>
  </si>
  <si>
    <t>M6uZ25v2Oao</t>
  </si>
  <si>
    <t>https://youtu.be/M6uZ25v2Oao?si=jMpZtLJihlm3uP_W</t>
  </si>
  <si>
    <t>https://drive.google.com/file/d/16c08QHMZrDgAFOjHmZb8GBe1-_b2VmKU/view?usp=drive_link</t>
  </si>
  <si>
    <t>Unable To load Video</t>
  </si>
  <si>
    <t>Getting exactly two heads (combinatorics)</t>
  </si>
  <si>
    <t>بالکل دو سر حاصل کرنا (کمبینیٹرکس)</t>
  </si>
  <si>
    <t>8TIben0bJpU</t>
  </si>
  <si>
    <t>https://www.youtube.com/watch?v=8TIben0bJpU</t>
  </si>
  <si>
    <t>plf7fV_8CU0</t>
  </si>
  <si>
    <t>https://youtu.be/plf7fV_8CU0?si=OPASSgvfDboNs86h</t>
  </si>
  <si>
    <t>https://drive.google.com/file/d/16VlGyKzgq_eW3SqM6Q7g1BPl1rGyt8wn/view?usp=drive_link</t>
  </si>
  <si>
    <t>Exactly three heads in five flips</t>
  </si>
  <si>
    <t>بالکل پانچ پلٹوں میں تین سر</t>
  </si>
  <si>
    <t>udG9KhNMKJw</t>
  </si>
  <si>
    <t>https://www.youtube.com/watch?v=udG9KhNMKJw</t>
  </si>
  <si>
    <t>kBzSIwbSZkI</t>
  </si>
  <si>
    <t>https://youtu.be/kBzSIwbSZkI?si=lB3jRZLMlgDFHicV</t>
  </si>
  <si>
    <t>https://drive.google.com/file/d/16j8ArHQi0ewjWVCka3PU83YoiPxBSgec/view?usp=drive_link</t>
  </si>
  <si>
    <t>Generalizing with binomial coefficients (bit advanced)</t>
  </si>
  <si>
    <t>binomial coefficients کے ساتھ عام کرنا (بٹ ایڈوانس)</t>
  </si>
  <si>
    <t>AOsWph2FNLw</t>
  </si>
  <si>
    <t>https://www.youtube.com/watch?v=AOsWph2FNLw</t>
  </si>
  <si>
    <t>A22lD6pCglc</t>
  </si>
  <si>
    <t>https://youtu.be/A22lD6pCglc?si=vj0SGWlE52sxopW-</t>
  </si>
  <si>
    <t>https://drive.google.com/file/d/16im3BcnwB0GPUF__BRp4CNDoTcmRtwNC/view?usp=drive_link</t>
  </si>
  <si>
    <t>Example:  Lottery probability</t>
  </si>
  <si>
    <t>مثال: لاٹری کا امکان</t>
  </si>
  <si>
    <t>DIjlllgq3dc</t>
  </si>
  <si>
    <t>https://www.youtube.com/watch?v=DIjlllgq3dc</t>
  </si>
  <si>
    <t>9f54tg1H7e8</t>
  </si>
  <si>
    <t>https://youtu.be/9f54tg1H7e8?si=Vff3ORFNqGZd0TK5</t>
  </si>
  <si>
    <t>https://drive.google.com/file/d/16r7Gmj0p3j7yffcysLSCIfhqokt95Oow/view?usp=drive_link</t>
  </si>
  <si>
    <t>Conditional probability and combinations</t>
  </si>
  <si>
    <t>مشروط امکان اور امتزاج</t>
  </si>
  <si>
    <t>xw6utjoyMi4</t>
  </si>
  <si>
    <t>https://www.youtube.com/watch?v=xw6utjoyMi4</t>
  </si>
  <si>
    <t>uLYC4p0Piz4</t>
  </si>
  <si>
    <t>https://youtu.be/uLYC4p0Piz4?si=eB4GxhZwaO4z3afa</t>
  </si>
  <si>
    <t>https://drive.google.com/file/d/16kf7VtkNWRw7gw4Io9ZrvWaPyfqNmMh8/view?usp=drive_link</t>
  </si>
  <si>
    <t>Mega millions jackpot probability</t>
  </si>
  <si>
    <t>میگا ملینز جیک پاٹ کا امکان</t>
  </si>
  <si>
    <t>gyqodNhM3EU</t>
  </si>
  <si>
    <t>https://www.youtube.com/watch?v=gyqodNhM3EU</t>
  </si>
  <si>
    <t>J_vOTB6cNyo</t>
  </si>
  <si>
    <t>https://youtu.be/J_vOTB6cNyo?si=XrtBgehhwwURb-UN</t>
  </si>
  <si>
    <t>https://drive.google.com/file/d/16v55znFOinIexLOjaalGfissL9ufWep9/view?usp=drive_link</t>
  </si>
  <si>
    <t>Birthday probability problem</t>
  </si>
  <si>
    <t>سالگرہ کے امکان کا مسئلہ</t>
  </si>
  <si>
    <t>9G0w61pZPig</t>
  </si>
  <si>
    <t>https://www.youtube.com/watch?v=9G0w61pZPig</t>
  </si>
  <si>
    <t>CzYMCJpQiIw</t>
  </si>
  <si>
    <t>https://youtu.be/CzYMCJpQiIw?si=iCSTrXW84631mTRM</t>
  </si>
  <si>
    <t>https://drive.google.com/file/d/16twVphIp_TSBnbkxy3vGw8I2KK5VKVQv/view?usp=drive_link</t>
  </si>
  <si>
    <t>Statistics and probability III</t>
  </si>
  <si>
    <t>Random variables</t>
  </si>
  <si>
    <t>شماریات اور امکان III</t>
  </si>
  <si>
    <t>بے ترتیب متغیرات</t>
  </si>
  <si>
    <t>3v9w79NhsfI</t>
  </si>
  <si>
    <t>https://www.youtube.com/watch?v=3v9w79NhsfI</t>
  </si>
  <si>
    <t>cv154NqP_S0</t>
  </si>
  <si>
    <t>https://youtu.be/cv154NqP_S0?si=x9EG3jMRTsM6ZIEZ</t>
  </si>
  <si>
    <t>https://drive.google.com/file/d/17Ft-2hDS1_gbxqbE2mogAcdcglLAnnET/view?usp=drive_link</t>
  </si>
  <si>
    <t>Discrete and continuous random variables</t>
  </si>
  <si>
    <t>مجرد اور مسلسل بے ترتیب متغیرات</t>
  </si>
  <si>
    <t>dOr0NKyD31Q</t>
  </si>
  <si>
    <t>https://www.youtube.com/watch?v=dOr0NKyD31Q</t>
  </si>
  <si>
    <t>ErbyQJOSmIs</t>
  </si>
  <si>
    <t>https://youtu.be/ErbyQJOSmIs?si=i4EOFSzKgy7DG91T</t>
  </si>
  <si>
    <t>https://drive.google.com/file/d/171odJR4umZrPgUa0jWs07LQ8JZUwJXWH/view?usp=drive_link</t>
  </si>
  <si>
    <t>Constructing a probability distribution for random variable</t>
  </si>
  <si>
    <t>بے ترتیب متغیر کے لیے امکانی تقسیم کی تشکیل</t>
  </si>
  <si>
    <t>cqK3uRoPtk0</t>
  </si>
  <si>
    <t>https://www.youtube.com/watch?v=cqK3uRoPtk0</t>
  </si>
  <si>
    <t>vDJ5RlGi1Cg</t>
  </si>
  <si>
    <t>https://youtu.be/vDJ5RlGi1Cg?si=TNJmkKQHE2OFMSlY</t>
  </si>
  <si>
    <t>https://drive.google.com/file/d/17VV0JLRfynuDemvoWYVX4mUqJTrrjev8/view?usp=drive_link</t>
  </si>
  <si>
    <t>The OG video and the urdu video's title don't match</t>
  </si>
  <si>
    <t>Valid discrete probability distribution examples</t>
  </si>
  <si>
    <t>درست مجرد امکانی تقسیم کی مثالیں</t>
  </si>
  <si>
    <t>uXtxKxYl1Iw</t>
  </si>
  <si>
    <t>https://www.youtube.com/watch?v=uXtxKxYl1Iw</t>
  </si>
  <si>
    <t>3T9BWVSPYTk</t>
  </si>
  <si>
    <t>https://youtu.be/3T9BWVSPYTk?si=7oJPrsaVdcs7IL12</t>
  </si>
  <si>
    <t>https://drive.google.com/file/d/17PELQfGzu9E82_6-kyXmybXEE_O540-1/view?usp=drive_link</t>
  </si>
  <si>
    <t>Probability with discrete random variable example</t>
  </si>
  <si>
    <t>مجرد بے ترتیب متغیر مثال کے ساتھ امکان</t>
  </si>
  <si>
    <t>d2STHFVHGAg</t>
  </si>
  <si>
    <t>https://www.youtube.com/watch?v=d2STHFVHGAg</t>
  </si>
  <si>
    <t>O6GAwDwC7A8</t>
  </si>
  <si>
    <t>https://youtu.be/O6GAwDwC7A8?si=oltt3XLLY7K3Uz52</t>
  </si>
  <si>
    <t>https://drive.google.com/file/d/17H2T_RZD6oBvNQ99y0Ii6vZN9C8wAGi4/view?usp=drive_link</t>
  </si>
  <si>
    <t>Mean (expected value) of a discrete random variable</t>
  </si>
  <si>
    <t>ایک مجرد بے ترتیب متغیر کا اوسط (متوقع قدر)</t>
  </si>
  <si>
    <t>qafPcWNUiM8</t>
  </si>
  <si>
    <t>https://www.youtube.com/watch?v=qafPcWNUiM8</t>
  </si>
  <si>
    <t>iBM5WYkIlms</t>
  </si>
  <si>
    <t>https://youtu.be/iBM5WYkIlms?si=8t290TSQZ1GiD6l2</t>
  </si>
  <si>
    <t>https://drive.google.com/file/d/17XnHZ0MySWGrYzt_6sq_19WHc7TZHJj9/view?usp=drive_link</t>
  </si>
  <si>
    <t>Brackets missing from the Urdu video's title</t>
  </si>
  <si>
    <t>Variance and standard deviation of a discrete random variable</t>
  </si>
  <si>
    <t>ایک مجرد بے ترتیب متغیر کا تغیر اور معیاری انحراف</t>
  </si>
  <si>
    <t>2egl_5c8i-g</t>
  </si>
  <si>
    <t>https://www.youtube.com/watch?v=2egl_5c8i-g</t>
  </si>
  <si>
    <t>J7ojsxQFz90</t>
  </si>
  <si>
    <t>https://youtu.be/J7ojsxQFz90?si=SOYCGSPTK6XfqrRD</t>
  </si>
  <si>
    <t>https://drive.google.com/file/d/17W-lmFbadfw47t8rs_gfCS7atC4uwOH9/view?usp=drive_link</t>
  </si>
  <si>
    <t>Probability density functions</t>
  </si>
  <si>
    <t>امکانی کثافت کے افعال</t>
  </si>
  <si>
    <t>Fvi9A_tEmXQ</t>
  </si>
  <si>
    <t>https://www.youtube.com/watch?v=Fvi9A_tEmXQ</t>
  </si>
  <si>
    <t>3wGRvJ0giak</t>
  </si>
  <si>
    <t>https://youtu.be/3wGRvJ0giak?si=iZx-fXOnRqdJl5OE</t>
  </si>
  <si>
    <t>https://drive.google.com/file/d/17bmCC4j0rYFUSXD9LOfuUXUKLaGhzd3p/view?usp=drive_link</t>
  </si>
  <si>
    <t>Probabilities from density curves</t>
  </si>
  <si>
    <t>کثافت کے منحنی خطوط سے امکانات</t>
  </si>
  <si>
    <t>3E8BO7VRMEA</t>
  </si>
  <si>
    <t>https://www.youtube.com/watch?v=3E8BO7VRMEA</t>
  </si>
  <si>
    <t>88XvUmoQQ-I</t>
  </si>
  <si>
    <t>https://youtu.be/88XvUmoQQ-I?si=2rJoCM_vRDPHKG99</t>
  </si>
  <si>
    <t>https://drive.google.com/file/d/17b2hvit0HkinJN7qgCilEgBHnxHKkXpQ/view?usp=drive_link</t>
  </si>
  <si>
    <t>Impact of transforming (scaling and shifting) random variables</t>
  </si>
  <si>
    <t>بے ترتیب متغیرات کو تبدیل کرنے (اسکیلنگ اور شفٹنگ) کا اثر</t>
  </si>
  <si>
    <t>fx3TtExi9e8</t>
  </si>
  <si>
    <t>https://www.youtube.com/watch?v=fx3TtExi9e8</t>
  </si>
  <si>
    <t>QDtpqi2nkYo</t>
  </si>
  <si>
    <t>https://youtu.be/QDtpqi2nkYo?si=R2WmJa-5Fv-OoA-s</t>
  </si>
  <si>
    <t>https://drive.google.com/file/d/17e3PfKOAhrbFb7aq0gv3k6Z2SxBoFSrq/view?usp=drive_link</t>
  </si>
  <si>
    <t>Example: Transforming a discrete random variable</t>
  </si>
  <si>
    <t>مثال: ایک مجرد بے ترتیب متغیر کو تبدیل کرنا</t>
  </si>
  <si>
    <t>nb3m_Q7rfT4</t>
  </si>
  <si>
    <t>https://www.youtube.com/watch?v=nb3m_Q7rfT4</t>
  </si>
  <si>
    <t>3j7UVjHOhpY</t>
  </si>
  <si>
    <t>https://youtu.be/3j7UVjHOhpY?si=v1vMM_bWIXwN7O5q</t>
  </si>
  <si>
    <t>https://drive.google.com/file/d/17cHfq4Lrl-p0ExkCXY8z5QeAxpDqc_UO/view?usp=drive_link</t>
  </si>
  <si>
    <t>The Urdu video's title should mention that this is an example</t>
  </si>
  <si>
    <t>Mean of sum and difference of random variables</t>
  </si>
  <si>
    <t>بے ترتیب متغیرات کی رقم اور فرق کا مطلب</t>
  </si>
  <si>
    <t>RYSN1CARHtE</t>
  </si>
  <si>
    <t>https://www.youtube.com/watch?v=RYSN1CARHtE</t>
  </si>
  <si>
    <t>jj6B8HRemE8</t>
  </si>
  <si>
    <t>https://youtu.be/jj6B8HRemE8?si=_3avo5ahO6sm70i7</t>
  </si>
  <si>
    <t>https://drive.google.com/file/d/17vvkFWYoiEEKD850A_K6nJvWdyEcNv31/view?usp=drive_link</t>
  </si>
  <si>
    <t>Variance of sum and difference of random variables</t>
  </si>
  <si>
    <t>جمع کا تغیر اور بے ترتیب متغیرات کا فرق</t>
  </si>
  <si>
    <t>3VXhi_0Mclg</t>
  </si>
  <si>
    <t>https://www.youtube.com/watch?v=3VXhi_0Mclg</t>
  </si>
  <si>
    <t>Hj7cypnyTOA</t>
  </si>
  <si>
    <t>https://youtu.be/Hj7cypnyTOA?si=hRbTHfensIv3QDCi</t>
  </si>
  <si>
    <t>https://drive.google.com/file/d/17rBXhUmpDql_nF_LuLSayagCsLP2sKRv/view?usp=drive_link</t>
  </si>
  <si>
    <t>Intuition for why independence matters for variance of sum</t>
  </si>
  <si>
    <t>وجدان اس بات کے لیے کہ رقم کے تغیر کے لیے آزادی کیوں اہمیت رکھتی ہے</t>
  </si>
  <si>
    <t>UAOJgqdsK9w</t>
  </si>
  <si>
    <t>https://www.youtube.com/watch?v=UAOJgqdsK9w</t>
  </si>
  <si>
    <t>XZmnn9IZyas</t>
  </si>
  <si>
    <t>https://youtu.be/XZmnn9IZyas?si=iwJ4fhRIFPs4YSB-</t>
  </si>
  <si>
    <t>https://drive.google.com/file/d/188B9Ce8xSm4AJr6zIJwCQDtI0WDo4CTe/view?usp=drive_link</t>
  </si>
  <si>
    <t>The OG video and the Urdu video's title don't match</t>
  </si>
  <si>
    <t>Deriving the variance of the difference of random variables</t>
  </si>
  <si>
    <t>بے ترتیب متغیرات کے فرق کے تغیر کو اخذ کرنا</t>
  </si>
  <si>
    <t>rLdoKZ7w0xI</t>
  </si>
  <si>
    <t>https://www.youtube.com/watch?v=rLdoKZ7w0xI</t>
  </si>
  <si>
    <t>8rMVQSA43ng</t>
  </si>
  <si>
    <t>https://youtu.be/8rMVQSA43ng?si=BZ0i5YCWNjFbx_Q9</t>
  </si>
  <si>
    <t>https://drive.google.com/file/d/17yFwMcOPEHZ7e8fVoNzI3BZ71l74oVii/view?usp=drive_link</t>
  </si>
  <si>
    <t>Example: Analyzing distribution of sum of two normally distributed random variables</t>
  </si>
  <si>
    <t>مثال: دو عام طور پر تقسیم شدہ بے ترتیب متغیرات کے مجموعے کی تقسیم کا تجزیہ</t>
  </si>
  <si>
    <t>Z6vANdo1L68</t>
  </si>
  <si>
    <t>https://www.youtube.com/watch?v=Z6vANdo1L68</t>
  </si>
  <si>
    <t>lydwlRHLKXI</t>
  </si>
  <si>
    <t>https://youtu.be/lydwlRHLKXI?si=_ncOlkFz0sT3Rij1</t>
  </si>
  <si>
    <t>https://drive.google.com/file/d/189Ta1Bqad-DsreEAQR9Bew9Tjg_4lrdG/view?usp=drive_link</t>
  </si>
  <si>
    <t>Example: Analyzing the difference in distributions</t>
  </si>
  <si>
    <t>مثال: تقسیم میں فرق کا تجزیہ کرنا</t>
  </si>
  <si>
    <t>_Pq547nYFaE</t>
  </si>
  <si>
    <t>https://www.youtube.com/watch?v=_Pq547nYFaE</t>
  </si>
  <si>
    <t>d6u8HhTCNJs</t>
  </si>
  <si>
    <t>https://youtu.be/d6u8HhTCNJs?si=2si_dtSAMUCdW9i-</t>
  </si>
  <si>
    <t>https://drive.google.com/file/d/18B4z7GBE6b2X6vfMMzqIvoNe8eb5o3_9/view?usp=drive_link</t>
  </si>
  <si>
    <t>Binomial variables</t>
  </si>
  <si>
    <t>بائنومیل متغیرات</t>
  </si>
  <si>
    <t>yUDFir8oYl8</t>
  </si>
  <si>
    <t>https://www.youtube.com/watch?v=yUDFir8oYl8</t>
  </si>
  <si>
    <t>4cgaBl4Nc-k</t>
  </si>
  <si>
    <t>https://youtu.be/4cgaBl4Nc-k?si=TDT4QuiG1jzuQCny</t>
  </si>
  <si>
    <t>https://drive.google.com/file/d/18VVCfpKvqtos5lH0l47yMuFWyw0WMhjS/view?usp=drive_link</t>
  </si>
  <si>
    <t>Recognizing binomial variables</t>
  </si>
  <si>
    <t>binomial متغیرات کو پہچاننا</t>
  </si>
  <si>
    <t>ITtFw5PH-hs</t>
  </si>
  <si>
    <t>https://www.youtube.com/watch?v=ITtFw5PH-hs</t>
  </si>
  <si>
    <t>KgXgYbYOOEU</t>
  </si>
  <si>
    <t>https://youtu.be/KgXgYbYOOEU?si=WipHdjrzVFOx0EUO</t>
  </si>
  <si>
    <t>https://drive.google.com/file/d/18L6R7dYSWUH80NbQSCGWRa8lDCQKjJt9/view?usp=drive_link</t>
  </si>
  <si>
    <t>10% Rule of assuming "independence" between trials</t>
  </si>
  <si>
    <t>آزمائشوں کے درمیان "آزادی" سنبھالنے کا 10% اصول</t>
  </si>
  <si>
    <t>elcLysy7exM</t>
  </si>
  <si>
    <t>https://www.youtube.com/watch?v=elcLysy7exM</t>
  </si>
  <si>
    <t>3yUy_S739dw</t>
  </si>
  <si>
    <t>https://youtu.be/3yUy_S739dw?si=vP86hBtz9hyJb1cK</t>
  </si>
  <si>
    <t>https://drive.google.com/file/d/18bNJ_PVZPlLGyv31m2I9VGRmg2YyDrpy/view?usp=drive_link</t>
  </si>
  <si>
    <t>Google drive file too small for a playback and the title's should have the same format</t>
  </si>
  <si>
    <t>Statistics and probability IV</t>
  </si>
  <si>
    <t>Binomial distribution</t>
  </si>
  <si>
    <t>شماریات اور امکان IV</t>
  </si>
  <si>
    <t>دو عددی تقسیم</t>
  </si>
  <si>
    <t>WWv0RUxDfbs</t>
  </si>
  <si>
    <t>https://www.youtube.com/watch?v=WWv0RUxDfbs</t>
  </si>
  <si>
    <t>rl7AlRj4Nuc</t>
  </si>
  <si>
    <t>https://youtu.be/rl7AlRj4Nuc?si=BGWCi5RtVOtQwWD_</t>
  </si>
  <si>
    <t>https://drive.google.com/file/d/18aJ2XUfzTFOzKdrO4BPm0Yw_vcqx1M23/view?usp=drive_link</t>
  </si>
  <si>
    <t>Visualizing a binomial distribution</t>
  </si>
  <si>
    <t>دو نامی تقسیم کا تصور کرنا</t>
  </si>
  <si>
    <t>NF0lrkqXIkQ</t>
  </si>
  <si>
    <t>https://www.youtube.com/watch?v=NF0lrkqXIkQ</t>
  </si>
  <si>
    <t>3LTzybjcNOk</t>
  </si>
  <si>
    <t>https://youtu.be/3LTzybjcNOk?si=2HN-IlLFLG0YrJXU</t>
  </si>
  <si>
    <t>https://drive.google.com/file/d/18Zik07t9G_toY3G7Ri4KLZUyiOUZnk5Z/view?usp=drive_link</t>
  </si>
  <si>
    <t>Binomial probability example</t>
  </si>
  <si>
    <t>ثانوی امکان کی مثال</t>
  </si>
  <si>
    <t>Ctytn4a6zjw</t>
  </si>
  <si>
    <t>https://www.youtube.com/watch?v=Ctytn4a6zjw</t>
  </si>
  <si>
    <t>yRBQptwDaGU</t>
  </si>
  <si>
    <t>https://youtu.be/yRBQptwDaGU?si=aWnKwkMtR5b0bQGA</t>
  </si>
  <si>
    <t>https://drive.google.com/file/d/18n1UPpB_CFZYSvTFsUCDVinmTsV-Me0J/view?usp=drive_link</t>
  </si>
  <si>
    <t>Generalizing k scores in n attempts</t>
  </si>
  <si>
    <t>n کوششوں میں k سکور کو عام کرنا</t>
  </si>
  <si>
    <t>efE8xuvUjAo</t>
  </si>
  <si>
    <t>https://www.youtube.com/watch?v=efE8xuvUjAo</t>
  </si>
  <si>
    <t>0xbZQW-GvDw</t>
  </si>
  <si>
    <t>https://youtu.be/0xbZQW-GvDw?si=_RREZFvJ-zCYyf0v</t>
  </si>
  <si>
    <t>https://drive.google.com/file/d/18if2YBxSOB52-39pIBmttQeqQLrW-UPp/view?usp=drive_link</t>
  </si>
  <si>
    <t>Free throw binomial probability distribution</t>
  </si>
  <si>
    <t>مفت تھرو binomial امکانی تقسیم</t>
  </si>
  <si>
    <t>eL965_Lscb8</t>
  </si>
  <si>
    <t>https://www.youtube.com/watch?v=eL965_Lscb8</t>
  </si>
  <si>
    <t>1IpDQMNKjfU</t>
  </si>
  <si>
    <t>https://youtu.be/1IpDQMNKjfU?si=rMUjxOq-ht1F9hnW</t>
  </si>
  <si>
    <t>https://drive.google.com/file/d/18dZHJ0tedVJdfpvilOQ4E-CtINYpbNyd/view?usp=drive_link</t>
  </si>
  <si>
    <t>Graphing basketball binomial distribution</t>
  </si>
  <si>
    <t>گرافنگ باسکٹ بال کی دو عددی تقسیم</t>
  </si>
  <si>
    <t>y2G03Lumhe0</t>
  </si>
  <si>
    <t>https://www.youtube.com/watch?v=y2G03Lumhe0</t>
  </si>
  <si>
    <t>A2y5jh63CNk</t>
  </si>
  <si>
    <t>https://youtu.be/A2y5jh63CNk?si=-oBIfOBCsBe2cTdu</t>
  </si>
  <si>
    <t>https://drive.google.com/file/d/192P96tVI-aubRHdhe-RE7P52FkLsXnH3/view?usp=drive_link</t>
  </si>
  <si>
    <t>Binompdf and binomcdf functions</t>
  </si>
  <si>
    <t>Binompdf اور binomcdf فنکشنز</t>
  </si>
  <si>
    <t>IngLJs6T1Qw</t>
  </si>
  <si>
    <t>https://www.youtube.com/watch?v=IngLJs6T1Qw</t>
  </si>
  <si>
    <t>Z6DriI4I9Bo</t>
  </si>
  <si>
    <t>https://youtu.be/Z6DriI4I9Bo?si=78HFDtyXMZgYsZGY</t>
  </si>
  <si>
    <t>https://drive.google.com/file/d/18og09xiPlMVQFEC0Qb9G3C1_PZxM9zux/view?usp=drive_link</t>
  </si>
  <si>
    <t>Mean and variance of Bernoulli distribution example</t>
  </si>
  <si>
    <t>برنولی کی تقسیم کی مثال کا مطلب اور تغیر</t>
  </si>
  <si>
    <t>O8vB1eInP_8</t>
  </si>
  <si>
    <t>https://www.youtube.com/watch?v=O8vB1eInP_8</t>
  </si>
  <si>
    <t>dpjApbaDMrM</t>
  </si>
  <si>
    <t>https://youtu.be/dpjApbaDMrM?si=p9dbSXuYQXD_WZEU</t>
  </si>
  <si>
    <t>https://drive.google.com/file/d/19Lj9EgSQThWwlAqNjGgMyRxYGyVB6Pz5/view?usp=drive_link</t>
  </si>
  <si>
    <t>Bernoulli distribution mean and variance formulas</t>
  </si>
  <si>
    <t>برنولی کی تقسیم کا مطلب اور تغیر کے فارمولے</t>
  </si>
  <si>
    <t>ry81_iSHt6E</t>
  </si>
  <si>
    <t>https://www.youtube.com/watch?v=ry81_iSHt6E</t>
  </si>
  <si>
    <t>-xTMwYPn_m8</t>
  </si>
  <si>
    <t>https://youtu.be/-xTMwYPn_m8?si=w9qwz0fmM5NJGAXE</t>
  </si>
  <si>
    <t>https://drive.google.com/file/d/19Fw0ZFBOQ2UPlhdsOrbmhQqVpKrbr51v/view?usp=drive_link</t>
  </si>
  <si>
    <t>Expected value of a binomial variable</t>
  </si>
  <si>
    <t>ایک binomial متغیر کی متوقع قدر</t>
  </si>
  <si>
    <t>fjjhAm5trSM</t>
  </si>
  <si>
    <t>https://www.youtube.com/watch?v=fjjhAm5trSM</t>
  </si>
  <si>
    <t>1pHSZrmisoQ</t>
  </si>
  <si>
    <t>https://youtu.be/1pHSZrmisoQ?si=WQMw7RFjBX5p_KyD</t>
  </si>
  <si>
    <t>https://drive.google.com/file/d/19D4Je55lpJqxFtmEtANOvao6Szoi092R/view?usp=drive_link</t>
  </si>
  <si>
    <t>Variance of a binomial variable</t>
  </si>
  <si>
    <t>ایک binomial متغیر کا تغیر</t>
  </si>
  <si>
    <t>uudB5XiAYOw</t>
  </si>
  <si>
    <t>https://www.youtube.com/watch?v=uudB5XiAYOw</t>
  </si>
  <si>
    <t>q3cXUF7Lf1g</t>
  </si>
  <si>
    <t>https://youtu.be/q3cXUF7Lf1g?si=0BhUSxiSq_Gt5MiO</t>
  </si>
  <si>
    <t>https://drive.google.com/file/d/19NWZYBHKPA0pOgm9OYtj7fu0lvZcqC3F/view?usp=drive_link</t>
  </si>
  <si>
    <t>Finding the mean and standard deviation of a binomial random variable</t>
  </si>
  <si>
    <t>بائنومیئل رینڈم متغیر کا اوسط اور معیاری انحراف تلاش کرنا</t>
  </si>
  <si>
    <t>gro5b3PZ-Bw</t>
  </si>
  <si>
    <t>https://www.youtube.com/watch?v=gro5b3PZ-Bw</t>
  </si>
  <si>
    <t>-whUTQEbwQw</t>
  </si>
  <si>
    <t>https://youtu.be/-whUTQEbwQw?si=rfvDXi5npwoRPCvE</t>
  </si>
  <si>
    <t>https://drive.google.com/file/d/19NUK9Xql9rR9uNfNLkIyuB2FIisjPBiP/view?usp=drive_link</t>
  </si>
  <si>
    <t>The OG video and Urdu video's tite don't match</t>
  </si>
  <si>
    <t>Geometric random variables introduction</t>
  </si>
  <si>
    <t>جیومیٹرک بے ترتیب متغیرات کا تعارف</t>
  </si>
  <si>
    <t>IVlzp8g1McE</t>
  </si>
  <si>
    <t>https://www.youtube.com/watch?v=IVlzp8g1McE</t>
  </si>
  <si>
    <t>fkYTYSxGE-M</t>
  </si>
  <si>
    <t>https://youtu.be/fkYTYSxGE-M?si=uTrtckl3wnR69f3o</t>
  </si>
  <si>
    <t>https://drive.google.com/file/d/19Ui9XqAL9JlzT2oHwt20CaTFbje8mjUA/view?usp=drive_link</t>
  </si>
  <si>
    <t>Probability for a geometric random variable</t>
  </si>
  <si>
    <t>جیومیٹرک بے ترتیب متغیر کا امکان</t>
  </si>
  <si>
    <t>jKlgEvRFItE</t>
  </si>
  <si>
    <t>https://www.youtube.com/watch?v=jKlgEvRFItE</t>
  </si>
  <si>
    <t>lIc-ftTss-A</t>
  </si>
  <si>
    <t>https://youtu.be/lIc-ftTss-A?si=eUTNRFqWDIA2HzK6</t>
  </si>
  <si>
    <t>https://drive.google.com/file/d/19SAJ4JvxGWo899ipneoe1IYoOxk2iOZ-/view?usp=drive_link</t>
  </si>
  <si>
    <t>Cumulative geometric probability (greater than a value)</t>
  </si>
  <si>
    <t>مجموعی ہندسی امکان (قدر سے زیادہ)</t>
  </si>
  <si>
    <t>7TYMKKQK8s8</t>
  </si>
  <si>
    <t>https://www.youtube.com/watch?v=7TYMKKQK8s8</t>
  </si>
  <si>
    <t>6TZViy1be7c</t>
  </si>
  <si>
    <t>https://youtu.be/6TZViy1be7c?si=1zFUUIJYYpVL86R6</t>
  </si>
  <si>
    <t>https://drive.google.com/file/d/19QsUCF7qNKu8VKJovpsGPCcHWvjv4A_t/view?usp=drive_link</t>
  </si>
  <si>
    <t>Cumulative geometric probability (less than a value)</t>
  </si>
  <si>
    <t>مجموعی ہندسی امکان (قدر سے کم)</t>
  </si>
  <si>
    <t>nxUP4lJ_hbU</t>
  </si>
  <si>
    <t>https://www.youtube.com/watch?v=nxUP4lJ_hbU</t>
  </si>
  <si>
    <t>0bOObf-Mnbk</t>
  </si>
  <si>
    <t>https://youtu.be/0bOObf-Mnbk?si=9V18VrU2TsVW4BC2</t>
  </si>
  <si>
    <t>https://drive.google.com/file/d/19f71wNAZJ1BD2UkUg0YDG5WfIwm2FQcw/view?usp=drive_link</t>
  </si>
  <si>
    <t>TI-84 geometpdf and geometcdf functions</t>
  </si>
  <si>
    <t>TI-84 geometpdf اور geometcdf فنکشنز</t>
  </si>
  <si>
    <t>RMf0F72I7dY</t>
  </si>
  <si>
    <t>https://www.youtube.com/watch?v=RMf0F72I7dY</t>
  </si>
  <si>
    <t>WStRXAlNoKQ</t>
  </si>
  <si>
    <t>https://youtu.be/WStRXAlNoKQ?si=Xv2Ms-KtqAx_2fgt</t>
  </si>
  <si>
    <t>https://drive.google.com/file/d/19cTgWHFCzBssvBO_St03m1wqdNlZbkNf/view?usp=drive_link</t>
  </si>
  <si>
    <t>Hyphen is missing from the urdu video's title</t>
  </si>
  <si>
    <t>Proof of expected value of geometric random variable</t>
  </si>
  <si>
    <t>جیومیٹرک رینڈم متغیر کی متوقع قدر کا ثبوت</t>
  </si>
  <si>
    <t>7br_-emGNec</t>
  </si>
  <si>
    <t>https://www.youtube.com/watch?v=7br_-emGNec</t>
  </si>
  <si>
    <t>oFpIDveqV48</t>
  </si>
  <si>
    <t>https://youtu.be/oFpIDveqV48?si=impSykFIM5S92TT-</t>
  </si>
  <si>
    <t>https://drive.google.com/file/d/19iL87ImUJzcdRztV9nbYX0QLQHacXDTx/view?usp=drive_link</t>
  </si>
  <si>
    <t>Term life insurance and death probability</t>
  </si>
  <si>
    <t>ٹرم لائف انشورنس اور موت کا امکان</t>
  </si>
  <si>
    <t>NSSoMafbBqQ</t>
  </si>
  <si>
    <t>https://www.youtube.com/watch?v=NSSoMafbBqQ</t>
  </si>
  <si>
    <t>L4TAth19GOE</t>
  </si>
  <si>
    <t>https://youtu.be/L4TAth19GOE?si=cxEQe1Xlw4UuTPzi</t>
  </si>
  <si>
    <t>https://drive.google.com/file/d/19nGwu0B7asVfVTRpBs4EwmH8VSHeTJXv/view?usp=drive_link</t>
  </si>
  <si>
    <t>Getting data from expected value</t>
  </si>
  <si>
    <t>متوقع قدر سے ڈیٹا حاصل کرنا</t>
  </si>
  <si>
    <t>gHpl5UcgRkI</t>
  </si>
  <si>
    <t>https://www.youtube.com/watch?v=gHpl5UcgRkI</t>
  </si>
  <si>
    <t>6YmUgzEFe7A</t>
  </si>
  <si>
    <t>https://youtu.be/6YmUgzEFe7A?si=JTSjwaKMRUCi73sQ</t>
  </si>
  <si>
    <t>https://drive.google.com/file/d/19jS2CXwWtkeFUoRpKYbUxGO6P79E_2Zz/view?usp=drive_link</t>
  </si>
  <si>
    <t>Statistics and probability V</t>
  </si>
  <si>
    <t>Expected profit from lottery ticket</t>
  </si>
  <si>
    <t>اعداد و شمار اور امکان V</t>
  </si>
  <si>
    <t>لاٹری ٹکٹ سے متوقع منافع</t>
  </si>
  <si>
    <t>6vlBOHckmzU</t>
  </si>
  <si>
    <t>https://www.youtube.com/watch?v=6vlBOHckmzU</t>
  </si>
  <si>
    <t>cOartCyG6hc</t>
  </si>
  <si>
    <t>https://www.youtube.com/watch?v=cOartCyG6hc</t>
  </si>
  <si>
    <t>https://drive.google.com/file/d/19sPvTUpa59xHuh0YD7kJtYYRmPBoYc7Y/view?usp=drive_link</t>
  </si>
  <si>
    <t>Expected value while fishing</t>
  </si>
  <si>
    <t>ماہی گیری کے دوران متوقع قیمت</t>
  </si>
  <si>
    <t>86nb02Bx_5w</t>
  </si>
  <si>
    <t>https://www.youtube.com/watch?v=86nb02Bx_5w</t>
  </si>
  <si>
    <t>HLEi4El5pos</t>
  </si>
  <si>
    <t>https://www.youtube.com/watch?v=HLEi4El5pos</t>
  </si>
  <si>
    <t>https://drive.google.com/file/d/19vDH0B-ZSGAzNkKint3dpaU8GFZ7nTGO/view?usp=drive_link</t>
  </si>
  <si>
    <t>Comparing insurance with expected value</t>
  </si>
  <si>
    <t>متوقع قیمت کے ساتھ انشورنس کا موازنہ کرنا</t>
  </si>
  <si>
    <t>BveA7JiRGS8</t>
  </si>
  <si>
    <t>https://www.youtube.com/watch?v=BveA7JiRGS8</t>
  </si>
  <si>
    <t>Xlxe62A_dLc</t>
  </si>
  <si>
    <t>https://www.youtube.com/watch?v=Xlxe62A_dLc</t>
  </si>
  <si>
    <t>https://drive.google.com/file/d/1A8VmZhML9jWjwhcsHIX4eGcgG2s9cl8j/view?usp=drive_link</t>
  </si>
  <si>
    <t>Law of large numbers</t>
  </si>
  <si>
    <t>بڑی تعداد کا قانون</t>
  </si>
  <si>
    <t>VpuN8vCQ--M</t>
  </si>
  <si>
    <t>https://www.youtube.com/watch?v=VpuN8vCQ--M</t>
  </si>
  <si>
    <t>OwSS0zyjNR4</t>
  </si>
  <si>
    <t>https://www.youtube.com/watch?v=OwSS0zyjNR4</t>
  </si>
  <si>
    <t>https://drive.google.com/file/d/1A2ywuV3HRZF5R3k1vlJjWYer0K6363ie/view?usp=drive_link</t>
  </si>
  <si>
    <t>Poisson process 1</t>
  </si>
  <si>
    <t>زہر کا عمل 1</t>
  </si>
  <si>
    <t>3z-M6sbGIZ0</t>
  </si>
  <si>
    <t>https://www.youtube.com/watch?v=3z-M6sbGIZ0</t>
  </si>
  <si>
    <t>3qOQZbdFouA</t>
  </si>
  <si>
    <t>https://www.youtube.com/watch?v=3qOQZbdFouA</t>
  </si>
  <si>
    <t>https://drive.google.com/file/d/1AAU6mzbBmdSaq2BiI0BbwbmqmjH3yxPP/view?usp=drive_link</t>
  </si>
  <si>
    <t>Poisson process 2</t>
  </si>
  <si>
    <t>زہر کا عمل 2</t>
  </si>
  <si>
    <t>Jkr4FSrNEVY</t>
  </si>
  <si>
    <t>https://www.youtube.com/watch?v=Jkr4FSrNEVY</t>
  </si>
  <si>
    <t>RJyBs1nvLyc</t>
  </si>
  <si>
    <t>https://www.youtube.com/watch?v=RJyBs1nvLyc</t>
  </si>
  <si>
    <t>https://drive.google.com/file/d/1AAhY-z95aegotnOrkGXw1fGLPiT1CJvp/view?usp=drive_link</t>
  </si>
  <si>
    <t>Introduction to sampling distributions</t>
  </si>
  <si>
    <t>نمونے لینے کی تقسیم کا تعارف</t>
  </si>
  <si>
    <t>z0Ry_3_qhDw</t>
  </si>
  <si>
    <t>https://www.youtube.com/watch?v=z0Ry_3_qhDw</t>
  </si>
  <si>
    <t>V0CzNySZEec</t>
  </si>
  <si>
    <t>https://www.youtube.com/watch?v=V0CzNySZEec</t>
  </si>
  <si>
    <t>https://drive.google.com/file/d/1AAj4iR5_ZRz3P3Wi_Ql1LIYyn66PfmqS/view?usp=drive_link</t>
  </si>
  <si>
    <t>Sample statistic bias worked example</t>
  </si>
  <si>
    <t>نمونہ شماریاتی تعصب کام کی مثال</t>
  </si>
  <si>
    <t>SRwMfEmKx3A</t>
  </si>
  <si>
    <t>https://www.youtube.com/watch?v=SRwMfEmKx3A</t>
  </si>
  <si>
    <t>yH02avBRzsM</t>
  </si>
  <si>
    <t>https://www.youtube.com/watch?v=yH02avBRzsM</t>
  </si>
  <si>
    <t>https://drive.google.com/file/d/1AE_gfIGdEHUW4IaiQgbGV_SSmtDo0pHT/view?usp=drive_link</t>
  </si>
  <si>
    <t>Sampling distribution of sample proportion part 1</t>
  </si>
  <si>
    <t>نمونے کے تناسب کی تقسیم کا نمونہ حصہ 1</t>
  </si>
  <si>
    <t>Br067hrasc8</t>
  </si>
  <si>
    <t>https://www.youtube.com/watch?v=Br067hrasc8</t>
  </si>
  <si>
    <t>9HHICazSHXY</t>
  </si>
  <si>
    <t>https://www.youtube.com/watch?v=9HHICazSHXY</t>
  </si>
  <si>
    <t>https://drive.google.com/file/d/1ACLoMIyL9NXVZ2-6X5mNAvuTaitTsnaN/view?usp=drive_link</t>
  </si>
  <si>
    <t>Sampling distribution of sample proportion part 2</t>
  </si>
  <si>
    <t>نمونے کے تناسب کی تقسیم کا نمونہ حصہ 2</t>
  </si>
  <si>
    <t>ftYKMNfFcI8</t>
  </si>
  <si>
    <t>https://www.youtube.com/watch?v=ftYKMNfFcI8</t>
  </si>
  <si>
    <t>R5SAK6wP7ZY</t>
  </si>
  <si>
    <t>https://www.youtube.com/watch?v=R5SAK6wP7ZY</t>
  </si>
  <si>
    <t>https://drive.google.com/file/d/1AEkg5Kibvm0NeW_gHUYYpuRJmw7XXWu8/view?usp=drive_link</t>
  </si>
  <si>
    <t>Normal conditions for sampling distributions of sample proportions</t>
  </si>
  <si>
    <t>نمونے کے تناسب کے نمونے لینے کی تقسیم کے لیے عام حالات</t>
  </si>
  <si>
    <t>L7AX2RcbqCg</t>
  </si>
  <si>
    <t>https://www.youtube.com/watch?v=L7AX2RcbqCg</t>
  </si>
  <si>
    <t>xGiiY3ndYB8</t>
  </si>
  <si>
    <t>https://www.youtube.com/watch?v=xGiiY3ndYB8</t>
  </si>
  <si>
    <t>https://drive.google.com/file/d/1AGpOghKJLBd8ehCW5L8c4MmdS5MpNIhI/view?usp=drive_link</t>
  </si>
  <si>
    <t>Probability of sample proportions example</t>
  </si>
  <si>
    <t>نمونے کے تناسب کا امکان مثال کے طور پر</t>
  </si>
  <si>
    <t>BkRJJsHoRdw</t>
  </si>
  <si>
    <t>https://www.youtube.com/watch?v=BkRJJsHoRdw</t>
  </si>
  <si>
    <t>P0PU8AaT0OU</t>
  </si>
  <si>
    <t>https://www.youtube.com/watch?v=P0PU8AaT0OU</t>
  </si>
  <si>
    <t>https://drive.google.com/file/d/1AGHHXurc4Fo2VOEquwke8m6tJFWqFboM/view?usp=drive_link</t>
  </si>
  <si>
    <t>Inferring population mean from sample mean</t>
  </si>
  <si>
    <t>نمونے کے وسط سے آبادی کا مطلب نکالنا</t>
  </si>
  <si>
    <t>k5EbijWu-Ss</t>
  </si>
  <si>
    <t>https://www.youtube.com/watch?v=k5EbijWu-Ss</t>
  </si>
  <si>
    <t>NB5o_LMSvjM</t>
  </si>
  <si>
    <t>https://www.youtube.com/watch?v=NB5o_LMSvjM</t>
  </si>
  <si>
    <t>https://drive.google.com/file/d/1AKE74v5kyE7HO0nxKpVb-1TUDBuYUFkB/view?usp=drive_link</t>
  </si>
  <si>
    <t>Central limit theorem</t>
  </si>
  <si>
    <t>مرکزی حد نظریہ</t>
  </si>
  <si>
    <t>JNm3M9cqWyc</t>
  </si>
  <si>
    <t>https://www.youtube.com/watch?v=JNm3M9cqWyc</t>
  </si>
  <si>
    <t>Kj-vxyG1RR0</t>
  </si>
  <si>
    <t>https://www.youtube.com/watch?v=Kj-vxyG1RR0</t>
  </si>
  <si>
    <t>https://drive.google.com/file/d/1AO-41vsaQJGScMjnaLrCEpIQ6NcfLZRR/view?usp=drive_link</t>
  </si>
  <si>
    <t>Sampling distribution of the sample mean</t>
  </si>
  <si>
    <t>نمونے کی تقسیم کا مطلب ہے</t>
  </si>
  <si>
    <t>FXZ2O1Lv-KE</t>
  </si>
  <si>
    <t>https://www.youtube.com/watch?v=FXZ2O1Lv-KE</t>
  </si>
  <si>
    <t>ff65Md7BIGY</t>
  </si>
  <si>
    <t>https://www.youtube.com/watch?v=ff65Md7BIGY</t>
  </si>
  <si>
    <t>https://drive.google.com/file/d/1ANDMesLhydhlBBOFz-Szsdn8s1iF08f1/view?usp=drive_link</t>
  </si>
  <si>
    <t>Sampling distribution of the sample mean 2</t>
  </si>
  <si>
    <t>نمونے کی تقسیم کا مطلب ہے 2</t>
  </si>
  <si>
    <t>NYd6wzYkQIM</t>
  </si>
  <si>
    <t>https://www.youtube.com/watch?v=NYd6wzYkQIM</t>
  </si>
  <si>
    <t>GNvW65Y17i0</t>
  </si>
  <si>
    <t>https://www.youtube.com/watch?v=GNvW65Y17i0</t>
  </si>
  <si>
    <t>https://drive.google.com/file/d/1APhV0OfKvTlX1jtaxxUFSZhDSoJZKVXO/view?usp=drive_link</t>
  </si>
  <si>
    <t>Standard error of the mean</t>
  </si>
  <si>
    <t>اوسط کی معیاری غلطی</t>
  </si>
  <si>
    <t>J1twbrHel3o</t>
  </si>
  <si>
    <t>https://www.youtube.com/watch?v=J1twbrHel3o</t>
  </si>
  <si>
    <t>qwflJpYkpek</t>
  </si>
  <si>
    <t>https://www.youtube.com/watch?v=qwflJpYkpek</t>
  </si>
  <si>
    <t>https://drive.google.com/file/d/1ARGfiK6U5mClFVxOFeEWoYizNOEWIDBs/view?usp=drive_link</t>
  </si>
  <si>
    <t>Example: Probability of sample mean exceeding a value</t>
  </si>
  <si>
    <t>مثال: نمونے کے امکان کا مطلب قدر سے تجاوز کرنا ہے</t>
  </si>
  <si>
    <t>0ZstEh_8bYc</t>
  </si>
  <si>
    <t>https://www.youtube.com/watch?v=0ZstEh_8bYc</t>
  </si>
  <si>
    <t>ouxtnrQ6xaI</t>
  </si>
  <si>
    <t>https://www.youtube.com/watch?v=ouxtnrQ6xaI</t>
  </si>
  <si>
    <t>https://drive.google.com/file/d/1AVle1na6D7wdV1TPCtxrjgHsDWxlXpkx/view?usp=drive_link</t>
  </si>
  <si>
    <t>The OG video and Urdu video's title are worded differently</t>
  </si>
  <si>
    <t>Confidence intervals and margin of error</t>
  </si>
  <si>
    <t>اعتماد کے وقفے اور غلطی کا مارجن</t>
  </si>
  <si>
    <t>hlM7zdf7zwU</t>
  </si>
  <si>
    <t>https://www.youtube.com/watch?v=hlM7zdf7zwU</t>
  </si>
  <si>
    <t>afTHUej5IEQ</t>
  </si>
  <si>
    <t>https://www.youtube.com/watch?v=afTHUej5IEQ</t>
  </si>
  <si>
    <t>https://drive.google.com/file/d/1AW4_0_03bcFT9mcIri7wswB4lb_n6J2U/view?usp=drive_link</t>
  </si>
  <si>
    <t>Confidence interval simulation</t>
  </si>
  <si>
    <t>اعتماد کے وقفے کا تخروپن</t>
  </si>
  <si>
    <t>bGALoCckICI</t>
  </si>
  <si>
    <t>https://www.youtube.com/watch?v=bGALoCckICI</t>
  </si>
  <si>
    <t>UKhIDH3pyYQ</t>
  </si>
  <si>
    <t>https://www.youtube.com/watch?v=UKhIDH3pyYQ</t>
  </si>
  <si>
    <t>https://drive.google.com/file/d/1AmR-QsTqJxAZ42gYiPw_Sahtpx7FsqpS/view?usp=drive_link</t>
  </si>
  <si>
    <t>Statistics and probability VI</t>
  </si>
  <si>
    <t>Interpreting confidence level example</t>
  </si>
  <si>
    <t>شماریات اور امکان VI</t>
  </si>
  <si>
    <t>اعتماد کی سطح کی مثال کی ترجمانی کرنا</t>
  </si>
  <si>
    <t>XZAGtQt-lQo</t>
  </si>
  <si>
    <t>https://www.youtube.com/watch?v=XZAGtQt-lQo</t>
  </si>
  <si>
    <t>m2Wie1YwyWA</t>
  </si>
  <si>
    <t>https://www.youtube.com/watch?v=m2Wie1YwyWA</t>
  </si>
  <si>
    <t>https://drive.google.com/file/d/1AaKAnE0Oe2-T5fBrHaKFE01hH-KZYVLz/view?usp=drive_link</t>
  </si>
  <si>
    <t>Confidence interval example</t>
  </si>
  <si>
    <t>اعتماد کے وقفے کی مثال</t>
  </si>
  <si>
    <t>SeQeYVJZ2gE</t>
  </si>
  <si>
    <t>https://www.youtube.com/watch?v=SeQeYVJZ2gE</t>
  </si>
  <si>
    <t>pkHPZnlx638</t>
  </si>
  <si>
    <t>https://www.youtube.com/watch?v=pkHPZnlx638</t>
  </si>
  <si>
    <t>https://drive.google.com/file/d/1AnLYwDrlsLuA1YqJ-PhAF9FpZFsV_-v0/view?usp=drive_link</t>
  </si>
  <si>
    <t>Margin of error 1</t>
  </si>
  <si>
    <t>غلطی کا مارجن 1</t>
  </si>
  <si>
    <t>OwPSuHXmiPw</t>
  </si>
  <si>
    <t>https://www.youtube.com/watch?v=OwPSuHXmiPw</t>
  </si>
  <si>
    <t>-gSybiF__Xs</t>
  </si>
  <si>
    <t>https://www.youtube.com/watch?v=-gSybiF__Xs</t>
  </si>
  <si>
    <t>https://drive.google.com/file/d/1AtP9HaCpBzsmvxlBVGQ0kXhcz7Hj2uyt/view?usp=drive_link</t>
  </si>
  <si>
    <t>Margin of error 2</t>
  </si>
  <si>
    <t>غلطی کا مارجن 2</t>
  </si>
  <si>
    <t>YclQE2XtaLw</t>
  </si>
  <si>
    <t>https://www.youtube.com/watch?v=YclQE2XtaLw</t>
  </si>
  <si>
    <t>nFFwuV63zhM</t>
  </si>
  <si>
    <t>https://www.youtube.com/watch?v=nFFwuV63zhM</t>
  </si>
  <si>
    <t>https://drive.google.com/file/d/1AoBOZ9B6pz2FMuMB5uBukbMBzN5UdYiP/view?usp=drive_link</t>
  </si>
  <si>
    <t>Conditions for valid confidence intervals</t>
  </si>
  <si>
    <t>درست اعتماد کے وقفوں کے لیے شرائط</t>
  </si>
  <si>
    <t>8E8YQY5qE3s</t>
  </si>
  <si>
    <t>https://www.youtube.com/watch?v=8E8YQY5qE3s</t>
  </si>
  <si>
    <t>zpoKou7VVnc</t>
  </si>
  <si>
    <t>https://www.youtube.com/watch?v=zpoKou7VVnc</t>
  </si>
  <si>
    <t>https://drive.google.com/file/d/1B2YhnwJJ94H_haQ19QldgR-NgUMoBn1q/view?usp=drive_link</t>
  </si>
  <si>
    <t>Conditions for confidence intervals worked examples</t>
  </si>
  <si>
    <t>اعتماد کے وقفوں کی شرائط کام کی مثالیں</t>
  </si>
  <si>
    <t>PwMqupyG4D0</t>
  </si>
  <si>
    <t>https://www.youtube.com/watch?v=PwMqupyG4D0</t>
  </si>
  <si>
    <t>sieaReVx1xY</t>
  </si>
  <si>
    <t>https://www.youtube.com/watch?v=sieaReVx1xY</t>
  </si>
  <si>
    <t>https://drive.google.com/file/d/1B-zG2arqEKSz8ICt7wO-TrGV-lW8vKm9/view?usp=drive_link</t>
  </si>
  <si>
    <t>Critical value (z*) for a given confidence level</t>
  </si>
  <si>
    <t>دی گئی اعتماد کی سطح کے لیے اہم قدر (z*)</t>
  </si>
  <si>
    <t>VILsYH84HJE</t>
  </si>
  <si>
    <t>https://www.youtube.com/watch?v=VILsYH84HJE</t>
  </si>
  <si>
    <t>MFf3AD0uj5o</t>
  </si>
  <si>
    <t>https://www.youtube.com/watch?v=MFf3AD0uj5o</t>
  </si>
  <si>
    <t>https://drive.google.com/file/d/1B45VgmMv158vgf76qhEDz44mqcEvT07h/view?usp=drive_link</t>
  </si>
  <si>
    <t>(z*) is missing from the Urdu video's title</t>
  </si>
  <si>
    <t>Example constructing and interpreting a confidence interval for p</t>
  </si>
  <si>
    <t>p کے لیے اعتماد کے وقفے کی تشکیل اور تشریح کی مثال</t>
  </si>
  <si>
    <t>sjG9Ns_8x6c</t>
  </si>
  <si>
    <t>https://www.youtube.com/watch?v=sjG9Ns_8x6c</t>
  </si>
  <si>
    <t>uX3E7f6oicw</t>
  </si>
  <si>
    <t>https://www.youtube.com/watch?v=uX3E7f6oicw</t>
  </si>
  <si>
    <t>https://drive.google.com/file/d/1BA3zaLondLO2cYw-DV1gUHKXno0X0eFA/view?usp=drive_link</t>
  </si>
  <si>
    <t>Determining sample size based on confidence and margin of error</t>
  </si>
  <si>
    <t>اعتماد اور غلطی کے مارجن کی بنیاد پر نمونے کے سائز کا تعین کرنا</t>
  </si>
  <si>
    <t>VyFs7fsWE6w</t>
  </si>
  <si>
    <t>https://www.youtube.com/watch?v=VyFs7fsWE6w</t>
  </si>
  <si>
    <t>baUyu4kyLi0</t>
  </si>
  <si>
    <t>https://www.youtube.com/watch?v=baUyu4kyLi0</t>
  </si>
  <si>
    <t>https://drive.google.com/file/d/1BEoeBSmOk0-hIvYJwoGnRJNi2Zhwgp2l/view?usp=drive_link</t>
  </si>
  <si>
    <t>Introduction to t statistics</t>
  </si>
  <si>
    <t>ٹی شماریات کا تعارف</t>
  </si>
  <si>
    <t>a2rd4Qy8yNI</t>
  </si>
  <si>
    <t>https://www.youtube.com/watch?v=a2rd4Qy8yNI</t>
  </si>
  <si>
    <t>PKwr992iVz0</t>
  </si>
  <si>
    <t>https://www.youtube.com/watch?v=PKwr992iVz0</t>
  </si>
  <si>
    <t>https://drive.google.com/file/d/1BLZCIzNIO3yHxZdqUE6540PBrgdo6bLG/view?usp=drive_link</t>
  </si>
  <si>
    <t>Statistics and probability VII</t>
  </si>
  <si>
    <t>Simulation showing value of t statistic</t>
  </si>
  <si>
    <t>شماریات اور امکان VII</t>
  </si>
  <si>
    <t>نقلی اعدادوشمار کی قدر دکھا رہا ہے</t>
  </si>
  <si>
    <t>gLE6y_NwmhQ</t>
  </si>
  <si>
    <t>https://www.youtube.com/watch?v=gLE6y_NwmhQ</t>
  </si>
  <si>
    <t>WYNWRi2nzi8</t>
  </si>
  <si>
    <t>https://www.youtube.com/watch?v=WYNWRi2nzi8</t>
  </si>
  <si>
    <t>https://drive.google.com/file/d/1BLPL5zcOXaIbHRVlNSsRfca5snSKwLQl/view?usp=drive_link</t>
  </si>
  <si>
    <t>Conditions for valid t intervals</t>
  </si>
  <si>
    <t>درست ٹی وقفوں کے لیے شرائط</t>
  </si>
  <si>
    <t>WPxnNjD_yoU</t>
  </si>
  <si>
    <t>https://www.youtube.com/watch?v=WPxnNjD_yoU</t>
  </si>
  <si>
    <t>ExcbNUBJpM0</t>
  </si>
  <si>
    <t>https://www.youtube.com/watch?v=ExcbNUBJpM0</t>
  </si>
  <si>
    <t>https://drive.google.com/file/d/1BO41qERdWxFawjmPrBP1TZfzect6Cfvt/view?usp=drive_link</t>
  </si>
  <si>
    <t>Example finding critical t value</t>
  </si>
  <si>
    <t>اہم ٹی قدر تلاش کرنے کی مثال</t>
  </si>
  <si>
    <t>mLh_FPwMdcY</t>
  </si>
  <si>
    <t>https://www.youtube.com/watch?v=mLh_FPwMdcY</t>
  </si>
  <si>
    <t>fFZluLKqmic</t>
  </si>
  <si>
    <t>https://www.youtube.com/watch?v=fFZluLKqmic</t>
  </si>
  <si>
    <t>https://drive.google.com/file/d/1BNVHrHaBg4nBINLFmEEvct1RP9gNp1gG/view?usp=drive_link</t>
  </si>
  <si>
    <t>Example constructing a t interval for a mean</t>
  </si>
  <si>
    <t>ایک اوسط کے لیے ٹی وقفہ بنانے کی مثال</t>
  </si>
  <si>
    <t>6G3jMjAqNqM</t>
  </si>
  <si>
    <t>https://www.youtube.com/watch?v=6G3jMjAqNqM</t>
  </si>
  <si>
    <t>oL4HQLntOEk</t>
  </si>
  <si>
    <t>https://www.youtube.com/watch?v=oL4HQLntOEk</t>
  </si>
  <si>
    <t>https://drive.google.com/file/d/1BVPV_kZvYO_S9bRXuHEpRhv3fgv-Ojio/view?usp=drive_link</t>
  </si>
  <si>
    <t>Confidence interval for a mean with paired data</t>
  </si>
  <si>
    <t>جوڑا ڈیٹا کے ساتھ ایک وسط کے لیے اعتماد کا وقفہ</t>
  </si>
  <si>
    <t>gWaA8mVBZQk</t>
  </si>
  <si>
    <t>https://www.youtube.com/watch?v=gWaA8mVBZQk</t>
  </si>
  <si>
    <t>ON-CLRiZcSg</t>
  </si>
  <si>
    <t>https://www.youtube.com/watch?v=ON-CLRiZcSg</t>
  </si>
  <si>
    <t>https://drive.google.com/file/d/1Be1i8JW-A2MX6Z5-bPEFicU8_FQpNsaa/view?usp=drive_link</t>
  </si>
  <si>
    <t xml:space="preserve">Sample size for a given margin of error for a mean </t>
  </si>
  <si>
    <t>ایک اوسط کے لیے غلطی کے دیے گئے مارجن کے لیے نمونہ کا سائز</t>
  </si>
  <si>
    <t>FSVDJoHZ3rM</t>
  </si>
  <si>
    <t>https://www.youtube.com/watch?v=FSVDJoHZ3rM</t>
  </si>
  <si>
    <t>PI6DmQhrnf8</t>
  </si>
  <si>
    <t>https://www.youtube.com/watch?v=PI6DmQhrnf8</t>
  </si>
  <si>
    <t>https://drive.google.com/file/d/1BfMgji_YW-uf9-1B6-4VwYJ4qnCiMZim/view?usp=drive_link</t>
  </si>
  <si>
    <t>T-statistic confidence interval</t>
  </si>
  <si>
    <t>T- شماریاتی اعتماد کا وقفہ</t>
  </si>
  <si>
    <t>hV4pdjHCKuA</t>
  </si>
  <si>
    <t>https://www.youtube.com/watch?v=hV4pdjHCKuA</t>
  </si>
  <si>
    <t>MeBWSlc7pFM</t>
  </si>
  <si>
    <t>https://www.youtube.com/watch?v=MeBWSlc7pFM</t>
  </si>
  <si>
    <t>https://drive.google.com/file/d/1Bh3IgXkrG337uOI1SbwLTlU_lsmNTWt_/view?usp=drive_link</t>
  </si>
  <si>
    <t>Small sample size confidence intervals</t>
  </si>
  <si>
    <t>چھوٹے نمونے کے سائز کے اعتماد کے وقفے</t>
  </si>
  <si>
    <t>K4KDLWENXm0</t>
  </si>
  <si>
    <t>https://www.youtube.com/watch?v=K4KDLWENXm0</t>
  </si>
  <si>
    <t>qDEbP4fa-Yw</t>
  </si>
  <si>
    <t>https://www.youtube.com/watch?v=qDEbP4fa-Yw</t>
  </si>
  <si>
    <t>https://drive.google.com/file/d/1Bk_BUrMn3X_hcGrKoSa4TVtD3qFhtWW4/view?usp=drive_link</t>
  </si>
  <si>
    <t>Simple hypothesis testing</t>
  </si>
  <si>
    <t>سادہ مفروضے کی جانچ</t>
  </si>
  <si>
    <t>5D1gV37bKXY</t>
  </si>
  <si>
    <t>https://www.youtube.com/watch?v=5D1gV37bKXY</t>
  </si>
  <si>
    <t>Spmp8G0nfO8</t>
  </si>
  <si>
    <t>https://www.youtube.com/watch?v=Spmp8G0nfO8</t>
  </si>
  <si>
    <t>https://drive.google.com/file/d/1BpiJGJYfeGVK_7FOKlIi09MMSLYwSxkv/view?usp=drive_link</t>
  </si>
  <si>
    <t>Idea behind hypothesis testing</t>
  </si>
  <si>
    <t>مفروضے کی جانچ کے پیچھے خیال</t>
  </si>
  <si>
    <t>dpGmVV0-4jc</t>
  </si>
  <si>
    <t>https://www.youtube.com/watch?v=dpGmVV0-4jc</t>
  </si>
  <si>
    <t>LaXarKXZVHQ</t>
  </si>
  <si>
    <t>https://www.youtube.com/watch?v=LaXarKXZVHQ</t>
  </si>
  <si>
    <t>https://drive.google.com/file/d/1BlFwdxFmGSamj8H4vPDPyQj_LBWwUmq3/view?usp=drive_link</t>
  </si>
  <si>
    <t>Examples of null and alternative hypotheses</t>
  </si>
  <si>
    <t>کالعدم اور متبادل مفروضوں کی مثالیں</t>
  </si>
  <si>
    <t>_3_6wjycJdk</t>
  </si>
  <si>
    <t>https://www.youtube.com/watch?v=_3_6wjycJdk</t>
  </si>
  <si>
    <t>vd2sMaKez5o</t>
  </si>
  <si>
    <t>https://www.youtube.com/watch?v=vd2sMaKez5o</t>
  </si>
  <si>
    <t>https://drive.google.com/file/d/1BsdqLavJxuC0kRKbubL5TqMrJsbef2CQ/view?usp=drive_link</t>
  </si>
  <si>
    <t xml:space="preserve">P values and significance test </t>
  </si>
  <si>
    <t>P اقدار اور اہمیت کا امتحان</t>
  </si>
  <si>
    <t>KS6KEWaoOOE</t>
  </si>
  <si>
    <t>https://www.youtube.com/watch?v=KS6KEWaoOOE</t>
  </si>
  <si>
    <t>av3a5xs9aaw</t>
  </si>
  <si>
    <t>https://www.youtube.com/watch?v=av3a5xs9aaw</t>
  </si>
  <si>
    <t>https://drive.google.com/file/d/1BqrxQZeqmq5OKoAsaT-BtaTN1sKhCEZW/view?usp=drive_link</t>
  </si>
  <si>
    <t>Comparing P-values to different significance levels</t>
  </si>
  <si>
    <t>P-values ​​کا مختلف اہمیت کی سطحوں سے موازنہ کرنا</t>
  </si>
  <si>
    <t>DQCF4kTXf9Q</t>
  </si>
  <si>
    <t>https://www.youtube.com/watch?v=DQCF4kTXf9Q</t>
  </si>
  <si>
    <t>efQgRiycxcI</t>
  </si>
  <si>
    <t>https://www.youtube.com/watch?v=efQgRiycxcI</t>
  </si>
  <si>
    <t>https://drive.google.com/file/d/1ByyrVJ1tRd9tFBr7o2BiLS9sCt0IdsBr/view?usp=drive_link</t>
  </si>
  <si>
    <t>Estimating a P-value from a simulation</t>
  </si>
  <si>
    <t>تخروپن سے P- قدر کا تخمینہ لگانا</t>
  </si>
  <si>
    <t>hNDlqAYRDyg</t>
  </si>
  <si>
    <t>https://www.youtube.com/watch?v=hNDlqAYRDyg</t>
  </si>
  <si>
    <t>G8BIf21Z620</t>
  </si>
  <si>
    <t>https://www.youtube.com/watch?v=G8BIf21Z620</t>
  </si>
  <si>
    <t>https://drive.google.com/file/d/1BvlJPJExGxz3sPidAn-3076bRomWta85/view?usp=drive_link</t>
  </si>
  <si>
    <t>Introduction to Type I and Type II errors</t>
  </si>
  <si>
    <t>قسم I اور قسم II کی غلطیوں کا تعارف</t>
  </si>
  <si>
    <t>Hdbbx7DIweQ</t>
  </si>
  <si>
    <t>https://www.youtube.com/watch?v=Hdbbx7DIweQ</t>
  </si>
  <si>
    <t>HvBduE2QR78</t>
  </si>
  <si>
    <t>https://www.youtube.com/watch?v=HvBduE2QR78</t>
  </si>
  <si>
    <t>https://drive.google.com/file/d/1COvL0a78POqrZmbqhhjxsR0XFPdgTHDl/view?usp=drive_link</t>
  </si>
  <si>
    <t>Type 1 errors</t>
  </si>
  <si>
    <t>1 غلطیوں کو ٹائپ کریں</t>
  </si>
  <si>
    <t>EowIec7Y8HM</t>
  </si>
  <si>
    <t>https://www.youtube.com/watch?v=EowIec7Y8HM</t>
  </si>
  <si>
    <t>uuuF5RkSLg4</t>
  </si>
  <si>
    <t>https://www.youtube.com/watch?v=uuuF5RkSLg4</t>
  </si>
  <si>
    <t>https://drive.google.com/file/d/1C2V0UzwauVZfGk2pQul81Fc28kV5F8DR/view?usp=drive_link</t>
  </si>
  <si>
    <t>Examples identifying Type I and Type II errors</t>
  </si>
  <si>
    <t>قسم I اور قسم II کی غلطیوں کی نشاندہی کرنے والی مثالیں</t>
  </si>
  <si>
    <t>JNOWWJeZBTc</t>
  </si>
  <si>
    <t>https://www.youtube.com/watch?v=JNOWWJeZBTc</t>
  </si>
  <si>
    <t>mkXQ799CQZ4</t>
  </si>
  <si>
    <t>https://www.youtube.com/watch?v=mkXQ799CQZ4</t>
  </si>
  <si>
    <t>https://drive.google.com/file/d/1CRDpW5O6O_ARm3oU-0Zal6rn6duWFxEc/view?usp=drive_link</t>
  </si>
  <si>
    <t>Introduction to power in significance tests</t>
  </si>
  <si>
    <t>اہمیت کے ٹیسٹ میں طاقت کا تعارف</t>
  </si>
  <si>
    <t>6_Cuz0QqRWc</t>
  </si>
  <si>
    <t>https://www.youtube.com/watch?v=6_Cuz0QqRWc</t>
  </si>
  <si>
    <t>318sx8CE98s</t>
  </si>
  <si>
    <t>https://www.youtube.com/watch?v=318sx8CE98s</t>
  </si>
  <si>
    <t>https://drive.google.com/file/d/1CSKJfpEuCCArq4xufF5G7Lsq3ID2n2il/view?usp=drive_link</t>
  </si>
  <si>
    <t>Examples thinking about power in significance tests</t>
  </si>
  <si>
    <t>اہمیت کے ٹیسٹ میں طاقت کے بارے میں سوچنے کی مثالیں</t>
  </si>
  <si>
    <t>XnYUFgfbvm4</t>
  </si>
  <si>
    <t>https://www.youtube.com/watch?v=XnYUFgfbvm4</t>
  </si>
  <si>
    <t>ut_arcYja0A</t>
  </si>
  <si>
    <t>https://www.youtube.com/watch?v=ut_arcYja0A</t>
  </si>
  <si>
    <t>https://drive.google.com/file/d/1CZUaGtrHC0rQ37DaVO1qEr0ErwKmS60a/view?usp=drive_link</t>
  </si>
  <si>
    <t>Constructing hypotheses for a significance test about a proportion</t>
  </si>
  <si>
    <t>کسی تناسب کے بارے میں اہمیت کے امتحان کے لیے مفروضے بنانا</t>
  </si>
  <si>
    <t>8MJvK26PwSo</t>
  </si>
  <si>
    <t>https://www.youtube.com/watch?v=8MJvK26PwSo</t>
  </si>
  <si>
    <t>https://drive.google.com/file/d/1CXpeJz_QggGc45XGqDDnOPZduoF4-S1g/view?usp=drive_link</t>
  </si>
  <si>
    <t>Remove 'ex' from the urdu video's title</t>
  </si>
  <si>
    <t>Statistics and probability VIII</t>
  </si>
  <si>
    <t>Conditions for a z test about a proportion</t>
  </si>
  <si>
    <t>شماریات اور امکان VIII</t>
  </si>
  <si>
    <t>ایک تناسب کے بارے میں z ٹیسٹ کے لیے شرائط</t>
  </si>
  <si>
    <t>5JlJ4Qfk8g4</t>
  </si>
  <si>
    <t>https://www.youtube.com/watch?v=5JlJ4Qfk8g4</t>
  </si>
  <si>
    <t>ZExpgx6btxw</t>
  </si>
  <si>
    <t>https://www.youtube.com/watch?v=ZExpgx6btxw</t>
  </si>
  <si>
    <t>https://drive.google.com/file/d/1CmMf26Iu0skbqRhpj4HkFPMls49MypvM/view?usp=drive_link</t>
  </si>
  <si>
    <t>Calculating a z statistic in a test about a proportion</t>
  </si>
  <si>
    <t>ایک تناسب کے بارے میں ٹیسٹ میں z شماریات کا حساب لگانا</t>
  </si>
  <si>
    <t>DfpFfIdwcIo</t>
  </si>
  <si>
    <t>https://www.youtube.com/watch?v=DfpFfIdwcIo</t>
  </si>
  <si>
    <t>KmGFDz5bKcY</t>
  </si>
  <si>
    <t>https://www.youtube.com/watch?v=KmGFDz5bKcY</t>
  </si>
  <si>
    <t>https://drive.google.com/file/d/1CjG9V0NKRrUprkyE1SKzkbVl0N0FZBNA/view?usp=drive_link</t>
  </si>
  <si>
    <t>Calculating a P-value given a z statistic</t>
  </si>
  <si>
    <t>z کے اعدادوشمار کے ساتھ P-قدر کا حساب لگانا</t>
  </si>
  <si>
    <t>NNpv-n_Hbvc</t>
  </si>
  <si>
    <t>https://www.youtube.com/watch?v=NNpv-n_Hbvc</t>
  </si>
  <si>
    <t>EziiFTs6oqY</t>
  </si>
  <si>
    <t>https://www.youtube.com/watch?v=EziiFTs6oqY</t>
  </si>
  <si>
    <t>https://drive.google.com/file/d/1CmTBHFX_YYvSCB_2P-6O3pgJUMWb_LlO/view?usp=drive_link</t>
  </si>
  <si>
    <t>Making conclusions in a test about a proportion</t>
  </si>
  <si>
    <t>تناسب کے بارے میں ٹیسٹ میں نتیجہ اخذ کرنا</t>
  </si>
  <si>
    <t>RcjZwZJO5qo</t>
  </si>
  <si>
    <t>https://www.youtube.com/watch?v=RcjZwZJO5qo</t>
  </si>
  <si>
    <t>L8abQvgEGU0</t>
  </si>
  <si>
    <t>https://www.youtube.com/watch?v=L8abQvgEGU0</t>
  </si>
  <si>
    <t>https://drive.google.com/file/d/1CoKFzqBfcz5W8l27M6kyUIcVsxPNifx-/view?usp=drive_link</t>
  </si>
  <si>
    <t>Writing hypotheses for a significance test about a mean</t>
  </si>
  <si>
    <t>مطلب کے بارے میں اہمیت کے امتحان کے لیے مفروضے لکھنا</t>
  </si>
  <si>
    <t>89Dp9Xq4eaA</t>
  </si>
  <si>
    <t>https://www.youtube.com/watch?v=89Dp9Xq4eaA</t>
  </si>
  <si>
    <t>KqgaTCICcNc</t>
  </si>
  <si>
    <t>https://www.youtube.com/watch?v=KqgaTCICcNc</t>
  </si>
  <si>
    <t>https://drive.google.com/file/d/1Cs-vaOjThfLs1NVNp7DjhkwUdKGynuKM/view?usp=drive_link</t>
  </si>
  <si>
    <t>Conditions for a t test about a mean</t>
  </si>
  <si>
    <t>اوسط کے بارے میں ٹی ٹیسٹ کی شرائط</t>
  </si>
  <si>
    <t>GtokpL4f32s</t>
  </si>
  <si>
    <t>https://www.youtube.com/watch?v=GtokpL4f32s</t>
  </si>
  <si>
    <t>Qy7bsQs5Y3c</t>
  </si>
  <si>
    <t>https://www.youtube.com/watch?v=Qy7bsQs5Y3c</t>
  </si>
  <si>
    <t>https://drive.google.com/file/d/1CrPhzeZGbaJgrZaG3Q8Nyg6RZ_K27xP5/view?usp=drive_link</t>
  </si>
  <si>
    <t>When to use z or t statistics in significance tests</t>
  </si>
  <si>
    <t>اہمیت کے ٹیسٹ میں z یا t کے اعدادوشمار کب استعمال کریں۔</t>
  </si>
  <si>
    <t>-bhfcBvyWoc</t>
  </si>
  <si>
    <t>https://www.youtube.com/watch?v=-bhfcBvyWoc</t>
  </si>
  <si>
    <t>hijys0mIlXQ</t>
  </si>
  <si>
    <t>https://www.youtube.com/watch?v=hijys0mIlXQ</t>
  </si>
  <si>
    <t>https://drive.google.com/file/d/1CyCFLjQ-KzyV5D75wjklSSqmDfF_dEFq/view?usp=drive_link</t>
  </si>
  <si>
    <t>Example calculating t statistic for a test about a mean</t>
  </si>
  <si>
    <t>ایک اوسط کے بارے میں ٹیسٹ کے لیے t شماریات کا حساب لگانے کی مثال</t>
  </si>
  <si>
    <t>BJl9WA787-Q</t>
  </si>
  <si>
    <t>https://www.youtube.com/watch?v=BJl9WA787-Q</t>
  </si>
  <si>
    <t>Oe1HH9RJ1m8</t>
  </si>
  <si>
    <t>https://www.youtube.com/watch?v=Oe1HH9RJ1m8</t>
  </si>
  <si>
    <t>https://drive.google.com/file/d/1CxiXViePUMKUDLWFJOaSzMvkqgQjiqY8/view?usp=drive_link</t>
  </si>
  <si>
    <t>Using TI calculator for P-value from t statistic</t>
  </si>
  <si>
    <t>ٹی کے اعدادوشمار سے پی ویلیو کے لیے TI کیلکولیٹر کا استعمال</t>
  </si>
  <si>
    <t>M2P96TJMEaM</t>
  </si>
  <si>
    <t>https://www.youtube.com/watch?v=M2P96TJMEaM</t>
  </si>
  <si>
    <t>Sq7ypMVomz0</t>
  </si>
  <si>
    <t>https://www.youtube.com/watch?v=Sq7ypMVomz0</t>
  </si>
  <si>
    <t>https://drive.google.com/file/d/1DCcin4i0sVJXDSTqMDKLUDkYzNSwGVWo/view?usp=drive_link</t>
  </si>
  <si>
    <t>Using a table to estimate P-value from t statistic</t>
  </si>
  <si>
    <t>ٹی کے اعدادوشمار سے پی ویلیو کا اندازہ لگانے کے لیے ٹیبل کا استعمال کرنا</t>
  </si>
  <si>
    <t>z-HSsVARNnk</t>
  </si>
  <si>
    <t>https://www.youtube.com/watch?v=z-HSsVARNnk</t>
  </si>
  <si>
    <t>_CWunUqWm3s</t>
  </si>
  <si>
    <t>https://www.youtube.com/watch?v=_CWunUqWm3s</t>
  </si>
  <si>
    <t>https://drive.google.com/file/d/1D7u8GADnT82svvgjqr1AXwXcItZJNIeB/view?usp=drive_link</t>
  </si>
  <si>
    <t>Comparing P-value from t statistic to significance level</t>
  </si>
  <si>
    <t>پی ویلیو کا t شماریات سے اہمیت کی سطح تک موازنہ کرنا</t>
  </si>
  <si>
    <t>I5WSC_iRtwE</t>
  </si>
  <si>
    <t>https://www.youtube.com/watch?v=I5WSC_iRtwE</t>
  </si>
  <si>
    <t>KjaWt5qNG1c</t>
  </si>
  <si>
    <t>https://www.youtube.com/watch?v=KjaWt5qNG1c</t>
  </si>
  <si>
    <t>https://drive.google.com/file/d/1DKqNVuRMTqgU_tUnDznUaFda3kmWBy4g/view?usp=drive_link</t>
  </si>
  <si>
    <t>Free response example: Significance test for a mean</t>
  </si>
  <si>
    <t>مفت جواب کی مثال: مطلب کے لیے اہمیت کا امتحان</t>
  </si>
  <si>
    <t>8nCsnsD8Fnw</t>
  </si>
  <si>
    <t>https://www.youtube.com/watch?v=8nCsnsD8Fnw</t>
  </si>
  <si>
    <t>qC3U_Z3gxJU</t>
  </si>
  <si>
    <t>https://www.youtube.com/watch?v=qC3U_Z3gxJU</t>
  </si>
  <si>
    <t>https://drive.google.com/file/d/1DEtejDho8oE3G0kD33but6p_5J1f4AyI/view?usp=drive_link</t>
  </si>
  <si>
    <t>Hypothesis testing and p-values</t>
  </si>
  <si>
    <t>مفروضے کی جانچ اور پی اقدار</t>
  </si>
  <si>
    <t>-FtlH4svqx4</t>
  </si>
  <si>
    <t>https://www.youtube.com/watch?v=-FtlH4svqx4</t>
  </si>
  <si>
    <t>t24M7cvX6Qw</t>
  </si>
  <si>
    <t>https://www.youtube.com/watch?v=t24M7cvX6Qw</t>
  </si>
  <si>
    <t>https://drive.google.com/file/d/1DLuqWQZ-dYrS6LuPuPcXlB4R8kyHIqH6/view?usp=drive_link</t>
  </si>
  <si>
    <t>Statistics and probability IX</t>
  </si>
  <si>
    <t>One-tailed and two-tailed tests</t>
  </si>
  <si>
    <t>شماریات اور امکان IX</t>
  </si>
  <si>
    <t>ایک دم اور دو دم والے ٹیسٹ</t>
  </si>
  <si>
    <t>mvye6X_0upA</t>
  </si>
  <si>
    <t>https://www.youtube.com/watch?v=mvye6X_0upA</t>
  </si>
  <si>
    <t>CC-aAlsHIBM?si=HzZzTrhFbQCGp3Jv</t>
  </si>
  <si>
    <t>https://www.youtube.com/watch?v=CC-aAlsHIBM&amp;list=PLFcHFay5s7iQiPa3cq-0jjjUqIe-u41ot&amp;index=54&amp;t=40s&amp;pp=iAQB</t>
  </si>
  <si>
    <t>https://drive.google.com/file/d/1DRgH7OMJjobi9As-i7jq1j1w5o6Q6rQt/view?usp=drive_link</t>
  </si>
  <si>
    <t>Z-statistics vs. T-statistics</t>
  </si>
  <si>
    <t>Z-اعداد و شمار بمقابلہ T-اعداد و شمار</t>
  </si>
  <si>
    <t>5ABpqVSx33I</t>
  </si>
  <si>
    <t>https://www.youtube.com/watch?v=5ABpqVSx33I</t>
  </si>
  <si>
    <t>d7dKN4JWjXw?si=bXC8LAPtWptpc-TW</t>
  </si>
  <si>
    <t>https://www.youtube.com/watch?v=d7dKN4JWjXw&amp;list=PLFcHFay5s7iQiPa3cq-0jjjUqIe-u41ot&amp;index=2&amp;t=79s</t>
  </si>
  <si>
    <t>https://drive.google.com/file/d/1DMaww20DLJaOqcVekyIa6ouiVbxDK1OZ/view?usp=drive_link</t>
  </si>
  <si>
    <t>Small sample hypothesis test</t>
  </si>
  <si>
    <t>چھوٹا نمونہ مفروضہ ٹیسٹ</t>
  </si>
  <si>
    <t>D2sMsmL0ScQ</t>
  </si>
  <si>
    <t>https://www.youtube.com/watch?v=D2sMsmL0ScQ</t>
  </si>
  <si>
    <t>pupJfov21-E?si=7P2e8Jf1jTnIRfcZ</t>
  </si>
  <si>
    <t>https://www.youtube.com/watch?v=pupJfov21-E&amp;list=PLFcHFay5s7iQiPa3cq-0jjjUqIe-u41ot&amp;index=52&amp;t=27s</t>
  </si>
  <si>
    <t>https://drive.google.com/file/d/1DRsqFx1GntQkON2f_q2wCXqYRVPBeEUD/view?usp=drive_link</t>
  </si>
  <si>
    <t>Large sample proportion hypothesis testing</t>
  </si>
  <si>
    <t>بڑے نمونے کے تناسب کے مفروضے کی جانچ</t>
  </si>
  <si>
    <t>1JT9oODsClE</t>
  </si>
  <si>
    <t>https://www.youtube.com/watch?v=1JT9oODsClE</t>
  </si>
  <si>
    <t>ooSikU5W9mg?si=qRk7ckDoH05Mr-SP</t>
  </si>
  <si>
    <t>https://www.youtube.com/watch?v=ooSikU5W9mg&amp;list=PLFcHFay5s7iQiPa3cq-0jjjUqIe-u41ot&amp;index=57&amp;t=23s</t>
  </si>
  <si>
    <t>https://drive.google.com/file/d/1DSvbglrGerDqL1C6ccCq-oWW4wHqjTnY/view?usp=drive_link</t>
  </si>
  <si>
    <t>Comparing population proportions 1</t>
  </si>
  <si>
    <t>آبادی کے تناسب کا موازنہ 1</t>
  </si>
  <si>
    <t>a1Ye5RcWOqg</t>
  </si>
  <si>
    <t>https://www.youtube.com/watch?v=a1Ye5RcWOqg</t>
  </si>
  <si>
    <t>j9jDiWEVUvc?si=ngOnCfjJJDaKGbMy</t>
  </si>
  <si>
    <t>https://www.youtube.com/watch?v=j9jDiWEVUvc&amp;list=PLFcHFay5s7iQiPa3cq-0jjjUqIe-u41ot&amp;index=72&amp;t=58s</t>
  </si>
  <si>
    <t>https://drive.google.com/file/d/1DX1HTlMn06gBU0QG_YCu4AvgmX4wVHVM/view?usp=drive_link</t>
  </si>
  <si>
    <t>Comparing population proportions 2</t>
  </si>
  <si>
    <t>آبادی کے تناسب کا موازنہ 2</t>
  </si>
  <si>
    <t>MNbat1lrJW4</t>
  </si>
  <si>
    <t>https://www.youtube.com/watch?v=MNbat1lrJW4</t>
  </si>
  <si>
    <t>YFar46oybi0?si=EQHMn9LElZEiBq5p</t>
  </si>
  <si>
    <t>https://www.youtube.com/watch?v=YFar46oybi0&amp;list=PLFcHFay5s7iQiPa3cq-0jjjUqIe-u41ot&amp;index=71&amp;t=67s</t>
  </si>
  <si>
    <t>https://drive.google.com/file/d/1DXCdl6OdJOSqVeMHqXGJarhQ51CrMdnV/view?usp=drive_link</t>
  </si>
  <si>
    <t>Hypothesis test comparing population proportions</t>
  </si>
  <si>
    <t>آبادی کے تناسب کا موازنہ کرنے والا فرضی امتحان</t>
  </si>
  <si>
    <t>dvSa_tx04hw</t>
  </si>
  <si>
    <t>https://www.youtube.com/watch?v=dvSa_tx04hw</t>
  </si>
  <si>
    <t>YfTjDXMDpsE?si=qr7ahYf6xkfDix1X</t>
  </si>
  <si>
    <t>https://www.youtube.com/watch?v=YfTjDXMDpsE&amp;list=PLFcHFay5s7iQiPa3cq-0jjjUqIe-u41ot&amp;index=63&amp;t=24s</t>
  </si>
  <si>
    <t>https://drive.google.com/file/d/1DXMhA1Ir31DN8e0qdLIY1P-O0MFroZ0T/view?usp=drive_link</t>
  </si>
  <si>
    <t>Statistical significance of experiment</t>
  </si>
  <si>
    <t>تجربے کی شماریاتی اہمیت</t>
  </si>
  <si>
    <t>jLFeqQxGtOc</t>
  </si>
  <si>
    <t>https://www.youtube.com/watch?v=jLFeqQxGtOc</t>
  </si>
  <si>
    <t>UaY3MqwBqyA?si=Im44xP_3o-jnHwBc</t>
  </si>
  <si>
    <t>https://www.youtube.com/watch?v=UaY3MqwBqyA&amp;list=PLFcHFay5s7iQiPa3cq-0jjjUqIe-u41ot&amp;index=51&amp;t=22s</t>
  </si>
  <si>
    <t>https://drive.google.com/file/d/1DYg2h22OyQZvRcph94yM50lhODiHl0jA/view?usp=drive_link</t>
  </si>
  <si>
    <t>Statistical significance on bus speeds</t>
  </si>
  <si>
    <t>بس کی رفتار پر شماریاتی اہمیت</t>
  </si>
  <si>
    <t>W3C07uH-b9o</t>
  </si>
  <si>
    <t>https://www.youtube.com/watch?v=W3C07uH-b9o</t>
  </si>
  <si>
    <t>2m7ZOhw-3to?si=oQQvsaRGtbWPjwRQ</t>
  </si>
  <si>
    <t>https://www.youtube.com/watch?v=2m7ZOhw-3to&amp;list=PLFcHFay5s7iQiPa3cq-0jjjUqIe-u41ot&amp;index=50&amp;t=20s</t>
  </si>
  <si>
    <t>https://drive.google.com/file/d/1D_gUpJbmcDvesRk_g9kUe0_wEpd8W96Z/view?usp=drive_link</t>
  </si>
  <si>
    <t>Difference of sample means distribution</t>
  </si>
  <si>
    <t>نمونے کے فرق کا مطلب ہے تقسیم</t>
  </si>
  <si>
    <t>TcIDXqmt74A</t>
  </si>
  <si>
    <t>https://www.youtube.com/watch?v=TcIDXqmt74A</t>
  </si>
  <si>
    <t>YuM2D3E1JMo?si=2X2Pez-aO1i8bR-M</t>
  </si>
  <si>
    <t>https://www.youtube.com/watch?v=YuM2D3E1JMo&amp;list=PLFcHFay5s7iQiPa3cq-0jjjUqIe-u41ot&amp;index=66&amp;t=46s</t>
  </si>
  <si>
    <t>https://drive.google.com/file/d/1Dai04oQxSYUlL0Yh2j6nnrvKHSTYdvKr/view?usp=drive_link</t>
  </si>
  <si>
    <t>Confidence interval of difference of means</t>
  </si>
  <si>
    <t>ذرائع کے فرق کا اعتماد کا وقفہ</t>
  </si>
  <si>
    <t>hxZ6uooEJOk</t>
  </si>
  <si>
    <t>https://www.youtube.com/watch?v=hxZ6uooEJOk</t>
  </si>
  <si>
    <t>8M985zqeRjY?si=iWGlWdrTI5GrPYS5</t>
  </si>
  <si>
    <t>https://www.youtube.com/watch?v=8M985zqeRjY&amp;list=PLFcHFay5s7iQiPa3cq-0jjjUqIe-u41ot&amp;index=68&amp;t=25s</t>
  </si>
  <si>
    <t>https://drive.google.com/file/d/1Dj9XKWXzY2q60TqH97ATdf2aGKjxZP_V/view?usp=drive_link</t>
  </si>
  <si>
    <t>Clarification of confidence interval of difference of means</t>
  </si>
  <si>
    <t>ذرائع کے فرق کے اعتماد کے وقفے کی وضاحت</t>
  </si>
  <si>
    <t>yQsCMnz9wO8</t>
  </si>
  <si>
    <t>https://www.youtube.com/watch?v=yQsCMnz9wO8</t>
  </si>
  <si>
    <t>sXw5gBY0RcY?si=4WxLI7G0yV1LAczM</t>
  </si>
  <si>
    <t>https://www.youtube.com/watch?v=sXw5gBY0RcY&amp;list=PLFcHFay5s7iQiPa3cq-0jjjUqIe-u41ot&amp;index=74</t>
  </si>
  <si>
    <t>https://drive.google.com/file/d/1DnnIrTCtkQ4H0HjzTKmURwPoVhXJzX1c/view?usp=drive_link</t>
  </si>
  <si>
    <t>Hypothesis test for difference of means</t>
  </si>
  <si>
    <t>ذرائع کے فرق کے لیے مفروضہ ٹیسٹ</t>
  </si>
  <si>
    <t>N984XGLjQfs</t>
  </si>
  <si>
    <t>https://www.youtube.com/watch?v=N984XGLjQfs</t>
  </si>
  <si>
    <t>C3mQzIf6Ero?si=s54PgrNlYWA7Htf5</t>
  </si>
  <si>
    <t>https://www.youtube.com/watch?v=C3mQzIf6Ero&amp;list=PLFcHFay5s7iQiPa3cq-0jjjUqIe-u41ot&amp;index=62&amp;t=25s</t>
  </si>
  <si>
    <t>https://drive.google.com/file/d/1DlhVkhdgc2gEyJMvRkzYsdQGZeQHvXjM/view?usp=drive_link</t>
  </si>
  <si>
    <t>Chi-square distribution introduction</t>
  </si>
  <si>
    <t>چی مربع کی تقسیم کا تعارف</t>
  </si>
  <si>
    <t>dXB3cUGnaxQ</t>
  </si>
  <si>
    <t>https://www.youtube.com/watch?v=dXB3cUGnaxQ</t>
  </si>
  <si>
    <t>vHELbxGrAO0?si=qqrrZE518yJ-jdvK</t>
  </si>
  <si>
    <t>https://www.youtube.com/watch?v=vHELbxGrAO0&amp;list=PLFcHFay5s7iQiPa3cq-0jjjUqIe-u41ot&amp;index=78&amp;t=26s</t>
  </si>
  <si>
    <t>https://drive.google.com/file/d/1DnyZRAivBcXHVYZ45OsHQ8pC2Pf1sXNQ/view?usp=drive_link</t>
  </si>
  <si>
    <t>Pearson's chi square test (goodness of fit)</t>
  </si>
  <si>
    <t>پیئرسن کا چی اسکوائر ٹیسٹ (فٹ کی خوبی)</t>
  </si>
  <si>
    <t>2QeDRsxSF9M</t>
  </si>
  <si>
    <t>https://www.youtube.com/watch?v=2QeDRsxSF9M</t>
  </si>
  <si>
    <t>TfvEL-UYI_4?si=uC0nS-Ryr92RFj8U</t>
  </si>
  <si>
    <t>https://www.youtube.com/watch?v=TfvEL-UYI_4&amp;list=PLFcHFay5s7iQiPa3cq-0jjjUqIe-u41ot&amp;index=54&amp;t=23s</t>
  </si>
  <si>
    <t>https://drive.google.com/file/d/1DseOJ5jb-tEmOTNFvMZlZOIE9nKtdJkk/view?usp=drive_link</t>
  </si>
  <si>
    <t>Chi-square statistic for hypothesis testing</t>
  </si>
  <si>
    <t>مفروضے کی جانچ کے لیے چی مربع شماریات</t>
  </si>
  <si>
    <t>jABsbNBPXIk</t>
  </si>
  <si>
    <t>https://www.youtube.com/watch?v=jABsbNBPXIk</t>
  </si>
  <si>
    <t>Ej5Xpz7CxOA?si=Kcv__LouKXK9HOfB</t>
  </si>
  <si>
    <t>https://www.youtube.com/watch?v=Ej5Xpz7CxOA&amp;list=PLFcHFay5s7iQiPa3cq-0jjjUqIe-u41ot&amp;index=76&amp;t=25s</t>
  </si>
  <si>
    <t>https://drive.google.com/file/d/1E1wf8bhox1BwWAS61Emp5EaMxG7jLRuH/view?usp=drive_link</t>
  </si>
  <si>
    <t>Inference for categorical data (chi-square tests)</t>
  </si>
  <si>
    <t>Chi-square goodness-of-fit example</t>
  </si>
  <si>
    <t>واضح اعداد و شمار کے لیے تخمینہ (چی مربع ٹیسٹ)</t>
  </si>
  <si>
    <t>چی مربع اچھائی کی مثال</t>
  </si>
  <si>
    <t>VjO9hWVlOBo</t>
  </si>
  <si>
    <t>https://www.youtube.com/watch?v=VjO9hWVlOBo</t>
  </si>
  <si>
    <t>r0rl6vDe0Mc?si=NV0JpxZDYUY8E1N7</t>
  </si>
  <si>
    <t>https://www.youtube.com/watch?v=r0rl6vDe0Mc&amp;list=PLFcHFay5s7iQiPa3cq-0jjjUqIe-u41ot&amp;index=77&amp;t=35s</t>
  </si>
  <si>
    <t>https://drive.google.com/file/d/1E7Jy1SJgaMSrc3BdQMyXRZBriDcovEvW/view?usp=drive_link</t>
  </si>
  <si>
    <t>Filling out frequency table for independent events</t>
  </si>
  <si>
    <t>آزاد واقعات کے لیے فریکوئنسی ٹیبل کو پُر کرنا</t>
  </si>
  <si>
    <t>TQJQeTpH_lw</t>
  </si>
  <si>
    <t>https://www.youtube.com/watch?v=TQJQeTpH_lw</t>
  </si>
  <si>
    <t>olqdkLNsPzM?si=reibDFvsmbR9l_V7</t>
  </si>
  <si>
    <t>https://www.youtube.com/watch?v=olqdkLNsPzM&amp;list=PLFcHFay5s7iQiPa3cq-0jjjUqIe-u41ot&amp;index=64&amp;t=24s</t>
  </si>
  <si>
    <t>https://drive.google.com/file/d/1EC2vXuQlzpFcc2OHWal_YLs_klro53Ax/view?usp=drive_link</t>
  </si>
  <si>
    <t>Contingency table chi-square test</t>
  </si>
  <si>
    <t>ہنگامی ٹیبل چی اسکوائر ٹیسٹ</t>
  </si>
  <si>
    <t>hpWdDmgsIRE</t>
  </si>
  <si>
    <t>https://www.youtube.com/watch?v=hpWdDmgsIRE</t>
  </si>
  <si>
    <t>e1qBY1TMSTo?si=u7WOQ3Ix6mKTXehN</t>
  </si>
  <si>
    <t>https://www.youtube.com/watch?v=e1qBY1TMSTo&amp;list=PLFcHFay5s7iQiPa3cq-0jjjUqIe-u41ot&amp;index=67&amp;t=22s</t>
  </si>
  <si>
    <t>https://drive.google.com/file/d/1EC-KQQjsUYvyS6yOKKfjOnt2e4DluquV/view?usp=drive_link</t>
  </si>
  <si>
    <t>Hyphen is missing from the Urdu video's title</t>
  </si>
  <si>
    <t>Introduction to the chi-square test for homogeneity</t>
  </si>
  <si>
    <t>یکسانیت کے لیے چی مربع ٹیسٹ کا تعارف</t>
  </si>
  <si>
    <t>t_jfTOE44YQ</t>
  </si>
  <si>
    <t>https://www.youtube.com/watch?v=t_jfTOE44YQ</t>
  </si>
  <si>
    <t>Zo_Rd55PmQg?si=J1sKI6jIcKay9p6X</t>
  </si>
  <si>
    <t>https://www.youtube.com/watch?v=Zo_Rd55PmQg&amp;list=PLFcHFay5s7iQiPa3cq-0jjjUqIe-u41ot&amp;index=59&amp;t=31s</t>
  </si>
  <si>
    <t>https://drive.google.com/file/d/1EPT9d721OhsfjZa_PmF7lB0bZ20rWKzL/view?usp=drive_link</t>
  </si>
  <si>
    <t>Chi-square test for association (independence)</t>
  </si>
  <si>
    <t>چی اسکوائر ٹیسٹ برائے ایسوسی ایشن (آزادی)</t>
  </si>
  <si>
    <t>zOvUQWOzTlc</t>
  </si>
  <si>
    <t>https://www.youtube.com/watch?v=zOvUQWOzTlc</t>
  </si>
  <si>
    <t>vLdqjXCdESE?si=Bp8W-RlHjxpAxUvQ</t>
  </si>
  <si>
    <t>https://youtube.com/watch?v=vLdqjXCdESE&amp;list=PLFcHFay5s7iQiPa3cq-0jjjUqIe-u41ot&amp;index=75&amp;t=53s</t>
  </si>
  <si>
    <t>https://drive.google.com/file/d/1EUP2Of7mPgQy95kt07W0dFQB2KqbS4TV/view?usp=drive_link</t>
  </si>
  <si>
    <t>Advanced regression (inference and transforming)</t>
  </si>
  <si>
    <t>Introduction to inference about slope in linear regression</t>
  </si>
  <si>
    <t>اعلی درجے کی رجعت (تخمینہ اور تبدیلی)</t>
  </si>
  <si>
    <t>لکیری رجعت میں ڈھلوان کے بارے میں اندازہ کا تعارف</t>
  </si>
  <si>
    <t>Pzglbt9_xCI</t>
  </si>
  <si>
    <t>https://www.youtube.com/watch?v=Pzglbt9_xCI</t>
  </si>
  <si>
    <t>9YfTqRkpSJA?si=0K1qdQGrWSOQ2KxC</t>
  </si>
  <si>
    <t>https://www.youtube.com/watch?v=9YfTqRkpSJA&amp;list=PLFcHFay5s7iQiPa3cq-0jjjUqIe-u41ot&amp;index=60&amp;t=50s</t>
  </si>
  <si>
    <t>https://drive.google.com/file/d/1EV5QwhIawHEHoP2S6FR_u-pkE8eR2ZXW/view?usp=drive_link</t>
  </si>
  <si>
    <t>Conditions for inference on slope</t>
  </si>
  <si>
    <t>ڈھلوان پر اندازہ لگانے کی شرائط</t>
  </si>
  <si>
    <t>kOQx3LtWHEQ</t>
  </si>
  <si>
    <t>https://www.youtube.com/watch?v=kOQx3LtWHEQ</t>
  </si>
  <si>
    <t>L1hLQUVViAs?si=Fp7XjS02HeDVTMQ4</t>
  </si>
  <si>
    <t>https://www.youtube.com/watch?v=L1hLQUVViAs&amp;list=PLFcHFay5s7iQiPa3cq-0jjjUqIe-u41ot&amp;index=70&amp;t=18s</t>
  </si>
  <si>
    <t>https://drive.google.com/file/d/1EZZFSHBxXgbDaWzNRpu69yWIzKMmSgB0/view?usp=drive_link</t>
  </si>
  <si>
    <t>Confidence interval for the slope of a regression line</t>
  </si>
  <si>
    <t>ریگریشن لائن کی ڈھلوان کے لیے اعتماد کا وقفہ</t>
  </si>
  <si>
    <t>8w6EPyEqE9M</t>
  </si>
  <si>
    <t>https://www.youtube.com/watch?v=8w6EPyEqE9M</t>
  </si>
  <si>
    <t>KLnoBip_jjc?si=Ff4cccg-6puqADUp</t>
  </si>
  <si>
    <t>https://www.youtube.com/watch?v=KLnoBip_jjc&amp;list=PLFcHFay5s7iQiPa3cq-0jjjUqIe-u41ot&amp;index=69&amp;t=26s</t>
  </si>
  <si>
    <t>https://drive.google.com/file/d/1EVYurOHiaU_67pemmAM0BrauHrvcQCsm/view?usp=drive_link</t>
  </si>
  <si>
    <t>Calculating t statistic for slope of regression line</t>
  </si>
  <si>
    <t>ریگریشن لائن کی ڈھلوان کے لیے t شماریات کا حساب لگانا</t>
  </si>
  <si>
    <t>7MAuojBTF-g</t>
  </si>
  <si>
    <t>https://www.youtube.com/watch?v=7MAuojBTF-g</t>
  </si>
  <si>
    <t>mCdWLte-27U?si=54y_IRjaXnYJa1en</t>
  </si>
  <si>
    <t>https://www.youtube.com/watch?v=mCdWLte-27U&amp;list=PLFcHFay5s7iQiPa3cq-0jjjUqIe-u41ot&amp;index=79&amp;t=28s</t>
  </si>
  <si>
    <t>https://drive.google.com/file/d/1EapPpw-HCOmYarkvkCa56OZolTpP1zS6/view?usp=drive_link</t>
  </si>
  <si>
    <t>Using a P-value to make conclusions in a test about slope</t>
  </si>
  <si>
    <t>ڈھلوان کے بارے میں ٹیسٹ میں نتیجہ اخذ کرنے کے لیے P-value کا استعمال</t>
  </si>
  <si>
    <t>Mpd83AuDTrU</t>
  </si>
  <si>
    <t>https://www.youtube.com/watch?v=Mpd83AuDTrU</t>
  </si>
  <si>
    <t>6KjJSfi74z8?si=DE7lZ_Rt19YVCaiA</t>
  </si>
  <si>
    <t>https://www.youtube.com/watch?v=6KjJSfi74z8&amp;list=PLFcHFay5s7iQiPa3cq-0jjjUqIe-u41ot&amp;index=47&amp;t=20s</t>
  </si>
  <si>
    <t>https://drive.google.com/file/d/1EZk5QuCWvpg-6RVyA8dN2Bn_GXzAtLsz/view?usp=drive_link</t>
  </si>
  <si>
    <t>Using a confidence interval to test slope</t>
  </si>
  <si>
    <t>ڈھلوان کو جانچنے کے لیے اعتماد کا وقفہ استعمال کرنا</t>
  </si>
  <si>
    <t>rL9MPL3wqsk</t>
  </si>
  <si>
    <t>https://www.youtube.com/watch?v=rL9MPL3wqsk</t>
  </si>
  <si>
    <t>AA8LgMZb910?si=nmQiZSLEUcJv1A1w</t>
  </si>
  <si>
    <t>https://www.youtube.com/watch?v=AA8LgMZb910&amp;list=PLFcHFay5s7iQiPa3cq-0jjjUqIe-u41ot&amp;index=48&amp;t=27s</t>
  </si>
  <si>
    <t>https://drive.google.com/file/d/1EiyfqwaKjlPcPQn_uFSuqFFFwAdSr3Tn/view?usp=drive_link</t>
  </si>
  <si>
    <t>Comparing models to fit data example</t>
  </si>
  <si>
    <t>ڈیٹا مثال کے مطابق ماڈلز کا موازنہ کرنا</t>
  </si>
  <si>
    <t>2EwTHdg-xgw</t>
  </si>
  <si>
    <t>https://www.youtube.com/watch?v=2EwTHdg-xgw</t>
  </si>
  <si>
    <t>mZOdcqFoegI?si=GxUvd6VrhPM2Xzlw</t>
  </si>
  <si>
    <t>https://www.youtube.com/watch?v=mZOdcqFoegI&amp;list=PLFcHFay5s7iQiPa3cq-0jjjUqIe-u41ot&amp;index=73&amp;t=22s</t>
  </si>
  <si>
    <t>https://drive.google.com/file/d/1EdwafbiXbGEj5GZwLleoLP23MTpOw4EJ/view?usp=drive_link</t>
  </si>
  <si>
    <t>Transforming nonlinear data</t>
  </si>
  <si>
    <t>غیر لکیری ڈیٹا کو تبدیل کرنا</t>
  </si>
  <si>
    <t>A1H4j97paI4</t>
  </si>
  <si>
    <t>https://www.youtube.com/watch?v=A1H4j97paI4</t>
  </si>
  <si>
    <t>KTF1wnprU2w?si=LCeuViFDtQXdFCmV</t>
  </si>
  <si>
    <t>https://www.youtube.com/watch?v=KTF1wnprU2w&amp;list=PLFcHFay5s7iQiPa3cq-0jjjUqIe-u41ot&amp;index=49&amp;t=26s</t>
  </si>
  <si>
    <t>https://drive.google.com/file/d/1F5Vc3_BExaGdjBbWLUx8AfTEnZwtsYGn/view?usp=drive_link</t>
  </si>
  <si>
    <t>Worked example of linear regression using transformed data</t>
  </si>
  <si>
    <t>تبدیل شدہ ڈیٹا کا استعمال کرتے ہوئے لکیری رجعت کی مثالی مثال</t>
  </si>
  <si>
    <t>dEVGfxHF1yo</t>
  </si>
  <si>
    <t>https://www.youtube.com/watch?v=dEVGfxHF1yo</t>
  </si>
  <si>
    <t>m3AeAeEZbKI?si=XeLnTXTWmvUVZKwZ</t>
  </si>
  <si>
    <t>https://www.youtube.com/watch?v=m3AeAeEZbKI&amp;list=PLFcHFay5s7iQiPa3cq-0jjjUqIe-u41ot&amp;index=46&amp;t=29s</t>
  </si>
  <si>
    <t>https://drive.google.com/file/d/1EtmtWam1lxj24QIy6N8zqfTmqRzCshgB/view?usp=drive_link</t>
  </si>
  <si>
    <t>Analysis of variance (ANOVA)</t>
  </si>
  <si>
    <t>ANOVA 1: Calculating SST (total sum of squares)</t>
  </si>
  <si>
    <t>تغیر کا تجزیہ (ANOVA)</t>
  </si>
  <si>
    <t>انووا 1: SST کا حساب لگانا (مربع کا کل مجموعہ)</t>
  </si>
  <si>
    <t>EFdlFoHI_0I</t>
  </si>
  <si>
    <t>https://www.youtube.com/watch?v=EFdlFoHI_0I</t>
  </si>
  <si>
    <t>_LGYH4G-LIQ?si=3vYhhyhco7BO5ce8</t>
  </si>
  <si>
    <t>https://www.youtube.com/watch?v=_LGYH4G-LIQ&amp;list=PLFcHFay5s7iQiPa3cq-0jjjUqIe-u41ot&amp;index=81&amp;t=23s</t>
  </si>
  <si>
    <t>https://drive.google.com/file/d/1FHy-tp-mNPtu8p5WmvJTVL6XS6_cS9HS/view?usp=drive_link</t>
  </si>
  <si>
    <t xml:space="preserve">Words missing from the Urdu Video's title </t>
  </si>
  <si>
    <t>ANOVA 2: Calculating SSW and SSB (total sum of squares within and between)</t>
  </si>
  <si>
    <t>انووا 2: SSW اور SSB کا حساب لگانا (اندر اور درمیان کے مربعوں کا کل مجموعہ)</t>
  </si>
  <si>
    <t>j9ZPMlVHJVs</t>
  </si>
  <si>
    <t>https://www.youtube.com/watch?v=j9ZPMlVHJVs</t>
  </si>
  <si>
    <t>oQbstA3cAUo?si=Pt93j4HSl_m7pdZa</t>
  </si>
  <si>
    <t>https://www.youtube.com/watch?v=oQbstA3cAUo&amp;list=PLFcHFay5s7iQiPa3cq-0jjjUqIe-u41ot&amp;index=80&amp;t=17s</t>
  </si>
  <si>
    <t>https://drive.google.com/file/d/1FH3k7AL1e-9EhrP6MBmy1An1vVT2vLL-/view?usp=drive_link</t>
  </si>
  <si>
    <t>ANOVA 3: Hypothesis test with F-statistic</t>
  </si>
  <si>
    <t>انووا 3: F-statistic کے ساتھ ہائپوتھیسس ٹیسٹ</t>
  </si>
  <si>
    <t>Xg8_iSkJpAE</t>
  </si>
  <si>
    <t>https://www.youtube.com/watch?v=Xg8_iSkJpAE</t>
  </si>
  <si>
    <t>AWzlQWd-8FY?si=-irxbNBMq_Ulmezx</t>
  </si>
  <si>
    <t>https://www.youtube.com/watch?v=AWzlQWd-8FY&amp;list=PLFcHFay5s7iQiPa3cq-0jjjUqIe-u41ot&amp;index=61&amp;t=21s</t>
  </si>
  <si>
    <t>https://drive.google.com/file/d/1FLsGOmnmfBsDrFk_Qw9bLyFMz4RpWtk1/view?usp=drive_link</t>
  </si>
  <si>
    <t>Summarizing quantitative data</t>
  </si>
  <si>
    <t>Review and intuition why we divide by n-1 for the unbiased sample variance</t>
  </si>
  <si>
    <t>مقداری ڈیٹا کا خلاصہ</t>
  </si>
  <si>
    <t>جائزہ لیں اور سمجھیں کہ ہم غیرجانبدار نمونے کے تغیر کے لیے n-1 سے کیوں تقسیم کرتے ہیں</t>
  </si>
  <si>
    <t>KkaU2ur3Ymw</t>
  </si>
  <si>
    <t>https://www.youtube.com/watch?v=KkaU2ur3Ymw</t>
  </si>
  <si>
    <t>_YdE1MozfHk?si=VkBFCDsAA02oK5j5</t>
  </si>
  <si>
    <t>https://www.youtube.com/watch?v=_YdE1MozfHk&amp;list=PLFcHFay5s7iQiPa3cq-0jjjUqIe-u41ot&amp;index=3</t>
  </si>
  <si>
    <t>https://drive.google.com/file/d/1FZlCkdXWAuiHm4J9aGCNYoaIo04xz97I/view?usp=drive_link</t>
  </si>
  <si>
    <t>Judging outliers in a dataset</t>
  </si>
  <si>
    <t>ڈیٹاسیٹ میں آؤٹ لیرز کا فیصلہ کرنا</t>
  </si>
  <si>
    <t>FRlTh5HQORA</t>
  </si>
  <si>
    <t>https://www.youtube.com/watch?v=FRlTh5HQORA</t>
  </si>
  <si>
    <t>1n74eYeAZyQ?si=-JzEomDkQisSVYVh</t>
  </si>
  <si>
    <t>https://www.youtube.com/watch?v=1n74eYeAZyQ&amp;list=PLFcHFay5s7iQiPa3cq-0jjjUqIe-u41ot&amp;index=58&amp;t=14s</t>
  </si>
  <si>
    <t>https://drive.google.com/file/d/1FlJ0PrsAYukDK3aWlLRgqeG4Fh5-SobO/view?usp=drive_link</t>
  </si>
  <si>
    <t>Range and mid-range</t>
  </si>
  <si>
    <t>رینج اور درمیانی رینج</t>
  </si>
  <si>
    <t>7DtWXEPB_AI</t>
  </si>
  <si>
    <t>https://www.youtube.com/watch?v=7DtWXEPB_AI</t>
  </si>
  <si>
    <t>-gyd81BguGg?si=MpYhz0JofM-9N_SM</t>
  </si>
  <si>
    <t>https://www.youtube.com/watch?v=-gyd81BguGg&amp;list=PLFcHFay5s7iQiPa3cq-0jjjUqIe-u41ot&amp;index=53</t>
  </si>
  <si>
    <t>https://drive.google.com/file/d/1FzLwltY5i1e8DES_UEG5gKS1sr04McM8/view?usp=drive_link</t>
  </si>
  <si>
    <t>The OG video title and the urdu video's title are worded different</t>
  </si>
  <si>
    <t>Modeling data distributions</t>
  </si>
  <si>
    <t>Calculating percentile</t>
  </si>
  <si>
    <t>ماڈلنگ ڈیٹا کی تقسیم</t>
  </si>
  <si>
    <t>پرسنٹائل کا حساب لگانا</t>
  </si>
  <si>
    <t>Ngyt8Q5tWkU</t>
  </si>
  <si>
    <t>https://www.youtube.com/watch?v=Ngyt8Q5tWkU</t>
  </si>
  <si>
    <t>3GHv69KLp4k?si=Bloxth60iftdfCji</t>
  </si>
  <si>
    <t>https://www.youtube.com/watch?v=3GHv69KLp4k&amp;list=PLFcHFay5s7iQiPa3cq-0jjjUqIe-u41ot&amp;index=81&amp;t=23s&amp;pp=iAQB</t>
  </si>
  <si>
    <t>https://drive.google.com/file/d/1FyFxC88hzLB9hLE84gs0aymNP4u1GwdS/view?usp=drive_link</t>
  </si>
  <si>
    <t>Analyzing a cumulative relative frequency graph</t>
  </si>
  <si>
    <t>ایک مجموعی رشتہ دار تعدد گراف کا تجزیہ کرنا</t>
  </si>
  <si>
    <t>TwGYLQ-DNdc</t>
  </si>
  <si>
    <t>https://www.youtube.com/watch?v=TwGYLQ-DNdc</t>
  </si>
  <si>
    <t>xUq3t4FDi-M?si=nirg2X4lZVZuk24e</t>
  </si>
  <si>
    <t>https://www.youtube.com/watch?v=xUq3t4FDi-M&amp;list=PLFcHFay5s7iQiPa3cq-0jjjUqIe-u41ot&amp;index=82&amp;t=27s&amp;pp=iAQB</t>
  </si>
  <si>
    <t>https://drive.google.com/file/d/1FtWNgIcl870jJ3ea7Re646AVpaM7jDq4/view?usp=drive_link</t>
  </si>
  <si>
    <t>Normal distribution problem: z-scores (from ck12.org)</t>
  </si>
  <si>
    <t>عام تقسیم کا مسئلہ: z-scores (ck12.org سے)</t>
  </si>
  <si>
    <t>Wp2nVIzBsE8</t>
  </si>
  <si>
    <t>https://www.youtube.com/watch?v=Wp2nVIzBsE8</t>
  </si>
  <si>
    <t>lt22EB_bdfQ?si=08HtrnLAzZguAcCQ</t>
  </si>
  <si>
    <t>https://www.youtube.com/watch?v=lt22EB_bdfQ&amp;list=PLFcHFay5s7iQiPa3cq-0jjjUqIe-u41ot&amp;index=56&amp;t=34s</t>
  </si>
  <si>
    <t>https://drive.google.com/file/d/1G5-IN-qt9Joq1tTm6NRZ6ulO_098VUX5/view?usp=drive_link</t>
  </si>
  <si>
    <t>Comparing with z-scores</t>
  </si>
  <si>
    <t>زیڈ اسکورز کے ساتھ موازنہ کرنا</t>
  </si>
  <si>
    <t>_rtQGAX5wsQ</t>
  </si>
  <si>
    <t>https://www.youtube.com/watch?v=_rtQGAX5wsQ</t>
  </si>
  <si>
    <t>dwX2KtclTh8?si=MIjWVF8yZPaLg_xX</t>
  </si>
  <si>
    <t>https://www.youtube.com/watch?v=dwX2KtclTh8&amp;list=PLFcHFay5s7iQiPa3cq-0jjjUqIe-u41ot&amp;index=40</t>
  </si>
  <si>
    <t>https://drive.google.com/file/d/1G3si4g__R0BE8RyxUQzTqdc9MoUWuv_N/view?usp=drive_link</t>
  </si>
  <si>
    <t>How parameters change as data is shifted and scaled</t>
  </si>
  <si>
    <t>ڈیٹا شفٹ اور اسکیل ہونے پر پیرامیٹر کیسے بدلتے ہیں</t>
  </si>
  <si>
    <t>JFlI4Vxtzxo</t>
  </si>
  <si>
    <t>https://www.youtube.com/watch?v=JFlI4Vxtzxo</t>
  </si>
  <si>
    <t>vTBP_5OrzQw?si=pJdxQMfn0TXqHMfz</t>
  </si>
  <si>
    <t>https://www.youtube.com/watch?v=vTBP_5OrzQw&amp;list=PLFcHFay5s7iQiPa3cq-0jjjUqIe-u41ot&amp;index=31</t>
  </si>
  <si>
    <t>https://drive.google.com/file/d/1GAunW-KuV25XgxTWh-vBuJPeAZUvFpgx/view?usp=drive_link</t>
  </si>
  <si>
    <t>Density Curves</t>
  </si>
  <si>
    <t>PUvUQMQ7xQk</t>
  </si>
  <si>
    <t>https://www.youtube.com/watch?v=PUvUQMQ7xQk</t>
  </si>
  <si>
    <t>aa-u3SJbK14?si=n3Bh5DdHsVyaaER_</t>
  </si>
  <si>
    <t>https://www.youtube.com/watch?v=aa-u3SJbK14&amp;list=PLFcHFay5s7iQiPa3cq-0jjjUqIe-u41ot&amp;index=36</t>
  </si>
  <si>
    <t>https://drive.google.com/file/d/1G50IfbYP42tPDU52wTmIoaC2w9nJaauY/view?usp=drive_link</t>
  </si>
  <si>
    <t>Median, mean and skew from density curves</t>
  </si>
  <si>
    <t>کثافت کے منحنی خطوط سے درمیانی، اوسط اور ترچھا</t>
  </si>
  <si>
    <t>JFesFhraX2M</t>
  </si>
  <si>
    <t>https://www.youtube.com/watch?v=JFesFhraX2M</t>
  </si>
  <si>
    <t>iim_wNXhVlE?si=I0v06xYrer2EpBHa</t>
  </si>
  <si>
    <t>https://www.youtube.com/watch?v=iim_wNXhVlE&amp;list=PLFcHFay5s7iQiPa3cq-0jjjUqIe-u41ot&amp;index=25</t>
  </si>
  <si>
    <t>https://drive.google.com/file/d/1GHqDYiq3Dm-SKw4-qbFlfs-ZjX84Qkw8/view?usp=drive_link</t>
  </si>
  <si>
    <t>Density curve worked example</t>
  </si>
  <si>
    <t>کثافت وکر مثال کے طور پر کام کیا</t>
  </si>
  <si>
    <t>P5y83-ZnQeo</t>
  </si>
  <si>
    <t>https://www.youtube.com/watch?v=P5y83-ZnQeo</t>
  </si>
  <si>
    <t>f7QAEGBvoXw?si=2CPMlS16WKZ0bmdO</t>
  </si>
  <si>
    <t>https://www.youtube.com/watch?v=f7QAEGBvoXw&amp;list=PLFcHFay5s7iQiPa3cq-0jjjUqIe-u41ot&amp;index=37</t>
  </si>
  <si>
    <t>https://drive.google.com/file/d/1GGXDIdBztob3kEl0q2V3CW-iFveBVeyY/view?usp=drive_link</t>
  </si>
  <si>
    <t>Worked example finding area under density curves</t>
  </si>
  <si>
    <t>مثال کے طور پر کثافت کے منحنی خطوط کے نیچے علاقہ تلاش کرنا</t>
  </si>
  <si>
    <t>Tu3O9tC3Eh8</t>
  </si>
  <si>
    <t>https://www.youtube.com/watch?v=Tu3O9tC3Eh8</t>
  </si>
  <si>
    <t>2_kc30kKSxo?si=W5iXdVS6mkTLRFv-</t>
  </si>
  <si>
    <t>https://www.youtube.com/watch?v=2_kc30kKSxo&amp;list=PLFcHFay5s7iQiPa3cq-0jjjUqIe-u41ot&amp;index=4</t>
  </si>
  <si>
    <t>https://drive.google.com/file/d/1GLWflgCZxWr1HAtarOfAKftVFQLvu_8E/view?usp=drive_link</t>
  </si>
  <si>
    <t>Qualitative sense of normal distributions (from ck12.org)</t>
  </si>
  <si>
    <t>عام تقسیم کا معیاری احساس (ck12.org سے)</t>
  </si>
  <si>
    <t>79duxPXpyKQ</t>
  </si>
  <si>
    <t>https://www.youtube.com/watch?v=79duxPXpyKQ</t>
  </si>
  <si>
    <t>IE1pjF-I_T0?si=PfaL4Jrotf4wWpmI</t>
  </si>
  <si>
    <t>https://www.youtube.com/watch?v=IE1pjF-I_T0&amp;list=PLFcHFay5s7iQiPa3cq-0jjjUqIe-u41ot&amp;index=17</t>
  </si>
  <si>
    <t>https://drive.google.com/file/d/1GK9ruHh_k7jzmrw8-yX6p1902_KKXzOO/view?usp=drive_link</t>
  </si>
  <si>
    <t>Normal distribution problems: Empirical rule (from ck12.org)</t>
  </si>
  <si>
    <t>عام تقسیم کے مسائل: تجرباتی اصول (ck12.org سے)</t>
  </si>
  <si>
    <t>OhRr26AfFBU</t>
  </si>
  <si>
    <t>https://www.youtube.com/watch?v=OhRr26AfFBU</t>
  </si>
  <si>
    <t>aGyE-lUG_ss?si=j8wixFYjJ2WPK1QH</t>
  </si>
  <si>
    <t>https://www.youtube.com/watch?v=aGyE-lUG_ss&amp;list=PLFcHFay5s7iQiPa3cq-0jjjUqIe-u41ot&amp;index=22</t>
  </si>
  <si>
    <t>https://drive.google.com/file/d/1GLm_gb22THJu_127o52HLf4QANWBoQ3X/view?usp=drive_link</t>
  </si>
  <si>
    <t>Standard normal distribution and the empirical rule (from ck12.org)</t>
  </si>
  <si>
    <t>معیاری عام تقسیم اور تجرباتی اصول (ck12.org سے)</t>
  </si>
  <si>
    <t>2fzYE-Emar0</t>
  </si>
  <si>
    <t>https://www.youtube.com/watch?v=2fzYE-Emar0</t>
  </si>
  <si>
    <t>bsGddK1A5q4?si=5feSDCdjnYvDRQcr</t>
  </si>
  <si>
    <t>https://www.youtube.com/watch?v=bsGddK1A5q4&amp;list=PLFcHFay5s7iQiPa3cq-0jjjUqIe-u41ot&amp;index=9</t>
  </si>
  <si>
    <t>https://drive.google.com/file/d/1GSOBih40IHelyNlNB3H0jweF7Rf2P6Wl/view?usp=drive_link</t>
  </si>
  <si>
    <t>Advanced Statistics and probability I</t>
  </si>
  <si>
    <t>More empirical rule and z-score practice (from ck12.org)</t>
  </si>
  <si>
    <t>اعلی درجے کے شماریات اور امکان I</t>
  </si>
  <si>
    <t>مزید تجرباتی اصول اور زیڈ سکور پریکٹس (ck12.org سے)</t>
  </si>
  <si>
    <t>itQEwESWDKg</t>
  </si>
  <si>
    <t>https://www.youtube.com/watch?v=itQEwESWDKg</t>
  </si>
  <si>
    <t>XaKbrfdc1wQ?si=Ow5erUJjHqi_OEXJ</t>
  </si>
  <si>
    <t>https://www.youtube.com/watch?v=XaKbrfdc1wQ&amp;list=PLFcHFay5s7iQiPa3cq-0jjjUqIe-u41ot&amp;index=24</t>
  </si>
  <si>
    <t>https://drive.google.com/file/d/1GU8Mi31p1gR5RtDnhgt2xdCzn315QYjI/view?usp=drive_link</t>
  </si>
  <si>
    <t>Standard normal table for proportion below</t>
  </si>
  <si>
    <t>ذیل میں تناسب کے لیے معیاری عام میز</t>
  </si>
  <si>
    <t>Fo4kitkFB3I</t>
  </si>
  <si>
    <t>https://www.youtube.com/watch?v=Fo4kitkFB3I</t>
  </si>
  <si>
    <t>6d64Yy7qCa8?si=ILGXJXjNSUOPQrdL</t>
  </si>
  <si>
    <t>https://www.youtube.com/watch?v=6d64Yy7qCa8&amp;list=PLFcHFay5s7iQiPa3cq-0jjjUqIe-u41ot&amp;index=7</t>
  </si>
  <si>
    <t>https://drive.google.com/file/d/1GTVgFppeXYq54AhnwztJfjv2rvmlNR9k/view?usp=drive_link</t>
  </si>
  <si>
    <t>Standard normal table for proportion above</t>
  </si>
  <si>
    <t>اوپر کے تناسب کے لیے معیاری نارمل ٹیبل</t>
  </si>
  <si>
    <t>i9FzFfv1rQg</t>
  </si>
  <si>
    <t>https://www.youtube.com/watch?v=i9FzFfv1rQg</t>
  </si>
  <si>
    <t>kdYBYZ_v8VA?si=eR_v6ITMGc5aFKv_</t>
  </si>
  <si>
    <t>https://www.youtube.com/watch?v=kdYBYZ_v8VA&amp;list=PLFcHFay5s7iQiPa3cq-0jjjUqIe-u41ot&amp;index=8</t>
  </si>
  <si>
    <t>https://drive.google.com/file/d/1GXVMKXILoQnwIdlFzuh28bpEPDGFUY2a/view?usp=drive_link</t>
  </si>
  <si>
    <t>Standard normal table for proportion between values</t>
  </si>
  <si>
    <t>قدروں کے درمیان تناسب کے لیے معیاری عام جدول</t>
  </si>
  <si>
    <t>uwhV0TAPmWc</t>
  </si>
  <si>
    <t>https://www.youtube.com/watch?v=uwhV0TAPmWc</t>
  </si>
  <si>
    <t>nmUEekC9KI4?si=ASjifxNggU7DfG6M</t>
  </si>
  <si>
    <t>https://www.youtube.com/watch?v=nmUEekC9KI4&amp;list=PLFcHFay5s7iQiPa3cq-0jjjUqIe-u41ot&amp;index=6</t>
  </si>
  <si>
    <t>https://drive.google.com/file/d/1GW8jjpZt07-YQg-z9O39wiZM3SJaAOv_/view?usp=drive_link</t>
  </si>
  <si>
    <t>Finding z-score for a percentile</t>
  </si>
  <si>
    <t>پرسنٹائل کے لیے زیڈ سکور تلاش کرنا</t>
  </si>
  <si>
    <t>S5_5KyCVjrU</t>
  </si>
  <si>
    <t>https://www.youtube.com/watch?v=S5_5KyCVjrU</t>
  </si>
  <si>
    <t>AnDwaOsMjUU?si=f4lHr5n-mka98KmQ</t>
  </si>
  <si>
    <t>https://www.youtube.com/watch?v=AnDwaOsMjUU&amp;list=PLFcHFay5s7iQiPa3cq-0jjjUqIe-u41ot&amp;index=33</t>
  </si>
  <si>
    <t>https://drive.google.com/file/d/1GgYRKni4Y1CpLmV6pQ-2REF5qV4aU7D2/view?usp=drive_link</t>
  </si>
  <si>
    <t>Hypen is missing from the urdu video's title</t>
  </si>
  <si>
    <t>Threshold for low percentile</t>
  </si>
  <si>
    <t>کم پرسنٹائل کے لیے حد</t>
  </si>
  <si>
    <t>umYWWMfxUCI</t>
  </si>
  <si>
    <t>https://www.youtube.com/watch?v=umYWWMfxUCI</t>
  </si>
  <si>
    <t>0QTdlRz-SBs?si=4VOzRp4BECbxVzPY</t>
  </si>
  <si>
    <t>https://www.youtube.com/watch?v=0QTdlRz-SBs&amp;list=PLFcHFay5s7iQiPa3cq-0jjjUqIe-u41ot&amp;index=5</t>
  </si>
  <si>
    <t>https://drive.google.com/file/d/1Gd4Q9VnHI6EXPd5mHhc6LRmXtz4tio61/view?usp=drive_link</t>
  </si>
  <si>
    <t>Deep definition of the normal distribution</t>
  </si>
  <si>
    <t>عام تقسیم کی گہری تعریف</t>
  </si>
  <si>
    <t>hgtMWR3TFnY</t>
  </si>
  <si>
    <t>https://www.youtube.com/watch?v=hgtMWR3TFnY</t>
  </si>
  <si>
    <t>MbT3eW9sw7M?si=GzSF4Mnfkjf72sIq</t>
  </si>
  <si>
    <t>https://www.youtube.com/watch?v=MbT3eW9sw7M&amp;list=PLFcHFay5s7iQiPa3cq-0jjjUqIe-u41ot&amp;index=38</t>
  </si>
  <si>
    <t>https://drive.google.com/file/d/1Ghr_zEYlyziRicEZruc_yyEl_fNh65ZX/view?usp=drive_link</t>
  </si>
  <si>
    <t>Normal distribution excel exercise</t>
  </si>
  <si>
    <t>عام تقسیم ایکسل ورزش</t>
  </si>
  <si>
    <t>yTGEMoaWDCQ</t>
  </si>
  <si>
    <t>https://www.youtube.com/watch?v=yTGEMoaWDCQ</t>
  </si>
  <si>
    <t>pPO_yrmUGBo?si=PoDrMxt4uRVx3fUm</t>
  </si>
  <si>
    <t>https://www.youtube.com/watch?v=pPO_yrmUGBo&amp;list=PLFcHFay5s7iQiPa3cq-0jjjUqIe-u41ot&amp;index=23</t>
  </si>
  <si>
    <t>https://drive.google.com/file/d/1GivGNPLdajW6mhQiEKRfSKUghCkVaWWd/view?usp=drive_link</t>
  </si>
  <si>
    <t>Bivariate relationship linearity, strength and direction</t>
  </si>
  <si>
    <t>متضاد تعلقات کی لکیری، طاقت اور سمت</t>
  </si>
  <si>
    <t>30LcZqRfPRY</t>
  </si>
  <si>
    <t>https://www.youtube.com/watch?v=30LcZqRfPRY</t>
  </si>
  <si>
    <t>v1Qf-E_lqdw?si=w1LoZ3GjVpfwOqBM</t>
  </si>
  <si>
    <t>https://www.youtube.com/watch?v=v1Qf-E_lqdw&amp;list=PLFcHFay5s7iQiPa3cq-0jjjUqIe-u41ot&amp;index=45</t>
  </si>
  <si>
    <t>https://drive.google.com/file/d/1GmVmQdMbsxsNDBboeX1iFstAQhEJc78j/view?usp=drive_link</t>
  </si>
  <si>
    <t>Calculating correlation coefficient r</t>
  </si>
  <si>
    <t>ارتباط کے گتانک کا حساب لگانا r</t>
  </si>
  <si>
    <t>u4ugaNo6v1Q</t>
  </si>
  <si>
    <t>https://www.youtube.com/watch?v=u4ugaNo6v1Q</t>
  </si>
  <si>
    <t>J-YfxsTJIIM?si=oEkFmkETYfghI-kZ</t>
  </si>
  <si>
    <t>https://www.youtube.com/watch?v=J-YfxsTJIIM&amp;list=PLFcHFay5s7iQiPa3cq-0jjjUqIe-u41ot&amp;index=44</t>
  </si>
  <si>
    <t>https://drive.google.com/file/d/1H-s3vDpj40WgUuZj5xo08S3CInXPgUr1/view?usp=drive_link</t>
  </si>
  <si>
    <t>Introduction to residuals and least squares regression</t>
  </si>
  <si>
    <t>بقایا اور کم از کم مربع رجعت کا تعارف</t>
  </si>
  <si>
    <t>yMgFHbjbAW8</t>
  </si>
  <si>
    <t>https://www.youtube.com/watch?v=yMgFHbjbAW8</t>
  </si>
  <si>
    <t>neKiFaSNBqM?si=TUkQQS_T8E0_FvSJ</t>
  </si>
  <si>
    <t>https://www.youtube.com/watch?v=neKiFaSNBqM&amp;list=PLFcHFay5s7iQiPa3cq-0jjjUqIe-u41ot&amp;index=26</t>
  </si>
  <si>
    <t>https://drive.google.com/file/d/1H0nxYosaJ7d3EG4HIO6G3QMdIAvKah80/view?usp=drive_link</t>
  </si>
  <si>
    <t>Calculating residual example</t>
  </si>
  <si>
    <t>بقایا مثال کا حساب لگانا</t>
  </si>
  <si>
    <t>50ezMTE_BuA</t>
  </si>
  <si>
    <t>https://www.youtube.com/watch?v=50ezMTE_BuA</t>
  </si>
  <si>
    <t>GdgHvIN6gs4?si=IQknJwW_ZhulkWEx</t>
  </si>
  <si>
    <t>https://www.youtube.com/watch?v=GdgHvIN6gs4&amp;list=PLFcHFay5s7iQiPa3cq-0jjjUqIe-u41ot&amp;index=43</t>
  </si>
  <si>
    <t>https://drive.google.com/file/d/1HAVt0fnXbaGeReSQ79Cq8n_OlVccMrOr/view?usp=drive_link</t>
  </si>
  <si>
    <t>Calculating the equation of a regression line</t>
  </si>
  <si>
    <t>ریگریشن لائن کی مساوات کا حساب لگانا</t>
  </si>
  <si>
    <t>FGesqq22TCM</t>
  </si>
  <si>
    <t>https://www.youtube.com/watch?v=FGesqq22TCM</t>
  </si>
  <si>
    <t>vIIdamNE3OM?si=BW4zPwc4gFbkpYC2</t>
  </si>
  <si>
    <t>https://www.youtube.com/watch?v=vIIdamNE3OM&amp;list=PLFcHFay5s7iQiPa3cq-0jjjUqIe-u41ot&amp;index=41</t>
  </si>
  <si>
    <t>https://drive.google.com/file/d/1H4qxsIEb5dv19Rt29TG6u3jzGsMBF2L0/view?usp=drive_link</t>
  </si>
  <si>
    <t>Interpreting slope of regression line</t>
  </si>
  <si>
    <t>ریگریشن لائن کی ڈھلوان کی ترجمانی کرنا</t>
  </si>
  <si>
    <t>PplggM0KtJ8</t>
  </si>
  <si>
    <t>https://www.youtube.com/watch?v=PplggM0KtJ8</t>
  </si>
  <si>
    <t>M4KhtLLIaTs?si=9lhOX70mYmt8aYk9</t>
  </si>
  <si>
    <t>https://www.youtube.com/watch?v=M4KhtLLIaTs&amp;list=PLFcHFay5s7iQiPa3cq-0jjjUqIe-u41ot&amp;index=28</t>
  </si>
  <si>
    <t>https://drive.google.com/file/d/1HRMpzV46biRqzKv25SmyuVquK-aWFRPZ/view?usp=drive_link</t>
  </si>
  <si>
    <t>Interpreting y-intercept in regression model</t>
  </si>
  <si>
    <t>ریگریشن ماڈل میں y-intercept کی تشریح</t>
  </si>
  <si>
    <t>00YVR5TSZqw</t>
  </si>
  <si>
    <t>https://www.youtube.com/watch?v=00YVR5TSZqw</t>
  </si>
  <si>
    <t>SkqTN9-49hM?si=s0qtrsbf6x05jGnO</t>
  </si>
  <si>
    <t>https://www.youtube.com/watch?v=SkqTN9-49hM&amp;list=PLFcHFay5s7iQiPa3cq-0jjjUqIe-u41ot&amp;index=27</t>
  </si>
  <si>
    <t>https://drive.google.com/file/d/1HN1YMpyL6vuhySh0AE9vXhHhMaXdW1Vf/view?usp=drive_link</t>
  </si>
  <si>
    <t>Residual plots</t>
  </si>
  <si>
    <t>بقایا پلاٹ</t>
  </si>
  <si>
    <t>VamMrPZ-8fc</t>
  </si>
  <si>
    <t>https://www.youtube.com/watch?v=VamMrPZ-8fc</t>
  </si>
  <si>
    <t>5hR-D3VZtdQ?si=fIsw-fcWvcelSH15</t>
  </si>
  <si>
    <t>https://www.youtube.com/watch?v=5hR-D3VZtdQ&amp;list=PLFcHFay5s7iQiPa3cq-0jjjUqIe-u41ot&amp;index=15</t>
  </si>
  <si>
    <t>https://drive.google.com/file/d/1HJPXO4HG09xeWfiX7AwpLYiSCk24JcCW/view?usp=drive_link</t>
  </si>
  <si>
    <t>The Google drive file cannot be played</t>
  </si>
  <si>
    <t>R-squared or coefficient of determination</t>
  </si>
  <si>
    <t>R-squared یا تعیین کا گتانک</t>
  </si>
  <si>
    <t>lng4ZgConCM</t>
  </si>
  <si>
    <t>https://www.youtube.com/watch?v=lng4ZgConCM</t>
  </si>
  <si>
    <t>PtHtk2s8M48?si=iaR5dqnIX3qOHvsb</t>
  </si>
  <si>
    <t>https://www.youtube.com/watch?v=PtHtk2s8M48&amp;list=PLFcHFay5s7iQiPa3cq-0jjjUqIe-u41ot&amp;index=14</t>
  </si>
  <si>
    <t>https://drive.google.com/file/d/1HTwe_SjFchRrqiVOS1mornjXDr0rvk0L/view?usp=drive_link</t>
  </si>
  <si>
    <t>Standard deviation of residuals or Root-mean-square error (RMSD)</t>
  </si>
  <si>
    <t>بقایا جات کا معیاری انحراف یا روٹ میین اسکوائر ایرر (RMSD)</t>
  </si>
  <si>
    <t>zMFdb__sUpw</t>
  </si>
  <si>
    <t>https://www.youtube.com/watch?v=zMFdb__sUpw</t>
  </si>
  <si>
    <t>YT8wUZfQK1A?si=EL58ApsSjoF5hhio</t>
  </si>
  <si>
    <t>https://www.youtube.com/watch?v=YT8wUZfQK1A&amp;list=PLFcHFay5s7iQiPa3cq-0jjjUqIe-u41ot&amp;index=10</t>
  </si>
  <si>
    <t>https://drive.google.com/file/d/1HVo4p3zdW5KP0sQ8zzCFH9DHjneRb7H1/view?usp=drive_link</t>
  </si>
  <si>
    <t>Interpreting computer regression data</t>
  </si>
  <si>
    <t>کمپیوٹر ریگریشن ڈیٹا کی تشریح</t>
  </si>
  <si>
    <t>sIJj7Q77SVI</t>
  </si>
  <si>
    <t>https://www.youtube.com/watch?v=sIJj7Q77SVI</t>
  </si>
  <si>
    <t>aVuQsNdvtFU?si=j5dXfWu_6ts_YoXA</t>
  </si>
  <si>
    <t>https://www.youtube.com/watch?v=aVuQsNdvtFU&amp;list=PLFcHFay5s7iQiPa3cq-0jjjUqIe-u41ot&amp;index=29</t>
  </si>
  <si>
    <t>https://drive.google.com/file/d/1HUB78OQC4bbCjLyQ182K7mEfInzkyP0I/view?usp=drive_link</t>
  </si>
  <si>
    <t>Advanced Statistics and probability II</t>
  </si>
  <si>
    <t>Impact of removing outliers on regression lines</t>
  </si>
  <si>
    <t>اعلی درجے کے شماریات اور امکان II</t>
  </si>
  <si>
    <t>رجعت کی خطوط پر آؤٹ لیرز کو ہٹانے کا اثر</t>
  </si>
  <si>
    <t>TbS7S7lb9Es</t>
  </si>
  <si>
    <t>https://www.youtube.com/watch?v=TbS7S7lb9Es</t>
  </si>
  <si>
    <t>GcwoxdGIhPY?si=NIJKlYxXfS9SUs6s</t>
  </si>
  <si>
    <t>https://www.youtube.com/watch?v=GcwoxdGIhPY&amp;list=PLFcHFay5s7iQiPa3cq-0jjjUqIe-u41ot&amp;index=30</t>
  </si>
  <si>
    <t>https://drive.google.com/file/d/1HXUYP_4VGSf-olRcUOVbhEQcj8irvFh1/view?usp=drive_link</t>
  </si>
  <si>
    <t>Squared error of regression line</t>
  </si>
  <si>
    <t>ریگریشن لائن کی مربع غلطی</t>
  </si>
  <si>
    <t>6OvhLPS7rj4</t>
  </si>
  <si>
    <t>https://www.youtube.com/watch?v=6OvhLPS7rj4</t>
  </si>
  <si>
    <t>ZKgIRGJSRtE?si=6O5eitfIEYYbf1o6</t>
  </si>
  <si>
    <t>https://www.youtube.com/watch?v=ZKgIRGJSRtE&amp;list=PLFcHFay5s7iQiPa3cq-0jjjUqIe-u41ot&amp;index=11</t>
  </si>
  <si>
    <t>https://drive.google.com/file/d/1HXBo5okypNXArRe6bim2U5AVwvdRNFqF/view?usp=drive_link</t>
  </si>
  <si>
    <t>Proof (part 1) minimizing squared error to regression line</t>
  </si>
  <si>
    <t>ثبوت (حصہ 1) ریگریشن لائن میں مربع غلطی کو کم کرنا</t>
  </si>
  <si>
    <t>mIx2Oj5y9Q8</t>
  </si>
  <si>
    <t>https://www.youtube.com/watch?v=mIx2Oj5y9Q8</t>
  </si>
  <si>
    <t>FY4ZRszWwqE?si=IH7qZTGftaCKPKps</t>
  </si>
  <si>
    <t>https://www.youtube.com/watch?v=FY4ZRszWwqE&amp;list=PLFcHFay5s7iQiPa3cq-0jjjUqIe-u41ot&amp;index=22</t>
  </si>
  <si>
    <t>https://drive.google.com/file/d/1Hc0YGt2bY7nl-kP2J3Gs385ubYHhx1f7/view?usp=drive_link</t>
  </si>
  <si>
    <t>Proof is not in brackets</t>
  </si>
  <si>
    <t>Proof (part 2) minimizing squared error to regression line</t>
  </si>
  <si>
    <t>ثبوت (حصہ 2) ریگریشن لائن میں مربع غلطی کو کم کرنا</t>
  </si>
  <si>
    <t>f6OnoxctvUk</t>
  </si>
  <si>
    <t>https://www.youtube.com/watch?v=f6OnoxctvUk</t>
  </si>
  <si>
    <t>kwNeBr5Ex7k?si=uAUP-WKwkHGYIhko</t>
  </si>
  <si>
    <t>https://www.youtube.com/watch?v=kwNeBr5Ex7k&amp;list=PLFcHFay5s7iQiPa3cq-0jjjUqIe-u41ot&amp;index=20</t>
  </si>
  <si>
    <t>https://drive.google.com/file/d/1Hpu3qCVsTn6fTz9q6FQh9RFWQuTbb3ve/view?usp=drive_link</t>
  </si>
  <si>
    <t>Proof (part 3) minimizing squared error to regression line</t>
  </si>
  <si>
    <t>ثبوت (حصہ 3) ریگریشن لائن میں مربع غلطی کو کم کرنا</t>
  </si>
  <si>
    <t>u1HhUB3NP8g</t>
  </si>
  <si>
    <t>https://www.youtube.com/watch?v=u1HhUB3NP8g</t>
  </si>
  <si>
    <t>pGmS3yVjKC4?si=LbJv-7UkEjCZMblG</t>
  </si>
  <si>
    <t>https://www.youtube.com/watch?v=pGmS3yVjKC4&amp;list=PLFcHFay5s7iQiPa3cq-0jjjUqIe-u41ot&amp;index=19</t>
  </si>
  <si>
    <t>https://drive.google.com/file/d/1HrejjJr9pnDIgwT0SyEZjhEtXqac0bOa/view?usp=drive_link</t>
  </si>
  <si>
    <t>Proof (part 4) minimizing squared error to regression line</t>
  </si>
  <si>
    <t>ثبوت (حصہ 4) ریگریشن لائن میں مربع غلطی کو کم کرنا</t>
  </si>
  <si>
    <t>8RSTQl0bQuw</t>
  </si>
  <si>
    <t>https://www.youtube.com/watch?v=8RSTQl0bQuw</t>
  </si>
  <si>
    <t>o4ywl4GLpHc?si=aAnIEXjVQ48ltoF9</t>
  </si>
  <si>
    <t>https://www.youtube.com/watch?v=o4ywl4GLpHc&amp;list=PLFcHFay5s7iQiPa3cq-0jjjUqIe-u41ot&amp;index=18</t>
  </si>
  <si>
    <t>https://drive.google.com/file/d/1HvkzH_DUgHE7c8FtmvJBTMJ7diXlig3Y/view?usp=drive_link</t>
  </si>
  <si>
    <t>Regression line example</t>
  </si>
  <si>
    <t>ریگریشن لائن کی مثال</t>
  </si>
  <si>
    <t>GAmzwIkGFgE</t>
  </si>
  <si>
    <t>https://www.youtube.com/watch?v=GAmzwIkGFgE</t>
  </si>
  <si>
    <t>cb8BWEQi60I?si=OdsMD56c6022UnKG</t>
  </si>
  <si>
    <t>https://www.youtube.com/watch?v=cb8BWEQi60I&amp;list=PLFcHFay5s7iQiPa3cq-0jjjUqIe-u41ot&amp;index=16</t>
  </si>
  <si>
    <t>https://drive.google.com/file/d/1HurOcuoDr_NxQPwTEFaQiIG1ZgdCgb3j/view?usp=drive_link</t>
  </si>
  <si>
    <t>Second regression example</t>
  </si>
  <si>
    <t>دوسری رجعت کی مثال</t>
  </si>
  <si>
    <t>ww_yT9ckPWw</t>
  </si>
  <si>
    <t>https://www.youtube.com/watch?v=ww_yT9ckPWw</t>
  </si>
  <si>
    <t>4OCXMHr4YHA?si=3SDObJK1nlFWaIqm</t>
  </si>
  <si>
    <t>https://www.youtube.com/watch?v=4OCXMHr4YHA&amp;list=PLFcHFay5s7iQiPa3cq-0jjjUqIe-u41ot&amp;index=13</t>
  </si>
  <si>
    <t>https://drive.google.com/file/d/1HyUhTgymq5qJuTDxVSxaMyBHGbEzmPPN/view?usp=drive_link</t>
  </si>
  <si>
    <t>Calculating R-squared</t>
  </si>
  <si>
    <t>R-squared کا حساب لگانا</t>
  </si>
  <si>
    <t>Fc5t_5r_7IU</t>
  </si>
  <si>
    <t>https://www.youtube.com/watch?v=Fc5t_5r_7IU</t>
  </si>
  <si>
    <t>EgvSmzIjmCs?si=UKIBy0l57v2wwEr-</t>
  </si>
  <si>
    <t>https://www.youtube.com/watch?v=EgvSmzIjmCs&amp;list=PLFcHFay5s7iQiPa3cq-0jjjUqIe-u41ot&amp;index=42</t>
  </si>
  <si>
    <t>https://drive.google.com/file/d/1HwwqxdziBxtQlNP4-_6PKH_fOLlSxJoJ/view?usp=drive_link</t>
  </si>
  <si>
    <t>Covariance and the regression line</t>
  </si>
  <si>
    <t>ہم آہنگی اور رجعت کی لکیر</t>
  </si>
  <si>
    <t>ualmyZiPs9w</t>
  </si>
  <si>
    <t>https://www.youtube.com/watch?v=ualmyZiPs9w</t>
  </si>
  <si>
    <t>7-F9-0RaPr4?si=kDwYw9dvOe1WrQe_</t>
  </si>
  <si>
    <t>https://www.youtube.com/watch?v=7-F9-0RaPr4&amp;list=PLFcHFay5s7iQiPa3cq-0jjjUqIe-u41ot&amp;index=39</t>
  </si>
  <si>
    <t>https://drive.google.com/file/d/1I1yVvDW8OG0fePlTrD409VShtTCfnICn/view?usp=drive_link</t>
  </si>
  <si>
    <t>Miscellaneous</t>
  </si>
  <si>
    <t>Patterning and Algebra</t>
  </si>
  <si>
    <t>Expressions with two variables</t>
  </si>
  <si>
    <t>متفرق</t>
  </si>
  <si>
    <t>پیٹرننگ اور الجبرا</t>
  </si>
  <si>
    <t>دو متغیرات کے ساتھ اظہار</t>
  </si>
  <si>
    <t>KdfSUbEFums</t>
  </si>
  <si>
    <t>https://www.youtube.com/watch?v=KdfSUbEFums</t>
  </si>
  <si>
    <t>WmEqEQ2KdMU?si=D1K873yT4jjzf98l</t>
  </si>
  <si>
    <t>https://www.youtube.com/watch?v=WmEqEQ2KdMU</t>
  </si>
  <si>
    <t>https://drive.google.com/file/d/1IFWsOOPu0PjTKJXmEz_hofuCi7Q2QuBK/view?usp=drive_link</t>
  </si>
  <si>
    <t>Algebra basics</t>
  </si>
  <si>
    <t>Solving hairy proportions</t>
  </si>
  <si>
    <t>الجبرا کی بنیادی باتیں</t>
  </si>
  <si>
    <t>بالوں والے تناسب کو حل کرنا</t>
  </si>
  <si>
    <t>qzsR7cChujg</t>
  </si>
  <si>
    <t>https://www.youtube.com/watch?v=qzsR7cChujg</t>
  </si>
  <si>
    <t>FSXwNV__4Lg?si=XI5aPCzpTLudEps8</t>
  </si>
  <si>
    <t>https://www.youtube.com/watch?v=FSXwNV__4Lg</t>
  </si>
  <si>
    <t>https://drive.google.com/file/d/1I92UQEbSXXZeQLjGhdJxmowWFhk6b6Pb/view?usp=drive_link</t>
  </si>
  <si>
    <t>Equation practice with segment addition</t>
  </si>
  <si>
    <t>طبقہ کے اضافے کے ساتھ مساوات کی مشق</t>
  </si>
  <si>
    <t>YFqeMzfcyg4</t>
  </si>
  <si>
    <t>https://www.youtube.com/watch?v=YFqeMzfcyg4</t>
  </si>
  <si>
    <t>Na5Sw8gEEkA?si=Okbu9Rd2cU9T6R1y</t>
  </si>
  <si>
    <t>https://www.youtube.com/watch?v=Na5Sw8gEEkA</t>
  </si>
  <si>
    <t>https://drive.google.com/file/d/1I53nEv8Zrob6hXcC2tPXx0JxkTLJkGxX/view?usp=drive_link</t>
  </si>
  <si>
    <t>Equation practice with midpoints</t>
  </si>
  <si>
    <t>وسط پوائنٹس کے ساتھ مساوات کی مشق</t>
  </si>
  <si>
    <t>E0TNh9uWesw</t>
  </si>
  <si>
    <t>https://www.youtube.com/watch?v=E0TNh9uWesw</t>
  </si>
  <si>
    <t>04pQYwGWg_0?si=BlT2Tgw2WE_sram3</t>
  </si>
  <si>
    <t>https://www.youtube.com/watch?v=04pQYwGWg_0</t>
  </si>
  <si>
    <t>https://drive.google.com/file/d/1IPgmeHVDPW2sHijt4fH3ksg1VRpYp34O/view?usp=drive_link</t>
  </si>
  <si>
    <t>Thiago asks: How much time does a goalkeeper have to react to a penalty kick?</t>
  </si>
  <si>
    <t>تھیاگو پوچھتا ہے: ایک گول کیپر کو پینلٹی کک پر کتنا وقت لگتا ہے؟</t>
  </si>
  <si>
    <t>XtJwkIacpi8</t>
  </si>
  <si>
    <t>https://www.youtube.com/watch?v=XtJwkIacpi8</t>
  </si>
  <si>
    <t>YGnT1TWD5iU?si=X__WIjXH-rgK7LDg</t>
  </si>
  <si>
    <t>https://www.youtube.com/watch?v=YGnT1TWD5iU</t>
  </si>
  <si>
    <t>https://drive.google.com/file/d/1ILQmTFrWIqqmV8mOJvzs5eP79vxX7CPI/view?usp=drive_link</t>
  </si>
  <si>
    <t>Complex numbers</t>
  </si>
  <si>
    <t>Solving quadratic equations: complex roots</t>
  </si>
  <si>
    <t>پیچیدہ نمبر</t>
  </si>
  <si>
    <t>چوکور مساوات کو حل کرنا: پیچیدہ جڑیں۔</t>
  </si>
  <si>
    <t>dnjK4DPqh0k</t>
  </si>
  <si>
    <t>https://www.youtube.com/watch?v=dnjK4DPqh0k</t>
  </si>
  <si>
    <t>https://www.youtube.com/watch?v=49nuqdmv5JM</t>
  </si>
  <si>
    <t>https://drive.google.com/file/d/1IXWxRq4yZGRmCIo2cn0FWq97nZuhD30b/view?usp=drive_link</t>
  </si>
  <si>
    <t>Working with units</t>
  </si>
  <si>
    <t>Intro to dimensional analysis</t>
  </si>
  <si>
    <t>یونٹس کے ساتھ کام کرنا</t>
  </si>
  <si>
    <t>جہتی تجزیہ کا تعارف</t>
  </si>
  <si>
    <t>hIAdCTNi1S8</t>
  </si>
  <si>
    <t>https://www.youtube.com/watch?v=hIAdCTNi1S8</t>
  </si>
  <si>
    <t>quPAAqqfWiA</t>
  </si>
  <si>
    <t>https://www.youtube.com/watch?v=quPAAqqfWiA</t>
  </si>
  <si>
    <t>https://drive.google.com/file/d/1IRXBoh4x1Rs1o57NHwt3Pt_cjpwnmpmn/view?usp=drive_link</t>
  </si>
  <si>
    <t>The OG video and the Urdu Video, conceptually are the same but in different contexts</t>
  </si>
  <si>
    <t>Same rate with different units</t>
  </si>
  <si>
    <t>مختلف اکائیوں کے ساتھ ایک ہی شرح</t>
  </si>
  <si>
    <t>d5lcGCbV5cM</t>
  </si>
  <si>
    <t>https://www.youtube.com/watch?v=d5lcGCbV5cM</t>
  </si>
  <si>
    <t>ZWLnNlIdIXg</t>
  </si>
  <si>
    <t>https://www.youtube.com/watch?v=ZWLnNlIdIXg</t>
  </si>
  <si>
    <t>https://drive.google.com/file/d/1IZh_N6MnLYxgyMUn6EBYfDr7E_nPJiAE/view?usp=drive_link</t>
  </si>
  <si>
    <t>Appropriate units</t>
  </si>
  <si>
    <t>مناسب یونٹس</t>
  </si>
  <si>
    <t>xZRRPOneU2c</t>
  </si>
  <si>
    <t>https://www.youtube.com/watch?v=xZRRPOneU2c</t>
  </si>
  <si>
    <t>2tjXaD-yv5M</t>
  </si>
  <si>
    <t>https://www.youtube.com/watch?v=2tjXaD-yv5M</t>
  </si>
  <si>
    <t>https://drive.google.com/file/d/1IYbI1Oe-MSdbj-YUpvcSSxv7tP8dSyvi/view?usp=drive_link</t>
  </si>
  <si>
    <t>Interpreting units in formulas</t>
  </si>
  <si>
    <t>فارمولوں میں اکائیوں کی تشریح</t>
  </si>
  <si>
    <t>VbgYvbtiirQ</t>
  </si>
  <si>
    <t>https://www.youtube.com/watch?v=VbgYvbtiirQ</t>
  </si>
  <si>
    <t>ySFqPPOho64</t>
  </si>
  <si>
    <t>https://www.youtube.com/watch?v=ySFqPPOho64</t>
  </si>
  <si>
    <t>https://drive.google.com/file/d/1InNwrX4CSBeItB9yxm0XQp9wJIhnRF7R/view?usp=drive_link</t>
  </si>
  <si>
    <t>Interpreting units in formulas: novel units</t>
  </si>
  <si>
    <t>فارمولوں میں اکائیوں کی تشریح: ناول یونٹس</t>
  </si>
  <si>
    <t>CSNeYAV95UU</t>
  </si>
  <si>
    <t>https://www.youtube.com/watch?v=CSNeYAV95UU</t>
  </si>
  <si>
    <t>DL3fngLbJbM</t>
  </si>
  <si>
    <t>https://www.youtube.com/watch?v=DL3fngLbJbM</t>
  </si>
  <si>
    <t>https://drive.google.com/file/d/1Im1dr4tb0X1_b15gp0NwXXqEoZ3vJ9nW/view?usp=drive_link</t>
  </si>
  <si>
    <t>Worked example: Rate problem</t>
  </si>
  <si>
    <t>کام کی مثال: شرح کا مسئلہ</t>
  </si>
  <si>
    <t>F0LLR7bs7Qo</t>
  </si>
  <si>
    <t>https://www.youtube.com/watch?v=F0LLR7bs7Qo</t>
  </si>
  <si>
    <t>0C__Y42bjwA</t>
  </si>
  <si>
    <t>https://www.youtube.com/watch?v=0C__Y42bjwA</t>
  </si>
  <si>
    <t>https://drive.google.com/file/d/1If4CGDSlq9MsdhC5NwJ9wDw0K-E7fY4G/view?usp=drive_link</t>
  </si>
  <si>
    <t>Multiple units word problem: drug dosage (advanced)</t>
  </si>
  <si>
    <t>ایک سے زیادہ یونٹس لفظ مسئلہ: منشیات کی خوراک (اعلی درجے کی)</t>
  </si>
  <si>
    <t>ScvuRb6vsz4</t>
  </si>
  <si>
    <t>https://www.youtube.com/watch?v=ScvuRb6vsz4</t>
  </si>
  <si>
    <t>ON14R4tbqAI</t>
  </si>
  <si>
    <t>https://www.youtube.com/watch?v=ON14R4tbqAI</t>
  </si>
  <si>
    <t>https://drive.google.com/file/d/1IcUqa5OYvsDMBL60kOW6fft8WWER5Zw_/view?usp=drive_link</t>
  </si>
  <si>
    <t>Comparing quantities</t>
  </si>
  <si>
    <t>Intro to compound interest</t>
  </si>
  <si>
    <t>مقدار کا موازنہ کرنا</t>
  </si>
  <si>
    <t>مرکب سود کا تعارف</t>
  </si>
  <si>
    <t>inayVc1w72M</t>
  </si>
  <si>
    <t>https://www.youtube.com/watch?v=inayVc1w72M</t>
  </si>
  <si>
    <t>97InfsaLMew</t>
  </si>
  <si>
    <t>https://www.youtube.com/watch?v=97InfsaLMew</t>
  </si>
  <si>
    <t>https://drive.google.com/file/d/1Iw5PAEgskCo3fMPXVSoXb97HhVR4CdQa/view?usp=drive_link</t>
  </si>
  <si>
    <t>Solved example: compound interest</t>
  </si>
  <si>
    <t>حل شدہ مثال: مرکب سود</t>
  </si>
  <si>
    <t>cf-Pab4YR40</t>
  </si>
  <si>
    <t>https://www.youtube.com/watch?v=cf-Pab4YR40</t>
  </si>
  <si>
    <t>kl1udPQc70c</t>
  </si>
  <si>
    <t>https://www.youtube.com/watch?v=kl1udPQc70c</t>
  </si>
  <si>
    <t>https://drive.google.com/file/d/1IulH95fNdZ3alzkIlU9A6wvk212H3Rh2/view?usp=drive_link</t>
  </si>
  <si>
    <t>Module 4: Percent and proportional relationships</t>
  </si>
  <si>
    <t>Identifying scale factors</t>
  </si>
  <si>
    <t>ماڈیول 4: فیصد اور متناسب تعلقات</t>
  </si>
  <si>
    <t>پیمانے کے عوامل کی نشاندہی کرنا</t>
  </si>
  <si>
    <t>Z3SXp8jDbdU</t>
  </si>
  <si>
    <t>https://www.youtube.com/watch?v=Z3SXp8jDbdU</t>
  </si>
  <si>
    <t>wM4fNvDgAbk</t>
  </si>
  <si>
    <t>https://www.youtube.com/watch?v=wM4fNvDgAbk</t>
  </si>
  <si>
    <t>https://drive.google.com/file/d/1J6YQH5JLIMGl2zCdznFHOeWK9V9VVcTW/view?usp=drive_link</t>
  </si>
  <si>
    <t>Introduction to Complex Numbers</t>
  </si>
  <si>
    <t>Intro to complex numbers</t>
  </si>
  <si>
    <t>پیچیدہ نمبروں کا تعارف</t>
  </si>
  <si>
    <t>12YQo46Jvcs</t>
  </si>
  <si>
    <t>https://www.youtube.com/watch?v=12YQo46Jvcs</t>
  </si>
  <si>
    <t>SrqZQN2kU8s</t>
  </si>
  <si>
    <t>https://www.youtube.com/watch?v=SrqZQN2kU8s</t>
  </si>
  <si>
    <t>https://drive.google.com/file/d/1zULn5TW6Zsl-Vflroqrzc_SdHgcp4tm-/view?usp=drive_link</t>
  </si>
  <si>
    <t xml:space="preserve"> Syed Muhammad Kumail </t>
  </si>
  <si>
    <t>How to classify complex numbers example</t>
  </si>
  <si>
    <t>پیچیدہ نمبروں کی درجہ بندی کرنے کا طریقہ</t>
  </si>
  <si>
    <t>5O4aQA4qy_U</t>
  </si>
  <si>
    <t>https://www.youtube.com/watch?v=5O4aQA4qy_U</t>
  </si>
  <si>
    <t>k5CG_bs10VM</t>
  </si>
  <si>
    <t>https://www.youtube.com/watch?v=k5CG_bs10VM</t>
  </si>
  <si>
    <t>https://drive.google.com/file/d/1umu7p3xP16xtnwlIgekOnq4AxOCsumqC/view?usp=drive_link</t>
  </si>
  <si>
    <t>Plotting numbers on the complex plane</t>
  </si>
  <si>
    <t>پیچیدہ طیارے میں نمبروں کی منصوبہ بندی کرنا</t>
  </si>
  <si>
    <t>_0ICXF7COiQ</t>
  </si>
  <si>
    <t>https://www.youtube.com/watch?v=_0ICXF7COiQ</t>
  </si>
  <si>
    <t>B9GzVd7Lo7Y</t>
  </si>
  <si>
    <t>https://www.youtube.com/watch?v=B9GzVd7Lo7Y</t>
  </si>
  <si>
    <t>https://drive.google.com/file/d/1amSmMcamnT_DpyWKVwtWEygGWJjIU3AJ/view?usp=drive_link</t>
  </si>
  <si>
    <t>Adding complex numbers</t>
  </si>
  <si>
    <t>پیچیدہ نمبر شامل کرنا</t>
  </si>
  <si>
    <t>g9QICD1B3RY</t>
  </si>
  <si>
    <t>https://www.youtube.com/watch?v=g9QICD1B3RY</t>
  </si>
  <si>
    <t>oQRy7pLiBHw</t>
  </si>
  <si>
    <t>https://www.youtube.com/watch?v=oQRy7pLiBHw</t>
  </si>
  <si>
    <t>https://drive.google.com/file/d/1LYH5JJ8rL3esq44_20SHKwtaOpE8LGde/view?usp=drive_link</t>
  </si>
  <si>
    <t>Subtracting complex numbers</t>
  </si>
  <si>
    <t>پیچیدہ تعداد کو گھٹا دینا</t>
  </si>
  <si>
    <t>tvXRaZbIjO8</t>
  </si>
  <si>
    <t>https://www.youtube.com/watch?v=tvXRaZbIjO8</t>
  </si>
  <si>
    <t>seuLp9MoWWg</t>
  </si>
  <si>
    <t>https://www.youtube.com/watch?v=seuLp9MoWWg</t>
  </si>
  <si>
    <t>https://drive.google.com/file/d/1FhIpuVggpy_arxivtd6f7RVPa9abROqu/view?usp=drive_link</t>
  </si>
  <si>
    <t>Multiplying complex numbers</t>
  </si>
  <si>
    <t>پیچیدہ تعداد کو ضرب دینا</t>
  </si>
  <si>
    <t>cWn6g8Qqvs4</t>
  </si>
  <si>
    <t>https://www.youtube.com/watch?v=cWn6g8Qqvs4</t>
  </si>
  <si>
    <t>bS6d0-_pl0o</t>
  </si>
  <si>
    <t>https://www.youtube.com/watch?v=bS6d0-_pl0o</t>
  </si>
  <si>
    <t>https://drive.google.com/file/d/1q2IarkxVz3hZRWcV3R3j_anLXvmUAnnd/view?usp=drive_link</t>
  </si>
  <si>
    <t>Intro to complex number conjugates</t>
  </si>
  <si>
    <t>پیچیدہ نمبر اجزاء سے تعارف</t>
  </si>
  <si>
    <t>BZxZ_eEuJBM</t>
  </si>
  <si>
    <t>https://www.youtube.com/watch?v=BZxZ_eEuJBM</t>
  </si>
  <si>
    <t>ODINGX2n7R0</t>
  </si>
  <si>
    <t>https://www.youtube.com/watch?v=ODINGX2n7R0</t>
  </si>
  <si>
    <t>https://drive.google.com/file/d/1O9o9zn0vdalLwnfjB9ioTEIX4D_JtnWT/view?usp=drive_link</t>
  </si>
  <si>
    <t>Complex number conjugates</t>
  </si>
  <si>
    <t>پیچیدہ نمبر اجزاء</t>
  </si>
  <si>
    <t>dbxJ6LD0344</t>
  </si>
  <si>
    <t>https://www.youtube.com/watch?v=dbxJ6LD0344</t>
  </si>
  <si>
    <t>SYrhJ3jYNok</t>
  </si>
  <si>
    <t>https://www.youtube.com/watch?v=SYrhJ3jYNok</t>
  </si>
  <si>
    <t>https://drive.google.com/file/d/1bCCeZI4UQ9hkSUXSO4jYJxjV9d6Az34H/view?usp=drive_link</t>
  </si>
  <si>
    <t>Dividing complex numbers</t>
  </si>
  <si>
    <t>پیچیدہ تعداد کو تقسیم کرنا</t>
  </si>
  <si>
    <t>Z8j5RDOibV4</t>
  </si>
  <si>
    <t>https://www.youtube.com/watch?v=Z8j5RDOibV4</t>
  </si>
  <si>
    <t>OXBQL-zreD0</t>
  </si>
  <si>
    <t>https://www.youtube.com/watch?v=OXBQL-zreD0</t>
  </si>
  <si>
    <t>https://drive.google.com/file/d/1qN8sB_dqJVLYf_GTXL8umozlF_zEe0ye/view?usp=drive_link</t>
  </si>
  <si>
    <t>Graphing Complex numbers</t>
  </si>
  <si>
    <t>Distance &amp; midpoint of complex numbers</t>
  </si>
  <si>
    <t>گرافنگ پیچیدہ نمبر</t>
  </si>
  <si>
    <t>پیچیدہ تعداد کا فاصلہ اور مڈ پوائنٹ</t>
  </si>
  <si>
    <t>Efoeqb6tC88</t>
  </si>
  <si>
    <t>https://www.youtube.com/watch?v=Efoeqb6tC88</t>
  </si>
  <si>
    <t>LWUDCcbtm5I</t>
  </si>
  <si>
    <t>https://www.youtube.com/watch?v=LWUDCcbtm5I</t>
  </si>
  <si>
    <t>https://drive.google.com/file/d/1EvmHp8q8S577UH0BENhp36DrBAfW5ZSi/view?usp=drive_link</t>
  </si>
  <si>
    <t>Polar &amp; rectangular forms of complex numbers</t>
  </si>
  <si>
    <t>پیچیدہ تعداد کی قطبی اور آئتاکار شکلیں</t>
  </si>
  <si>
    <t>558pZbtfRnA</t>
  </si>
  <si>
    <t>https://www.youtube.com/watch?v=558pZbtfRnA</t>
  </si>
  <si>
    <t>iiF6eS_YCCE</t>
  </si>
  <si>
    <t>https://www.youtube.com/watch?v=iiF6eS_YCCE</t>
  </si>
  <si>
    <t>https://drive.google.com/file/d/1aZZ5UkTCFwVWcaSNA9jT3JKQJ5UVvXlL/view?usp=drive_link</t>
  </si>
  <si>
    <t>Dividing complex numbers: polar &amp; exponential form</t>
  </si>
  <si>
    <t>پیچیدہ اعداد کو تقسیم کرنا: قطبی اور کفایت شعاری</t>
  </si>
  <si>
    <t>DffEl4pewTs</t>
  </si>
  <si>
    <t>https://www.youtube.com/watch?v=DffEl4pewTs</t>
  </si>
  <si>
    <t>o6hAIq4pQxA</t>
  </si>
  <si>
    <t>https://www.youtube.com/watch?v=o6hAIq4pQxA</t>
  </si>
  <si>
    <t>https://drive.google.com/file/d/1d6BicLSb6WGqsr0oUikBSFyzfBjMG0Gn/view?usp=drive_link</t>
  </si>
  <si>
    <t>Powers of complex numbers</t>
  </si>
  <si>
    <t>پیچیدہ تعداد کے اختیارات</t>
  </si>
  <si>
    <t>dl_9NC_J6yo</t>
  </si>
  <si>
    <t>https://www.youtube.com/watch?v=dl_9NC_J6yo</t>
  </si>
  <si>
    <t>BqOnpYhZlPY</t>
  </si>
  <si>
    <t>https://www.youtube.com/watch?v=BqOnpYhZlPY</t>
  </si>
  <si>
    <t>https://drive.google.com/file/d/1tmp1AZXENKbIgzeizUCuTiQeB6gABFVl/view?usp=drive_link</t>
  </si>
  <si>
    <t>Complex number equations: x¬≥=1</t>
  </si>
  <si>
    <t>پیچیدہ نمبر مساوات: x¬≥ = 1</t>
  </si>
  <si>
    <t>4wwGvV-zdTk</t>
  </si>
  <si>
    <t>https://www.youtube.com/watch?v=4wwGvV-zdTk</t>
  </si>
  <si>
    <t>u3Qm3jqRfws</t>
  </si>
  <si>
    <t>https://www.youtube.com/watch?v=u3Qm3jqRfws</t>
  </si>
  <si>
    <t>https://drive.google.com/file/d/10LAdjIqLxi8SDcdHFCkoD87aogS0UnIg/view</t>
  </si>
  <si>
    <t>Complex Numbers</t>
  </si>
  <si>
    <t>Factorizing Complex Numbers</t>
  </si>
  <si>
    <t>Complex numbers &amp; sum of squares factorization</t>
  </si>
  <si>
    <t>پیچیدہ تعداد</t>
  </si>
  <si>
    <t>پیچیدہ تعداد کو فیکٹرائز کرنا</t>
  </si>
  <si>
    <t>پیچیدہ نمبر اور مربع عنصر کی رقم</t>
  </si>
  <si>
    <t>8TPofjGXDR4</t>
  </si>
  <si>
    <t>https://www.youtube.com/watch?v=8TPofjGXDR4</t>
  </si>
  <si>
    <t>CYZ_7jgB6nY</t>
  </si>
  <si>
    <t>https://www.youtube.com/watch?v=CYZ_7jgB6nY</t>
  </si>
  <si>
    <t>https://drive.google.com/file/d/1GHyOQsvzSBMEGjtyZgTyVT-BAHy5UUj7/view?usp=drive_link</t>
  </si>
  <si>
    <t>Strategies for subtracting more complex decimals with tenths</t>
  </si>
  <si>
    <t>دسویں کے ساتھ زیادہ پیچیدہ اعشاریہ کو گھٹانے کے لئے حکمت عملی</t>
  </si>
  <si>
    <t>IE0HQoLrbX4</t>
  </si>
  <si>
    <t>https://www.youtube.com/watch?v=IE0HQoLrbX4</t>
  </si>
  <si>
    <t>VhguSyrOw5c</t>
  </si>
  <si>
    <t>https://www.youtube.com/watch?v=VhguSyrOw5c</t>
  </si>
  <si>
    <t>https://drive.google.com/file/d/1oSVY6v-YaKdHvwlaZ1m2z3iyWwEtJ0Jm/view?usp=drive_link</t>
  </si>
  <si>
    <t>Complex roots of the characteristic equations 1</t>
  </si>
  <si>
    <t>خصوصیت مساوات کی پیچیدہ جڑیں 1</t>
  </si>
  <si>
    <t>6xEO4BeawzA</t>
  </si>
  <si>
    <t>https://www.youtube.com/watch?v=6xEO4BeawzA</t>
  </si>
  <si>
    <t>8S5g1vCa9PQ</t>
  </si>
  <si>
    <t>https://www.youtube.com/watch?v=8S5g1vCa9PQ</t>
  </si>
  <si>
    <t>https://drive.google.com/file/d/1q7vZQ0_HSHxk_De4RyTJdzg6fB-nHw7R/view?usp=drive_link</t>
  </si>
  <si>
    <t>Complex roots of the characteristic equations 2</t>
  </si>
  <si>
    <t>خصوصیت کی مساوات کی پیچیدہ جڑیں 2</t>
  </si>
  <si>
    <t>jJyRrIZ595c</t>
  </si>
  <si>
    <t>https://www.youtube.com/watch?v=jJyRrIZ595c</t>
  </si>
  <si>
    <t>PoHrAnaXnMw</t>
  </si>
  <si>
    <t>https://www.youtube.com/watch?v=PoHrAnaXnMw</t>
  </si>
  <si>
    <t>https://drive.google.com/file/d/1TgBn5mp3661X30qOdgrPL1UOd-JdIEYl/view?usp=drive_link</t>
  </si>
  <si>
    <t>Complex roots of the characteristic equations 3</t>
  </si>
  <si>
    <t>خصوصیت کی مساوات کی پیچیدہ جڑیں 3</t>
  </si>
  <si>
    <t>rGaM6pwqhB0</t>
  </si>
  <si>
    <t>https://www.youtube.com/watch?v=rGaM6pwqhB0</t>
  </si>
  <si>
    <t>FOfUqspLjv0</t>
  </si>
  <si>
    <t>https://www.youtube.com/watch?v=FOfUqspLjv0</t>
  </si>
  <si>
    <t>https://drive.google.com/file/d/126iL9AyZLUtgJlOaJ1G-fODk7I652I3w/view?usp=drive_link</t>
  </si>
  <si>
    <t>Matrices and Determinants</t>
  </si>
  <si>
    <t>Introduction to Matrices</t>
  </si>
  <si>
    <t>Intro to matrices</t>
  </si>
  <si>
    <t>میٹرکس</t>
  </si>
  <si>
    <t>میٹرکس کا تعارف</t>
  </si>
  <si>
    <t>0oGJTQCy4cQ</t>
  </si>
  <si>
    <t>https://www.youtube.com/watch?v=0oGJTQCy4cQ</t>
  </si>
  <si>
    <t>UdIvPpEkLvA</t>
  </si>
  <si>
    <t>https://www.youtube.com/watch?v=UdIvPpEkLvA</t>
  </si>
  <si>
    <t>https://drive.google.com/file/d/1liIMv40HcO2qQDP5Opmtbhh5Uxt-2K-o/view?usp=drive_link</t>
  </si>
  <si>
    <t>Same video and concept explained differently</t>
  </si>
  <si>
    <t>Intro to matrix multiplication</t>
  </si>
  <si>
    <t>میٹرکس ضرب کا تعارف</t>
  </si>
  <si>
    <t>kT4Mp9EdVqs</t>
  </si>
  <si>
    <t>https://www.youtube.com/watch?v=kT4Mp9EdVqs</t>
  </si>
  <si>
    <t>3ifz72uoTZk</t>
  </si>
  <si>
    <t>https://www.youtube.com/watch?v=3ifz72uoTZk</t>
  </si>
  <si>
    <t>https://drive.google.com/file/d/1-PNXnZaiUl9KkSBJSvTiVylcQ7JYmyYC/view?usp=drive_link</t>
  </si>
  <si>
    <t>Multiplying matrices</t>
  </si>
  <si>
    <t>میٹرکس کو ضرب دینا</t>
  </si>
  <si>
    <t>OMA2Mwo0aZg</t>
  </si>
  <si>
    <t>https://www.youtube.com/watch?v=OMA2Mwo0aZg</t>
  </si>
  <si>
    <t>HRNXCjDMzRA</t>
  </si>
  <si>
    <t>https://www.youtube.com/watch?v=HRNXCjDMzRA</t>
  </si>
  <si>
    <t>https://drive.google.com/file/d/1Mdl0xz-p9oG-A4rbUcLYgMj9pweInNIo/view?usp=drive_link</t>
  </si>
  <si>
    <t>Transforming vectors using matrices</t>
  </si>
  <si>
    <t>میٹرکس کا استعمال کرتے ہوئے ویکٹر کو تبدیل کرنا</t>
  </si>
  <si>
    <t>Kh8HKAxdEyw</t>
  </si>
  <si>
    <t>https://www.youtube.com/watch?v=Kh8HKAxdEyw</t>
  </si>
  <si>
    <t>qI7MGNzpucc</t>
  </si>
  <si>
    <t>https://www.youtube.com/watch?v=qI7MGNzpucc</t>
  </si>
  <si>
    <t>https://drive.google.com/file/d/14IqEtU8y5Ymelr8pE5Q_JH_4a4dpDE3h/view?usp=drive_link</t>
  </si>
  <si>
    <t>Transforming polygons using matrices</t>
  </si>
  <si>
    <t>میٹرکس کا استعمال کرتے ہوئے کثیر الاضلاع کو تبدیل کرنا</t>
  </si>
  <si>
    <t>RKBSX-6pKgY</t>
  </si>
  <si>
    <t>https://www.youtube.com/watch?v=RKBSX-6pKgY</t>
  </si>
  <si>
    <t>sROoN52cpEw</t>
  </si>
  <si>
    <t>https://www.youtube.com/watch?v=sROoN52cpEw</t>
  </si>
  <si>
    <t>https://drive.google.com/file/d/1gEXJ7GY7nfMdJhg_LJguZceId49Bp5xB/view?usp=drive_link</t>
  </si>
  <si>
    <t>Visual representation of transformation from matrix</t>
  </si>
  <si>
    <t>میٹرکس سے تبدیلی کی بصری نمائندگی</t>
  </si>
  <si>
    <t>3tyM_M3FQNM</t>
  </si>
  <si>
    <t>https://www.youtube.com/watch?v=3tyM_M3FQNM</t>
  </si>
  <si>
    <t>-FimMml0PE0</t>
  </si>
  <si>
    <t>https://www.youtube.com/watch?v=-FimMml0PE0</t>
  </si>
  <si>
    <t>https://drive.google.com/file/d/1fdWq1fo7gQ3AuX2xvZCzkvF3T1d8tRZu/view?usp=drive_link</t>
  </si>
  <si>
    <t>Adding &amp; subtracting matrices</t>
  </si>
  <si>
    <t>میٹرکس کو شامل کرنا اور گھٹا دینا</t>
  </si>
  <si>
    <t>WR9qCSXJlyY</t>
  </si>
  <si>
    <t>https://www.youtube.com/watch?v=WR9qCSXJlyY</t>
  </si>
  <si>
    <t>zv-87EbKvXo</t>
  </si>
  <si>
    <t>https://www.youtube.com/watch?v=zv-87EbKvXo</t>
  </si>
  <si>
    <t>https://drive.google.com/file/d/105qIaJx_lvjl1BgjFbnHQKC8EzX1NLCe/view?usp=drive_link</t>
  </si>
  <si>
    <t>Multiplying matrices by scalars</t>
  </si>
  <si>
    <t>اسکیلرز کے ذریعہ میٹرکس کو ضرب دینا</t>
  </si>
  <si>
    <t>TbaltFbJ3wE</t>
  </si>
  <si>
    <t>https://www.youtube.com/watch?v=TbaltFbJ3wE</t>
  </si>
  <si>
    <t>V5J32bxNOc0</t>
  </si>
  <si>
    <t>https://www.youtube.com/watch?v=V5J32bxNOc0</t>
  </si>
  <si>
    <t>https://drive.google.com/file/d/1K9Ul8JOd62LA3bzrsTusPj8VRH5jtgvb/view?usp=drive_link</t>
  </si>
  <si>
    <t>Intro to identity matrix</t>
  </si>
  <si>
    <t>انٹرو ٹو شناخت میٹرکس</t>
  </si>
  <si>
    <t>3cnIa0fYJkY</t>
  </si>
  <si>
    <t>https://www.youtube.com/watch?v=3cnIa0fYJkY</t>
  </si>
  <si>
    <t>hlKggalDTyQ</t>
  </si>
  <si>
    <t>https://www.youtube.com/watch?v=hlKggalDTyQ</t>
  </si>
  <si>
    <t>https://drive.google.com/file/d/15HpAy2A2SjlaeLWrjimlQB1qVubRRwnZ/view?usp=drive_link</t>
  </si>
  <si>
    <t>Dimensions of identity matrix</t>
  </si>
  <si>
    <t>شناخت میٹرکس کے طول و عرض</t>
  </si>
  <si>
    <t>l7p1X5pdDoc</t>
  </si>
  <si>
    <t>https://www.youtube.com/watch?v=l7p1X5pdDoc</t>
  </si>
  <si>
    <t>L61hTGzSUW0</t>
  </si>
  <si>
    <t>https://www.youtube.com/watch?v=L61hTGzSUW0</t>
  </si>
  <si>
    <t>https://drive.google.com/file/d/1u4jIUCZfWlMPfs1_zDLgIO0IU5cGTjz5/view?usp=drive_link</t>
  </si>
  <si>
    <t>Is matrix multiplication commutative?</t>
  </si>
  <si>
    <t>کیا میٹرکس ضرب ہے؟</t>
  </si>
  <si>
    <t>z-SU7P-gIoQ</t>
  </si>
  <si>
    <t>https://www.youtube.com/watch?v=z-SU7P-gIoQ</t>
  </si>
  <si>
    <t>tb6pM90reRA</t>
  </si>
  <si>
    <t>https://www.youtube.com/watch?v=tb6pM90reRA</t>
  </si>
  <si>
    <t>https://drive.google.com/file/d/10io3GnOMfWiYniYaoA9hdiYrWx3epBkI/view?usp=drive_link</t>
  </si>
  <si>
    <t>Associative property of matrix multiplication</t>
  </si>
  <si>
    <t>میٹرکس ضرب کی ایسوسی ایٹیو پراپرٹی</t>
  </si>
  <si>
    <t>8Ryfe82DTcM</t>
  </si>
  <si>
    <t>https://www.youtube.com/watch?v=8Ryfe82DTcM</t>
  </si>
  <si>
    <t>pfIcFANK2Ww</t>
  </si>
  <si>
    <t>https://www.youtube.com/watch?v=pfIcFANK2Ww</t>
  </si>
  <si>
    <t>https://drive.google.com/file/d/1bkKxemetEzhQoLvYHvPjid5FPX8Ale2y/view?usp=drive_link</t>
  </si>
  <si>
    <t>Zero matrix &amp; matrix multiplication</t>
  </si>
  <si>
    <t>زیرو میٹرکس اور میٹرکس ضرب</t>
  </si>
  <si>
    <t>LOf8bfjiLow</t>
  </si>
  <si>
    <t>https://www.youtube.com/watch?v=LOf8bfjiLow</t>
  </si>
  <si>
    <t>rf32IxqutYA</t>
  </si>
  <si>
    <t>https://www.youtube.com/watch?v=rf32IxqutYA</t>
  </si>
  <si>
    <t>https://drive.google.com/file/d/1lPsQJ1v6q6DkBAul96tOpaaW77lRRAcy/view?usp=drive_link</t>
  </si>
  <si>
    <t>Determinant of a 2x2 matrix</t>
  </si>
  <si>
    <t>2x2 میٹرکس کا تعین کرنے والا</t>
  </si>
  <si>
    <t>OU9sWHk_dlw</t>
  </si>
  <si>
    <t>https://www.youtube.com/watch?v=OU9sWHk_dlw</t>
  </si>
  <si>
    <t>jQ8e125p6AA</t>
  </si>
  <si>
    <t>https://www.youtube.com/watch?v=jQ8e125p6AA</t>
  </si>
  <si>
    <t>https://drive.google.com/file/d/1AQCLX5uVUewAvT9ofF3_7wMgGzvCQRPv/view?usp=drive_link</t>
  </si>
  <si>
    <t>Inverting Matrices</t>
  </si>
  <si>
    <t>Intro to matrix inverses</t>
  </si>
  <si>
    <t>میٹرکس کو الٹا کرنا</t>
  </si>
  <si>
    <t>تعارف سے میٹرکس الٹا</t>
  </si>
  <si>
    <t>sT9IgHjjhiY</t>
  </si>
  <si>
    <t>https://www.youtube.com/watch?v=sT9IgHjjhiY</t>
  </si>
  <si>
    <t>T11wtd63How</t>
  </si>
  <si>
    <t>https://www.youtube.com/watch?v=T11wtd63How</t>
  </si>
  <si>
    <t>https://drive.google.com/file/d/1xwxt-PNhCyeDn-eRjYbOl_SJb6Vejb7p/view?usp=drive_link</t>
  </si>
  <si>
    <t>Determining invertible matrices</t>
  </si>
  <si>
    <t>انورٹ ایبل میٹرکس کا تعین کرنا</t>
  </si>
  <si>
    <t>UqyN7-tRS00</t>
  </si>
  <si>
    <t>https://www.youtube.com/watch?v=UqyN7-tRS00</t>
  </si>
  <si>
    <t>pAWhDaCGNMA</t>
  </si>
  <si>
    <t>https://www.youtube.com/watch?v=pAWhDaCGNMA</t>
  </si>
  <si>
    <t>https://drive.google.com/file/d/1cpMxsEm3JddQvQMTGVwJUT9loRqPlZMH/view?usp=drive_link</t>
  </si>
  <si>
    <t>Finding inverse of a 2x2 matrix using determinant &amp; adjugate</t>
  </si>
  <si>
    <t>عامل اور ایڈجگیٹ کا استعمال کرتے ہوئے 2x2 میٹرکس کا الٹا تلاش کرنا</t>
  </si>
  <si>
    <t>01c12NaUQDw</t>
  </si>
  <si>
    <t>https://www.youtube.com/watch?v=01c12NaUQDw</t>
  </si>
  <si>
    <t>2Ni8SyiI9NA</t>
  </si>
  <si>
    <t>https://www.youtube.com/watch?v=2Ni8SyiI9NA</t>
  </si>
  <si>
    <t>https://drive.google.com/file/d/1iCLkAFshXEz24DT3lDrIh9-6oCzf6RAy/view?usp=drive_link</t>
  </si>
  <si>
    <t>Representing linear systems with matrix equations</t>
  </si>
  <si>
    <t>میٹرکس مساوات کے ساتھ لکیری نظام کی نمائندگی کرنا</t>
  </si>
  <si>
    <t>EC2mgUZyzoA</t>
  </si>
  <si>
    <t>https://www.youtube.com/watch?v=EC2mgUZyzoA</t>
  </si>
  <si>
    <t>C7JzSIEPPVE</t>
  </si>
  <si>
    <t>https://www.youtube.com/watch?v=C7JzSIEPPVE</t>
  </si>
  <si>
    <t>https://drive.google.com/file/d/1rwsYLHbTobgOeSf9i8ZiRfJVrc-67l5w/view?usp=drive_link</t>
  </si>
  <si>
    <t>Solving linear systems with matrix equations</t>
  </si>
  <si>
    <t>میٹرکس مساوات کے ساتھ لکیری سسٹم کو حل کرنا</t>
  </si>
  <si>
    <t>0_DYEFtlCiM</t>
  </si>
  <si>
    <t>https://www.youtube.com/watch?v=0_DYEFtlCiM</t>
  </si>
  <si>
    <t>8v18ZqM8dgk</t>
  </si>
  <si>
    <t>https://www.youtube.com/watch?v=8v18ZqM8dgk</t>
  </si>
  <si>
    <t>https://drive.google.com/file/d/1jnpalz1GpORJ6DocuMfe8foBoyG9cpkq/view?usp=drive_link</t>
  </si>
  <si>
    <t>Matrix word problem: vector combination</t>
  </si>
  <si>
    <t>میٹرکس ورڈ کا مسئلہ: ویکٹر کا مجموعہ</t>
  </si>
  <si>
    <t>gsNgdVdAT1o</t>
  </si>
  <si>
    <t>https://www.youtube.com/watch?v=gsNgdVdAT1o</t>
  </si>
  <si>
    <t>vFY-GQ2Suzw</t>
  </si>
  <si>
    <t>https://www.youtube.com/watch?v=vFY-GQ2Suzw</t>
  </si>
  <si>
    <t>https://drive.google.com/file/d/1pN6-2aGs46Soy8iRLa1lr2JPApElyM4V/view?usp=drive_link</t>
  </si>
  <si>
    <t>Matrix word problem: prices</t>
  </si>
  <si>
    <t>میٹرکس ورڈ کا مسئلہ: قیمتیں</t>
  </si>
  <si>
    <t>PPOIlLhsT6s</t>
  </si>
  <si>
    <t>https://www.youtube.com/watch?v=PPOIlLhsT6s</t>
  </si>
  <si>
    <t>CrqnA8aOLfw</t>
  </si>
  <si>
    <t>https://www.youtube.com/watch?v=CrqnA8aOLfw</t>
  </si>
  <si>
    <t>https://drive.google.com/file/d/1CUb1QEQ28HGCj7UZvFxFFHppD5HYZD3G/view?usp=drive_link</t>
  </si>
  <si>
    <t>Inverting a 3x3 matrix using gaussian elimination</t>
  </si>
  <si>
    <t>گاوسی کے خاتمے کا استعمال کرتے ہوئے 3x3 میٹرکس کو تبدیل کرنا</t>
  </si>
  <si>
    <t>S4n-tQZnU6o</t>
  </si>
  <si>
    <t>https://www.youtube.com/watch?v=S4n-tQZnU6o</t>
  </si>
  <si>
    <t>xRknl97taw4</t>
  </si>
  <si>
    <t>https://www.youtube.com/watch?v=xRknl97taw4</t>
  </si>
  <si>
    <t>https://drive.google.com/file/d/1ULn_G34fP0w9oteRKW5f5t2YSmF5Rnc2/view?usp=drive_link</t>
  </si>
  <si>
    <t>Determinant of a 3x3 matrix: standard method (1 of 2)</t>
  </si>
  <si>
    <t>3x3 میٹرکس کا تعین کرنے والا: معیاری طریقہ (2 کا 1)</t>
  </si>
  <si>
    <t>u00I3MCrspU</t>
  </si>
  <si>
    <t>https://www.youtube.com/watch?v=u00I3MCrspU</t>
  </si>
  <si>
    <t>20-l6R5-O3o</t>
  </si>
  <si>
    <t>https://www.youtube.com/watch?v=20-l6R5-O3o</t>
  </si>
  <si>
    <t>https://drive.google.com/file/d/1BcJTC9Cy8aAeg4IPMhuIvFddxdNF_qUB/view?usp=drive_link</t>
  </si>
  <si>
    <t>Determinant of a 3x3 matrix: shortcut method (2 of 2)</t>
  </si>
  <si>
    <t>3x3 میٹرکس کا تعین کرنے والا: شارٹ کٹ کا طریقہ (2 میں سے 2)</t>
  </si>
  <si>
    <t>v4MenooI1J0</t>
  </si>
  <si>
    <t>https://www.youtube.com/watch?v=v4MenooI1J0</t>
  </si>
  <si>
    <t>nUl6CMAc-LM</t>
  </si>
  <si>
    <t>https://www.youtube.com/watch?v=nUl6CMAc-LM</t>
  </si>
  <si>
    <t>https://drive.google.com/file/d/1U7lVjM3B3PMhKGEFVliJRa8clPchic2m/view?usp=drive_link</t>
  </si>
  <si>
    <t>Inverting a 3x3 matrix using determinants part 1: matrix of minors and cofactor matrix</t>
  </si>
  <si>
    <t>تعی .ن کا استعمال کرتے ہوئے 3x3 میٹرکس کو الٹ دینا حصہ 1: نابالغوں اور کوفیکٹر میٹرکس کا میٹرکس</t>
  </si>
  <si>
    <t>xZBbfLLfVV4</t>
  </si>
  <si>
    <t>https://www.youtube.com/watch?v=xZBbfLLfVV4</t>
  </si>
  <si>
    <t>D2AlI3bjw3g</t>
  </si>
  <si>
    <t>https://www.youtube.com/watch?v=D2AlI3bjw3g</t>
  </si>
  <si>
    <t>https://drive.google.com/file/d/1Hflfik43mmD6lqqirUrfTJO5KrlyxF2b/view?usp=drive_link</t>
  </si>
  <si>
    <t>Inverting a 3x3 matrix using determinants part 2: adjugate matrix</t>
  </si>
  <si>
    <t>تعی .ن کا استعمال کرتے ہوئے 3x3 میٹرکس کو الٹ دینا حصہ 2: ایڈجسٹ میٹرکس</t>
  </si>
  <si>
    <t>ArcrdMkEmKo</t>
  </si>
  <si>
    <t>https://www.youtube.com/watch?v=ArcrdMkEmKo</t>
  </si>
  <si>
    <t>3JIJB9YKRV4</t>
  </si>
  <si>
    <t>https://www.youtube.com/watch?v=3JIJB9YKRV4</t>
  </si>
  <si>
    <t>https://drive.google.com/file/d/1QwKS9kk0uv2iA0mBTLuPbWV184JKlqlx/view?usp=drive_link</t>
  </si>
  <si>
    <t>Solving Systems of Equations with Matrices</t>
  </si>
  <si>
    <t>Solving a system of 3 equations and 4 variables using matrix row-echelon form</t>
  </si>
  <si>
    <t>میٹرک کے ساتھ مساوات کے نظام کو حل کرنا</t>
  </si>
  <si>
    <t>میٹرکس قطار ایکیلون فارم کا استعمال کرتے ہوئے 3 مساوات اور 4 متغیرات کے نظام کو حل کرنا</t>
  </si>
  <si>
    <t>L0CmbneYETs</t>
  </si>
  <si>
    <t>https://www.youtube.com/watch?v=L0CmbneYETs</t>
  </si>
  <si>
    <t>CIMUotLoSBg</t>
  </si>
  <si>
    <t>https://www.youtube.com/watch?v=CIMUotLoSBg</t>
  </si>
  <si>
    <t>https://drive.google.com/file/d/1rWRZxmzxntXEf3TitAvoVQl3wOgwvc2s/view?usp=drive_link</t>
  </si>
  <si>
    <t>Using matrix row-echelon form in order to show a linear system has no solutions</t>
  </si>
  <si>
    <t>لکیری نظام کو ظاہر کرنے کے لئے میٹرکس قطار ایکیلون فارم کا استعمال کرنے کے لئے کوئی حل نہیں ہے</t>
  </si>
  <si>
    <t>JVDrlTdzxiI</t>
  </si>
  <si>
    <t>https://www.youtube.com/watch?v=JVDrlTdzxiI</t>
  </si>
  <si>
    <t>I3fHdR5e4Rg</t>
  </si>
  <si>
    <t>https://www.youtube.com/watch?v=I3fHdR5e4Rg</t>
  </si>
  <si>
    <t>https://drive.google.com/file/d/10tpOM3ZKr0SdjuT93fcYdzRVr08lkcRX/view?usp=drive_link</t>
  </si>
  <si>
    <t>Defined matrix operations</t>
  </si>
  <si>
    <t>وضاحتی میٹرکس آپریشنز</t>
  </si>
  <si>
    <t>O1-9f1g0OsI</t>
  </si>
  <si>
    <t>https://www.youtube.com/watch?v=O1-9f1g0OsI</t>
  </si>
  <si>
    <t>avuBCOOnr1U</t>
  </si>
  <si>
    <t>https://www.youtube.com/watch?v=avuBCOOnr1U</t>
  </si>
  <si>
    <t>https://drive.google.com/file/d/1i1lOcpjtTJWP2hp5pAFcHkdnhpNYCN9T/view?usp=drive_link</t>
  </si>
  <si>
    <t>Using properties of matrix operations</t>
  </si>
  <si>
    <t>میٹرکس آپریشنز کی خصوصیات کا استعمال</t>
  </si>
  <si>
    <t>OjF765iVuF8</t>
  </si>
  <si>
    <t>https://www.youtube.com/watch?v=OjF765iVuF8</t>
  </si>
  <si>
    <t>7vQXe9vX8q8</t>
  </si>
  <si>
    <t>https://www.youtube.com/watch?v=7vQXe9vX8q8</t>
  </si>
  <si>
    <t>https://drive.google.com/file/d/1xlvAyYgauGMR7BZBpklFB4QIBc0yINo9/view?usp=drive_link</t>
  </si>
  <si>
    <t>Using identity &amp; zero matrices</t>
  </si>
  <si>
    <t>شناخت اور صفر میٹرکس کا استعمال</t>
  </si>
  <si>
    <t>ikadoCpDNT8</t>
  </si>
  <si>
    <t>https://www.youtube.com/watch?v=ikadoCpDNT8</t>
  </si>
  <si>
    <t>tgclmAZ0Nec</t>
  </si>
  <si>
    <t>https://www.youtube.com/watch?v=tgclmAZ0Nec</t>
  </si>
  <si>
    <t>https://drive.google.com/file/d/10NMaS3FoB-7q43aFSEqmaMONPQfumHBB/view?usp=drive_link</t>
  </si>
  <si>
    <t>Matrix vector products</t>
  </si>
  <si>
    <t>میٹرکس ویکٹر مصنوعات</t>
  </si>
  <si>
    <t>7Mo4S2wyMg4</t>
  </si>
  <si>
    <t>https://www.youtube.com/watch?v=7Mo4S2wyMg4</t>
  </si>
  <si>
    <t>FriT34O4fkM</t>
  </si>
  <si>
    <t>https://www.youtube.com/watch?v=FriT34O4fkM</t>
  </si>
  <si>
    <t>https://drive.google.com/file/d/1d2-OX5spqNQXaFIDCDwrmsxHAgQ2aNvQ/view?usp=drive_link</t>
  </si>
  <si>
    <t>Computing a jacobian matrix</t>
  </si>
  <si>
    <t>جیکبیان میٹرکس کی کمپیوٹنگ</t>
  </si>
  <si>
    <t>CGbBbH1e7Yw</t>
  </si>
  <si>
    <t>https://www.youtube.com/watch?v=CGbBbH1e7Yw</t>
  </si>
  <si>
    <t>M6VZWkE8sIE</t>
  </si>
  <si>
    <t>https://www.youtube.com/watch?v=M6VZWkE8sIE</t>
  </si>
  <si>
    <t>https://drive.google.com/file/d/15h427ZSckTrDTJYIIx-lKTkoR0FC07qT/view?usp=drive_link</t>
  </si>
  <si>
    <t>Jacobian prerequisite knowledge</t>
  </si>
  <si>
    <t>جیکبیائی شرط علم</t>
  </si>
  <si>
    <t>VmfTXVG9S0U</t>
  </si>
  <si>
    <t>https://www.youtube.com/watch?v=VmfTXVG9S0U</t>
  </si>
  <si>
    <t>Ek4jqksw2DQ</t>
  </si>
  <si>
    <t>https://www.youtube.com/watch?v=Ek4jqksw2DQ</t>
  </si>
  <si>
    <t>https://drive.google.com/file/d/1g-RlXcaIdnZymd__X9faTKL6WxjDXgpM/view?usp=drive_link</t>
  </si>
  <si>
    <t>Local linearity for a multivariable function</t>
  </si>
  <si>
    <t>ایک ملٹی ویئریبل فنکشن کے لئے مقامی خطوط</t>
  </si>
  <si>
    <t>Vnga_psnCAo</t>
  </si>
  <si>
    <t>https://www.youtube.com/watch?v=Vnga_psnCAo</t>
  </si>
  <si>
    <t>yaOdneysMBQ</t>
  </si>
  <si>
    <t>https://www.youtube.com/watch?v=yaOdneysMBQ</t>
  </si>
  <si>
    <t>https://drive.google.com/file/d/1H0uM75WqnVT6vUAqpgWmvF3L6IfMWvUp/view?usp=drive_link</t>
  </si>
  <si>
    <t>The jacobian determinant</t>
  </si>
  <si>
    <t>جیکبیائی فیصلہ کن</t>
  </si>
  <si>
    <t>p46QWyHQE6M</t>
  </si>
  <si>
    <t>https://www.youtube.com/watch?v=p46QWyHQE6M</t>
  </si>
  <si>
    <t>qJ1zHLgnQXE</t>
  </si>
  <si>
    <t>https://www.youtube.com/watch?v=qJ1zHLgnQXE</t>
  </si>
  <si>
    <t>https://drive.google.com/file/d/1syMeQrIIiNdU7q5I9F3IdUibKpFdEg-D/view?usp=drive_link</t>
  </si>
  <si>
    <t>The jacobian matrix</t>
  </si>
  <si>
    <t>جیکبیان میٹرکس</t>
  </si>
  <si>
    <t>bohL918kXQk</t>
  </si>
  <si>
    <t>https://www.youtube.com/watch?v=bohL918kXQk</t>
  </si>
  <si>
    <t>Qx69-b_SUdo</t>
  </si>
  <si>
    <t>https://www.youtube.com/watch?v=Qx69-b_SUdo</t>
  </si>
  <si>
    <t>https://drive.google.com/file/d/1FqqwMlddcGkRB5nu5uKBmWDFfLT7D5LG/view?usp=drive_link</t>
  </si>
  <si>
    <t>Sequences and Series</t>
  </si>
  <si>
    <t>Arithmetic Sequences and Series</t>
  </si>
  <si>
    <t>ترتیب اور سیریز</t>
  </si>
  <si>
    <t>ریاضی کی ترتیب اور سیریز</t>
  </si>
  <si>
    <t>T8ltIIHpZQk</t>
  </si>
  <si>
    <t>https://www.youtube.com/watch?v=T8ltIIHpZQk</t>
  </si>
  <si>
    <t>lmMb3L78t_g</t>
  </si>
  <si>
    <t>https://www.youtube.com/watch?v=lmMb3L78t_g</t>
  </si>
  <si>
    <t>https://drive.google.com/file/d/1UVGYe7mImeNOfPJGNWupGwy3i73_3hRq/view?usp=drive_link</t>
  </si>
  <si>
    <t>CBpyUu0NVaU</t>
  </si>
  <si>
    <t>https://www.youtube.com/watch?v=CBpyUu0NVaU</t>
  </si>
  <si>
    <t>https://drive.google.com/file/d/1JXt5po31uBNhu33xLoeWYGqYFI2c9ja3/view?usp=drive_link</t>
  </si>
  <si>
    <t>noZKbiydamQ</t>
  </si>
  <si>
    <t>https://www.youtube.com/watch?v=noZKbiydamQ</t>
  </si>
  <si>
    <t>-yq4PS74MH8</t>
  </si>
  <si>
    <t>https://www.youtube.com/watch?v=-yq4PS74MH8</t>
  </si>
  <si>
    <t>https://drive.google.com/file/d/1Mc0ofmo9vuOq8YwoOeSsaBObRkw8b54j/view?usp=drive_link</t>
  </si>
  <si>
    <t>ریاضی کی ترتیب کے فارمولوں کا استعمال کرتے ہوئے</t>
  </si>
  <si>
    <t>gaKm7G9NDAY</t>
  </si>
  <si>
    <t>https://www.youtube.com/watch?v=gaKm7G9NDAY</t>
  </si>
  <si>
    <t>https://drive.google.com/file/d/15BvgF6RVx1wzWNq_DHgEaeXKnZZ35KyX/view?usp=drive_link</t>
  </si>
  <si>
    <t>e32eAxMsmPQ</t>
  </si>
  <si>
    <t>https://www.youtube.com/watch?v=e32eAxMsmPQ</t>
  </si>
  <si>
    <t>VcBa5b1dnO0</t>
  </si>
  <si>
    <t>https://www.youtube.com/watch?v=VcBa5b1dnO0</t>
  </si>
  <si>
    <t>https://drive.google.com/file/d/15GHcC3Z-YiR10ZQ8CP4de3tSlmEiwbxa/view?usp=drive_link</t>
  </si>
  <si>
    <t>j_fTEagay2A</t>
  </si>
  <si>
    <t>https://www.youtube.com/watch?v=j_fTEagay2A</t>
  </si>
  <si>
    <t>oC7eCJ6ob0o</t>
  </si>
  <si>
    <t>https://www.youtube.com/watch?v=oC7eCJ6ob0o</t>
  </si>
  <si>
    <t>https://drive.google.com/file/d/1F59U5Qcvv5CXlVVb5mzXGnkAyZxpgH9D/view?usp=drive_link</t>
  </si>
  <si>
    <t>Sequences word problem: growth pattern</t>
  </si>
  <si>
    <t>ترتیب الفاظ کا مسئلہ: نمو کا نمونہ</t>
  </si>
  <si>
    <t>5aUOtWqx9Hc</t>
  </si>
  <si>
    <t>https://www.youtube.com/watch?v=5aUOtWqx9Hc</t>
  </si>
  <si>
    <t>fnOUTTIB6a8</t>
  </si>
  <si>
    <t>https://www.youtube.com/watch?v=fnOUTTIB6a8</t>
  </si>
  <si>
    <t>https://drive.google.com/file/d/1iQ32Ht3GbA0lClTNQFzeZBFeDh1w6ABr/view?usp=drive_link</t>
  </si>
  <si>
    <t>Arithmetic series intro</t>
  </si>
  <si>
    <t>ریاضی سیریز کا تعارف</t>
  </si>
  <si>
    <t>cYw4MFWsB6c</t>
  </si>
  <si>
    <t>https://www.youtube.com/watch?v=cYw4MFWsB6c</t>
  </si>
  <si>
    <t>pi2iYXAsMBE</t>
  </si>
  <si>
    <t>https://www.youtube.com/watch?v=pi2iYXAsMBE</t>
  </si>
  <si>
    <t>https://drive.google.com/file/d/1faEewUrP8E-XFuK6rwOIAa_NhzFjvY2s/view?usp=drive_link</t>
  </si>
  <si>
    <t>Arithmetic series formula</t>
  </si>
  <si>
    <t>ریاضی سیریز کا فارمولا</t>
  </si>
  <si>
    <t>rvrTF7Edvig</t>
  </si>
  <si>
    <t>https://www.youtube.com/watch?v=rvrTF7Edvig</t>
  </si>
  <si>
    <t>aGqRsE3pmjU</t>
  </si>
  <si>
    <t>https://www.youtube.com/watch?v=aGqRsE3pmjU</t>
  </si>
  <si>
    <t>https://drive.google.com/file/d/1vSPIUHHOOHIwOaA9Ki98-Jzxed14evDH/view?usp=drive_link</t>
  </si>
  <si>
    <t>Worked example: arithmetic series sigma notation</t>
  </si>
  <si>
    <t>کام کی مثال: ریاضی کی سیریز سگما نوٹیشن</t>
  </si>
  <si>
    <t>RM644gFKo_g</t>
  </si>
  <si>
    <t>https://www.youtube.com/watch?v=RM644gFKo_g</t>
  </si>
  <si>
    <t>eGH2XtTuYiA</t>
  </si>
  <si>
    <t>https://www.youtube.com/watch?v=eGH2XtTuYiA</t>
  </si>
  <si>
    <t>https://drive.google.com/file/d/1Kp2hDeNpmwLYh6NiW4e42RdXjeMdSq3I/view?usp=drive_link</t>
  </si>
  <si>
    <t>Worked example: arithmetic series sum expression</t>
  </si>
  <si>
    <t>کام کیا مثال: ریاضی کی سیریز کا خلاصہ اظہار</t>
  </si>
  <si>
    <t>0-wa7voc0uM</t>
  </si>
  <si>
    <t>https://www.youtube.com/watch?v=0-wa7voc0uM</t>
  </si>
  <si>
    <t>9PaqmJK-etU</t>
  </si>
  <si>
    <t>https://www.youtube.com/watch?v=9PaqmJK-etU</t>
  </si>
  <si>
    <t>https://drive.google.com/file/d/10oVXHcSbQi8tltClgPiwYz95hYguDOPf/view?usp=drive_link</t>
  </si>
  <si>
    <t>Geometric Series and Sequences</t>
  </si>
  <si>
    <t>Geometric series introduction</t>
  </si>
  <si>
    <t>جیومیٹرک سیریز اور ترتیب</t>
  </si>
  <si>
    <t>ہندسی سیریز کا تعارف</t>
  </si>
  <si>
    <t>BdsURIUQ04k</t>
  </si>
  <si>
    <t>https://www.youtube.com/watch?v=BdsURIUQ04k</t>
  </si>
  <si>
    <t>dcf8Rjypdwc</t>
  </si>
  <si>
    <t>https://www.youtube.com/watch?v=dcf8Rjypdwc</t>
  </si>
  <si>
    <t>https://drive.google.com/file/d/1Y6zC7KH2dqQ2uh1-dI1N95j4EddVMCCK/view?usp=drive_link</t>
  </si>
  <si>
    <t>Geometric series intro</t>
  </si>
  <si>
    <t>جیومیٹرک سیریز کا تعارف</t>
  </si>
  <si>
    <t>rcRg_gO7-7E</t>
  </si>
  <si>
    <t>https://www.youtube.com/watch?v=rcRg_gO7-7E</t>
  </si>
  <si>
    <t>nYsEmJM8lLQ</t>
  </si>
  <si>
    <t>https://www.youtube.com/watch?v=nYsEmJM8lLQ</t>
  </si>
  <si>
    <t>https://drive.google.com/file/d/1RJGroZcndpYA8sRknjHDqhOBsgGIMOpJ/view?usp=drive_link</t>
  </si>
  <si>
    <t>Finite geometric series formula</t>
  </si>
  <si>
    <t>محدود جیومیٹرک سیریز کا فارمولا</t>
  </si>
  <si>
    <t>i8THsl3AYFI</t>
  </si>
  <si>
    <t>https://www.youtube.com/watch?v=i8THsl3AYFI</t>
  </si>
  <si>
    <t>r0-UE7jgTnA</t>
  </si>
  <si>
    <t>https://www.youtube.com/watch?v=r0-UE7jgTnA</t>
  </si>
  <si>
    <t>https://drive.google.com/file/d/1YeUeixn8r81mbBkX_M_51hsvK2DPyxIE/view?usp=drive_link</t>
  </si>
  <si>
    <t>Worked examples: finite geometric series</t>
  </si>
  <si>
    <t>کام کرنے والی مثالوں: محدود جیومیٹرک سیریز</t>
  </si>
  <si>
    <t>DY9Q3qNmZnw</t>
  </si>
  <si>
    <t>https://www.youtube.com/watch?v=DY9Q3qNmZnw</t>
  </si>
  <si>
    <t>HLgBIEJLdik</t>
  </si>
  <si>
    <t>https://www.youtube.com/watch?v=HLgBIEJLdik</t>
  </si>
  <si>
    <t>https://drive.google.com/file/d/1KP1Qn4Ii09ip1r8wJvHLAkqa_--AIC70/view?usp=drive_link</t>
  </si>
  <si>
    <t>Geometric series word problems: swing</t>
  </si>
  <si>
    <t>جیومیٹرک سیریز کے الفاظ کے مسائل: سوئنگ</t>
  </si>
  <si>
    <t>NlzK79p3QDQ</t>
  </si>
  <si>
    <t>https://www.youtube.com/watch?v=NlzK79p3QDQ</t>
  </si>
  <si>
    <t>8H5gu9L_TmA</t>
  </si>
  <si>
    <t>https://www.youtube.com/watch?v=8H5gu9L_TmA</t>
  </si>
  <si>
    <t>https://drive.google.com/file/d/1iiWt3XGQB0889FCuswPSApP1NrBEbsh1/view?usp=drive_link</t>
  </si>
  <si>
    <t>Geometric series word problems: hike</t>
  </si>
  <si>
    <t>جیومیٹرک سیریز کے الفاظ کے مسائل: اضافے</t>
  </si>
  <si>
    <t>9jxd1EUfQnc</t>
  </si>
  <si>
    <t>https://www.youtube.com/watch?v=9jxd1EUfQnc</t>
  </si>
  <si>
    <t>UKYVquHYEuw</t>
  </si>
  <si>
    <t>https://www.youtube.com/watch?v=UKYVquHYEuw</t>
  </si>
  <si>
    <t>https://drive.google.com/file/d/13RCWzem1O_j948nmR-OAwwQks2wGt_zV/view?usp=drive_link</t>
  </si>
  <si>
    <t>Geometric series with sigma notation</t>
  </si>
  <si>
    <t>سگما اشارے کے ساتھ جیومیٹرک سیریز</t>
  </si>
  <si>
    <t>bT_0pn1lHiY</t>
  </si>
  <si>
    <t>https://www.youtube.com/watch?v=bT_0pn1lHiY</t>
  </si>
  <si>
    <t>XMkphJPbSlU</t>
  </si>
  <si>
    <t>https://www.youtube.com/watch?v=XMkphJPbSlU</t>
  </si>
  <si>
    <t>https://drive.google.com/file/d/13wsFzTEUBu9ZB53L3JUyogCtIhEAI314/view?usp=drive_link</t>
  </si>
  <si>
    <t>Worked example: finite geometric series (sigma notation)</t>
  </si>
  <si>
    <t>کام کیا مثال: محدود جیومیٹرک سیریز (سگما اشارے)</t>
  </si>
  <si>
    <t>AXP5PGSaaYk</t>
  </si>
  <si>
    <t>https://www.youtube.com/watch?v=AXP5PGSaaYk</t>
  </si>
  <si>
    <t>92BAFc4bKd4</t>
  </si>
  <si>
    <t>https://www.youtube.com/watch?v=92BAFc4bKd4</t>
  </si>
  <si>
    <t>https://drive.google.com/file/d/1Dll5IWyFvZoqWa9zkijEfig92EK31OMk/view?usp=drive_link</t>
  </si>
  <si>
    <t>Finite geometric series word problem: social media</t>
  </si>
  <si>
    <t>محدود جیومیٹرک سیریز ورڈ کا مسئلہ: سوشل میڈیا</t>
  </si>
  <si>
    <t>aIjzkiijGnA</t>
  </si>
  <si>
    <t>https://www.youtube.com/watch?v=aIjzkiijGnA</t>
  </si>
  <si>
    <t>70kEfL7DRIM</t>
  </si>
  <si>
    <t>https://www.youtube.com/watch?v=70kEfL7DRIM</t>
  </si>
  <si>
    <t>https://drive.google.com/file/d/17QtQrm0RWqmmzPfd04_Oca2gjGdbEwsa/view?usp=drive_link</t>
  </si>
  <si>
    <t>Finite geometric series word problem: mortgage</t>
  </si>
  <si>
    <t>محدود جیومیٹرک سیریز ورڈ کا مسئلہ: رہن</t>
  </si>
  <si>
    <t>i05-okb1EJg</t>
  </si>
  <si>
    <t>https://www.youtube.com/watch?v=i05-okb1EJg</t>
  </si>
  <si>
    <t>m-MhWoPl3P8</t>
  </si>
  <si>
    <t>https://www.youtube.com/watch?v=m-MhWoPl3P8</t>
  </si>
  <si>
    <t>https://drive.google.com/file/d/1GHjIu28RnhNyz9UVh5g-SatDBiw1Rzui/view?usp=drive_link</t>
  </si>
  <si>
    <t>Sequences of transformations</t>
  </si>
  <si>
    <t>تبدیلیوں کے سلسلے</t>
  </si>
  <si>
    <t>KFSBop9TZyI</t>
  </si>
  <si>
    <t>https://www.youtube.com/watch?v=KFSBop9TZyI</t>
  </si>
  <si>
    <t>S1qLclHL0OU</t>
  </si>
  <si>
    <t>https://www.youtube.com/watch?v=S1qLclHL0OU</t>
  </si>
  <si>
    <t>https://drive.google.com/file/d/19xB_qXcKbqZHM8j5d3HCVaFuJTCAiZVw/view?usp=drive_link</t>
  </si>
  <si>
    <t>https://drive.google.com/file/d/1iQ32Ht3GbA0lClTNQFzeZBFeDh1w6ABr/view</t>
  </si>
  <si>
    <t>Intro to geometric sequences (advanced)</t>
  </si>
  <si>
    <t>ہندسی تسلسل (اعلی درجے کی)</t>
  </si>
  <si>
    <t>qK5nDFsBcLg</t>
  </si>
  <si>
    <t>https://www.youtube.com/watch?v=qK5nDFsBcLg</t>
  </si>
  <si>
    <t>https://drive.google.com/file/d/1GLt6RV7AdpiVlF__A5k4hrzH0tM0hLCA/view?usp=drive_link</t>
  </si>
  <si>
    <t>Worked example: sequence explicit formula</t>
  </si>
  <si>
    <t>کام کیا مثال: تسلسل واضح فارمولا</t>
  </si>
  <si>
    <t>HiY5UElqfhs</t>
  </si>
  <si>
    <t>https://www.youtube.com/watch?v=HiY5UElqfhs</t>
  </si>
  <si>
    <t>BCBfASd3Xwg</t>
  </si>
  <si>
    <t>https://www.youtube.com/watch?v=BCBfASd3Xwg</t>
  </si>
  <si>
    <t>https://drive.google.com/file/d/1nLC5E5ek9ZDq3avFAeZGJ-_Vj6KsI1GF/view?usp=drive_link</t>
  </si>
  <si>
    <t>Worked example: sequence recursive formula</t>
  </si>
  <si>
    <t>کام کی مثال: ترتیب تکرار فارمولا</t>
  </si>
  <si>
    <t>t96N4zaP-s8</t>
  </si>
  <si>
    <t>https://www.youtube.com/watch?v=t96N4zaP-s8</t>
  </si>
  <si>
    <t>mUwCLMKq4zM</t>
  </si>
  <si>
    <t>https://www.youtube.com/watch?v=mUwCLMKq4zM</t>
  </si>
  <si>
    <t>https://drive.google.com/file/d/1Ga5KqMeB-uiroGHsSUaoEG_jbywrjhUU/view?usp=drive_link</t>
  </si>
  <si>
    <t>Geometric sequence review</t>
  </si>
  <si>
    <t>ہندسی ترتیب کا جائزہ</t>
  </si>
  <si>
    <t>dIGLhLMsy2U</t>
  </si>
  <si>
    <t>https://www.youtube.com/watch?v=dIGLhLMsy2U</t>
  </si>
  <si>
    <t>7fOdwq2esxM</t>
  </si>
  <si>
    <t>https://www.youtube.com/watch?v=7fOdwq2esxM</t>
  </si>
  <si>
    <t>https://drive.google.com/file/d/12Pz2aQ1INzzesP4u6LjQHQdtCMzH66g9/view?usp=drive_link</t>
  </si>
  <si>
    <t>Series Convergence and Divergence</t>
  </si>
  <si>
    <t>Convergent and divergent sequences</t>
  </si>
  <si>
    <t>سیریز کا تبادلہ اور موڑ</t>
  </si>
  <si>
    <t>کنورجنٹ اور مختلف تسلسل</t>
  </si>
  <si>
    <t>lfZGtjSWcQs</t>
  </si>
  <si>
    <t>https://www.youtube.com/watch?v=lfZGtjSWcQs</t>
  </si>
  <si>
    <t>fAZ-QqMd0t4</t>
  </si>
  <si>
    <t>https://www.youtube.com/watch?v=fAZ-QqMd0t4</t>
  </si>
  <si>
    <t>https://drive.google.com/file/d/1eufmzU65JdNu_YHDaYsAWrB2fXLOSYnm/view?usp=drive_link</t>
  </si>
  <si>
    <t>Worked example: sequence convergence/divergence</t>
  </si>
  <si>
    <t>کام کیا مثال: تسلسل کنورجنسی/موڑ</t>
  </si>
  <si>
    <t>muqyereWEh4</t>
  </si>
  <si>
    <t>https://www.youtube.com/watch?v=muqyereWEh4</t>
  </si>
  <si>
    <t>lJuMnO2om7A</t>
  </si>
  <si>
    <t>https://www.youtube.com/watch?v=lJuMnO2om7A</t>
  </si>
  <si>
    <t>https://drive.google.com/file/d/1fa18u8AijeCMdMj2zDeDawp6swxB8FLs/view?usp=drive_link</t>
  </si>
  <si>
    <t>Formal definition for limit of a sequence</t>
  </si>
  <si>
    <t>ترتیب کی حد کے لئے باضابطہ تعریف</t>
  </si>
  <si>
    <t>wzw9ll80Zbc</t>
  </si>
  <si>
    <t>https://www.youtube.com/watch?v=wzw9ll80Zbc</t>
  </si>
  <si>
    <t>P6lTaP0C0TI</t>
  </si>
  <si>
    <t>https://www.youtube.com/watch?v=P6lTaP0C0TI</t>
  </si>
  <si>
    <t>https://drive.google.com/file/d/1GM_GbHAeIy0puYVlOeXuoAq1HSCxEjsG/view?usp=drive_link</t>
  </si>
  <si>
    <t>Proving a sequence converges using the formal definition</t>
  </si>
  <si>
    <t>ایک تسلسل کو ثابت کرنا باضابطہ تعریف کا استعمال کرتے ہوئے بدل جاتا ہے</t>
  </si>
  <si>
    <t>-XRQovTI04Q</t>
  </si>
  <si>
    <t>https://www.youtube.com/watch?v=-XRQovTI04Q</t>
  </si>
  <si>
    <t>Yamm_y9HwqM</t>
  </si>
  <si>
    <t>https://www.youtube.com/watch?v=Yamm_y9HwqM</t>
  </si>
  <si>
    <t>https://drive.google.com/file/d/1HweQxdvq7w_pc5yVpRvmJhz4v2xyXPhL/view?usp=drive_link</t>
  </si>
  <si>
    <t>Harmonic series and p-series</t>
  </si>
  <si>
    <t>ہارمونک سیریز اور پی سیریز</t>
  </si>
  <si>
    <t>m6ByHObCs6Y</t>
  </si>
  <si>
    <t>https://www.youtube.com/watch?v=m6ByHObCs6Y</t>
  </si>
  <si>
    <t>vlkKJdLcv5o</t>
  </si>
  <si>
    <t>https://www.youtube.com/watch?v=vlkKJdLcv5o</t>
  </si>
  <si>
    <t>https://drive.google.com/file/d/1H-udltkrEzVgW2LZKZm15sXN1yy9uCJj/view?usp=drive_link</t>
  </si>
  <si>
    <t>Infinite geometric series formula intuition</t>
  </si>
  <si>
    <t>لامحدود جیومیٹرک سیریز فارمولا انترجشتھان</t>
  </si>
  <si>
    <t>wqnpSzEzq1w</t>
  </si>
  <si>
    <t>https://www.youtube.com/watch?v=wqnpSzEzq1w</t>
  </si>
  <si>
    <t>tFqUirk0xR4</t>
  </si>
  <si>
    <t>https://www.youtube.com/watch?v=tFqUirk0xR4</t>
  </si>
  <si>
    <t>https://drive.google.com/file/d/1zc7LcvxO6ZN7sXG3WqSsI359UO330Qeq/view?usp=drive_link</t>
  </si>
  <si>
    <t>Proof of infinite geometric series as a limit</t>
  </si>
  <si>
    <t>حد کے طور پر لامحدود ہندسی سیریز کا ثبوت</t>
  </si>
  <si>
    <t>b-7kCymoUpg</t>
  </si>
  <si>
    <t>https://www.youtube.com/watch?v=b-7kCymoUpg</t>
  </si>
  <si>
    <t>ZAC0ASy4-bk</t>
  </si>
  <si>
    <t>https://www.youtube.com/watch?v=ZAC0ASy4-bk</t>
  </si>
  <si>
    <t>https://drive.google.com/file/d/1fJeE2dxAeEwEIztuDUpbvLJ22YFXePM0/view?usp=drive_link</t>
  </si>
  <si>
    <t>Infinite geometric series word problem: bouncing ball</t>
  </si>
  <si>
    <t>لامحدود جیومیٹرک سیریز ورڈ کا مسئلہ: باؤنسنگ بال</t>
  </si>
  <si>
    <t>tqTJZEglrvc</t>
  </si>
  <si>
    <t>https://www.youtube.com/watch?v=tqTJZEglrvc</t>
  </si>
  <si>
    <t>gCz0bhYMhQs</t>
  </si>
  <si>
    <t>https://www.youtube.com/watch?v=gCz0bhYMhQs</t>
  </si>
  <si>
    <t>https://drive.google.com/file/d/1ApXJ-2XsPVTE5U_zkeN0MbuzXuR94sQo/view?usp=drive_link</t>
  </si>
  <si>
    <t>Infinite geometric series word problem: repeating decimal</t>
  </si>
  <si>
    <t>لامحدود جیومیٹرک سیریز ورڈ کا مسئلہ: اعشاریہ دہرانا</t>
  </si>
  <si>
    <t>2BgWWsypzLA</t>
  </si>
  <si>
    <t>https://www.youtube.com/watch?v=2BgWWsypzLA</t>
  </si>
  <si>
    <t>seMqeIF01zQ</t>
  </si>
  <si>
    <t>https://www.youtube.com/watch?v=seMqeIF01zQ</t>
  </si>
  <si>
    <t>https://drive.google.com/file/d/1WzgLiQw5sHuHDd0_eXPFO2gCH__xhUU3/view?usp=drive_link</t>
  </si>
  <si>
    <t>Convergent &amp; divergent geometric series (with manipulation)</t>
  </si>
  <si>
    <t>کنورجنٹ اور ڈائیورجنٹ جیومیٹرک سیریز (ہیرا پھیری کے ساتھ)</t>
  </si>
  <si>
    <t>HP8ZTo2iDtw</t>
  </si>
  <si>
    <t>https://www.youtube.com/watch?v=HP8ZTo2iDtw</t>
  </si>
  <si>
    <t>pM3IAuHW2Y4</t>
  </si>
  <si>
    <t>https://www.youtube.com/watch?v=pM3IAuHW2Y4</t>
  </si>
  <si>
    <t>https://drive.google.com/file/d/1LR4OTj-4Ml0M-bN3nrkk3jJT2kqhV-2N/view?usp=drive_link</t>
  </si>
  <si>
    <t>Telescoping series</t>
  </si>
  <si>
    <t>دوربین سیریز</t>
  </si>
  <si>
    <t>qUNGPqCPzMg</t>
  </si>
  <si>
    <t>https://www.youtube.com/watch?v=qUNGPqCPzMg</t>
  </si>
  <si>
    <t>IXhHLojQRV8</t>
  </si>
  <si>
    <t>https://www.youtube.com/watch?v=IXhHLojQRV8</t>
  </si>
  <si>
    <t>https://drive.google.com/file/d/1HQPdR0GqH97qmOlZCDBapzIG2Okq0p92/view?usp=drive_link</t>
  </si>
  <si>
    <t>Divergent telescoping series</t>
  </si>
  <si>
    <t>ڈائیورجنٹ دوربین سیریز</t>
  </si>
  <si>
    <t>5LMzbgfZ8cA</t>
  </si>
  <si>
    <t>https://www.youtube.com/watch?v=5LMzbgfZ8cA</t>
  </si>
  <si>
    <t>LPMBiErF3AE</t>
  </si>
  <si>
    <t>https://www.youtube.com/watch?v=LPMBiErF3AE</t>
  </si>
  <si>
    <t>https://drive.google.com/file/d/1yVDk0tc6X2b-D3sSITjv-n5mpH-yC_r7/view?usp=drive_link</t>
  </si>
  <si>
    <t>Worked example: p-series</t>
  </si>
  <si>
    <t>کام کیا مثال: پی سیریز</t>
  </si>
  <si>
    <t>vspcKkcLuuA</t>
  </si>
  <si>
    <t>https://www.youtube.com/watch?v=vspcKkcLuuA</t>
  </si>
  <si>
    <t>Wh1G4lFL-Jo</t>
  </si>
  <si>
    <t>https://www.youtube.com/watch?v=Wh1G4lFL-Jo</t>
  </si>
  <si>
    <t>https://drive.google.com/file/d/1b2QwdmaIAz2eeVuxqatuG78WBqX_sqBh/view?usp=drive_link</t>
  </si>
  <si>
    <t>Proof of p-series convergence criteria</t>
  </si>
  <si>
    <t>پی سیریز کنورجنسی معیار کا ثبوت</t>
  </si>
  <si>
    <t>4WChwIGKdaA</t>
  </si>
  <si>
    <t>https://www.youtube.com/watch?v=4WChwIGKdaA</t>
  </si>
  <si>
    <t>I5saLiQd1JY</t>
  </si>
  <si>
    <t>https://www.youtube.com/watch?v=I5saLiQd1JY</t>
  </si>
  <si>
    <t>https://drive.google.com/file/d/1s09EI09Ui64n98ar8QifrrfuyK7MWF9g/view?usp=drive_link</t>
  </si>
  <si>
    <t>Types of Probability</t>
  </si>
  <si>
    <t>Intro to theoretical probability- 1/2</t>
  </si>
  <si>
    <t>امکان کی اقسام</t>
  </si>
  <si>
    <t>نظریاتی احتمال سے تعارف- 1/2</t>
  </si>
  <si>
    <t>OpmEm4PgLpU</t>
  </si>
  <si>
    <t>https://www.youtube.com/watch?v=OpmEm4PgLpU</t>
  </si>
  <si>
    <t>INmmmzhlr8g</t>
  </si>
  <si>
    <t>https://www.youtube.com/watch?v=INmmmzhlr8g</t>
  </si>
  <si>
    <t>https://drive.google.com/file/d/1E9Du3E_g-bljqHY9U-De4d-0mlUstQ02/view?usp=drive_link</t>
  </si>
  <si>
    <t>Intro to theoretical probability- 2/2</t>
  </si>
  <si>
    <t>نظریاتی احتمال سے تعارف- 2/2</t>
  </si>
  <si>
    <t>UowtpOGBf-U</t>
  </si>
  <si>
    <t>https://www.youtube.com/watch?v=UowtpOGBf-U</t>
  </si>
  <si>
    <t>k6_jjoQlviA</t>
  </si>
  <si>
    <t>https://www.youtube.com/watch?v=k6_jjoQlviA</t>
  </si>
  <si>
    <t>https://drive.google.com/file/d/1_TwVolkA2AudNoSxlODChseSZBLiT4px/view?usp=drive_link</t>
  </si>
  <si>
    <t>Simple probability: yellow marble</t>
  </si>
  <si>
    <t>سادہ امکان: پیلے رنگ کا سنگ مرمر</t>
  </si>
  <si>
    <t>AwuRgA_A-Rs</t>
  </si>
  <si>
    <t>https://www.youtube.com/watch?v=AwuRgA_A-Rs</t>
  </si>
  <si>
    <t>pYSGAgGa5W0</t>
  </si>
  <si>
    <t>https://www.youtube.com/watch?v=pYSGAgGa5W0</t>
  </si>
  <si>
    <t>https://drive.google.com/file/d/1b2xZbGzUngfdde-36EFAC9hm8c1Pe52c/view?usp=drive_link</t>
  </si>
  <si>
    <t>Simple probability: non-blue marble</t>
  </si>
  <si>
    <t>سادہ امکان: غیر نیلے سنگ مرمر</t>
  </si>
  <si>
    <t>u4gNPP_s7Vg</t>
  </si>
  <si>
    <t>https://www.youtube.com/watch?v=u4gNPP_s7Vg</t>
  </si>
  <si>
    <t>tmHfFRSkRQE</t>
  </si>
  <si>
    <t>https://www.youtube.com/watch?v=tmHfFRSkRQE</t>
  </si>
  <si>
    <t>https://drive.google.com/file/d/1VusGm5PPVc4YH7xK0g5LcWIW4cVdz-Bc/view?usp=drive_link</t>
  </si>
  <si>
    <t>Experimental probability</t>
  </si>
  <si>
    <t>تجرباتی امکان</t>
  </si>
  <si>
    <t>RdehfQJ8i_0</t>
  </si>
  <si>
    <t>https://www.youtube.com/watch?v=RdehfQJ8i_0</t>
  </si>
  <si>
    <t>OosFkpVitYI</t>
  </si>
  <si>
    <t>https://www.youtube.com/watch?v=OosFkpVitYI</t>
  </si>
  <si>
    <t>https://drive.google.com/file/d/1DP-X4V3f7QRTOKcdsbHKYIjXxQZDp9Tr/view?usp=drive_link</t>
  </si>
  <si>
    <t>Theoretical and experimental probabilites</t>
  </si>
  <si>
    <t>نظریاتی اور تجرباتی احتمالات</t>
  </si>
  <si>
    <t>ht1-U6UudUM</t>
  </si>
  <si>
    <t>https://www.youtube.com/watch?v=ht1-U6UudUM</t>
  </si>
  <si>
    <t>yYpd4mLsYs0</t>
  </si>
  <si>
    <t>https://www.youtube.com/watch?v=yYpd4mLsYs0</t>
  </si>
  <si>
    <t>https://drive.google.com/file/d/1rWG8wqrWn0KiEKdu31aosSQNEKOHD2m5/view?usp=drive_link</t>
  </si>
  <si>
    <t>Making predictions with probability</t>
  </si>
  <si>
    <t>امکان کے ساتھ پیش گوئیاں کرنا</t>
  </si>
  <si>
    <t>8bK-xfh8-rY</t>
  </si>
  <si>
    <t>https://www.youtube.com/watch?v=8bK-xfh8-rY</t>
  </si>
  <si>
    <t>Us8DUTTCDi8</t>
  </si>
  <si>
    <t>https://www.youtube.com/watch?v=Us8DUTTCDi8</t>
  </si>
  <si>
    <t>https://drive.google.com/file/d/1afJYjQIQgek5aTiru1DVxvyx7_giaGvQ/view?usp=drive_link</t>
  </si>
  <si>
    <t>Intuitive sense of probabilities</t>
  </si>
  <si>
    <t>امکانات کا بدیہی احساس</t>
  </si>
  <si>
    <t>KFgvOQtH0Z0</t>
  </si>
  <si>
    <t>https://www.youtube.com/watch?v=KFgvOQtH0Z0</t>
  </si>
  <si>
    <t>x6EwxlDBC7s</t>
  </si>
  <si>
    <t>https://www.youtube.com/watch?v=x6EwxlDBC7s</t>
  </si>
  <si>
    <t>https://drive.google.com/file/d/1QrWtok1o7OgDiggYWEx20VQe_n_9hBhm/view?usp=drive_link</t>
  </si>
  <si>
    <t>Probability models example: ice-cream</t>
  </si>
  <si>
    <t>امکانی ماڈل مثال: آئس کریم</t>
  </si>
  <si>
    <t>4qkS1iGX9Xk</t>
  </si>
  <si>
    <t>https://www.youtube.com/watch?v=4qkS1iGX9Xk</t>
  </si>
  <si>
    <t>Xajo3_vH1-0</t>
  </si>
  <si>
    <t>https://www.youtube.com/watch?v=Xajo3_vH1-0</t>
  </si>
  <si>
    <t>https://drive.google.com/file/d/1wsytDwKazE1JXycd4f_Um9T8s9OYXUQq/view?usp=drive_link</t>
  </si>
  <si>
    <t>Intro to theoretical probability</t>
  </si>
  <si>
    <t>نظریاتی امکانات کا تعارف</t>
  </si>
  <si>
    <t>4lgO42tt4B8</t>
  </si>
  <si>
    <t>https://www.youtube.com/watch?v=4lgO42tt4B8</t>
  </si>
  <si>
    <t>https://drive.google.com/file/d/1EpDWpXz_9AT_06HKCLMK6m1qQx0idvIZ/view?usp=drive_link</t>
  </si>
  <si>
    <t>Die rolling probability</t>
  </si>
  <si>
    <t>ڈائی رولنگ امکان</t>
  </si>
  <si>
    <t>O4Qnsubo2tg</t>
  </si>
  <si>
    <t>https://www.youtube.com/watch?v=O4Qnsubo2tg</t>
  </si>
  <si>
    <t>7w8cdKZTgPY</t>
  </si>
  <si>
    <t>https://www.youtube.com/watch?v=7w8cdKZTgPY</t>
  </si>
  <si>
    <t>https://drive.google.com/file/d/1-Vjg65zxp9QeV55SbJPADe8c-lijsNiB/view?usp=drive_link</t>
  </si>
  <si>
    <t>Probability of a compound event</t>
  </si>
  <si>
    <t>ایک کمپاؤنڈ ایونٹ کا امکان</t>
  </si>
  <si>
    <t>6zWPgvEMVlE</t>
  </si>
  <si>
    <t>https://www.youtube.com/watch?v=6zWPgvEMVlE</t>
  </si>
  <si>
    <t>8zYRWSlNClc</t>
  </si>
  <si>
    <t>https://www.youtube.com/watch?v=8zYRWSlNClc</t>
  </si>
  <si>
    <t>https://drive.google.com/file/d/1f31XMz8jrUUEhACKSOH-YvSZK6tS4VIV/view?usp=drive_link</t>
  </si>
  <si>
    <t>Binomial Theorem</t>
  </si>
  <si>
    <t>Pascal's triangle and binomial expansion</t>
  </si>
  <si>
    <t>بائنومیئل تھیوریم</t>
  </si>
  <si>
    <t>پاسکل کا مثلث اور بائنومیئل توسیع</t>
  </si>
  <si>
    <t>v9Evg2tBdRk</t>
  </si>
  <si>
    <t>https://www.youtube.com/watch?v=v9Evg2tBdRk</t>
  </si>
  <si>
    <t>wQqRQmkWo3A</t>
  </si>
  <si>
    <t>https://www.youtube.com/watch?v=wQqRQmkWo3A</t>
  </si>
  <si>
    <t>https://drive.google.com/file/d/15n0ThKT8MSx7PY4diheEQ0aqDuJat87o/view?usp=drive_link</t>
  </si>
  <si>
    <t>Expanding binomials</t>
  </si>
  <si>
    <t>بائنومیالس کو بڑھانا</t>
  </si>
  <si>
    <t>ojFuf9RYmzI</t>
  </si>
  <si>
    <t>https://www.youtube.com/watch?v=ojFuf9RYmzI</t>
  </si>
  <si>
    <t>AcL8j8GLePI</t>
  </si>
  <si>
    <t>https://www.youtube.com/watch?v=AcL8j8GLePI</t>
  </si>
  <si>
    <t>https://drive.google.com/file/d/1wNw4Df_o7HTbMX_ISkmRYpBVAQtuqRhf/view?usp=drive_link</t>
  </si>
  <si>
    <t>Expanding binomials w/o pascal's triangle</t>
  </si>
  <si>
    <t>بائنومیالس کو بڑھانا W/O پاسکل کا مثلث</t>
  </si>
  <si>
    <t>2IFItASxDVo</t>
  </si>
  <si>
    <t>https://www.youtube.com/watch?v=2IFItASxDVo</t>
  </si>
  <si>
    <t>J3GpwI1Sz9Q</t>
  </si>
  <si>
    <t>https://www.youtube.com/watch?v=J3GpwI1Sz9Q</t>
  </si>
  <si>
    <t>https://drive.google.com/file/d/11iJHr0mdHPyYXa4WX2HGEgeamev3qoHk/view?usp=drive_link</t>
  </si>
  <si>
    <t>Binomial expansion &amp; combinatorics</t>
  </si>
  <si>
    <t>بائنومیئل توسیع اور امتزاج</t>
  </si>
  <si>
    <t>_hrN4rVCOfI</t>
  </si>
  <si>
    <t>https://www.youtube.com/watch?v=_hrN4rVCOfI</t>
  </si>
  <si>
    <t>3DN7bIvqApM</t>
  </si>
  <si>
    <t>https://www.youtube.com/watch?v=3DN7bIvqApM</t>
  </si>
  <si>
    <t>https://drive.google.com/file/d/16NXohS87fdLuyyXaD-bISgdXVp9BThV7/view?usp=drive_link</t>
  </si>
  <si>
    <t>Simplifying rational expressions: common binomial factors</t>
  </si>
  <si>
    <t>عقلی تاثرات کو آسان بنانا: عام بائنومیئل عوامل</t>
  </si>
  <si>
    <t>XChok8XlF90</t>
  </si>
  <si>
    <t>https://www.youtube.com/watch?v=XChok8XlF90</t>
  </si>
  <si>
    <t>fnaUwbN92Ko</t>
  </si>
  <si>
    <t>https://www.youtube.com/watch?v=fnaUwbN92Ko</t>
  </si>
  <si>
    <t>https://drive.google.com/file/d/1GFHfm3ifFOZSk5lPMwf0_xDCxdcjBwtO/view?usp=drive_link</t>
  </si>
  <si>
    <t>The Urdu video is private</t>
  </si>
  <si>
    <t>Simplifying rational expressions: opposite common binomial factors</t>
  </si>
  <si>
    <t>عقلی اظہار کو آسان بنانا: عام بائنومیئل عوامل کے برعکس</t>
  </si>
  <si>
    <t>ey_b3aPsRl8</t>
  </si>
  <si>
    <t>https://www.youtube.com/watch?v=ey_b3aPsRl8</t>
  </si>
  <si>
    <t>8s8yRX9UoE8</t>
  </si>
  <si>
    <t>https://www.youtube.com/watch?v=umw0LlKux3o</t>
  </si>
  <si>
    <t>https://drive.google.com/file/d/1NATylvtESn2K4zy_M_Zy1A5DG1ufk5WO/view?usp=drive_link</t>
  </si>
  <si>
    <t>Special products of binomials: two variables</t>
  </si>
  <si>
    <t>بائنومیالس کی خصوصی مصنوعات: دو متغیرات</t>
  </si>
  <si>
    <t>ToF7fipLLUo</t>
  </si>
  <si>
    <t>https://www.youtube.com/watch?v=ToF7fipLLUo</t>
  </si>
  <si>
    <t>IhyWd5L5ZTU</t>
  </si>
  <si>
    <t>https://www.youtube.com/watch?v=IhyWd5L5ZTU</t>
  </si>
  <si>
    <t>https://drive.google.com/file/d/1N0p_ZXGGPM_wqviSw_v5nrImF5MlOOrj/view?usp=drive_link</t>
  </si>
  <si>
    <t>Multiplying binomials by polynomials</t>
  </si>
  <si>
    <t>کثیر الجہتیوں کے ذریعہ بائنومال کو ضرب دینا</t>
  </si>
  <si>
    <t>UFefkVhUZMY</t>
  </si>
  <si>
    <t>https://www.youtube.com/watch?v=UFefkVhUZMY</t>
  </si>
  <si>
    <t>Qq4L9DSzNwA</t>
  </si>
  <si>
    <t>https://www.youtube.com/watch?v=Qq4L9DSzNwA</t>
  </si>
  <si>
    <t>https://drive.google.com/file/d/1lXAIFfR-y7ZPwg52rkolQWddgy-qdL0z/view?usp=drive_link</t>
  </si>
  <si>
    <t>pBh3EA4oINM</t>
  </si>
  <si>
    <t>https://www.youtube.com/watch?v=pBh3EA4oINM</t>
  </si>
  <si>
    <t>RgA2Lj1Cw1g</t>
  </si>
  <si>
    <t>https://www.youtube.com/watch?v=RgA2Lj1Cw1g</t>
  </si>
  <si>
    <t>https://drive.google.com/file/d/1sYrhO9pJWO1rPNlSgec1AQQWzE-kB1at/view?usp=drive_link</t>
  </si>
  <si>
    <t>RGJf3IduePY</t>
  </si>
  <si>
    <t>https://www.youtube.com/watch?v=RGJf3IduePY</t>
  </si>
  <si>
    <t>https://drive.google.com/file/d/1k6axa3mkvOPw6XGZ-b-67GaStPp8AH-5/view?usp=drive_link</t>
  </si>
  <si>
    <t>xF_hJaXUNfE</t>
  </si>
  <si>
    <t>https://www.youtube.com/watch?v=xF_hJaXUNfE</t>
  </si>
  <si>
    <t>qRbSNPMVsz4</t>
  </si>
  <si>
    <t>https://www.youtube.com/watch?v=GUk3HDTgCls</t>
  </si>
  <si>
    <t>https://drive.google.com/file/d/15ME_JRLTxjMjwuGu0qaIdCb2oCdFKJL1/view?usp=drive_link</t>
  </si>
  <si>
    <t>Functions</t>
  </si>
  <si>
    <t>Introduction to Functions</t>
  </si>
  <si>
    <t>Adding functions</t>
  </si>
  <si>
    <t>افعال</t>
  </si>
  <si>
    <t>افعال کا تعارف</t>
  </si>
  <si>
    <t>افعال شامل کرنا</t>
  </si>
  <si>
    <t>NiZFhXCnF3c</t>
  </si>
  <si>
    <t>https://www.youtube.com/watch?v=NiZFhXCnF3c</t>
  </si>
  <si>
    <t>g2wN9Lo-IMw</t>
  </si>
  <si>
    <t>https://www.youtube.com/watch?v=g2wN9Lo-IMw</t>
  </si>
  <si>
    <t>https://drive.google.com/file/d/1T6no35rHeecLtQ5-RQU41I_A41OEp5HR/view?usp=drive_link</t>
  </si>
  <si>
    <t>Subtracting functions</t>
  </si>
  <si>
    <t>افعال کو گھٹا دینا</t>
  </si>
  <si>
    <t>JQlOvhAz8so</t>
  </si>
  <si>
    <t>https://www.youtube.com/watch?v=JQlOvhAz8so</t>
  </si>
  <si>
    <t>swIeps7Qpgc</t>
  </si>
  <si>
    <t>https://www.youtube.com/watch?v=swIeps7Qpgc</t>
  </si>
  <si>
    <t>https://drive.google.com/file/d/1nm5w8ZNx2Golyh7SwHVicoEwdS-WCRjA/view?usp=drive_link</t>
  </si>
  <si>
    <t>Multiplying functions</t>
  </si>
  <si>
    <t>ضرب افعال</t>
  </si>
  <si>
    <t>kd_77f-MIJw</t>
  </si>
  <si>
    <t>https://www.youtube.com/watch?v=kd_77f-MIJw</t>
  </si>
  <si>
    <t>Jxiq18Q2Ytw</t>
  </si>
  <si>
    <t>https://www.youtube.com/watch?v=Jxiq18Q2Ytw</t>
  </si>
  <si>
    <t>https://drive.google.com/file/d/1H2k28V-6TalGp4YdRfyYTwLN4aBEre4m/view?usp=drive_link</t>
  </si>
  <si>
    <t>Dividing functions</t>
  </si>
  <si>
    <t>تقسیم کرنے والے افعال</t>
  </si>
  <si>
    <t>-X83GuqV8EQ</t>
  </si>
  <si>
    <t>https://www.youtube.com/watch?v=-X83GuqV8EQ</t>
  </si>
  <si>
    <t>4Ij5lZSVkP4</t>
  </si>
  <si>
    <t>https://www.youtube.com/watch?v=4Ij5lZSVkP4</t>
  </si>
  <si>
    <t>https://drive.google.com/file/d/1C-2C2TY-3yL1z9sQ_zMkE9sZr-nA_onG/view?usp=drive_link</t>
  </si>
  <si>
    <t>Worked example: domain of algebraic functions</t>
  </si>
  <si>
    <t>کام کیا مثال: الجبری افعال کا ڈومین</t>
  </si>
  <si>
    <t>Tz2BoqwcyfY</t>
  </si>
  <si>
    <t>https://www.youtube.com/watch?v=Tz2BoqwcyfY</t>
  </si>
  <si>
    <t>U_DwXJWtK3w</t>
  </si>
  <si>
    <t>https://www.youtube.com/watch?v=U_DwXJWtK3w</t>
  </si>
  <si>
    <t>https://drive.google.com/file/d/1x2Q8nb9lU332o_lcVUyQ1PzLxjhLVsPB/view?usp=drive_link</t>
  </si>
  <si>
    <t>Domain of advanced functions</t>
  </si>
  <si>
    <t>جدید افعال کا ڈومین</t>
  </si>
  <si>
    <t>SZnKHdSgHiE</t>
  </si>
  <si>
    <t>https://www.youtube.com/watch?v=SZnKHdSgHiE</t>
  </si>
  <si>
    <t>FkR5KLA1ukM</t>
  </si>
  <si>
    <t>https://www.youtube.com/watch?v=FkR5KLA1ukM</t>
  </si>
  <si>
    <t>https://drive.google.com/file/d/1VjmHQj7xK1uuve8b2f0oYuEehXeGfhXl/view?usp=drive_link</t>
  </si>
  <si>
    <t>Domain and range of quadratic functions</t>
  </si>
  <si>
    <t>ڈومین اور چوکور افعال کی حد</t>
  </si>
  <si>
    <t>za0QJRZ-yQ4</t>
  </si>
  <si>
    <t>https://www.youtube.com/watch?v=za0QJRZ-yQ4</t>
  </si>
  <si>
    <t>_llWmeUfXc0</t>
  </si>
  <si>
    <t>https://www.youtube.com/watch?v=_llWmeUfXc0</t>
  </si>
  <si>
    <t>https://drive.google.com/file/d/1EJzF_HjK16rj7VisqswFTrVLkErosnKj/view?usp=drive_link</t>
  </si>
  <si>
    <t>Reflecting &amp; compressing functions</t>
  </si>
  <si>
    <t>افعال کی عکاسی اور کمپریسنگ</t>
  </si>
  <si>
    <t>Upw1b0EohIM</t>
  </si>
  <si>
    <t>https://www.youtube.com/watch?v=Upw1b0EohIM</t>
  </si>
  <si>
    <t>hwAwLjdADD8</t>
  </si>
  <si>
    <t>https://www.youtube.com/watch?v=hwAwLjdADD8</t>
  </si>
  <si>
    <t>https://drive.google.com/file/d/1c9E_uDpmry7PRv71DF4TZH3ZlP0cMmXR/view?usp=drive_link</t>
  </si>
  <si>
    <t>Even/odd functions &amp; numbers</t>
  </si>
  <si>
    <t>یہاں تک کہ/عجیب افعال اور نمبر</t>
  </si>
  <si>
    <t>WBCfzpwQVM4</t>
  </si>
  <si>
    <t>https://www.youtube.com/watch?v=WBCfzpwQVM4</t>
  </si>
  <si>
    <t>0EBa7iTd_Qk</t>
  </si>
  <si>
    <t>https://www.youtube.com/watch?v=0EBa7iTd_Qk</t>
  </si>
  <si>
    <t>https://drive.google.com/file/d/1zGHxfBiLsvRjcwZzPYzkoj0UZ9zh9XHw/view?usp=drive_link</t>
  </si>
  <si>
    <t>Graphs of square-root functions</t>
  </si>
  <si>
    <t>مربع جڑ کے افعال کے گراف</t>
  </si>
  <si>
    <t>outcfkh69U0</t>
  </si>
  <si>
    <t>https://www.youtube.com/watch?v=outcfkh69U0</t>
  </si>
  <si>
    <t>MFshKjhHqIA</t>
  </si>
  <si>
    <t>https://www.youtube.com/watch?v=MFshKjhHqIA</t>
  </si>
  <si>
    <t>https://drive.google.com/file/d/1WWTjOuWuLD5a1qDPuymj2UmZ8-vdi0Uh/view?usp=drive_link</t>
  </si>
  <si>
    <t>Graphs of exponential functions - example</t>
  </si>
  <si>
    <t>کفایت شعاری افعال کے گراف - مثال</t>
  </si>
  <si>
    <t>EwEbZI57P1o</t>
  </si>
  <si>
    <t>https://www.youtube.com/watch?v=EwEbZI57P1o</t>
  </si>
  <si>
    <t>KhUvs8cn1GI</t>
  </si>
  <si>
    <t>https://www.youtube.com/watch?v=KhUvs8cn1GI</t>
  </si>
  <si>
    <t>https://drive.google.com/file/d/1Afd4hXYZHmTB3BGM2W4Wb59o3WBb1s1_/view?usp=drive_link</t>
  </si>
  <si>
    <t>Graphs of logarithmic functions</t>
  </si>
  <si>
    <t>لوگرتھمک افعال کے گراف</t>
  </si>
  <si>
    <t>LqyA96oYtwE</t>
  </si>
  <si>
    <t>https://www.youtube.com/watch?v=LqyA96oYtwE</t>
  </si>
  <si>
    <t>2eRtndIjTzE</t>
  </si>
  <si>
    <t>https://www.youtube.com/watch?v=2eRtndIjTzE</t>
  </si>
  <si>
    <t>https://drive.google.com/file/d/1aRpysj3xjs1rVgUgWRafTayQq5AfMH31/view?usp=drive_link</t>
  </si>
  <si>
    <t>End behavior of functions &amp; their graphs</t>
  </si>
  <si>
    <t>افعال اور ان کے گراف کا آخری سلوک</t>
  </si>
  <si>
    <t>hpBBuaiIkrg</t>
  </si>
  <si>
    <t>https://www.youtube.com/watch?v=hpBBuaiIkrg</t>
  </si>
  <si>
    <t>90boSXYMXt0</t>
  </si>
  <si>
    <t>https://www.youtube.com/watch?v=90boSXYMXt0</t>
  </si>
  <si>
    <t>https://drive.google.com/file/d/1mvG8dcB1jrSMmLEMDUP2yHEYd_cL44nr/view?usp=drive_link</t>
  </si>
  <si>
    <t>Evaluating piecewise defined functions (hindi)</t>
  </si>
  <si>
    <t>ٹکڑوں کی وضاحت شدہ افعال (ہندی) کا اندازہ کرنا</t>
  </si>
  <si>
    <t>tAsWZOO3uSM</t>
  </si>
  <si>
    <t>https://www.youtube.com/watch?v=tAsWZOO3uSM</t>
  </si>
  <si>
    <t>rzeHKBFDXs4</t>
  </si>
  <si>
    <t>https://www.youtube.com/watch?v=rzeHKBFDXs4</t>
  </si>
  <si>
    <t>https://drive.google.com/file/d/1-u7e0qg54RbtIHEytmgkcjbnJfOYNt6F/view?usp=drive_link</t>
  </si>
  <si>
    <t>Domain and range of piecewise functions (hindi)</t>
  </si>
  <si>
    <t>ڈومین اور ٹکڑے ٹکڑے کرنے والے افعال کی حد (ہندی)</t>
  </si>
  <si>
    <t>0D16UfE-Wpw</t>
  </si>
  <si>
    <t>https://www.youtube.com/watch?v=0D16UfE-Wpw</t>
  </si>
  <si>
    <t>OoDeA49U7nQ</t>
  </si>
  <si>
    <t>https://www.youtube.com/watch?v=OoDeA49U7nQ</t>
  </si>
  <si>
    <t>https://drive.google.com/file/d/1cHbXMYqNK29E092q_-YgXntGosS49RD1/view?usp=drive_link</t>
  </si>
  <si>
    <t>Trig values of special functions (hindi)</t>
  </si>
  <si>
    <t>خصوصی افعال کی ٹریگ اقدار (ہندی)</t>
  </si>
  <si>
    <t>zvD5aT6V37w</t>
  </si>
  <si>
    <t>https://www.youtube.com/watch?v=zvD5aT6V37w</t>
  </si>
  <si>
    <t>Se9tMUTIdgc</t>
  </si>
  <si>
    <t>https://www.youtube.com/watch?v=Se9tMUTIdgc</t>
  </si>
  <si>
    <t>https://drive.google.com/file/d/1y1iq_F4vjTNpGU_IsB7H3BXAIXHmisFH/view?usp=drive_link</t>
  </si>
  <si>
    <t>The trig functions and right triangle trig ratios (hindi)</t>
  </si>
  <si>
    <t>ٹریگ افعال اور دائیں مثلث ٹریگ تناسب (ہندی)</t>
  </si>
  <si>
    <t>GqZsR22XEuE</t>
  </si>
  <si>
    <t>https://www.youtube.com/watch?v=GqZsR22XEuE</t>
  </si>
  <si>
    <t>ophjWqPDSGs</t>
  </si>
  <si>
    <t>https://www.youtube.com/watch?v=ophjWqPDSGs</t>
  </si>
  <si>
    <t>https://drive.google.com/file/d/1ItAXNaFFAmjaNAx2DJHtb3-hhsSfGz1H/view?usp=drive_link</t>
  </si>
  <si>
    <t>Product rule for product of three functions (hindi)</t>
  </si>
  <si>
    <t>تین افعال (ہندی) کی مصنوعات کے ل product پروڈکٹ رول</t>
  </si>
  <si>
    <t>DhIr4cohT2o</t>
  </si>
  <si>
    <t>https://www.youtube.com/watch?v=DhIr4cohT2o</t>
  </si>
  <si>
    <t>AFsGSYCgZco</t>
  </si>
  <si>
    <t>https://www.youtube.com/watch?v=AFsGSYCgZco</t>
  </si>
  <si>
    <t>https://drive.google.com/file/d/1UO_KLddbQ9j1rfeBXDNrX3XaOpvHU4Hf/view?usp=drive_link</t>
  </si>
  <si>
    <t>Calculus</t>
  </si>
  <si>
    <t>Formal definition of the derivative as a limit (hindi)</t>
  </si>
  <si>
    <t>کیلکولس</t>
  </si>
  <si>
    <t>ایک حد کے طور پر مشتق کی باضابطہ تعریف (ہندی)</t>
  </si>
  <si>
    <t>7GiR9IBhrVU</t>
  </si>
  <si>
    <t>https://www.youtube.com/watch?v=7GiR9IBhrVU</t>
  </si>
  <si>
    <t>8gWzA7_THqk</t>
  </si>
  <si>
    <t>https://www.youtube.com/watch?v=8gWzA7_THqk</t>
  </si>
  <si>
    <t>https://drive.google.com/file/d/1DSz7cDJhQjZvimW_vs2TeBKWybi2OVGp/view?usp=drive_link</t>
  </si>
  <si>
    <t>Derivative as a limit numerical (hindi)</t>
  </si>
  <si>
    <t>ایک حد عددی (ہندی) کے طور پر مشتق</t>
  </si>
  <si>
    <t>yos9nEbIt2A</t>
  </si>
  <si>
    <t>https://www.youtube.com/watch?v=yos9nEbIt2A</t>
  </si>
  <si>
    <t>NpBliWA-Zoo</t>
  </si>
  <si>
    <t>https://www.youtube.com/watch?v=NpBliWA-Zoo</t>
  </si>
  <si>
    <t>https://drive.google.com/file/d/1TWTRaSva4Yt094pniC3oYVHm0X19pNsn/view?usp=drive_link</t>
  </si>
  <si>
    <t>Worked example derivative as a limit (hindi)</t>
  </si>
  <si>
    <t>ایک حد کے طور پر ماخوذ مثال (ہندی)</t>
  </si>
  <si>
    <t>tQMlfnt3q3o</t>
  </si>
  <si>
    <t>https://www.youtube.com/watch?v=tQMlfnt3q3o</t>
  </si>
  <si>
    <t>s3kuQXPfuuE</t>
  </si>
  <si>
    <t>https://www.youtube.com/watch?v=s3kuQXPfuuE</t>
  </si>
  <si>
    <t>https://drive.google.com/file/d/1RQffPNb3cEZ9lwAi4VFUOWLh3aW_j7T6/view?usp=drive_link</t>
  </si>
  <si>
    <t>Worked example derivative from limit expression (hindi)</t>
  </si>
  <si>
    <t>کام کی مثال کے اظہار سے ماخوذ (ہندی)</t>
  </si>
  <si>
    <t>zaEP5JuThpg</t>
  </si>
  <si>
    <t>https://www.youtube.com/watch?v=zaEP5JuThpg</t>
  </si>
  <si>
    <t>2RFsux9b_F8</t>
  </si>
  <si>
    <t>https://www.youtube.com/watch?v=2RFsux9b_F8</t>
  </si>
  <si>
    <t>https://drive.google.com/file/d/1VJxTrFoizoap6FBDh1KtaUQTGyErRRKx/view?usp=drive_link</t>
  </si>
  <si>
    <t>Limit expression for the derivative of a linear function (hindi)</t>
  </si>
  <si>
    <t>لکیری فنکشن (ہندی) کے مشتق کے لئے اظہار حد</t>
  </si>
  <si>
    <t>psEnE_1GB7A</t>
  </si>
  <si>
    <t>https://www.youtube.com/watch?v=psEnE_1GB7A</t>
  </si>
  <si>
    <t>XZAuadOx9cI</t>
  </si>
  <si>
    <t>https://www.youtube.com/watch?v=XZAuadOx9cI</t>
  </si>
  <si>
    <t>https://drive.google.com/file/d/1chYfvaEpwwqKOLyP7jzHOqIwo4ahn_U1/view?usp=drive_link</t>
  </si>
  <si>
    <t>Limit expression for the derivative of cos x (hindi)</t>
  </si>
  <si>
    <t>COS X (ہندی) کے مشتق کے لئے اظہار کی حد کو محدود کریں</t>
  </si>
  <si>
    <t>HGXV2D8mxYg</t>
  </si>
  <si>
    <t>https://www.youtube.com/watch?v=HGXV2D8mxYg</t>
  </si>
  <si>
    <t>40gcViEbtzY</t>
  </si>
  <si>
    <t>https://www.youtube.com/watch?v=40gcViEbtzY</t>
  </si>
  <si>
    <t>https://drive.google.com/file/d/15Vz0KJiAg5BBb_gwKRRaWSNnM6uQgper/view?usp=drive_link</t>
  </si>
  <si>
    <t>Radical functions differentiation intro (hindi)</t>
  </si>
  <si>
    <t>بنیاد پرست افعال تفریق انٹرو (ہندی)</t>
  </si>
  <si>
    <t>XMWupbKVOGo</t>
  </si>
  <si>
    <t>https://www.youtube.com/watch?v=XMWupbKVOGo</t>
  </si>
  <si>
    <t>L5V7Lf4QO7g</t>
  </si>
  <si>
    <t>https://www.youtube.com/watch?v=L5V7Lf4QO7g</t>
  </si>
  <si>
    <t>https://drive.google.com/file/d/1lKoqlDVxUq0LwespZ9cIf72MGnw6WvtE/view?usp=drive_link</t>
  </si>
  <si>
    <t>Differentiating functions: find the error</t>
  </si>
  <si>
    <t>مختلف افعال: غلطی تلاش کریں</t>
  </si>
  <si>
    <t>1l4mmTSIbvU</t>
  </si>
  <si>
    <t>https://www.youtube.com/watch?v=1l4mmTSIbvU</t>
  </si>
  <si>
    <t>TlhI5cnNdLg</t>
  </si>
  <si>
    <t>https://www.youtube.com/watch?v=TlhI5cnNdLg</t>
  </si>
  <si>
    <t>https://drive.google.com/file/d/1r-3b_kjmYrun_WfKQn0m5SVfnCwFoFri/view?usp=drive_link</t>
  </si>
  <si>
    <t>Manipulating functions before differentiation</t>
  </si>
  <si>
    <t>تفریق سے پہلے افعال میں ہیرا پھیری کرنا</t>
  </si>
  <si>
    <t>AntQBDFOjUw</t>
  </si>
  <si>
    <t>https://www.youtube.com/watch?v=AntQBDFOjUw</t>
  </si>
  <si>
    <t>wYiEyHBVdGI</t>
  </si>
  <si>
    <t>https://www.youtube.com/watch?v=wYiEyHBVdGI</t>
  </si>
  <si>
    <t>https://drive.google.com/file/d/1rRu1RPsMjCI8bGW7d7c4DsxwS_C0DrxL/view?usp=drive_link</t>
  </si>
  <si>
    <t>Differentiating related functions intro</t>
  </si>
  <si>
    <t>متعلقہ افعال کا تعارف</t>
  </si>
  <si>
    <t>Mj_2fVKWa0k</t>
  </si>
  <si>
    <t>https://www.youtube.com/watch?v=Mj_2fVKWa0k</t>
  </si>
  <si>
    <t>wwbgnmxlVVA</t>
  </si>
  <si>
    <t>https://www.youtube.com/watch?v=wwbgnmxlVVA</t>
  </si>
  <si>
    <t>https://drive.google.com/file/d/1bF7EsNeMYzL4OTl09ml8p2mdJzU9NQS8/view?usp=drive_link</t>
  </si>
  <si>
    <t>Worked example: differentiating related functions</t>
  </si>
  <si>
    <t>کام کیا مثال: متعلقہ افعال میں فرق کرنا</t>
  </si>
  <si>
    <t>C3MI_mspN3o</t>
  </si>
  <si>
    <t>https://www.youtube.com/watch?v=C3MI_mspN3o</t>
  </si>
  <si>
    <t>vAaZRg2BoTc</t>
  </si>
  <si>
    <t>https://www.youtube.com/watch?v=vAaZRg2BoTc</t>
  </si>
  <si>
    <t>https://drive.google.com/file/d/1EYwGJXKmDzCoYLpKTC2-auKxzTp__cdI/view?usp=drive_link</t>
  </si>
  <si>
    <t>Polar functions derivatives</t>
  </si>
  <si>
    <t>قطبی کام مشتق</t>
  </si>
  <si>
    <t>8mS9eDHf0fQ</t>
  </si>
  <si>
    <t>https://www.youtube.com/watch?v=8mS9eDHf0fQ</t>
  </si>
  <si>
    <t>hq8g4sEK9bs</t>
  </si>
  <si>
    <t>https://www.youtube.com/watch?v=hq8g4sEK9bs</t>
  </si>
  <si>
    <t>https://drive.google.com/file/d/1wC5U0U4OFMdof6l8EWJ7CQxcdmKEtke9/view?usp=drive_link</t>
  </si>
  <si>
    <t>Worked example: differentiating polar functions</t>
  </si>
  <si>
    <t>کام کیا مثال: قطبی افعال میں فرق کرنا</t>
  </si>
  <si>
    <t>ConsnUZGfmw</t>
  </si>
  <si>
    <t>https://www.youtube.com/watch?v=ConsnUZGfmw</t>
  </si>
  <si>
    <t>yzzTlhCZDug</t>
  </si>
  <si>
    <t>https://www.youtube.com/watch?v=yzzTlhCZDug</t>
  </si>
  <si>
    <t>https://drive.google.com/file/d/1zsWc2IEB6rsqK280PAhRvtZMKGSa2tnE/view?usp=drive_link</t>
  </si>
  <si>
    <t>Limit expression for the derivative of function (graphical) (Hindi)</t>
  </si>
  <si>
    <t>فنکشن (گرافیکل) کے مشتق کے لئے اظہار حد</t>
  </si>
  <si>
    <t>nMCa_hGhQf4</t>
  </si>
  <si>
    <t>https://www.youtube.com/watch?v=nMCa_hGhQf4</t>
  </si>
  <si>
    <t>bW91Y5Kt5Rc</t>
  </si>
  <si>
    <t>https://www.youtube.com/watch?v=bW91Y5Kt5Rc</t>
  </si>
  <si>
    <t>https://drive.google.com/file/d/1A0orVEVJsBUx5bm2aAepigwHJVM7MCNX/view?usp=drive_link</t>
  </si>
  <si>
    <t>Worked example: rewriting definite integral as limit of riemann sum</t>
  </si>
  <si>
    <t>کام کرنے والی مثال: ریمن سم کی حد کے طور پر قطعی لازمی طور پر دوبارہ لکھنا</t>
  </si>
  <si>
    <t>eidemLqiPyQ</t>
  </si>
  <si>
    <t>https://www.youtube.com/watch?v=eidemLqiPyQ</t>
  </si>
  <si>
    <t>QZcL6IizxxQ</t>
  </si>
  <si>
    <t>https://www.youtube.com/watch?v=QZcL6IizxxQ</t>
  </si>
  <si>
    <t>https://drive.google.com/file/d/14kdewvf_sEp9gg94NqTXKGoDuATj0ctY/view?usp=drive_link</t>
  </si>
  <si>
    <t>Worked example: rewriting limit of riemann sum as definite integral</t>
  </si>
  <si>
    <t>کام کرنے والی مثال: ریمن سم کی دوبارہ لکھنا حد کے طور پر قطعی لازمی طور پر</t>
  </si>
  <si>
    <t>Himr2l8Rd18</t>
  </si>
  <si>
    <t>https://www.youtube.com/watch?v=Himr2l8Rd18</t>
  </si>
  <si>
    <t>pm0MrmtHQKg</t>
  </si>
  <si>
    <t>https://www.youtube.com/watch?v=pm0MrmtHQKg</t>
  </si>
  <si>
    <t>https://drive.google.com/file/d/17wTCsnNG0iLsbO7OOZt8ElkijPwrJl_J/view?usp=drive_link</t>
  </si>
  <si>
    <t>Functions defined by definite integrals (accumulation functions)</t>
  </si>
  <si>
    <t>افعال مخصوص انضمام (جمع کرنے والے افعال) کے ذریعہ بیان کردہ</t>
  </si>
  <si>
    <t>qJMbAfbb_Ek</t>
  </si>
  <si>
    <t>https://www.youtube.com/watch?v=qJMbAfbb_Ek</t>
  </si>
  <si>
    <t>8KwgA1dRbnk</t>
  </si>
  <si>
    <t>https://www.youtube.com/watch?v=8KwgA1dRbnk</t>
  </si>
  <si>
    <t>https://drive.google.com/file/d/1q8Z0AmJ5NUcVbkT9w8ZCfG_QTXhdRlmX/view?usp=drive_link</t>
  </si>
  <si>
    <t>Interpreting the behavior of accumulation functions</t>
  </si>
  <si>
    <t>جمع افعال کے طرز عمل کی ترجمانی کرنا</t>
  </si>
  <si>
    <t>51JgTZKnytA</t>
  </si>
  <si>
    <t>https://www.youtube.com/watch?v=51JgTZKnytA</t>
  </si>
  <si>
    <t>JXtnSeoOC_E</t>
  </si>
  <si>
    <t>https://www.youtube.com/watch?v=JXtnSeoOC_E</t>
  </si>
  <si>
    <t>https://drive.google.com/file/d/1ZuKrH3DWZz745kVndAS4p-X1CSZ0DAxM/view?usp=drive_link</t>
  </si>
  <si>
    <t>Derivative as a limit: numerical (Hindi)</t>
  </si>
  <si>
    <t>ایک حد کے طور پر مشتق: عددی</t>
  </si>
  <si>
    <t>sVmdCR-YUYU</t>
  </si>
  <si>
    <t>https://www.youtube.com/watch?v=sVmdCR-YUYU</t>
  </si>
  <si>
    <t>https://drive.google.com/file/d/1mlxXjLvg9UlQLd5TvW4Nljf4LmXpD86s/view?usp=drive_link</t>
  </si>
  <si>
    <t>Drawing and Recognizing Functions</t>
  </si>
  <si>
    <t>Linear functions word problem: fuel (hindi)</t>
  </si>
  <si>
    <t>افعال کو ڈرائنگ اور پہچاننا</t>
  </si>
  <si>
    <t>لکیری افعال الفاظ کا مسئلہ: ایندھن (ہندی)</t>
  </si>
  <si>
    <t>EwjHYNRTyxI</t>
  </si>
  <si>
    <t>https://www.youtube.com/watch?v=EwjHYNRTyxI</t>
  </si>
  <si>
    <t>BjH8jA5br38</t>
  </si>
  <si>
    <t>https://www.youtube.com/watch?v=BjH8jA5br38</t>
  </si>
  <si>
    <t>https://drive.google.com/file/d/1Vpg__9zBLNEiRqdjUI6JHdUA79LunfLZ/view?usp=drive_link</t>
  </si>
  <si>
    <t>Linear functions word problem: pool (hindi)</t>
  </si>
  <si>
    <t>لکیری افعال الفاظ کا مسئلہ: پول (ہندی)</t>
  </si>
  <si>
    <t>vD_D7oWDurc</t>
  </si>
  <si>
    <t>https://www.youtube.com/watch?v=vD_D7oWDurc</t>
  </si>
  <si>
    <t>zpXV9qwOtEw</t>
  </si>
  <si>
    <t>https://www.youtube.com/watch?v=zpXV9qwOtEw</t>
  </si>
  <si>
    <t>https://drive.google.com/file/d/1avM2zCOkCoaPyRBh11_jeCg3JaRsFwx_/view?usp=drive_link</t>
  </si>
  <si>
    <t>Worked example evaluating functions from equation (hindi)</t>
  </si>
  <si>
    <t>مساوات (ہندی) سے افعال کی جانچ کرنے کی مثال</t>
  </si>
  <si>
    <t>zlH8SqysEv0</t>
  </si>
  <si>
    <t>https://www.youtube.com/watch?v=zlH8SqysEv0</t>
  </si>
  <si>
    <t>oZMjYloSE7Q</t>
  </si>
  <si>
    <t>https://www.youtube.com/watch?v=oZMjYloSE7Q</t>
  </si>
  <si>
    <t>https://drive.google.com/file/d/1VMmvih-gdjzlpbPP1-fek16eSQ5mlhI1/view?usp=drive_link</t>
  </si>
  <si>
    <t>Worked example evaluating functions from graph (hindi)</t>
  </si>
  <si>
    <t>گراف (ہندی) سے افعال کا اندازہ کرنے والی مثال</t>
  </si>
  <si>
    <t>rvANE687HH8</t>
  </si>
  <si>
    <t>https://www.youtube.com/watch?v=rvANE687HH8</t>
  </si>
  <si>
    <t>tRxboGGIPaY</t>
  </si>
  <si>
    <t>https://www.youtube.com/watch?v=tRxboGGIPaY</t>
  </si>
  <si>
    <t>https://drive.google.com/file/d/1BsoQSZnpi9o12VmKsaBUvdSwZsAN-IiL/view?usp=drive_link</t>
  </si>
  <si>
    <t>Equations vs functions (hindi)</t>
  </si>
  <si>
    <t>مساوات بمقابلہ افعال (ہندی)</t>
  </si>
  <si>
    <t>Ivyj2KlrSYM</t>
  </si>
  <si>
    <t>https://www.youtube.com/watch?v=Ivyj2KlrSYM</t>
  </si>
  <si>
    <t>x9h8KY736zA</t>
  </si>
  <si>
    <t>https://www.youtube.com/watch?v=x9h8KY736zA</t>
  </si>
  <si>
    <t>https://drive.google.com/file/d/1sF-hvh48neDtkbBnIYARyjuN2AoWDtxz/view?usp=drive_link</t>
  </si>
  <si>
    <t>Worked example domain of algebraic functions (hindi)</t>
  </si>
  <si>
    <t>الجبری افعال (ہندی) کے ڈومین کام کیا</t>
  </si>
  <si>
    <t>https://drive.google.com/file/d/1WxrbUL_QgXCSuSAP8ZhD0kDnHydeb4W1/view?usp=drive_link</t>
  </si>
  <si>
    <t>Recognising functions from graph (hindi)</t>
  </si>
  <si>
    <t>گراف (ہندی) سے افعال کو پہچاننا</t>
  </si>
  <si>
    <t>YxvZKoyR_Dc</t>
  </si>
  <si>
    <t>https://www.youtube.com/watch?v=YxvZKoyR_Dc</t>
  </si>
  <si>
    <t>4AIZrYamCSM</t>
  </si>
  <si>
    <t>https://www.youtube.com/watch?v=4AIZrYamCSM</t>
  </si>
  <si>
    <t>https://drive.google.com/file/d/1Q46ky0gKm_quLxFgwYI00ZwnCZY6S3xQ/view?usp=drive_link</t>
  </si>
  <si>
    <t>Recognising functions from tables (hindi)</t>
  </si>
  <si>
    <t>جدولوں سے افعال کو پہچاننا (ہندی)</t>
  </si>
  <si>
    <t>GZa5cLN9i7s</t>
  </si>
  <si>
    <t>https://www.youtube.com/watch?v=GZa5cLN9i7s</t>
  </si>
  <si>
    <t>oDsrSHpAVfs</t>
  </si>
  <si>
    <t>https://www.youtube.com/watch?v=oDsrSHpAVfs</t>
  </si>
  <si>
    <t>https://drive.google.com/file/d/1-v0w-DiCZq7yObavtikhl5mJuKHg5cIf/view?usp=drive_link</t>
  </si>
  <si>
    <t>Recognising functions from verbal descriptions (hindi)</t>
  </si>
  <si>
    <t>زبانی وضاحت (ہندی) سے افعال کو پہچاننا</t>
  </si>
  <si>
    <t>NPKo__uyfro</t>
  </si>
  <si>
    <t>https://www.youtube.com/watch?v=NPKo__uyfro</t>
  </si>
  <si>
    <t>bE7Nb830azE</t>
  </si>
  <si>
    <t>https://www.youtube.com/watch?v=bE7Nb830azE</t>
  </si>
  <si>
    <t>https://drive.google.com/file/d/1bLV2zPz1FWjPa3U_UeTHp7P6kaqpbs_D/view?usp=drive_link</t>
  </si>
  <si>
    <t>Restricting domains of functions to make them invertible</t>
  </si>
  <si>
    <t>ان کو الٹ جانے کے ل functions افعال کے ڈومینز پر پابندی لگانا</t>
  </si>
  <si>
    <t>tCV9VyIIaw0</t>
  </si>
  <si>
    <t>https://www.youtube.com/watch?v=tCV9VyIIaw0</t>
  </si>
  <si>
    <t>xevd_Uz_LDA</t>
  </si>
  <si>
    <t>https://www.youtube.com/watch?v=xevd_Uz_LDA</t>
  </si>
  <si>
    <t>https://drive.google.com/file/d/1sBYMJiTlK4g3oGpKnXjG3fD1g1O836q8/view?usp=drive_link</t>
  </si>
  <si>
    <t>Derivatives of inverse functions</t>
  </si>
  <si>
    <t>الٹا افعال کے مشتق</t>
  </si>
  <si>
    <t>XOs9vVmzE70</t>
  </si>
  <si>
    <t>https://www.youtube.com/watch?v=XOs9vVmzE70</t>
  </si>
  <si>
    <t>hwzGeWI78yY</t>
  </si>
  <si>
    <t>https://www.youtube.com/watch?v=hwzGeWI78yY</t>
  </si>
  <si>
    <t>https://drive.google.com/file/d/1l5hk7-ujsAXXcv_UQ2sESfmGcz6_PM7U/view?usp=drive_link</t>
  </si>
  <si>
    <t>Identifying composite functions</t>
  </si>
  <si>
    <t>جامع افعال کی نشاندہی کرنا</t>
  </si>
  <si>
    <t>MT1-bqKpal8</t>
  </si>
  <si>
    <t>https://www.youtube.com/watch?v=MT1-bqKpal8</t>
  </si>
  <si>
    <t>ZpNbhPwBEXY</t>
  </si>
  <si>
    <t>https://www.youtube.com/watch?v=ZpNbhPwBEXY</t>
  </si>
  <si>
    <t>https://drive.google.com/file/d/1TuMozbCnrGuM5fHmVA89O0sMhm03XTAQ/view?usp=drive_link</t>
  </si>
  <si>
    <t>Analysing functions for discontinuities continuous (hindi)</t>
  </si>
  <si>
    <t>تضادات کے لئے افعال کا تجزیہ (ہندی)</t>
  </si>
  <si>
    <t>ILgKwG7IStU</t>
  </si>
  <si>
    <t>https://www.youtube.com/watch?v=ILgKwG7IStU</t>
  </si>
  <si>
    <t>xE0fG4rZGlI</t>
  </si>
  <si>
    <t>https://www.youtube.com/watch?v=xE0fG4rZGlI</t>
  </si>
  <si>
    <t>https://drive.google.com/file/d/1hYjcSdTR5YuZcyp7a4LKxNrPnVVgHHHS/view?usp=drive_link</t>
  </si>
  <si>
    <t>Analysing functions for discontinuities discontinuity (hindi)</t>
  </si>
  <si>
    <t>تضادات کے خاتمے کے لئے افعال کا تجزیہ (ہندی)</t>
  </si>
  <si>
    <t>jBB3J2K6a1U</t>
  </si>
  <si>
    <t>https://www.youtube.com/watch?v=jBB3J2K6a1U</t>
  </si>
  <si>
    <t>MwQqxZhiqpI</t>
  </si>
  <si>
    <t>https://www.youtube.com/watch?v=MwQqxZhiqpI</t>
  </si>
  <si>
    <t>https://drive.google.com/file/d/16OUG8hP0ZQgflaj3DNWW4cOsp__svc56/view?usp=drive_link</t>
  </si>
  <si>
    <t>Graphs of rational functions: y-intercept</t>
  </si>
  <si>
    <t>عقلی افعال کے گراف: Y- انٹرسیپٹ</t>
  </si>
  <si>
    <t>YElHmwdbkzQ</t>
  </si>
  <si>
    <t>https://www.youtube.com/watch?v=YElHmwdbkzQ</t>
  </si>
  <si>
    <t>PsogNcwXFpA</t>
  </si>
  <si>
    <t>https://www.youtube.com/watch?v=PsogNcwXFpA</t>
  </si>
  <si>
    <t>https://drive.google.com/file/d/115zKaqT-4_hq0VM1zEvR76-6z-v6Yfiu/view?usp=drive_link</t>
  </si>
  <si>
    <t>Graphs of rational functions: horizontal asymptote</t>
  </si>
  <si>
    <t>عقلی افعال کے گراف: افقی asymptote</t>
  </si>
  <si>
    <t>qAfETdORmcw</t>
  </si>
  <si>
    <t>https://www.youtube.com/watch?v=qAfETdORmcw</t>
  </si>
  <si>
    <t>a5XIEwvpDz8</t>
  </si>
  <si>
    <t>https://www.youtube.com/watch?v=a5XIEwvpDz8</t>
  </si>
  <si>
    <t>https://drive.google.com/file/d/1j2T83h94BEzrSs3lbOscBr1YvPoG3_5I/view?usp=drive_link</t>
  </si>
  <si>
    <t>Graphs of rational functions: vertical asymptotes</t>
  </si>
  <si>
    <t>عقلی افعال کے گراف: عمودی asyptotes</t>
  </si>
  <si>
    <t>-jXk1gl_sEo</t>
  </si>
  <si>
    <t>https://www.youtube.com/watch?v=-jXk1gl_sEo</t>
  </si>
  <si>
    <t>fIGAX35YrWo</t>
  </si>
  <si>
    <t>https://www.youtube.com/watch?v=fIGAX35YrWo</t>
  </si>
  <si>
    <t>https://drive.google.com/file/d/1MoLKt2YOm2YqLXYw2ggT7DlV7UWtWcEt/view?usp=drive_link</t>
  </si>
  <si>
    <t>Graphs of rational functions: zeros</t>
  </si>
  <si>
    <t>عقلی افعال کے گراف: زیرو</t>
  </si>
  <si>
    <t>TX_mx3qULpw</t>
  </si>
  <si>
    <t>https://www.youtube.com/watch?v=TX_mx3qULpw</t>
  </si>
  <si>
    <t>hicEl5INZlA</t>
  </si>
  <si>
    <t>https://www.youtube.com/watch?v=hicEl5INZlA</t>
  </si>
  <si>
    <t>https://drive.google.com/file/d/16A2IMN54uFzw3u-9ehcrwXTCFgNWt5j9/view?usp=drive_link</t>
  </si>
  <si>
    <t>Graphing rational functions 1</t>
  </si>
  <si>
    <t>گرافنگ عقلی افعال 1</t>
  </si>
  <si>
    <t>fvC0dm2wzIo</t>
  </si>
  <si>
    <t>https://www.youtube.com/watch?v=fvC0dm2wzIo</t>
  </si>
  <si>
    <t>m3VNfX_ORqY</t>
  </si>
  <si>
    <t>https://www.youtube.com/watch?v=m3VNfX_ORqY</t>
  </si>
  <si>
    <t>https://drive.google.com/file/d/1f8CD9_gmIMzGNcTN7gAy_FjW73eEBZ5a/view?usp=drive_link</t>
  </si>
  <si>
    <t>Graphing rational functions 2</t>
  </si>
  <si>
    <t>گرافنگ عقلی افعال 2</t>
  </si>
  <si>
    <t>ReEMqdZEEX0</t>
  </si>
  <si>
    <t>https://www.youtube.com/watch?v=ReEMqdZEEX0</t>
  </si>
  <si>
    <t>4LlUD6fyu9U</t>
  </si>
  <si>
    <t>https://www.youtube.com/watch?v=4LlUD6fyu9U</t>
  </si>
  <si>
    <t>https://drive.google.com/file/d/1XS9xJfKJIIZyQIn5QUTLZouYHyUiu16F/view?usp=drive_link</t>
  </si>
  <si>
    <t>Graphing rational functions 3</t>
  </si>
  <si>
    <t>گرافنگ عقلی افعال 3</t>
  </si>
  <si>
    <t>2N62v_63SBo</t>
  </si>
  <si>
    <t>https://www.youtube.com/watch?v=2N62v_63SBo</t>
  </si>
  <si>
    <t>Qy8NbHm6XTQ</t>
  </si>
  <si>
    <t>https://www.youtube.com/watch?v=Qy8NbHm6XTQ</t>
  </si>
  <si>
    <t>https://drive.google.com/file/d/16HiaANWkKZEHb-OhSLMHu5sx1P0zM-Wi/view</t>
  </si>
  <si>
    <t>Graphing rational functions 4</t>
  </si>
  <si>
    <t>گرافنگ عقلی افعال 4</t>
  </si>
  <si>
    <t>p7ycTWq6BFk</t>
  </si>
  <si>
    <t>https://www.youtube.com/watch?v=p7ycTWq6BFk</t>
  </si>
  <si>
    <t>GjtlxnNcjQM</t>
  </si>
  <si>
    <t>https://www.youtube.com/watch?v=GjtlxnNcjQM</t>
  </si>
  <si>
    <t>https://drive.google.com/file/d/1QRarnWxJkE4At5BfDW0aggpdVy2R4M3F/view?usp=drive_link</t>
  </si>
  <si>
    <t>Evaluating composite functions: using graphs</t>
  </si>
  <si>
    <t>جامع افعال کا اندازہ کرنا: گراف کا استعمال</t>
  </si>
  <si>
    <t>oORnGaJp1pk</t>
  </si>
  <si>
    <t>https://www.youtube.com/watch?v=oORnGaJp1pk</t>
  </si>
  <si>
    <t>AgCazhfWgH0</t>
  </si>
  <si>
    <t>https://www.youtube.com/watch?v=AgCazhfWgH0</t>
  </si>
  <si>
    <t>https://drive.google.com/file/d/10WdfIDWBLw4lE7DuFERfLaNVoilVtMF_/view?usp=drive_link</t>
  </si>
  <si>
    <t>Limits at Infinity</t>
  </si>
  <si>
    <t>Infinite limits intro</t>
  </si>
  <si>
    <t>انفینٹی میں حدود</t>
  </si>
  <si>
    <t>لامحدود حدود تعارف</t>
  </si>
  <si>
    <t>a2Ia_ZlUCaQ</t>
  </si>
  <si>
    <t>https://www.youtube.com/watch?v=a2Ia_ZlUCaQ</t>
  </si>
  <si>
    <t>zJO1OXyO9iw</t>
  </si>
  <si>
    <t>https://www.youtube.com/watch?v=zJO1OXyO9iw</t>
  </si>
  <si>
    <t>https://drive.google.com/file/d/1AaGKUCOY6ukMsI7AbTgb1IAYUlZiRT6D/view?usp=drive_link</t>
  </si>
  <si>
    <t>Analyzing unbounded limits: rational function</t>
  </si>
  <si>
    <t>بے حد حدود کا تجزیہ: عقلی فنکشن</t>
  </si>
  <si>
    <t>_ZGHGDKWpp8</t>
  </si>
  <si>
    <t>https://www.youtube.com/watch?v=_ZGHGDKWpp8</t>
  </si>
  <si>
    <t>fSN9qrmMGcM</t>
  </si>
  <si>
    <t>https://www.youtube.com/watch?v=fSN9qrmMGcM</t>
  </si>
  <si>
    <t>https://drive.google.com/file/d/1QWVZnxXLEaaT63fv8mBF5zgI4h9gyxMD/view?usp=drive_link</t>
  </si>
  <si>
    <t>Analyzing unbounded limits: mixed function</t>
  </si>
  <si>
    <t>بے حد حدود کا تجزیہ: مخلوط فنکشن</t>
  </si>
  <si>
    <t>AI3aOkafYFw</t>
  </si>
  <si>
    <t>https://www.youtube.com/watch?v=AI3aOkafYFw</t>
  </si>
  <si>
    <t>m_5v26VqYec</t>
  </si>
  <si>
    <t>https://www.youtube.com/watch?v=m_5v26VqYec</t>
  </si>
  <si>
    <t>https://drive.google.com/file/d/1-cIbpH1BYYJ2QjQwFMQbe5eZqs8J8GTC/view?usp=drive_link</t>
  </si>
  <si>
    <t>Limits at infinity of quotients (part 1)</t>
  </si>
  <si>
    <t>حدود کوٹینٹ کی لامحدودیت (حصہ 1)</t>
  </si>
  <si>
    <t>9RgWDiYbO2w</t>
  </si>
  <si>
    <t>https://www.youtube.com/watch?v=9RgWDiYbO2w</t>
  </si>
  <si>
    <t>leluc9NVvUE</t>
  </si>
  <si>
    <t>https://www.youtube.com/watch?v=leluc9NVvUE</t>
  </si>
  <si>
    <t>https://drive.google.com/file/d/1Oentu8O3KII3AaBrl8bHO6Etubec6H0X/view?usp=drive_link</t>
  </si>
  <si>
    <t>Limits at infinity of quotients (part 2)</t>
  </si>
  <si>
    <t>حدود کوٹینٹس کی انفینٹی (حصہ 2)</t>
  </si>
  <si>
    <t>gwkeTTw6cAI</t>
  </si>
  <si>
    <t>https://www.youtube.com/watch?v=gwkeTTw6cAI</t>
  </si>
  <si>
    <t>Mm9H5K2C8f4</t>
  </si>
  <si>
    <t>https://www.youtube.com/watch?v=Mm9H5K2C8f4</t>
  </si>
  <si>
    <t>https://drive.google.com/file/d/1ISV5XkhYfKWfCBVfdmfvlpcDgxskcMPA/view?usp=drive_link</t>
  </si>
  <si>
    <t>Limits at infinity of quotients with square roots (odd power)</t>
  </si>
  <si>
    <t>مربع جڑوں (عجیب طاقت) کے ساتھ کوٹینٹ کی لامحدودیت پر حدود</t>
  </si>
  <si>
    <t>xks4cETlN58</t>
  </si>
  <si>
    <t>https://www.youtube.com/watch?v=xks4cETlN58</t>
  </si>
  <si>
    <t>shNc2uCB_zE</t>
  </si>
  <si>
    <t>https://www.youtube.com/watch?v=shNc2uCB_zE</t>
  </si>
  <si>
    <t>https://drive.google.com/file/d/14sNEl60duW4feKBg0MwHAC47BB-fjv7P/view?usp=drive_link</t>
  </si>
  <si>
    <t>Limits at infinity of quotients with square roots (even power)</t>
  </si>
  <si>
    <t>مربع جڑوں (یہاں تک کہ طاقت) کے ساتھ کوٹینٹ کی لامحدودیت پر حدود</t>
  </si>
  <si>
    <t>uPksX_O9ARo</t>
  </si>
  <si>
    <t>https://www.youtube.com/watch?v=uPksX_O9ARo</t>
  </si>
  <si>
    <t>F_Bcn0wjMSg</t>
  </si>
  <si>
    <t>https://www.youtube.com/watch?v=F_Bcn0wjMSg</t>
  </si>
  <si>
    <t>https://drive.google.com/file/d/1GaIap8YVg0HT92kCf08hfKKacgniqmTz/view?usp=drive_link</t>
  </si>
  <si>
    <t>Limits at infinity of quotients with trig</t>
  </si>
  <si>
    <t>ٹریگ کے ساتھ کوٹینٹ کی لامحدودیت پر حدود</t>
  </si>
  <si>
    <t>oAQnDsmu41E</t>
  </si>
  <si>
    <t>https://www.youtube.com/watch?v=oAQnDsmu41E</t>
  </si>
  <si>
    <t>H9DOOVFAbwA</t>
  </si>
  <si>
    <t>https://www.youtube.com/watch?v=H9DOOVFAbwA</t>
  </si>
  <si>
    <t>https://drive.google.com/file/d/1QVracZe0qdxvtXOUsyWZI0qaKj4ZbKhX/view?usp=drive_link</t>
  </si>
  <si>
    <t>Limit at infinity of a difference of functions</t>
  </si>
  <si>
    <t>افعال کے فرق کی لامحدودیت پر حد</t>
  </si>
  <si>
    <t>nDXFgexOM5c</t>
  </si>
  <si>
    <t>https://www.youtube.com/watch?v=nDXFgexOM5c</t>
  </si>
  <si>
    <t>-2Gz5cL69V4</t>
  </si>
  <si>
    <t>https://www.youtube.com/watch?v=-2Gz5cL69V4</t>
  </si>
  <si>
    <t>https://drive.google.com/file/d/1GMcPyxxVm-T1bc6busc18S4OALGeJYDM/view?usp=drive_link</t>
  </si>
  <si>
    <t>Limits of functions</t>
  </si>
  <si>
    <t>E as a limit (hindi)</t>
  </si>
  <si>
    <t>افعال کی حدود</t>
  </si>
  <si>
    <t>ای ایک حد کے طور پر (ہندی)</t>
  </si>
  <si>
    <t>gc4y2Od4fbc</t>
  </si>
  <si>
    <t>https://www.youtube.com/watch?v=gc4y2Od4fbc</t>
  </si>
  <si>
    <t>PRxapjgoM08</t>
  </si>
  <si>
    <t>https://www.youtube.com/watch?v=PRxapjgoM08</t>
  </si>
  <si>
    <t>https://drive.google.com/file/d/1obokoTcKwxsa4sdZQDUqjgC5MUWo9rqT/view?usp=drive_link</t>
  </si>
  <si>
    <t>Limits from tables (hindi)</t>
  </si>
  <si>
    <t>میزوں سے حدود (ہندی)</t>
  </si>
  <si>
    <t>2zS0MSLoLSI</t>
  </si>
  <si>
    <t>https://www.youtube.com/watch?v=2zS0MSLoLSI</t>
  </si>
  <si>
    <t>7VoRz0UB7bg</t>
  </si>
  <si>
    <t>https://www.youtube.com/watch?v=7VoRz0UB7bg</t>
  </si>
  <si>
    <t>https://drive.google.com/file/d/1uI3Nu2fm7M8v4ixHA4XrKbPUUqiK0O88/view?usp=drive_link</t>
  </si>
  <si>
    <t>Limits from graphs functions undefined (hindi)</t>
  </si>
  <si>
    <t>گراف کے افعال کی حدود غیر متعینہ (ہندی)</t>
  </si>
  <si>
    <t>s4vEagS80yA</t>
  </si>
  <si>
    <t>https://www.youtube.com/watch?v=s4vEagS80yA</t>
  </si>
  <si>
    <t>mKfsrc_8zek</t>
  </si>
  <si>
    <t>https://www.youtube.com/watch?v=mKfsrc_8zek</t>
  </si>
  <si>
    <t>https://drive.google.com/file/d/1Px1oFfvI__9W5SAaLEO2BGgba06TzuY9/view?usp=drive_link</t>
  </si>
  <si>
    <t>Limits from graphs isnt equal to the functions value (hindi)</t>
  </si>
  <si>
    <t>گراف سے حدود افعال کی قیمت (ہندی) کے برابر نہیں ہیں</t>
  </si>
  <si>
    <t>XrA3qQon4rE</t>
  </si>
  <si>
    <t>https://www.youtube.com/watch?v=XrA3qQon4rE</t>
  </si>
  <si>
    <t>soVixGaU4EA</t>
  </si>
  <si>
    <t>https://www.youtube.com/watch?v=soVixGaU4EA</t>
  </si>
  <si>
    <t>https://drive.google.com/file/d/1oYFdxjS_8UD9sPq7BqVaXOmJyWRMFBAh/view?usp=drive_link</t>
  </si>
  <si>
    <t>One sided limits from graphs (hindi)</t>
  </si>
  <si>
    <t>گراف (ہندی) کی طرف سے ایک رخا حدود</t>
  </si>
  <si>
    <t>VLOv3K9wbt4</t>
  </si>
  <si>
    <t>https://www.youtube.com/watch?v=VLOv3K9wbt4</t>
  </si>
  <si>
    <t>iuBG6zw60SM</t>
  </si>
  <si>
    <t>https://www.youtube.com/watch?v=iuBG6zw60SM</t>
  </si>
  <si>
    <t>https://drive.google.com/file/d/1_1xDNPW3oSGToIro6bBrSSz8AD1N3TRG/view?usp=drive_link</t>
  </si>
  <si>
    <t>One sided limits from graphs asymptotes (hindi)</t>
  </si>
  <si>
    <t>گرافس asyptotes (ہندی) کی طرف سے ایک طرفہ حدود</t>
  </si>
  <si>
    <t>MUage2xAkIU</t>
  </si>
  <si>
    <t>https://www.youtube.com/watch?v=MUage2xAkIU</t>
  </si>
  <si>
    <t>w_I0chpDeR8</t>
  </si>
  <si>
    <t>https://www.youtube.com/watch?v=w_I0chpDeR8</t>
  </si>
  <si>
    <t>https://drive.google.com/file/d/1YJYoJzFUUuGrZ3mRvf5e3l1YaAJaPl_r/view?usp=drive_link</t>
  </si>
  <si>
    <t>One sided vs two sided limits graphical (hindi)</t>
  </si>
  <si>
    <t>ایک رخا بمقابلہ دو رخا حدود گرافیکل (ہندی)</t>
  </si>
  <si>
    <t>HTtn9YiqoSU</t>
  </si>
  <si>
    <t>https://www.youtube.com/watch?v=HTtn9YiqoSU</t>
  </si>
  <si>
    <t>_zybyoPsJEE</t>
  </si>
  <si>
    <t>https://www.youtube.com/watch?v=_zybyoPsJEE</t>
  </si>
  <si>
    <t>https://drive.google.com/file/d/1YOONIPfCJDZKfeaqn8oY1ygaTsbFue8Z/view?usp=drive_link</t>
  </si>
  <si>
    <t>One sided limits from equation (hindi)</t>
  </si>
  <si>
    <t>مساوات (ہندی) سے ایک رخا حدود</t>
  </si>
  <si>
    <t>no7T5vQ40gU</t>
  </si>
  <si>
    <t>https://www.youtube.com/watch?v=no7T5vQ40gU</t>
  </si>
  <si>
    <t>4uVPdrV9P5U</t>
  </si>
  <si>
    <t>https://www.youtube.com/watch?v=4uVPdrV9P5U</t>
  </si>
  <si>
    <t>https://drive.google.com/file/d/1vOh57iiN1HX2Tur3_xs9hXKvySbIrTpG/view?usp=drive_link</t>
  </si>
  <si>
    <t>Limits by direct substitution (hindi)</t>
  </si>
  <si>
    <t>براہ راست متبادل (ہندی) کے ذریعہ حدود</t>
  </si>
  <si>
    <t>HekUaJdN4fI</t>
  </si>
  <si>
    <t>https://www.youtube.com/watch?v=HekUaJdN4fI</t>
  </si>
  <si>
    <t>jRQElbq6C7A</t>
  </si>
  <si>
    <t>https://www.youtube.com/watch?v=jRQElbq6C7A</t>
  </si>
  <si>
    <t>https://drive.google.com/file/d/1elhCpz3SSPPQTS__Fa296Uy0MKKmfZf0/view?usp=drive_link</t>
  </si>
  <si>
    <t>Undefined limits by direct substitution (hindi)</t>
  </si>
  <si>
    <t>براہ راست متبادل (ہندی) کے ذریعہ غیر متعینہ حدود</t>
  </si>
  <si>
    <t>TW2R9eiP0Sw</t>
  </si>
  <si>
    <t>https://www.youtube.com/watch?v=TW2R9eiP0Sw</t>
  </si>
  <si>
    <t>iM9zHcc0DPk</t>
  </si>
  <si>
    <t>https://www.youtube.com/watch?v=iM9zHcc0DPk</t>
  </si>
  <si>
    <t>https://drive.google.com/file/d/1BGOnL8bbUDKaeHnUr6ziavk1Wz12TcJB/view?usp=drive_link</t>
  </si>
  <si>
    <t>Limits by factoring (hindi)</t>
  </si>
  <si>
    <t>فیکٹرنگ (ہندی) کے ذریعہ حدود</t>
  </si>
  <si>
    <t>BviolYqNlZE</t>
  </si>
  <si>
    <t>https://www.youtube.com/watch?v=BviolYqNlZE</t>
  </si>
  <si>
    <t>wZbWpJHmuVY</t>
  </si>
  <si>
    <t>https://www.youtube.com/watch?v=wZbWpJHmuVY</t>
  </si>
  <si>
    <t>https://drive.google.com/file/d/1aIdc2UTVIpqpdpkHDH3y7UTO7uj2X3el/view?usp=drive_link</t>
  </si>
  <si>
    <t>Graphical limit of combined functions (hindi)</t>
  </si>
  <si>
    <t>مشترکہ افعال کی گرافیکل حد (ہندی)</t>
  </si>
  <si>
    <t>e4LS_E2zCXA</t>
  </si>
  <si>
    <t>https://www.youtube.com/watch?v=e4LS_E2zCXA</t>
  </si>
  <si>
    <t>OUOc-6FfnA4</t>
  </si>
  <si>
    <t>https://www.youtube.com/watch?v=OUOc-6FfnA4</t>
  </si>
  <si>
    <t>https://drive.google.com/file/d/1GMgLMHZ0iu0sMPmF7Qgi2q7brtzfaSXr/view?usp=drive_link</t>
  </si>
  <si>
    <t>Graphical limit of composite functions (hindi)</t>
  </si>
  <si>
    <t>جامع افعال کی گرافیکل حد (ہندی)</t>
  </si>
  <si>
    <t>j7rRBVZJaGg</t>
  </si>
  <si>
    <t>https://www.youtube.com/watch?v=j7rRBVZJaGg</t>
  </si>
  <si>
    <t>v_EBa_hdrBc</t>
  </si>
  <si>
    <t>https://www.youtube.com/watch?v=v_EBa_hdrBc</t>
  </si>
  <si>
    <t>https://drive.google.com/file/d/16CIzLlZ8nzx3mCNEIOiFgnB5sauFDXRG/view?usp=drive_link</t>
  </si>
  <si>
    <t>Estimating limit values from graphs</t>
  </si>
  <si>
    <t>گراف سے حد اقدار کا تخمینہ لگانا</t>
  </si>
  <si>
    <t>mols6pMKrto</t>
  </si>
  <si>
    <t>https://www.youtube.com/watch?v=mols6pMKrto</t>
  </si>
  <si>
    <t>SrMv9B1gIc0</t>
  </si>
  <si>
    <t>https://www.youtube.com/watch?v=SrMv9B1gIc0</t>
  </si>
  <si>
    <t>https://drive.google.com/file/d/1ijJSXs4S3S1ph18OtJYDg6PyUmigWfy4/view?usp=drive_link</t>
  </si>
  <si>
    <t>Unbounded limits</t>
  </si>
  <si>
    <t>بے حد حدود</t>
  </si>
  <si>
    <t>56qtGRCd8bE</t>
  </si>
  <si>
    <t>https://www.youtube.com/watch?v=56qtGRCd8bE</t>
  </si>
  <si>
    <t>dSibwovMD5U</t>
  </si>
  <si>
    <t>https://www.youtube.com/watch?v=dSibwovMD5U</t>
  </si>
  <si>
    <t>https://drive.google.com/file/d/1u2VQ8x0SBR62b6CIgqx2fkcPf27Slh4n/view?usp=drive_link</t>
  </si>
  <si>
    <t>Connecting limits and graphical behavior</t>
  </si>
  <si>
    <t>حدود اور گرافیکل طرز عمل کو مربوط کرنا</t>
  </si>
  <si>
    <t>l6FX_r_Tkls</t>
  </si>
  <si>
    <t>https://www.youtube.com/watch?v=l6FX_r_Tkls</t>
  </si>
  <si>
    <t>3G2FgkXYM</t>
  </si>
  <si>
    <t>https://www.youtube.com/watch?v=3G2FgkXYM</t>
  </si>
  <si>
    <t>https://drive.google.com/file/d/1_EkIm8rJjDElWvv8Aq2QVPKbvN3dXxv6/view?usp=drive_link</t>
  </si>
  <si>
    <t>Approximating limits using tables</t>
  </si>
  <si>
    <t>جدولوں کا استعمال کرتے ہوئے حدود کو قریب کرنا</t>
  </si>
  <si>
    <t>1tn0vd2835k</t>
  </si>
  <si>
    <t>https://www.youtube.com/watch?v=1tn0vd2835k</t>
  </si>
  <si>
    <t>cPR46PMmSck</t>
  </si>
  <si>
    <t>https://www.youtube.com/watch?v=cPR46PMmSck</t>
  </si>
  <si>
    <t>https://drive.google.com/file/d/1mcIM5esnESr2mXb0AZNM6Xs5mMOsDo6e/view?usp=drive_link</t>
  </si>
  <si>
    <t>Estimating limits from tables</t>
  </si>
  <si>
    <t>میزوں سے حدود کا تخمینہ لگانا</t>
  </si>
  <si>
    <t>zX49LocrXbg</t>
  </si>
  <si>
    <t>https://www.youtube.com/watch?v=zX49LocrXbg</t>
  </si>
  <si>
    <t>nay0bZhdrB0</t>
  </si>
  <si>
    <t>https://www.youtube.com/watch?v=nay0bZhdrB0</t>
  </si>
  <si>
    <t>https://drive.google.com/file/d/15WyM0xysW5GxbYsfMXutHbjUu0lMaUKl/view?usp=drive_link</t>
  </si>
  <si>
    <t>One-sided limits from tables</t>
  </si>
  <si>
    <t>میزوں سے یک طرفہ حدود</t>
  </si>
  <si>
    <t>9geXUOXTJJQ</t>
  </si>
  <si>
    <t>https://www.youtube.com/watch?v=9geXUOXTJJQ</t>
  </si>
  <si>
    <t>JqFBA6xcmgI</t>
  </si>
  <si>
    <t>https://www.youtube.com/watch?v=JqFBA6xcmgI</t>
  </si>
  <si>
    <t>https://drive.google.com/file/d/13bJOjxVBZxrA01hDOIu_Ux3gKe9FGHuf/view?t=5</t>
  </si>
  <si>
    <t>Limits of combined functions: piecewise functions</t>
  </si>
  <si>
    <t>مشترکہ افعال کی حدود: ٹکڑوں کے افعال</t>
  </si>
  <si>
    <t>Xo49w4DDEfQ</t>
  </si>
  <si>
    <t>https://www.youtube.com/watch?v=Xo49w4DDEfQ</t>
  </si>
  <si>
    <t>5Lycy_iFbZo</t>
  </si>
  <si>
    <t>https://www.youtube.com/watch?v=5Lycy_iFbZo</t>
  </si>
  <si>
    <t>https://drive.google.com/file/d/1RuEmtZyS0J1MkdTvy-2elkwUYqOd3Evy/view</t>
  </si>
  <si>
    <t>Limits of trigonometric functions</t>
  </si>
  <si>
    <t>مثلثی افعال کی حدود</t>
  </si>
  <si>
    <t>5_zxtSyTfOY</t>
  </si>
  <si>
    <t>https://www.youtube.com/watch?v=5_zxtSyTfOY</t>
  </si>
  <si>
    <t>C3aYIzCWOhQ</t>
  </si>
  <si>
    <t>https://www.youtube.com/watch?v=C3aYIzCWOhQ</t>
  </si>
  <si>
    <t>https://drive.google.com/file/d/1xYpjM-m2O9SQJdlDB-9USGYSMpWqe7P8/view?usp=drive_link</t>
  </si>
  <si>
    <t>Limits of piecewise functions</t>
  </si>
  <si>
    <t>ٹکڑے ٹکڑے کرنے والے افعال کی حدود</t>
  </si>
  <si>
    <t>2xdh0yKopB8</t>
  </si>
  <si>
    <t>https://www.youtube.com/watch?v=2xdh0yKopB8</t>
  </si>
  <si>
    <t>SVZnQWCigVo</t>
  </si>
  <si>
    <t>https://www.youtube.com/watch?v=SVZnQWCigVo</t>
  </si>
  <si>
    <t>https://drive.google.com/file/d/1gRgk1mmDItMdO397z-f8XNSEOxnRq0Si/view?usp=drive_link</t>
  </si>
  <si>
    <t>Strategy in finding limits</t>
  </si>
  <si>
    <t>حدود تلاش کرنے میں حکمت عملی</t>
  </si>
  <si>
    <t>ZaLw1cunN3s</t>
  </si>
  <si>
    <t>https://www.youtube.com/watch?v=ZaLw1cunN3s</t>
  </si>
  <si>
    <t>cZa_pPoZ5ZI</t>
  </si>
  <si>
    <t>https://www.youtube.com/watch?v=cZa_pPoZ5ZI</t>
  </si>
  <si>
    <t>https://drive.google.com/file/d/1kW0ytuwGJuSe1HbShhsSGdVi5H9UIbPQ/view?usp=drive_link</t>
  </si>
  <si>
    <t>Introduction to infinite limits</t>
  </si>
  <si>
    <t>لامحدود حدود کا تعارف</t>
  </si>
  <si>
    <t>WS-76fFFICY</t>
  </si>
  <si>
    <t>https://www.youtube.com/watch?v=WS-76fFFICY</t>
  </si>
  <si>
    <t>https://drive.google.com/file/d/1b4xUcFTHmouvbvICBWr95b4en4ViZIfF/view?usp=drive_link</t>
  </si>
  <si>
    <t>Infinite limits and asymptotes</t>
  </si>
  <si>
    <t>لامحدود حدود اور asymptotes</t>
  </si>
  <si>
    <t>6BwDYdfw9NQ</t>
  </si>
  <si>
    <t>https://www.youtube.com/watch?v=6BwDYdfw9NQ</t>
  </si>
  <si>
    <t>TDA1IqkfB38</t>
  </si>
  <si>
    <t>https://www.youtube.com/watch?v=TDA1IqkfB38</t>
  </si>
  <si>
    <t>https://drive.google.com/file/d/1bZJmF--q-m03R1d7m9yYhBF6dbaN6mPf/view?usp=drive_link</t>
  </si>
  <si>
    <t>Introduction to limits at infinity</t>
  </si>
  <si>
    <t>انفینٹی میں حدود کا تعارف</t>
  </si>
  <si>
    <t>eh_ATp0hbB0</t>
  </si>
  <si>
    <t>https://www.youtube.com/watch?v=eh_ATp0hbB0</t>
  </si>
  <si>
    <t>FbO5eWEserg</t>
  </si>
  <si>
    <t>https://www.youtube.com/watch?v=FbO5eWEserg</t>
  </si>
  <si>
    <t>https://drive.google.com/file/d/1KY6pw5w3bQenHVCjdTalXGY5PDXmPXXy/view?usp=drive_link</t>
  </si>
  <si>
    <t>Functions with same limit at infinity</t>
  </si>
  <si>
    <t>انفینٹی میں ایک ہی حد کے ساتھ افعال</t>
  </si>
  <si>
    <t>H_Nm3qGE65s</t>
  </si>
  <si>
    <t>https://www.youtube.com/watch?v=H_Nm3qGE65s</t>
  </si>
  <si>
    <t>V5wQRT9MgkM</t>
  </si>
  <si>
    <t>https://www.youtube.com/watch?v=V5wQRT9MgkM</t>
  </si>
  <si>
    <t>https://drive.google.com/file/d/1ER06M_cwSDwSUB8PCOQLLgS9IGU4EkCT/view?usp=drive_link</t>
  </si>
  <si>
    <t>Finding limits by factoring (cubic)</t>
  </si>
  <si>
    <t>فیکٹرنگ (کیوبک) کے ذریعہ حدود تلاش کرنا</t>
  </si>
  <si>
    <t>rU222pVq520</t>
  </si>
  <si>
    <t>https://www.youtube.com/watch?v=rU222pVq520</t>
  </si>
  <si>
    <t>_UleVeH28EE</t>
  </si>
  <si>
    <t>https://www.youtube.com/watch?v=_UleVeH28EE</t>
  </si>
  <si>
    <t>https://drive.google.com/file/d/1nzwAP-7tAj5bO62syboS3dGmVxScgCXu/view?usp=drive_link</t>
  </si>
  <si>
    <t>Limits intro</t>
  </si>
  <si>
    <t>حدود تعارف</t>
  </si>
  <si>
    <t>riXcZT2ICjA</t>
  </si>
  <si>
    <t>https://www.youtube.com/watch?v=riXcZT2ICjA</t>
  </si>
  <si>
    <t>dqPNWJlFvPU</t>
  </si>
  <si>
    <t>https://www.youtube.com/watch?v=dqPNWJlFvPU</t>
  </si>
  <si>
    <t>https://drive.google.com/file/d/1aumDdCbM8yum-7_j5CiDp8LqVOTK3OPO/view?usp=drive_link</t>
  </si>
  <si>
    <t>Limits from graphs: function undefined</t>
  </si>
  <si>
    <t>گراف سے حدود: فنکشن غیر وضاحتی</t>
  </si>
  <si>
    <t>bBnbScrFG7M</t>
  </si>
  <si>
    <t>https://www.youtube.com/watch?v=bBnbScrFG7M</t>
  </si>
  <si>
    <t>Limits from graphs: limit isn't equal to the function's value</t>
  </si>
  <si>
    <t>گراف سے حدود: حد فنکشن کی قیمت کے برابر نہیں ہے</t>
  </si>
  <si>
    <t>hWJLd6bRthI</t>
  </si>
  <si>
    <t>https://www.youtube.com/watch?v=hWJLd6bRthI</t>
  </si>
  <si>
    <t>tImb8Vul-bk</t>
  </si>
  <si>
    <t>https://www.youtube.com/watch?v=tImb8Vul-bk</t>
  </si>
  <si>
    <t>https://drive.google.com/file/d/1ntK6_GC1FCrKDR-fxpxOuLYHypjt4Eu6/view?usp=drive_link</t>
  </si>
  <si>
    <t>Limits from graphs: asymptote</t>
  </si>
  <si>
    <t>گراف سے حدود: asymptote</t>
  </si>
  <si>
    <t>buWDX1ufjw8</t>
  </si>
  <si>
    <t>https://www.youtube.com/watch?v=buWDX1ufjw8</t>
  </si>
  <si>
    <t>A-14x7_9ud0</t>
  </si>
  <si>
    <t>https://www.youtube.com/watch?v=A-14x7_9ud0</t>
  </si>
  <si>
    <t>https://drive.google.com/file/d/1yDFqDFXM9PnGz3vLZREcMqWaUhD4Fm2t/view?usp=drive_link</t>
  </si>
  <si>
    <t>One-sided limits from graphs</t>
  </si>
  <si>
    <t>گراف سے یک طرفہ حدود</t>
  </si>
  <si>
    <t>nOnd3SiYZqM</t>
  </si>
  <si>
    <t>https://www.youtube.com/watch?v=nOnd3SiYZqM</t>
  </si>
  <si>
    <t>lIlwCCRcJjc</t>
  </si>
  <si>
    <t>https://www.youtube.com/watch?v=lIlwCCRcJjc</t>
  </si>
  <si>
    <r>
      <rPr>
        <rFont val="Calibri"/>
        <sz val="11.0"/>
      </rPr>
      <t xml:space="preserve"> </t>
    </r>
    <r>
      <rPr>
        <rFont val="Calibri"/>
        <color rgb="FF1155CC"/>
        <sz val="11.0"/>
        <u/>
      </rPr>
      <t>https://drive.google.com/file/d/132MvZ2SgPoTHzfRACvXG_rsrRQ3QKXvb/view?usp=drive_link</t>
    </r>
  </si>
  <si>
    <t>One-sided limits from graphs: asymptote</t>
  </si>
  <si>
    <t>گراف سے یکطرفہ حدود: asymptote</t>
  </si>
  <si>
    <t>VLfLBPyPOgQ</t>
  </si>
  <si>
    <t>https://www.youtube.com/watch?v=VLfLBPyPOgQ</t>
  </si>
  <si>
    <t>https://drive.google.com/file/d/1LVwjSI-7aLtLRV9eVZn4Q-BI_ML60JX0/view?usp=drive_link</t>
  </si>
  <si>
    <t>1-sided vs. 2-sided limits (graphical)</t>
  </si>
  <si>
    <t>1 رخا بمقابلہ 2 رخا حدود (گرافیکل)</t>
  </si>
  <si>
    <t>Swc9QVhLu5o</t>
  </si>
  <si>
    <t>https://www.youtube.com/watch?v=Swc9QVhLu5o</t>
  </si>
  <si>
    <t>Connecting limits and graphical behavior (more examples)</t>
  </si>
  <si>
    <t>متصل حدود اور گرافیکل سلوک (مزید مثالوں)</t>
  </si>
  <si>
    <t>jby1Qu0PiFM</t>
  </si>
  <si>
    <t>https://www.youtube.com/watch?v=jby1Qu0PiFM</t>
  </si>
  <si>
    <t>https://drive.google.com/file/d/1NuUDtKrp25Rn-nmE7l4N_ELjtUO1HIyZ/view?usp=drive_link</t>
  </si>
  <si>
    <t>Connecting limits at infinity notation and graph</t>
  </si>
  <si>
    <t>انفینٹی اشارے اور گراف پر حدود کو جوڑنا</t>
  </si>
  <si>
    <t>TlWvQvMB9eI</t>
  </si>
  <si>
    <t>https://www.youtube.com/watch?v=TlWvQvMB9eI</t>
  </si>
  <si>
    <t>2N18o3sDkkE</t>
  </si>
  <si>
    <t>https://www.youtube.com/watch?v=2N18o3sDkkE</t>
  </si>
  <si>
    <t>https://drive.google.com/file/d/1C5W9upPIOb4lo5wwGkx2N_JVBbmKDDKe/view?usp=drive_link</t>
  </si>
  <si>
    <t>Limits of piecewise functions: absolute value</t>
  </si>
  <si>
    <t>ٹکڑے ٹکڑے کرنے والے افعال کی حدود: مطلق قدر</t>
  </si>
  <si>
    <t>Y7sqB1e4RBI</t>
  </si>
  <si>
    <t>https://www.youtube.com/watch?v=Y7sqB1e4RBI</t>
  </si>
  <si>
    <t>cLFFNH5Zuv0</t>
  </si>
  <si>
    <t>https://www.youtube.com/watch?v=cLFFNH5Zuv0</t>
  </si>
  <si>
    <t>https://drive.google.com/file/d/1_HRGgQp6nOsInZyukX7xB4JCLTL3FPau/view?usp=drive_link</t>
  </si>
  <si>
    <t>Formal definition of limits part 2: building the idea</t>
  </si>
  <si>
    <t>حدود کی باضابطہ تعریف حصہ 2: خیال کی تعمیر</t>
  </si>
  <si>
    <t>NLi6ZlUMFkc</t>
  </si>
  <si>
    <t>https://www.youtube.com/watch?v=NLi6ZlUMFkc</t>
  </si>
  <si>
    <t>JGKcGKHGUDE</t>
  </si>
  <si>
    <t>https://www.youtube.com/watch?v=JGKcGKHGUDE</t>
  </si>
  <si>
    <t>https://drive.google.com/file/d/1qVyrejFprztigiwoNWjcIet2B8zsqYav/view?usp=drive_link</t>
  </si>
  <si>
    <t>Formal definition of limits part 3: the definition</t>
  </si>
  <si>
    <t>حدود کی باضابطہ تعریف حصہ 3: تعریف</t>
  </si>
  <si>
    <t>95pK1HF0iVk</t>
  </si>
  <si>
    <t>https://www.youtube.com/watch?v=95pK1HF0iVk</t>
  </si>
  <si>
    <t>vYy5n8fCAVI</t>
  </si>
  <si>
    <t>https://www.youtube.com/watch?v=vYy5n8fCAVI</t>
  </si>
  <si>
    <t>https://drive.google.com/file/d/1zbcOl0nlGriU56tcp0vQKF1JTFzZT4Py/view?usp=drive_link</t>
  </si>
  <si>
    <t>Formal definition of limits part 4: using the definition</t>
  </si>
  <si>
    <t>حدود کی باضابطہ تعریف حصہ 4: تعریف کا استعمال کرتے ہوئے</t>
  </si>
  <si>
    <t>0sCttufU-jQ</t>
  </si>
  <si>
    <t>https://www.youtube.com/watch?v=0sCttufU-jQ</t>
  </si>
  <si>
    <t>j8FVoZexcwg</t>
  </si>
  <si>
    <t>https://www.youtube.com/watch?v=j8FVoZexcwg</t>
  </si>
  <si>
    <t>https://drive.google.com/file/d/10_hWCmtkNwqKbomodsrsuC_wi6dPHOdG/view?usp=drive_link</t>
  </si>
  <si>
    <t>Limit properties</t>
  </si>
  <si>
    <t>خصوصیات کو محدود کریں</t>
  </si>
  <si>
    <t>lSwsAFgWqR8</t>
  </si>
  <si>
    <t>https://www.youtube.com/watch?v=lSwsAFgWqR8</t>
  </si>
  <si>
    <t>_CJ6Jmfwx7M</t>
  </si>
  <si>
    <t>https://www.youtube.com/watch?v=_CJ6Jmfwx7M</t>
  </si>
  <si>
    <t>https://drive.google.com/file/d/1sJZqXbzRgb04I1HRCM7vYPh8yVrwnty1/view?usp=drive_link</t>
  </si>
  <si>
    <t>Limits of combined functions</t>
  </si>
  <si>
    <t>مشترکہ افعال کی حدود</t>
  </si>
  <si>
    <t>AhnJtTI_DMM</t>
  </si>
  <si>
    <t>https://www.youtube.com/watch?v=AhnJtTI_DMM</t>
  </si>
  <si>
    <t>yHVkl2bxUjY</t>
  </si>
  <si>
    <t>https://www.youtube.com/watch?v=yHVkl2bxUjY</t>
  </si>
  <si>
    <t>https://drive.google.com/file/d/1y8kEUqis7Grh9dlsnwiS_e-LkX9GxB0n/view?usp=drive_link</t>
  </si>
  <si>
    <t>Limits of composite functions</t>
  </si>
  <si>
    <t>جامع افعال کی حدود</t>
  </si>
  <si>
    <t>RgfKNIkpFWc</t>
  </si>
  <si>
    <t>https://www.youtube.com/watch?v=RgfKNIkpFWc</t>
  </si>
  <si>
    <t>0RaGPGitCwc</t>
  </si>
  <si>
    <t>https://www.youtube.com/watch?v=0RaGPGitCwc</t>
  </si>
  <si>
    <t>https://drive.google.com/file/d/1idyPTdEJHC-xuVlxmW4aS14fAn6raPQT/view?usp=drive_link</t>
  </si>
  <si>
    <t>Limits by rationalizing</t>
  </si>
  <si>
    <t>معقولیت کے ذریعہ حدود</t>
  </si>
  <si>
    <t>yVWxxQ7SMOw</t>
  </si>
  <si>
    <t>https://www.youtube.com/watch?v=yVWxxQ7SMOw</t>
  </si>
  <si>
    <t>8T5e1rv87GQ</t>
  </si>
  <si>
    <t>https://www.youtube.com/watch?v=8T5e1rv87GQ</t>
  </si>
  <si>
    <t>https://drive.google.com/file/d/1eAu01Q5jidBNEaoUclIygQpxA7WP61Y7/view?usp=drive_link</t>
  </si>
  <si>
    <t>L'hopital's rule: limit at 0 example</t>
  </si>
  <si>
    <t>ایل ہوپیٹل کا قاعدہ: 0 پر حد</t>
  </si>
  <si>
    <t>BiVOC3WocXs</t>
  </si>
  <si>
    <t>https://www.youtube.com/watch?v=BiVOC3WocXs</t>
  </si>
  <si>
    <t>0emr2Ns1n5Q</t>
  </si>
  <si>
    <t>https://www.youtube.com/watch?v=0emr2Ns1n5Q</t>
  </si>
  <si>
    <t>https://drive.google.com/file/d/1aPb7DDKPb7PHSVkHHePmEvNkMPSryPYs/view?usp=drive_link</t>
  </si>
  <si>
    <t>L'hopital rule: limit at infinity example</t>
  </si>
  <si>
    <t>l'apital اصول: انفینٹی مثال کی حد</t>
  </si>
  <si>
    <t>FJo18AwLfuI</t>
  </si>
  <si>
    <t>https://www.youtube.com/watch?v=FJo18AwLfuI</t>
  </si>
  <si>
    <t>4476O6DIac8</t>
  </si>
  <si>
    <t>https://www.youtube.com/watch?v=4476O6DIac8</t>
  </si>
  <si>
    <t>https://drive.google.com/file/d/1m1guGBAKGK2-N1y_FCgOkCGY1K1viQ6U/view?usp=drive_link</t>
  </si>
  <si>
    <t>https://drive.google.com/file/d/1GETMChNM57ViroAR9nqFsrJroC0DiVg2/view?t=12</t>
  </si>
  <si>
    <t>Infinite series as limit of partial sums</t>
  </si>
  <si>
    <t>جزوی رقم کی حد کے طور پر لامحدود سیریز</t>
  </si>
  <si>
    <t>bh1UrCGWz1k</t>
  </si>
  <si>
    <t>https://www.youtube.com/watch?v=bh1UrCGWz1k</t>
  </si>
  <si>
    <t>GpPjNJNpOEA</t>
  </si>
  <si>
    <t>https://www.youtube.com/watch?v=GpPjNJNpOEA</t>
  </si>
  <si>
    <t>https://drive.google.com/file/d/1v1RErF-PI5MWKLS1uU9foEo52sYI-0al/view?usp=drive_link</t>
  </si>
  <si>
    <t>https://drive.google.com/file/d/10QANwnJykuFBWeKlJVJm7nTQNmxdh1K9/view?usp=drive_link</t>
  </si>
  <si>
    <t>Limit comparison test</t>
  </si>
  <si>
    <t>موازنہ ٹیسٹ کو محدود کریں</t>
  </si>
  <si>
    <t>AtbZZiSLemQ</t>
  </si>
  <si>
    <t>https://www.youtube.com/watch?v=AtbZZiSLemQ</t>
  </si>
  <si>
    <t>XOuD4cOeTyY</t>
  </si>
  <si>
    <t>https://www.youtube.com/watch?v=XOuD4cOeTyY</t>
  </si>
  <si>
    <t>https://drive.google.com/file/d/10lXEj5OR4mKlHySiT6YU1XsxuH55egC4/view?usp=drive_link</t>
  </si>
  <si>
    <t>Worked example: limit comparison test</t>
  </si>
  <si>
    <t>کام کیا مثال: موازنہ ٹیسٹ کو محدود کریں</t>
  </si>
  <si>
    <t>0dWF35WPKfM</t>
  </si>
  <si>
    <t>https://www.youtube.com/watch?v=0dWF35WPKfM</t>
  </si>
  <si>
    <t>apZt6cWdpww</t>
  </si>
  <si>
    <t>https://www.youtube.com/watch?v=apZt6cWdpww</t>
  </si>
  <si>
    <t>https://drive.google.com/file/d/1-RlgEOP8L_0V5W3xsea2nCTfxvayrxTT/view?usp=drive_link</t>
  </si>
  <si>
    <t>Approximating limits</t>
  </si>
  <si>
    <t>قریب کی حدود</t>
  </si>
  <si>
    <t>YLbMvvwYCcg</t>
  </si>
  <si>
    <t>https://www.youtube.com/watch?v=YLbMvvwYCcg</t>
  </si>
  <si>
    <t>LwkDQMb61aE</t>
  </si>
  <si>
    <t>https://www.youtube.com/watch?v=LwkDQMb61aE</t>
  </si>
  <si>
    <t>https://drive.google.com/file/d/14j6u0Dpqsq3H7SERdlSdlge0Yzh_uj0I/view?usp=drive_link</t>
  </si>
  <si>
    <t>Trigonometric Functions</t>
  </si>
  <si>
    <t>مثلثی افعال</t>
  </si>
  <si>
    <t>Trig limit using pythagorean identity (hindi)</t>
  </si>
  <si>
    <t>پائیٹاگورین شناخت (ہندی) کا استعمال کرتے ہوئے ٹریگ حد</t>
  </si>
  <si>
    <t>Hr9Bhdpk8n8</t>
  </si>
  <si>
    <t>https://www.youtube.com/watch?v=Hr9Bhdpk8n8</t>
  </si>
  <si>
    <t>LMJ_WJOz_4s</t>
  </si>
  <si>
    <t>https://www.youtube.com/watch?v=LMJ_WJOz_4s</t>
  </si>
  <si>
    <t>https://drive.google.com/file/d/1x2jmpEjZ-S5rIMiD6D-0G97TINXvevrG/view?usp=drive_link</t>
  </si>
  <si>
    <t>Trig limit using double angle identity (hindi)</t>
  </si>
  <si>
    <t>ڈبل زاویہ شناخت (ہندی) کا استعمال کرتے ہوئے ٹریگ حد</t>
  </si>
  <si>
    <t>Cq91G9_M3No</t>
  </si>
  <si>
    <t>https://www.youtube.com/watch?v=Cq91G9_M3No</t>
  </si>
  <si>
    <t>B0l1rLuaaXo</t>
  </si>
  <si>
    <t>https://www.youtube.com/watch?v=B0l1rLuaaXo</t>
  </si>
  <si>
    <t>https://drive.google.com/file/d/159jxiASW6-AEhMbBOWzyx5OGUoJdukem/view?usp=drive_link</t>
  </si>
  <si>
    <t>Extra limit of (1 - cos x) / x as x approaches 0 (hindi)</t>
  </si>
  <si>
    <t>اضافی حد (1 - cos x) / x جیسے ہی x قریب آرہی ہے 0 (ہندی)</t>
  </si>
  <si>
    <t>VTpzLHWWI1g</t>
  </si>
  <si>
    <t>https://www.youtube.com/watch?v=VTpzLHWWI1g</t>
  </si>
  <si>
    <t>sDZjk1flNfE</t>
  </si>
  <si>
    <t>https://www.youtube.com/watch?v=sDZjk1flNfE</t>
  </si>
  <si>
    <t>https://drive.google.com/file/d/1XRSIMSePxGQ-EjTUQGvJJgS8-PlXvqWm/view?usp=drive_link</t>
  </si>
  <si>
    <t>Features of sinusoidal functions</t>
  </si>
  <si>
    <t>سینوسائڈیل افعال کی خصوصیات</t>
  </si>
  <si>
    <t>s4cLM0l1gd4</t>
  </si>
  <si>
    <t>https://www.youtube.com/watch?v=s4cLM0l1gd4</t>
  </si>
  <si>
    <t>BhFkFlvbgDo</t>
  </si>
  <si>
    <t>https://www.youtube.com/watch?v=BhFkFlvbgDo</t>
  </si>
  <si>
    <t>https://drive.google.com/file/d/1iDrVTAO_U4uD2UTYVJpJeUqFBTCbh5LY/view?usp=drive_link</t>
  </si>
  <si>
    <t>Amplitude &amp; period of sinusoidal functions from equation</t>
  </si>
  <si>
    <t>مساوات سے سائنوسائڈل افعال کی طول و عرض اور مدت</t>
  </si>
  <si>
    <t>SBqnRja4CW4</t>
  </si>
  <si>
    <t>https://www.youtube.com/watch?v=SBqnRja4CW4</t>
  </si>
  <si>
    <t>XqCLJJ-xwXk</t>
  </si>
  <si>
    <t>https://www.youtube.com/watch?v=XqCLJJ-xwXk</t>
  </si>
  <si>
    <t>https://drive.google.com/file/d/1HweumYo1Cn3n7KwIRCTRHVNqtnx4gnYl/view?usp=drive_link</t>
  </si>
  <si>
    <t>Using inverse trig functions with a calculator</t>
  </si>
  <si>
    <t>کیلکولیٹر کے ساتھ الٹا ٹریگ افعال کا استعمال</t>
  </si>
  <si>
    <t>MABWdzmZFIQ</t>
  </si>
  <si>
    <t>https://www.youtube.com/watch?v=MABWdzmZFIQ</t>
  </si>
  <si>
    <t>T8_DyToj8tY</t>
  </si>
  <si>
    <t>https://www.youtube.com/watch?v=T8_DyToj8tY</t>
  </si>
  <si>
    <t>https://drive.google.com/file/d/1_0RIbxNaRTvc7rCt7w-tdVRrCSI9rEUE/view?usp=drive_link</t>
  </si>
  <si>
    <t>Limit of (1-cos(x))/x as x approaches 0</t>
  </si>
  <si>
    <t>(1-cos (x))/x کی حد کے طور پر x کے قریب 0</t>
  </si>
  <si>
    <t>Ojtwh8XDF8M</t>
  </si>
  <si>
    <t>https://www.youtube.com/watch?v=Ojtwh8XDF8M</t>
  </si>
  <si>
    <t>Graphing rational functions according to asymptotes</t>
  </si>
  <si>
    <t>asymptotes کے مطابق عقلی افعال کو گرافنگ کرنا</t>
  </si>
  <si>
    <t>P0ZgqB44Do4</t>
  </si>
  <si>
    <t>https://www.youtube.com/watch?v=P0ZgqB44Do4</t>
  </si>
  <si>
    <t>0FqMxqG2sMg</t>
  </si>
  <si>
    <t>https://www.youtube.com/watch?v=0FqMxqG2sMg</t>
  </si>
  <si>
    <t>https://drive.google.com/file/d/14Dj5jsljAUO5xTWB-w7-C_chU7hmCu2t/view?usp=drive_link</t>
  </si>
  <si>
    <t>Limit of sin(x)/x as x approaches 0</t>
  </si>
  <si>
    <t>گناہ کی حد (x)/x جیسے ہی ایکس کے قریب آرہی ہے</t>
  </si>
  <si>
    <t>5xitzTutKqM</t>
  </si>
  <si>
    <t>https://www.youtube.com/watch?v=5xitzTutKqM</t>
  </si>
  <si>
    <t>S-fPVIBgQGo</t>
  </si>
  <si>
    <t>https://www.youtube.com/watch?v=S-fPVIBgQGo</t>
  </si>
  <si>
    <t>https://drive.google.com/file/d/1rBJsB39BDFObJuFIf3AUHlls7h12VgoM/view?usp=drive_link</t>
  </si>
  <si>
    <t>Trig limit using pythagorean identity</t>
  </si>
  <si>
    <t>پائیٹاگورین شناخت کا استعمال کرتے ہوئے ٹریگ حد</t>
  </si>
  <si>
    <t>d8qtbGMB2gI</t>
  </si>
  <si>
    <t>https://www.youtube.com/watch?v=d8qtbGMB2gI</t>
  </si>
  <si>
    <t>https://drive.google.com/file/d/11vL19HBiBgSEnz8hns-F5gmbqj9W4nRk/view?usp=drive_link</t>
  </si>
  <si>
    <t>Trig limit using double angle identity</t>
  </si>
  <si>
    <t>ڈبل زاویہ شناخت کا استعمال کرتے ہوئے ٹریگ حد</t>
  </si>
  <si>
    <t>lXShNH1G6Pk</t>
  </si>
  <si>
    <t>https://www.youtube.com/watch?v=lXShNH1G6Pk</t>
  </si>
  <si>
    <t>https://drive.google.com/file/d/1d3YWS1_5UayisFpOHBEyvMS0bb16l_6b/view?usp=drive_link</t>
  </si>
  <si>
    <t>Limit expression for the derivative of cos(x) at a minimum point</t>
  </si>
  <si>
    <t>کم سے کم مقام پر COS (X) کے مشتق کے لئے اظہار حد کو محدود کریں</t>
  </si>
  <si>
    <t>H5eIE7zdnvI</t>
  </si>
  <si>
    <t>https://www.youtube.com/watch?v=H5eIE7zdnvI</t>
  </si>
  <si>
    <t>https://drive.google.com/file/d/1GSwSHQ52iZKzaIjvUiy5Q6PiZrHEd7iu/view?usp=drive_link</t>
  </si>
  <si>
    <t xml:space="preserve">Functions </t>
  </si>
  <si>
    <t>Limit expression for the derivative of a linear function (Hindi)</t>
  </si>
  <si>
    <t>https://drive.google.com/file/d/1Ka8EYf3V0I5gYGVbzaDpqd2KW73J7TL1/view?usp=drive_link</t>
  </si>
  <si>
    <t>https://drive.google.com/file/d/1Ficfi305ePiY8TLZ57E7cr4dvQ7ZirM0/view?usp=drive_link</t>
  </si>
  <si>
    <t>uau5K2-5hI4</t>
  </si>
  <si>
    <t>https://www.youtube.com/watch?v=uau5K2-5hI4</t>
  </si>
  <si>
    <t>https://drive.google.com/file/d/1TyNpru9Apm21tCc4_uayyx1bsg4BtGEU/view?usp=drive_link</t>
  </si>
  <si>
    <t>Plane Geometry</t>
  </si>
  <si>
    <t>Estimating derivatives with two consecutive secant lines (Hindi)</t>
  </si>
  <si>
    <t>طیارہ جیومیٹری</t>
  </si>
  <si>
    <t>مسلسل دو سیکنڈ لائنوں (ہندی) کے ساتھ مشتق افراد کا تخمینہ لگانا</t>
  </si>
  <si>
    <t>Co-01Vtzno8</t>
  </si>
  <si>
    <t>https://www.youtube.com/watch?v=Co-01Vtzno8</t>
  </si>
  <si>
    <t>JlhbUkZYASk</t>
  </si>
  <si>
    <t>https://www.youtube.com/watch?v=JlhbUkZYASk</t>
  </si>
  <si>
    <t>https://drive.google.com/file/d/1XXPPAuhWIqliedL7YxXxnkHWfM_QWDJ8/view?usp=drive_link</t>
  </si>
  <si>
    <t>Graphs</t>
  </si>
  <si>
    <t>Introduction to Graphs</t>
  </si>
  <si>
    <t>Coordinate plane graphing word problem</t>
  </si>
  <si>
    <t>گراف</t>
  </si>
  <si>
    <t>گراف کا تعارف</t>
  </si>
  <si>
    <t>طیارے کے گرافنگ ورڈ کی پریشانی کو مربوط کریں</t>
  </si>
  <si>
    <t>3rR1Cw-8vUA</t>
  </si>
  <si>
    <t>https://www.youtube.com/watch?v=3rR1Cw-8vUA</t>
  </si>
  <si>
    <t>k4VYf2mA1oA</t>
  </si>
  <si>
    <t>https://www.youtube.com/watch?v=k4VYf2mA1oA</t>
  </si>
  <si>
    <t>https://drive.google.com/file/d/15SkZX-YDemK-whTllt_jjqGs12zHnIQr/view?usp=drive_link</t>
  </si>
  <si>
    <t xml:space="preserve">Similarity </t>
  </si>
  <si>
    <t>Solving similar triangles (Hindi)</t>
  </si>
  <si>
    <t>اسی طرح کے مثلث کو حل کرنا (ہندی)</t>
  </si>
  <si>
    <t>08oYmeSe0co</t>
  </si>
  <si>
    <t>https://www.youtube.com/watch?v=08oYmeSe0co</t>
  </si>
  <si>
    <t>https://www.youtube.com/watch?v=JaxsSnzqDEI</t>
  </si>
  <si>
    <t>https://drive.google.com/file/d/1uzRY0ugH9VhIkl8XoSWza2seolbk8NRj/view</t>
  </si>
  <si>
    <t>Coordinate plane: graphing points</t>
  </si>
  <si>
    <t>کوآرڈینیٹ ہوائی جہاز: گرافنگ پوائنٹس</t>
  </si>
  <si>
    <t>4vNloi-zNjU</t>
  </si>
  <si>
    <t>https://www.youtube.com/watch?v=4vNloi-zNjU</t>
  </si>
  <si>
    <t>Hitmdp9nTzE</t>
  </si>
  <si>
    <t>https://www.youtube.com/watch?v=Hitmdp9nTzE</t>
  </si>
  <si>
    <t>https://drive.google.com/file/d/1-voWA5e5xgmzzEj2Rs7RX6Z86tRUyfvu/view?usp=drive_link</t>
  </si>
  <si>
    <t>Finding the point not graphed</t>
  </si>
  <si>
    <t>نقطہ تلاش کرنا گراف نہیں ہے</t>
  </si>
  <si>
    <t>V68yeN9-mH4</t>
  </si>
  <si>
    <t>https://www.youtube.com/watch?v=V68yeN9-mH4</t>
  </si>
  <si>
    <t>NUEzsA2QPhI</t>
  </si>
  <si>
    <t>https://www.youtube.com/watch?v=NUEzsA2QPhI</t>
  </si>
  <si>
    <t>https://drive.google.com/file/d/1IYhi-yWUbk76agFfWVRgi40U4p6qT0cE/view?usp=drive_link</t>
  </si>
  <si>
    <t>Graph from slope intercept equation (hindi)</t>
  </si>
  <si>
    <t>ڈھلوان انٹرسیپٹ مساوات (ہندی) سے گراف</t>
  </si>
  <si>
    <t>VvG5N10pFtk</t>
  </si>
  <si>
    <t>https://www.youtube.com/watch?v=VvG5N10pFtk</t>
  </si>
  <si>
    <t>GnK878rU39g</t>
  </si>
  <si>
    <t>https://www.youtube.com/watch?v=GnK878rU39g</t>
  </si>
  <si>
    <t>https://drive.google.com/file/d/1oCdvJxh_oHXQOnW7H_az99f1FJN9Npbq/view?usp=drive_link</t>
  </si>
  <si>
    <t>Graph interpretation word problem temperature (hindi)</t>
  </si>
  <si>
    <t>گراف تشریح لفظ مسئلہ درجہ حرارت (ہندی)</t>
  </si>
  <si>
    <t>aLs1Jg7pmW4</t>
  </si>
  <si>
    <t>https://www.youtube.com/watch?v=aLs1Jg7pmW4</t>
  </si>
  <si>
    <t>F7KcNu1OkSg</t>
  </si>
  <si>
    <t>https://www.youtube.com/watch?v=F7KcNu1OkSg</t>
  </si>
  <si>
    <t>https://drive.google.com/file/d/1aPr-mnST_6AH3pg9_TiPQQUX1gMwPOr0/view?usp=drive_link</t>
  </si>
  <si>
    <t>Graph interpretations word problem waves (hindi)</t>
  </si>
  <si>
    <t>گراف تشریحات لفظی مسئلے کی لہریں (ہندی)</t>
  </si>
  <si>
    <t>T2tKpJLbxgE</t>
  </si>
  <si>
    <t>https://www.youtube.com/watch?v=T2tKpJLbxgE</t>
  </si>
  <si>
    <t>YnCBCVExtSs</t>
  </si>
  <si>
    <t>https://www.youtube.com/watch?v=YnCBCVExtSs</t>
  </si>
  <si>
    <t>https://drive.google.com/file/d/1LJaXrUxgPWIfsrcZFXLLFymg-_83Ht7i/view?usp=drive_link</t>
  </si>
  <si>
    <t>Slope intercept equation from graph (hindi)</t>
  </si>
  <si>
    <t>گراف (ہندی) سے ڈھلوان وقفہ مساوات</t>
  </si>
  <si>
    <t>XjU2qppywS8</t>
  </si>
  <si>
    <t>https://www.youtube.com/watch?v=XjU2qppywS8</t>
  </si>
  <si>
    <t>dxy50nsAhCc</t>
  </si>
  <si>
    <t>https://www.youtube.com/watch?v=dxy50nsAhCc</t>
  </si>
  <si>
    <t>https://drive.google.com/file/d/1fUrPQXTrcozXecUuxmEHOZuyMu-mLoou/view?usp=drive_link</t>
  </si>
  <si>
    <t>Worked example slope from graph (hindi)</t>
  </si>
  <si>
    <t>گراف (ہندی) سے مثال کے طور پر کام کیا</t>
  </si>
  <si>
    <t>hZnfCn_aX6Y</t>
  </si>
  <si>
    <t>https://www.youtube.com/watch?v=hZnfCn_aX6Y</t>
  </si>
  <si>
    <t>6VcPIQSzo5o</t>
  </si>
  <si>
    <t>https://www.youtube.com/watch?v=6VcPIQSzo5o</t>
  </si>
  <si>
    <t>https://drive.google.com/file/d/1ZJcSTegxt-RmtBHUCvFXTAA3db-nuWxJ/view?usp=drive_link</t>
  </si>
  <si>
    <t>Worked example: area between two polar graphs</t>
  </si>
  <si>
    <t>کام کیا مثال: دو قطبی گراف کے درمیان علاقہ</t>
  </si>
  <si>
    <t>KwR_ysrv3sg</t>
  </si>
  <si>
    <t>https://www.youtube.com/watch?v=KwR_ysrv3sg</t>
  </si>
  <si>
    <t>L72UDJn8uOw</t>
  </si>
  <si>
    <t>https://www.youtube.com/watch?v=L72UDJn8uOw</t>
  </si>
  <si>
    <t>https://drive.google.com/file/d/1P_AyoPKvjpTywCiO100AI-T7QJMzWc2Y/view?usp=drive_link</t>
  </si>
  <si>
    <t>Worked example: slope from graph (hindi)</t>
  </si>
  <si>
    <t>کام کیا مثال: گراف سے ڈھلوان (ہندی)</t>
  </si>
  <si>
    <t>59N4wx1mAWU</t>
  </si>
  <si>
    <t>https://www.youtube.com/watch?v=59N4wx1mAWU</t>
  </si>
  <si>
    <t>https://drive.google.com/file/d/1KUojJjBK3Jddl9BOyZxbSdbh1-3iLRmx/view?usp=drive_link</t>
  </si>
  <si>
    <t>Worked example: tangent to the graph of 1/x</t>
  </si>
  <si>
    <t>کام کیا مثال: 1/x کے گراف پر ٹینجنٹ</t>
  </si>
  <si>
    <t>bpTNTXsPeaE</t>
  </si>
  <si>
    <t>https://www.youtube.com/watch?v=bpTNTXsPeaE</t>
  </si>
  <si>
    <t>OIodcEY7kdg</t>
  </si>
  <si>
    <t>https://www.youtube.com/watch?v=OIodcEY7kdg</t>
  </si>
  <si>
    <t>https://drive.google.com/file/d/1kfityins316x0Gw_iTBRGZe9XSD7DK04/view?usp=drive_link</t>
  </si>
  <si>
    <t>Dividing line segments: graphical</t>
  </si>
  <si>
    <t>تقسیم لائن طبقات: گرافیکل</t>
  </si>
  <si>
    <t>Fj0tFMOEq00</t>
  </si>
  <si>
    <t>https://www.youtube.com/watch?v=Fj0tFMOEq00</t>
  </si>
  <si>
    <t>ys3GmogOG2A</t>
  </si>
  <si>
    <t>https://www.youtube.com/watch?v=ys3GmogOG2A</t>
  </si>
  <si>
    <t>https://drive.google.com/file/d/1kbiDldLPQ3uWtf5dg_GaZDJqwPyjQZFQ/view?usp=drive_link</t>
  </si>
  <si>
    <t>Graphing hundredths from 0 to 0.1</t>
  </si>
  <si>
    <t>0 سے 0.1 تک سوواں گرافنگ</t>
  </si>
  <si>
    <t>SrL8abwGKyA</t>
  </si>
  <si>
    <t>https://www.youtube.com/watch?v=SrL8abwGKyA</t>
  </si>
  <si>
    <t>K1To_T8rFEA</t>
  </si>
  <si>
    <t>https://www.youtube.com/watch?v=K1To_T8rFEA</t>
  </si>
  <si>
    <t>https://drive.google.com/file/d/1TnUCn6WgYfv1gQIzuoA6uEaNf06JS6NZ/view?usp=drive_link</t>
  </si>
  <si>
    <t>Graphing tenths from 0 to 1</t>
  </si>
  <si>
    <t>0 سے 1 تک دسویں گرافنگ</t>
  </si>
  <si>
    <t>7oUBK0cNxV8</t>
  </si>
  <si>
    <t>https://www.youtube.com/watch?v=7oUBK0cNxV8</t>
  </si>
  <si>
    <t>v4zloG79N1Y</t>
  </si>
  <si>
    <t>https://www.youtube.com/watch?v=v4zloG79N1Y</t>
  </si>
  <si>
    <t>https://drive.google.com/file/d/1ya3IVUYkc2O5i293WC9DKNBdfE0iWWTB/view?usp=drive_link</t>
  </si>
  <si>
    <t>Equations from Graphs</t>
  </si>
  <si>
    <t>Analyzing concavity (graphical)</t>
  </si>
  <si>
    <t>گراف سے مساوات</t>
  </si>
  <si>
    <t>concavity (گرافیکل) کا تجزیہ کرنا</t>
  </si>
  <si>
    <t>72L_N7AtCRE</t>
  </si>
  <si>
    <t>https://www.youtube.com/watch?v=72L_N7AtCRE</t>
  </si>
  <si>
    <t>UyOZ6XzXb7g</t>
  </si>
  <si>
    <t>https://www.youtube.com/watch?v=UyOZ6XzXb7g</t>
  </si>
  <si>
    <t>https://drive.google.com/file/d/1MWfsAyAWh9Q1FG00by5qLAyU6fGZBpZe/view?usp=drive_link</t>
  </si>
  <si>
    <t>Inflection points (graphical)</t>
  </si>
  <si>
    <t>انفلیکشن پوائنٹس (گرافیکل)</t>
  </si>
  <si>
    <t>iWgW2nD4wGQ</t>
  </si>
  <si>
    <t>https://www.youtube.com/watch?v=iWgW2nD4wGQ</t>
  </si>
  <si>
    <t>afAKPIkhNUY</t>
  </si>
  <si>
    <t>https://www.youtube.com/watch?v=afAKPIkhNUY</t>
  </si>
  <si>
    <t>https://drive.google.com/file/d/1COJMGk4ltT53k8QZ-uMi57mMAZifVlRD/view?usp=drive_link</t>
  </si>
  <si>
    <t>Interpreting equations graphically</t>
  </si>
  <si>
    <t>مساوات کی ترجمانی گرافک</t>
  </si>
  <si>
    <t>LyVqwJkI5jg</t>
  </si>
  <si>
    <t>https://www.youtube.com/watch?v=LyVqwJkI5jg</t>
  </si>
  <si>
    <t>b5EmkJMd2TM</t>
  </si>
  <si>
    <t>https://www.youtube.com/watch?v=b5EmkJMd2TM</t>
  </si>
  <si>
    <t>https://drive.google.com/file/d/13t2u5QsO6B860td7wol9xu7qE-0PNmjc/view?usp=drive_link</t>
  </si>
  <si>
    <t>Interpreting equations graphically (example 2)</t>
  </si>
  <si>
    <t>مساوات کی تشریح گرافیکل طور پر (مثال کے طور پر 2)</t>
  </si>
  <si>
    <t>R446VpTeOU8</t>
  </si>
  <si>
    <t>https://www.youtube.com/watch?v=R446VpTeOU8</t>
  </si>
  <si>
    <t>O2B41axO_Sc</t>
  </si>
  <si>
    <t>https://www.youtube.com/watch?v=O2B41axO_Sc</t>
  </si>
  <si>
    <t>https://drive.google.com/file/d/168Q2gW-hJuiTIVKZsUdGuvZD-YOu4nHS/view?usp=drive_link</t>
  </si>
  <si>
    <t>Intro to absolute value equations and graphs</t>
  </si>
  <si>
    <t>مطلق قدر کی مساوات اور گراف کا تعارف</t>
  </si>
  <si>
    <t>u6zDpUL5RkU</t>
  </si>
  <si>
    <t>https://www.youtube.com/watch?v=u6zDpUL5RkU</t>
  </si>
  <si>
    <t>S9rNO-60BTs</t>
  </si>
  <si>
    <t>https://www.youtube.com/watch?v=S9rNO-60BTs</t>
  </si>
  <si>
    <t>https://drive.google.com/file/d/1TJqbhoyqRKtFsdgUY07It0zIcjE9LuK8/view?usp=drive_link</t>
  </si>
  <si>
    <t>Quadratic systems: graphical solution</t>
  </si>
  <si>
    <t>چوکور نظام: گرافیکل حل</t>
  </si>
  <si>
    <t>hjigR_rHKDI</t>
  </si>
  <si>
    <t>https://www.youtube.com/watch?v=hjigR_rHKDI</t>
  </si>
  <si>
    <t>lqBEi342g7w</t>
  </si>
  <si>
    <t>https://www.youtube.com/watch?v=lqBEi342g7w</t>
  </si>
  <si>
    <t>https://drive.google.com/file/d/17dxrfH1OqrQ6cpuwbGLBfbCPfyd-oEd2/view?usp=drive_link</t>
  </si>
  <si>
    <t>Solutions to 2-variable equations: graphical (old)</t>
  </si>
  <si>
    <t>2-متغیر مساوات کے حل: گرافیکل (پرانا)</t>
  </si>
  <si>
    <t>HBrbpeZE1iQ</t>
  </si>
  <si>
    <t>https://www.youtube.com/watch?v=HBrbpeZE1iQ</t>
  </si>
  <si>
    <t>gJrFfBh1QAk</t>
  </si>
  <si>
    <t>https://www.youtube.com/watch?v=gJrFfBh1QAk</t>
  </si>
  <si>
    <t>https://drive.google.com/file/d/1ZjdSflYdS-jjz1tqCb0t0jRme0VXbld1/view</t>
  </si>
  <si>
    <t>Solving equations graphically (1 of 2)</t>
  </si>
  <si>
    <t>مساوات کو گرافیکل طور پر حل کرنا (2 میں سے 1)</t>
  </si>
  <si>
    <t>mXsn-YYUN4Y</t>
  </si>
  <si>
    <t>https://www.youtube.com/watch?v=mXsn-YYUN4Y</t>
  </si>
  <si>
    <t>QELgRqomAvI</t>
  </si>
  <si>
    <t>https://www.youtube.com/watch?v=QELgRqomAvI</t>
  </si>
  <si>
    <t>https://drive.google.com/file/d/1EqrxMu2gPebbJkk_kdr1LmVEtzK2ovep/view?usp=drive_link</t>
  </si>
  <si>
    <t>Solving equations graphically (2 of 2)</t>
  </si>
  <si>
    <t>مساوات کو گرافیکل طور پر حل کرنا (2 میں سے 2)</t>
  </si>
  <si>
    <t>wUb7tWgv49U</t>
  </si>
  <si>
    <t>https://www.youtube.com/watch?v=wUb7tWgv49U</t>
  </si>
  <si>
    <t>OBsjSOx96v8</t>
  </si>
  <si>
    <t>https://www.youtube.com/watch?v=OBsjSOx96v8</t>
  </si>
  <si>
    <t>https://drive.google.com/file/d/1gONC9zVA_YW73T5Uv76aTLtv0S3rMd3H/view?usp=drive_link</t>
  </si>
  <si>
    <t>Functions from Graphs</t>
  </si>
  <si>
    <t>گراف سے افعال</t>
  </si>
  <si>
    <t>https://drive.google.com/file/d/1aqwGtdT9C0Ete4-EYqog1i7QidQkNESc/view?usp=drive_link</t>
  </si>
  <si>
    <t>Graphing piecewise defined function (hindi)</t>
  </si>
  <si>
    <t>گرافنگ ٹکڑے ٹکڑے کی وضاحت شدہ فنکشن (ہندی)</t>
  </si>
  <si>
    <t>TS_WRz_mb4w</t>
  </si>
  <si>
    <t>https://www.youtube.com/watch?v=TS_WRz_mb4w</t>
  </si>
  <si>
    <t>uAYKei858q4</t>
  </si>
  <si>
    <t>https://www.youtube.com/watch?v=uAYKei858q4</t>
  </si>
  <si>
    <t>https://drive.google.com/file/d/1b5UXy1R-Q8pm7iYiGGqy-7CugJqDR7m3/view?usp=drive_link</t>
  </si>
  <si>
    <t>https://drive.google.com/file/d/1EKeZTf3fFD32rFiyGk5IM_wmRTGDdLhT/view?usp=drive_link</t>
  </si>
  <si>
    <t>eM3IM74rk2s</t>
  </si>
  <si>
    <t>https://www.youtube.com/watch?v=eM3IM74rk2s</t>
  </si>
  <si>
    <t>https://drive.google.com/file/d/1g92DWsK5iawirDCiAiHri6wovnjSSw9u/view?usp=drive_link</t>
  </si>
  <si>
    <t>https://drive.google.com/file/d/16HiaANWkKZEHb-OhSLMHu5sx1P0zM-Wi/view?usp=drive_link</t>
  </si>
  <si>
    <t>https://drive.google.com/file/d/1hJnC5rVM5Grwc01jhmRqIKJP5Gh8tYfP/view?usp=drive_link</t>
  </si>
  <si>
    <t>https://drive.google.com/file/d/1VZy0K0O7ejQOezfloSbuRr5CgOX_iMGX/view?usp=drive_link</t>
  </si>
  <si>
    <t>Graphs of nonlinear piecewise functions</t>
  </si>
  <si>
    <t>نان لائنر ٹکڑے ٹکڑے کرنے والے افعال کے گراف</t>
  </si>
  <si>
    <t>IJWDyPFXGyM</t>
  </si>
  <si>
    <t>https://www.youtube.com/watch?v=IJWDyPFXGyM</t>
  </si>
  <si>
    <t>ad-FzqZRoVc</t>
  </si>
  <si>
    <t>https://www.youtube.com/watch?v=ad-FzqZRoVc</t>
  </si>
  <si>
    <t>https://drive.google.com/file/d/19Cp227SBnG55wD97cScZLlG8hoz8m3vB/view?usp=drive_link</t>
  </si>
  <si>
    <t>https://drive.google.com/file/d/1gO9GeTx-oxDgMb4lgLvZvvjLLjokBLto/view?usp=drive_link</t>
  </si>
  <si>
    <t>https://drive.google.com/file/d/186VANTur4TMyHCF67HK1MoYHZr2CS2ol/view?usp=drive_link</t>
  </si>
  <si>
    <t>https://drive.google.com/file/d/1HV5d_FOoBOtDQ83e3-pIfMF91hw53k4T/view?usp=drive_link</t>
  </si>
  <si>
    <t>https://drive.google.com/file/d/1v6asoWy_YxufOeGj2wg4FWxnahPfMPQJ/view?usp=drive_link</t>
  </si>
  <si>
    <t>Matching an input to a function's output (graph) (hindi)</t>
  </si>
  <si>
    <t>کسی فنکشن کے آؤٹ پٹ (گراف) (ہندی) سے ان پٹ کا ملاپ کرنا</t>
  </si>
  <si>
    <t>4zBxVaLqCDA</t>
  </si>
  <si>
    <t>https://www.youtube.com/watch?v=4zBxVaLqCDA</t>
  </si>
  <si>
    <t>kt6uAkcGiC8</t>
  </si>
  <si>
    <t>https://www.youtube.com/watch?v=kt6uAkcGiC8</t>
  </si>
  <si>
    <t>https://drive.google.com/file/d/1ivfMn6aU2OW-RMiKdmBAQ416Vy-b_0_V/view?usp=drive_link</t>
  </si>
  <si>
    <t>Matching functions &amp; their derivatives graphically (old)</t>
  </si>
  <si>
    <t>مماثل افعال اور ان کے مشتق گرافیکل (پرانا)</t>
  </si>
  <si>
    <t>Bttk_u4PRW0</t>
  </si>
  <si>
    <t>https://www.youtube.com/watch?v=Bttk_u4PRW0</t>
  </si>
  <si>
    <t>LdgwSKSU-l4</t>
  </si>
  <si>
    <t>https://www.youtube.com/watch?v=LdgwSKSU-l4</t>
  </si>
  <si>
    <t>https://drive.google.com/file/d/1bVi135ANaS5K69NdCnfstjNIf1dTLPSo/view?usp=drive_link</t>
  </si>
  <si>
    <t>Number of solutions to a system of equations graphically (hindi)</t>
  </si>
  <si>
    <t>مساوات کے نظام کے حل کی تعداد گرافیکل طور پر (ہندی)</t>
  </si>
  <si>
    <t>DGZM37Xp0ao</t>
  </si>
  <si>
    <t>https://www.youtube.com/watch?v=DGZM37Xp0ao</t>
  </si>
  <si>
    <t>FzZOwc2XSDc</t>
  </si>
  <si>
    <t>https://www.youtube.com/watch?v=FzZOwc2XSDc</t>
  </si>
  <si>
    <t>https://drive.google.com/file/d/13FMEaRwTuME-muBb1x7PGRgOUexQcDhI/view?usp=drive_link</t>
  </si>
  <si>
    <t>Worked example domain and range from graph (hindi)</t>
  </si>
  <si>
    <t>کام کرنے والی مثال ڈومین اور گراف (ہندی) سے حدود</t>
  </si>
  <si>
    <t>fMDBm91KUGY</t>
  </si>
  <si>
    <t>https://www.youtube.com/watch?v=fMDBm91KUGY</t>
  </si>
  <si>
    <t>3PN5hxF4Yq0</t>
  </si>
  <si>
    <t>https://www.youtube.com/watch?v=3PN5hxF4Yq0</t>
  </si>
  <si>
    <t>https://drive.google.com/file/d/1yHgSoH-HDuoEfrcpMPiY0x7w4zho1HF7/view?usp=drive_link</t>
  </si>
  <si>
    <t>zB-Zd1UUQEg</t>
  </si>
  <si>
    <t>https://www.youtube.com/watch?v=zB-Zd1UUQEg</t>
  </si>
  <si>
    <t>https://drive.google.com/file/d/1-udp9hGmDA5mgFbs5LtDK9F_38LKVYiM/view?usp=drive_link</t>
  </si>
  <si>
    <t>Worked example two inputs with the same output (graph) (hindi)</t>
  </si>
  <si>
    <t>مثال کے طور پر ایک ہی آؤٹ پٹ (گراف) (ہندی) کے ساتھ دو آدانوں کو کام کیا</t>
  </si>
  <si>
    <t>On_VlSSV12U</t>
  </si>
  <si>
    <t>https://www.youtube.com/watch?v=On_VlSSV12U</t>
  </si>
  <si>
    <t>SLz0kGj3WKk</t>
  </si>
  <si>
    <t>https://www.youtube.com/watch?v=SLz0kGj3WKk</t>
  </si>
  <si>
    <t>https://drive.google.com/file/d/1PVL7eIR4m4I3BPwTzJfTR1M5CHhxcfqw/view?usp=drive_link</t>
  </si>
  <si>
    <t>Conic Sections</t>
  </si>
  <si>
    <t>Ellipse graph from standard equation</t>
  </si>
  <si>
    <t>کونک سیکشنز</t>
  </si>
  <si>
    <t>معیاری مساوات سے بیضوی گراف</t>
  </si>
  <si>
    <t>h5dIVNjVjXg</t>
  </si>
  <si>
    <t>https://www.youtube.com/watch?v=h5dIVNjVjXg</t>
  </si>
  <si>
    <t>sdvytaGFuMs</t>
  </si>
  <si>
    <t>https://www.youtube.com/watch?v=sdvytaGFuMs</t>
  </si>
  <si>
    <t>https://drive.google.com/file/d/1Dof7Ty5YrCvcyXDqiiv-OSFJ5pT91xkm/view?usp=drive_link</t>
  </si>
  <si>
    <t>Ellipse standard equation from graph</t>
  </si>
  <si>
    <t>گراف سے بیضوی معیاری مساوات</t>
  </si>
  <si>
    <t>_JrQF8Rkaio</t>
  </si>
  <si>
    <t>https://www.youtube.com/watch?v=_JrQF8Rkaio</t>
  </si>
  <si>
    <t>WJx-zzJNE_w</t>
  </si>
  <si>
    <t>https://www.youtube.com/watch?v=WJx-zzJNE_w</t>
  </si>
  <si>
    <t>https://drive.google.com/file/d/1vlgxYVRzfNiNW-H3Z2NmvYLa-RYtsGw1/view?usp=drive_link</t>
  </si>
  <si>
    <t>Features of a circle from its graph</t>
  </si>
  <si>
    <t>اس کے گراف سے دائرے کی خصوصیات</t>
  </si>
  <si>
    <t>SLyM_-sQwMM</t>
  </si>
  <si>
    <t>https://www.youtube.com/watch?v=SLyM_-sQwMM</t>
  </si>
  <si>
    <t>SyTXHHjO2Fw</t>
  </si>
  <si>
    <t>https://www.youtube.com/watch?v=SyTXHHjO2Fw</t>
  </si>
  <si>
    <t>https://drive.google.com/file/d/1sdeF9r4WKXaaSvPKXMT-OiL7dQtLoMRO/view?usp=drive_link</t>
  </si>
  <si>
    <t>Graphing a circle from its standard equation</t>
  </si>
  <si>
    <t>اس کے معیاری مساوات سے دائرے کا گرافنگ کرنا</t>
  </si>
  <si>
    <t>thDrJvWNI8M</t>
  </si>
  <si>
    <t>https://www.youtube.com/watch?v=thDrJvWNI8M</t>
  </si>
  <si>
    <t>https://drive.google.com/file/d/1ibetnqYOwK2vGMsyUaqNkCdRzN79TnOZ/view?usp=drive_link</t>
  </si>
  <si>
    <t>Graphing circles from features</t>
  </si>
  <si>
    <t>خصوصیات سے گرافنگ حلقے</t>
  </si>
  <si>
    <t>LDjMDIuTWtM</t>
  </si>
  <si>
    <t>https://www.youtube.com/watch?v=LDjMDIuTWtM</t>
  </si>
  <si>
    <t>https://drive.google.com/file/d/1mAMUbtHjHu_lWtCn0kDN9prgjhfZgXbz/view?usp=drive_link</t>
  </si>
  <si>
    <t>Graphing hyperbolas (old example)/Gujrati</t>
  </si>
  <si>
    <t>گرافنگ ہائپربولس (پرانی مثال)</t>
  </si>
  <si>
    <t>XBPUVQVjWzA</t>
  </si>
  <si>
    <t>https://www.youtube.com/watch?v=XBPUVQVjWzA</t>
  </si>
  <si>
    <t>HQ8MpbEUPZs</t>
  </si>
  <si>
    <t>https://www.youtube.com/watch?v=HQ8MpbEUPZs</t>
  </si>
  <si>
    <t>https://drive.google.com/file/d/1vGkhNnDGDi0ozkbmsiA3LIQKc2K0Qn1s/view?usp=drive_link</t>
  </si>
  <si>
    <t>Intro to hyperbolas</t>
  </si>
  <si>
    <t>ہائپربولس کا تعارف</t>
  </si>
  <si>
    <t>pzSyOTkAsY4</t>
  </si>
  <si>
    <t>https://www.youtube.com/watch?v=pzSyOTkAsY4</t>
  </si>
  <si>
    <t>_3rdMM6W5BE</t>
  </si>
  <si>
    <t>https://www.youtube.com/watch?v=_3rdMM6W5BE</t>
  </si>
  <si>
    <t>https://drive.google.com/file/d/1KLcL1Q5yLHkACenZZ2WGmwrrjkMaJKQS/view?usp=drive_link</t>
  </si>
  <si>
    <t>Drawing Graphs</t>
  </si>
  <si>
    <t>Graphing a linear equation: y=2x+7 (hindi)</t>
  </si>
  <si>
    <t>ڈرائنگ گراف</t>
  </si>
  <si>
    <t>لکیری مساوات کا گرافنگ: y = 2x+7</t>
  </si>
  <si>
    <t>E5kaxmiVHOc</t>
  </si>
  <si>
    <t>https://www.youtube.com/watch?v=E5kaxmiVHOc</t>
  </si>
  <si>
    <t>qXxgF4efCLs</t>
  </si>
  <si>
    <t>https://www.youtube.com/watch?v=qXxgF4efCLs</t>
  </si>
  <si>
    <t>https://drive.google.com/file/d/1NiqZ5EgcCnK-G7s8w_WsBUFbMvGkD7F3/view?usp=drive_link</t>
  </si>
  <si>
    <t>Graphing using intercepts (old)</t>
  </si>
  <si>
    <t>انٹرسیپٹس (پرانے) کا استعمال کرتے ہوئے گرافنگ</t>
  </si>
  <si>
    <t>YRifKeG-SOE</t>
  </si>
  <si>
    <t>https://www.youtube.com/watch?v=YRifKeG-SOE</t>
  </si>
  <si>
    <t>fFejkUUCQAI</t>
  </si>
  <si>
    <t>https://www.youtube.com/watch?v=fFejkUUCQAI</t>
  </si>
  <si>
    <t>https://drive.google.com/file/d/1HkyP3ydkVzgka1lLWzjy_61REx3_I1Ws/view</t>
  </si>
  <si>
    <t>Graphing a linear equation: 5x+2y=20 (hindi)</t>
  </si>
  <si>
    <t>لکیری مساوات کا گرافنگ: 5x+2y = 20 (ہندی)</t>
  </si>
  <si>
    <t>84j7SlXq_z8</t>
  </si>
  <si>
    <t>https://www.youtube.com/watch?v=84j7SlXq_z8</t>
  </si>
  <si>
    <t>ubqezcTb6GQ</t>
  </si>
  <si>
    <t>https://www.youtube.com/watch?v=ubqezcTb6GQ</t>
  </si>
  <si>
    <t>https://drive.google.com/file/d/13kZRkZD3Hw5S4TLwpDsZOY4UpxegSpa5/view?usp=drive_link</t>
  </si>
  <si>
    <t>Parallel &amp; perpendicular lines from graph (Hindi)</t>
  </si>
  <si>
    <t>گراف سے متوازی اور کھڑے لکیریں</t>
  </si>
  <si>
    <t>D_10L5EcEKo</t>
  </si>
  <si>
    <t>https://www.youtube.com/watch?v=D_10L5EcEKo</t>
  </si>
  <si>
    <t>6GSKePXNKj0</t>
  </si>
  <si>
    <t>https://www.youtube.com/watch?v=6GSKePXNKj0</t>
  </si>
  <si>
    <t>https://drive.google.com/file/d/1Gy48D8IweLlUIfKZeC0SpcHwRoKx9S_F/view</t>
  </si>
  <si>
    <t>Inequalities</t>
  </si>
  <si>
    <t>Solving and graphing linear inequalities</t>
  </si>
  <si>
    <t>عدم مساوات</t>
  </si>
  <si>
    <t>لکیری عدم مساوات کو حل کرنا اور گراف کرنا</t>
  </si>
  <si>
    <t>EoCeL4SPIcA</t>
  </si>
  <si>
    <t>https://www.youtube.com/watch?v=EoCeL4SPIcA</t>
  </si>
  <si>
    <t>V9U2QcjzB4I</t>
  </si>
  <si>
    <t>https://www.youtube.com/watch?v=V9U2QcjzB4I</t>
  </si>
  <si>
    <r>
      <rPr>
        <rFont val="Calibri"/>
        <color rgb="FF1155CC"/>
        <sz val="11.0"/>
        <u/>
      </rPr>
      <t xml:space="preserve">https://drive.google.com/file/d/1yXNmCruhNv5d0BgC6WDtQueSNaA0YPSX/view?usp=drive_link
</t>
    </r>
    <r>
      <rPr>
        <rFont val="Calibri"/>
        <sz val="11.0"/>
      </rPr>
      <t>https://drive.google.com/file/d/1vydc0SksZZBhCaQaa1dl4kDlBzpAhIUG/view?usp=drive_link</t>
    </r>
  </si>
  <si>
    <t>Intro to graphing two variable inequalities (hindi)</t>
  </si>
  <si>
    <t>دو متغیر عدم مساوات (ہندی) گرافنگ کا تعارف</t>
  </si>
  <si>
    <t>75kwV29XU_M</t>
  </si>
  <si>
    <t>https://www.youtube.com/watch?v=75kwV29XU_M</t>
  </si>
  <si>
    <t>4obf2Hwv9js</t>
  </si>
  <si>
    <t>https://www.youtube.com/watch?v=4obf2Hwv9js</t>
  </si>
  <si>
    <t>https://drive.google.com/file/d/1ApT9tRUrdoRUBTsqdd1ax1T-s0XmEJ9b/view?usp=drive_link</t>
  </si>
  <si>
    <t>Quadratic inequalities: graphical approach</t>
  </si>
  <si>
    <t>چوکور عدم مساوات: گرافیکل نقطہ نظر</t>
  </si>
  <si>
    <t>xdiBjypYFRQ</t>
  </si>
  <si>
    <t>https://www.youtube.com/watch?v=xdiBjypYFRQ</t>
  </si>
  <si>
    <t>3GEWYFjRaRU</t>
  </si>
  <si>
    <t>https://www.youtube.com/watch?v=3GEWYFjRaRU</t>
  </si>
  <si>
    <t>https://drive.google.com/file/d/1ZWFemdPpbJIv9YEnuDeexFjCFHsfMjdc/view?usp=drive_link</t>
  </si>
  <si>
    <t>Two variable inequalities from their graph (hindi)</t>
  </si>
  <si>
    <t>ان کے گراف سے دو متغیر عدم مساوات (ہندی)</t>
  </si>
  <si>
    <t>R1WFvp8RAUY</t>
  </si>
  <si>
    <t>https://www.youtube.com/watch?v=R1WFvp8RAUY</t>
  </si>
  <si>
    <t>https://www.youtube.com/watch?v=iZtCYxhQip4</t>
  </si>
  <si>
    <t>https://drive.google.com/file/d/1ylt8zrX8ngdGnqb_3uuwYLaZaUbuLq2-/view?usp=drive_link</t>
  </si>
  <si>
    <t>Kinematics</t>
  </si>
  <si>
    <t>Analyzing straight-line motion graphically</t>
  </si>
  <si>
    <t>کائینیٹکس</t>
  </si>
  <si>
    <t>گرافیکل طور پر سیدھی لائن حرکت کا تجزیہ کرنا</t>
  </si>
  <si>
    <t>wKPyzrEVqaQ</t>
  </si>
  <si>
    <t>https://www.youtube.com/watch?v=wKPyzrEVqaQ</t>
  </si>
  <si>
    <t>66Inp--i_iw</t>
  </si>
  <si>
    <t>https://www.youtube.com/watch?v=66Inp--i_iw</t>
  </si>
  <si>
    <t>https://drive.google.com/file/d/1y1beEXjdhKWayeXLLWaPoumc0AbsREAt/view?usp=drive_link</t>
  </si>
  <si>
    <t>Inflection points from graphs of function &amp; derivatives</t>
  </si>
  <si>
    <t>فنکشن اور مشتقات کے گراف سے انفیکشن پوائنٹس</t>
  </si>
  <si>
    <t>YBQUw0NhqgU</t>
  </si>
  <si>
    <t>https://www.youtube.com/watch?v=YBQUw0NhqgU</t>
  </si>
  <si>
    <t>QNZpvTCOR_U</t>
  </si>
  <si>
    <t>https://www.youtube.com/watch?v=QNZpvTCOR_U</t>
  </si>
  <si>
    <t>https://drive.google.com/file/d/1vMnWE5wpxfzaw5qFAS5qB-p5oT44YT39/view?usp=drive_link</t>
  </si>
  <si>
    <t>Interpreting change in speed from velocity-time graph</t>
  </si>
  <si>
    <t>رفتار کے وقت کے گراف سے رفتار میں تبدیلی کی ترجمانی کرنا</t>
  </si>
  <si>
    <t>pp08hpkTN-o</t>
  </si>
  <si>
    <t>https://www.youtube.com/watch?v=pp08hpkTN-o</t>
  </si>
  <si>
    <t>V9jHA5pMxxU</t>
  </si>
  <si>
    <t>https://www.youtube.com/watch?v=V9jHA5pMxxU</t>
  </si>
  <si>
    <t>https://drive.google.com/file/d/1z-5Iz_6am41NzFSZ9ZLI_hcIe0iqVxFs/view?usp=drive_link</t>
  </si>
  <si>
    <t>Interpreting direction of motion from position-time graph</t>
  </si>
  <si>
    <t>پوزیشن ٹائم گراف سے حرکت کی سمت کی ترجمانی کرنا</t>
  </si>
  <si>
    <t>PNBJQ2OtS_4</t>
  </si>
  <si>
    <t>https://www.youtube.com/watch?v=PNBJQ2OtS_4</t>
  </si>
  <si>
    <t>T9Y9-Q4LcB8</t>
  </si>
  <si>
    <t>https://www.youtube.com/watch?v=T9Y9-Q4LcB8</t>
  </si>
  <si>
    <t>https://drive.google.com/file/d/1k9DNlNGnDBrk76MK0ej4P8HuzVLvFaEv/view?usp=drive_link</t>
  </si>
  <si>
    <t>Interpreting direction of motion from velocity-time graph</t>
  </si>
  <si>
    <t>رفتار کے وقت کے گراف سے حرکت کی سمت کی ترجمانی کرنا</t>
  </si>
  <si>
    <t>lsufpQEVHZ8</t>
  </si>
  <si>
    <t>https://www.youtube.com/watch?v=lsufpQEVHZ8</t>
  </si>
  <si>
    <t>_ZYeIw-tG8Y</t>
  </si>
  <si>
    <t>https://www.youtube.com/watch?v=_ZYeIw-tG8Y</t>
  </si>
  <si>
    <t>https://drive.google.com/file/d/1sj6G0AZIYj6D2CjAfmuN1sEOJR8d0Dy6/view?usp=drive_link</t>
  </si>
  <si>
    <t>Limits from Graphs</t>
  </si>
  <si>
    <t>1-sided vs. 2-sided limits (graphical) (Hindi)</t>
  </si>
  <si>
    <t>گراف سے حدود</t>
  </si>
  <si>
    <t>gRBCzviLubA</t>
  </si>
  <si>
    <t>https://www.youtube.com/watch?v=gRBCzviLubA</t>
  </si>
  <si>
    <t>https://drive.google.com/file/d/1-riZjiKGngGzRsYQGkZRlzq27kqwtWhU/view?usp=drive_link</t>
  </si>
  <si>
    <t>Conditions for ivt and evt: graph</t>
  </si>
  <si>
    <t>IVT اور EVT کے لئے شرائط: گراف</t>
  </si>
  <si>
    <t>h1YFwjMp3Ag</t>
  </si>
  <si>
    <t>https://www.youtube.com/watch?v=h1YFwjMp3Ag</t>
  </si>
  <si>
    <t>uBftvsmpn9k</t>
  </si>
  <si>
    <t>https://www.youtube.com/watch?v=uBftvsmpn9k</t>
  </si>
  <si>
    <t>https://drive.google.com/file/d/1JpvxrGwuRvK6KQCC1dkqm5BxJ9BZpfWc/view?usp=drive_link</t>
  </si>
  <si>
    <t>Conditions for mvt: graph</t>
  </si>
  <si>
    <t>ایم وی ٹی کے لئے شرائط: گراف</t>
  </si>
  <si>
    <t>PnqPan7AyJE</t>
  </si>
  <si>
    <t>https://www.youtube.com/watch?v=PnqPan7AyJE</t>
  </si>
  <si>
    <t>aotDOrk1QR4</t>
  </si>
  <si>
    <t>https://www.youtube.com/watch?v=aotDOrk1QR4</t>
  </si>
  <si>
    <t>https://drive.google.com/file/d/1FEXm06VMigyw76VTMnhIkmxgO2iiZJMr/view?usp=drive_link</t>
  </si>
  <si>
    <t>JDEPKwtOYyE</t>
  </si>
  <si>
    <t>https://www.youtube.com/watch?v=JDEPKwtOYyE</t>
  </si>
  <si>
    <t>https://drive.google.com/file/d/1VYHu4P1ar9YxGXkTG1kn9mdnopRi0aDY/view?usp=drive_link</t>
  </si>
  <si>
    <t>Connecting limits and graphical behavior (more examples)(Hindi)</t>
  </si>
  <si>
    <t>cdz63HFkKp8</t>
  </si>
  <si>
    <t>https://www.youtube.com/watch?v=cdz63HFkKp8</t>
  </si>
  <si>
    <t>ToFIZwdZ7YE</t>
  </si>
  <si>
    <t>https://www.youtube.com/watch?v=ToFIZwdZ7YE</t>
  </si>
  <si>
    <t xml:space="preserve">https://drive.google.com/file/d/1EJsQl1IqJRJTKuOKD094Otd1asDi-9AX/view?usp=drive_link
</t>
  </si>
  <si>
    <t>hkzzmGHVOjQ</t>
  </si>
  <si>
    <t>https://www.youtube.com/watch?v=hkzzmGHVOjQ</t>
  </si>
  <si>
    <t>https://drive.google.com/file/d/1EGaKlQSYGcxpqIeJGS87-BCPybmidAv2/view?usp=drive_link</t>
  </si>
  <si>
    <t>pjnhzHDWFEA</t>
  </si>
  <si>
    <t>https://www.youtube.com/watch?v=pjnhzHDWFEA</t>
  </si>
  <si>
    <t>https://drive.google.com/file/d/1A1E_mgags0tOqNqzGbSwTipCMPT9GFw-/view?usp=drive_link</t>
  </si>
  <si>
    <t>Limit expression for the derivative of function (graphical)(Hindi)</t>
  </si>
  <si>
    <t>nUo-YiKHzR0</t>
  </si>
  <si>
    <t>https://www.youtube.com/watch?v=nUo-YiKHzR0</t>
  </si>
  <si>
    <t>https://drive.google.com/file/d/1Bfwf1qoNi6QWOt9zPSHhHce-FSTX0Vg1/view?usp=drive_link</t>
  </si>
  <si>
    <t>Limits from graphs: asymptote (Hindi)</t>
  </si>
  <si>
    <t>https://drive.google.com/file/d/1Lur5mW9dr8z2q8sojnp1ZTxaiZW-b2GB/view?usp=drive_link</t>
  </si>
  <si>
    <t>Limits from graphs: function undefined (Hindi)</t>
  </si>
  <si>
    <t>I4eu8sbstYw</t>
  </si>
  <si>
    <t>https://www.youtube.com/watch?v=I4eu8sbstYw</t>
  </si>
  <si>
    <t>https://drive.google.com/file/d/1tBfsKyMtvKaBvGIZFcgCGZ8Ng5QA23hl/view?usp=drive_link</t>
  </si>
  <si>
    <t>Limits from graphs: limit isn't equal to the function's value (Hindi)</t>
  </si>
  <si>
    <t>wWW37rXJUng</t>
  </si>
  <si>
    <t>https://www.youtube.com/watch?v=wWW37rXJUng</t>
  </si>
  <si>
    <t>https://drive.google.com/file/d/1wmzNV0CJWST20rdW7WEb4tFWad34RKRk/view?usp=drive_link</t>
  </si>
  <si>
    <t>C-A7YLcz1AA</t>
  </si>
  <si>
    <t>https://www.youtube.com/watch?v=C-A7YLcz1AA</t>
  </si>
  <si>
    <t>https://drive.google.com/file/d/1S67IQIYraSgvph5eWW1V4C2LY5SWVMzx/view?usp=drive_link</t>
  </si>
  <si>
    <t>xg7sC2cL-lI</t>
  </si>
  <si>
    <t>https://www.youtube.com/watch?v=xg7sC2cL-lI</t>
  </si>
  <si>
    <t>https://drive.google.com/file/d/1ksUkefHmSsKoqWqmfExIeHXn470aXT4Q/view?usp=drive_link</t>
  </si>
  <si>
    <t>5f1-Rg3MmKs</t>
  </si>
  <si>
    <t>https://www.youtube.com/watch?v=5f1-Rg3MmKs</t>
  </si>
  <si>
    <t>ATg6Ytp8GQM</t>
  </si>
  <si>
    <t>https://www.youtube.com/watch?v=ATg6Ytp8GQM</t>
  </si>
  <si>
    <t>https://drive.google.com/file/d/18-D5rHs_kS_RKwQ4yJaQ4QPd9u0YmBaQ/view?usp=drive_link</t>
  </si>
  <si>
    <t>Worked example: continuity at a point (graphical)</t>
  </si>
  <si>
    <t>کام کیا مثال: ایک نقطہ پر تسلسل (گرافیکل)</t>
  </si>
  <si>
    <t>jzn4rTPajT0</t>
  </si>
  <si>
    <t>https://www.youtube.com/watch?v=jzn4rTPajT0</t>
  </si>
  <si>
    <t>GKZqSaIKzTQ</t>
  </si>
  <si>
    <t>https://www.youtube.com/watch?v=GKZqSaIKzTQ</t>
  </si>
  <si>
    <t>https://drive.google.com/file/d/1gvXMKgmpztqMb1uyKoGxFa1hwXNdPJcn/view?usp=drive_link</t>
  </si>
  <si>
    <t>Picture and bar Graphs</t>
  </si>
  <si>
    <t>Reading bar graphs: bikes (Hindi)</t>
  </si>
  <si>
    <t>تصویر اور بار گراف</t>
  </si>
  <si>
    <t>بار گراف پڑھنا: بائک</t>
  </si>
  <si>
    <t>dweeK5k_FcY</t>
  </si>
  <si>
    <t>https://www.youtube.com/watch?v=dweeK5k_FcY</t>
  </si>
  <si>
    <t>3BcIxkzOEKg</t>
  </si>
  <si>
    <t>https://www.youtube.com/watch?v=3BcIxkzOEKg</t>
  </si>
  <si>
    <t>https://drive.google.com/file/d/1xS_gwM0IOT38wMNI-aaG6W6RtvxwjHK5/view?usp=drive_link</t>
  </si>
  <si>
    <t>Reading bar graphs: dog bones (Hindi)</t>
  </si>
  <si>
    <t>بار گراف پڑھنا: کتے کی ہڈیاں</t>
  </si>
  <si>
    <t>LHb08mFntrI</t>
  </si>
  <si>
    <t>https://www.youtube.com/watch?v=LHb08mFntrI</t>
  </si>
  <si>
    <t>_a0QlaS-K7A</t>
  </si>
  <si>
    <t>https://www.youtube.com/watch?v=_a0QlaS-K7A</t>
  </si>
  <si>
    <t>https://drive.google.com/file/d/19jlf6lkRXv4kJwaJLHc0w_IMdZ1hK5gQ/view?usp=drive_link</t>
  </si>
  <si>
    <t>Reading bar graphs: harry potter (hindi)</t>
  </si>
  <si>
    <t>بار گراف پڑھنا: ہیری پوٹر</t>
  </si>
  <si>
    <t>04rZchc_aak</t>
  </si>
  <si>
    <t>https://www.youtube.com/watch?v=04rZchc_aak</t>
  </si>
  <si>
    <t>-E81qiudUCA</t>
  </si>
  <si>
    <t>https://www.youtube.com/watch?v=-E81qiudUCA</t>
  </si>
  <si>
    <t>https://drive.google.com/file/d/1giFcnf78LTSOBVC3fkFIaqzQTV-rNwp3/view?usp=drive_link</t>
  </si>
  <si>
    <t>Reading bar graphs: movies</t>
  </si>
  <si>
    <t>بار گراف پڑھنا: فلمیں</t>
  </si>
  <si>
    <t>_nqSQzoryY4</t>
  </si>
  <si>
    <t>https://www.youtube.com/watch?v=_nqSQzoryY4</t>
  </si>
  <si>
    <t>YeCwngwTDUw</t>
  </si>
  <si>
    <t>https://www.youtube.com/watch?v=YeCwngwTDUw</t>
  </si>
  <si>
    <t>https://drive.google.com/file/d/1P5gC_vJvDmFxQ7XWdbUa98OFH38vpX_3/view?usp=drive_link</t>
  </si>
  <si>
    <t>Creating a bar graph</t>
  </si>
  <si>
    <t>بار گراف بنانا</t>
  </si>
  <si>
    <t>woUQ9LLaees</t>
  </si>
  <si>
    <t>https://www.youtube.com/watch?v=woUQ9LLaees</t>
  </si>
  <si>
    <t>UdThC7qB1Ao</t>
  </si>
  <si>
    <t>https://www.youtube.com/watch?v=UdThC7qB1Ao</t>
  </si>
  <si>
    <t>https://drive.google.com/file/d/1fAvN9eL1DEIJsoa1pkFYgEnwOGTTpIyB/view?usp=drive_link</t>
  </si>
  <si>
    <t>Creating picture and bar graphs</t>
  </si>
  <si>
    <t>تصویر اور بار گراف بنانا</t>
  </si>
  <si>
    <t>GkWm-iPSAFI</t>
  </si>
  <si>
    <t>https://www.youtube.com/watch?v=GkWm-iPSAFI</t>
  </si>
  <si>
    <t>0F24VjqOWPA</t>
  </si>
  <si>
    <t>https://www.youtube.com/watch?v=0F24VjqOWPA</t>
  </si>
  <si>
    <t>https://drive.google.com/file/d/1yK7bKgBmYF_AhPvIdXB71MCGWqK0ksm4/view?usp=drive_link</t>
  </si>
  <si>
    <t>Graphing data on line plots</t>
  </si>
  <si>
    <t>لائن پلاٹوں پر گرافنگ ڈیٹا</t>
  </si>
  <si>
    <t>Oc1XmBVyXMk</t>
  </si>
  <si>
    <t>https://www.youtube.com/watch?v=Oc1XmBVyXMk</t>
  </si>
  <si>
    <t>t-lze2GG9Ts</t>
  </si>
  <si>
    <t>https://www.youtube.com/watch?v=t-lze2GG9Ts</t>
  </si>
  <si>
    <t>https://drive.google.com/file/d/1qNmtKnNesZOxVuyFbzxM1xOX_25vMYMD/view?usp=drive_link</t>
  </si>
  <si>
    <t>Interpreting bar graphs: colors</t>
  </si>
  <si>
    <t>بار گراف کی ترجمانی: رنگ</t>
  </si>
  <si>
    <t>uftnBXB98l8</t>
  </si>
  <si>
    <t>https://www.youtube.com/watch?v=uftnBXB98l8</t>
  </si>
  <si>
    <t>auZRoWR0lEU</t>
  </si>
  <si>
    <t>https://www.youtube.com/watch?v=auZRoWR0lEU</t>
  </si>
  <si>
    <t>https://drive.google.com/file/d/1lhOvr20uNdYhEHgoRvvq5NeQMc1FZgUZ/view?usp=drive_link</t>
  </si>
  <si>
    <t>Interpreting picture graphs: notebook</t>
  </si>
  <si>
    <t>تصویری گراف کی ترجمانی: نوٹ بک</t>
  </si>
  <si>
    <t>st-rVFChzHA</t>
  </si>
  <si>
    <t>https://www.youtube.com/watch?v=st-rVFChzHA</t>
  </si>
  <si>
    <t>i3xdQg5N1cc</t>
  </si>
  <si>
    <t>https://www.youtube.com/watch?v=i3xdQg5N1cc</t>
  </si>
  <si>
    <t>https://drive.google.com/file/d/1JeJ0nKM05_oXVnmcrwiiWWtjH6Nbg4Lp/view?usp=drive_link</t>
  </si>
  <si>
    <t>Interpreting picture graphs: paint</t>
  </si>
  <si>
    <t>تصویری گراف کی ترجمانی: پینٹ</t>
  </si>
  <si>
    <t>nH6dfMMlcfI</t>
  </si>
  <si>
    <t>https://www.youtube.com/watch?v=nH6dfMMlcfI</t>
  </si>
  <si>
    <t>6r4G6fkOke8</t>
  </si>
  <si>
    <t>https://www.youtube.com/watch?v=6r4G6fkOke8</t>
  </si>
  <si>
    <t>https://drive.google.com/file/d/10Bz5rJ82NBuJs620k1gFq91MJDoejX3Z/view?usp=drive_link</t>
  </si>
  <si>
    <t>Making picture graphs and line plots</t>
  </si>
  <si>
    <t>تصویر کے گراف اور لائن پلاٹ بنانا</t>
  </si>
  <si>
    <t>Ydzm7DCJ_Dw</t>
  </si>
  <si>
    <t>https://www.youtube.com/watch?v=Ydzm7DCJ_Dw</t>
  </si>
  <si>
    <t>n2k2VBmc7gc</t>
  </si>
  <si>
    <t>https://www.youtube.com/watch?v=n2k2VBmc7gc</t>
  </si>
  <si>
    <t>https://drive.google.com/file/d/1Ul4nkWSpBEFdHX77CS5XonjL_ijlp1-X/view?usp=drive_link</t>
  </si>
  <si>
    <t>Picture graphs</t>
  </si>
  <si>
    <t>تصویر کے گراف</t>
  </si>
  <si>
    <t>w49ddHSDGUA</t>
  </si>
  <si>
    <t>https://www.youtube.com/watch?v=w49ddHSDGUA</t>
  </si>
  <si>
    <t>qALg-K9AlQg</t>
  </si>
  <si>
    <t>https://www.youtube.com/watch?v=qALg-K9AlQg</t>
  </si>
  <si>
    <t>https://drive.google.com/file/d/1PaDES6mb4rv2fACgwZyIB3tVJ1C3_rzT/view?usp=drive_link</t>
  </si>
  <si>
    <t>Solving problems with picture graphs</t>
  </si>
  <si>
    <t>تصویر کے گراف کے ساتھ مسائل حل کرنا</t>
  </si>
  <si>
    <t>IjcLW7Y7Ndk</t>
  </si>
  <si>
    <t>https://www.youtube.com/watch?v=IjcLW7Y7Ndk</t>
  </si>
  <si>
    <t>E0vGaM5PzGU</t>
  </si>
  <si>
    <t>https://www.youtube.com/watch?v=E0vGaM5PzGU</t>
  </si>
  <si>
    <t>https://drive.google.com/file/d/1F-nTBiGDc9PtlYflIhN9Lo7_gmKU6es4/view?usp=drive_link</t>
  </si>
  <si>
    <t>Special Graphs</t>
  </si>
  <si>
    <t>Shape of a logarithmic parent graph</t>
  </si>
  <si>
    <t>خصوصی گراف</t>
  </si>
  <si>
    <t>ایک لوگرتھمک پیرنٹ گراف کی شکل</t>
  </si>
  <si>
    <t>DuYgVVU_BwY</t>
  </si>
  <si>
    <t>https://www.youtube.com/watch?v=DuYgVVU_BwY</t>
  </si>
  <si>
    <t>SKGTJyvXI-I</t>
  </si>
  <si>
    <t>https://www.youtube.com/watch?v=SKGTJyvXI-I</t>
  </si>
  <si>
    <t>https://drive.google.com/file/d/1uiScg35bzLnodjwHEmyAYJobkECR0AIp/view?usp=drive_link</t>
  </si>
  <si>
    <t>Zeros of polynomials &amp; their graphs (Hindi)</t>
  </si>
  <si>
    <t>متعدد اور ان کے گراف کے زیرو</t>
  </si>
  <si>
    <t>ETur_v2hYVQ</t>
  </si>
  <si>
    <t>https://www.youtube.com/watch?v=ETur_v2hYVQ</t>
  </si>
  <si>
    <t>SGm7XXGj8uQ</t>
  </si>
  <si>
    <t>https://www.youtube.com/watch?v=SGm7XXGj8uQ</t>
  </si>
  <si>
    <t>https://drive.google.com/file/d/1S8DeEycdnJ2mFTfiysOFX5a4Gq1vaZ35/view?usp=drive_link</t>
  </si>
  <si>
    <t>Relationship between exponentials &amp; logarithms: graphs</t>
  </si>
  <si>
    <t>کفایت شعاری اور لوگرتھم کے مابین تعلقات: گراف</t>
  </si>
  <si>
    <t>jmVw_IB8kEM</t>
  </si>
  <si>
    <t>https://www.youtube.com/watch?v=jmVw_IB8kEM</t>
  </si>
  <si>
    <t>Btr5rQ-_kuU</t>
  </si>
  <si>
    <t>https://www.youtube.com/watch?v=Btr5rQ-_kuU</t>
  </si>
  <si>
    <t>https://drive.google.com/file/d/19SQKUBMYiihiPNzqkHFLUiO1vaXu6iVh/view?usp=drive_link</t>
  </si>
  <si>
    <t>Trigonometric Graphs</t>
  </si>
  <si>
    <t>Graph of y = sinx (hindi)</t>
  </si>
  <si>
    <t>ٹرگونومیٹرک گراف</t>
  </si>
  <si>
    <t>y = sinx (ہندی) کا گراف</t>
  </si>
  <si>
    <t>LZbscJSjJyE</t>
  </si>
  <si>
    <t>https://www.youtube.com/watch?v=LZbscJSjJyE</t>
  </si>
  <si>
    <t>BI8tzWT6RSY</t>
  </si>
  <si>
    <t>https://www.youtube.com/watch?v=BI8tzWT6RSY</t>
  </si>
  <si>
    <t>https://drive.google.com/file/d/1eq44kGtRmPq-xu7C0b8kGymBYmgYCo8J/view?usp=drive_link</t>
  </si>
  <si>
    <t>Graph of y = tanx (hindi)</t>
  </si>
  <si>
    <t>y = tanx (ہندی) کا گراف</t>
  </si>
  <si>
    <t>UaQ70cgxVF0</t>
  </si>
  <si>
    <t>https://www.youtube.com/watch?v=UaQ70cgxVF0</t>
  </si>
  <si>
    <t>WEMjLRyUIlg</t>
  </si>
  <si>
    <t>https://www.youtube.com/watch?v=WEMjLRyUIlg</t>
  </si>
  <si>
    <t>https://drive.google.com/file/d/1WH05Fff8AnOuggew7IqCQ7LxDSxxEo6v/view?usp=drive_link</t>
  </si>
  <si>
    <t>Sinusoidal function from graph</t>
  </si>
  <si>
    <t>گراف سے سینوسائڈیل فنکشن</t>
  </si>
  <si>
    <t>yHo0CcDVHsk</t>
  </si>
  <si>
    <t>https://www.youtube.com/watch?v=yHo0CcDVHsk</t>
  </si>
  <si>
    <t>cGzBynZpv9w</t>
  </si>
  <si>
    <t>https://www.youtube.com/watch?v=cGzBynZpv9w</t>
  </si>
  <si>
    <t>https://drive.google.com/file/d/1EDN3mYminVNxQOZJ__BNGmpeFvMos3rU/view?usp=drive_link</t>
  </si>
  <si>
    <t>Transforming sinusoidal graphs: vertical &amp; horizontal stretches (Gujrati)</t>
  </si>
  <si>
    <t>سینوسائڈیل گراف کو تبدیل کرنا: عمودی اور افقی پھیلاؤ</t>
  </si>
  <si>
    <t>9TkSU7RDBgw</t>
  </si>
  <si>
    <t>https://www.youtube.com/watch?v=9TkSU7RDBgw</t>
  </si>
  <si>
    <t>GxqhLh5IIBI</t>
  </si>
  <si>
    <t>https://www.youtube.com/watch?v=GxqhLh5IIBI</t>
  </si>
  <si>
    <t>https://drive.google.com/file/d/1drvQ8yR7J4sOtwxttoNJw9IQgehsoPLd/view?usp=drive_link</t>
  </si>
  <si>
    <t>The KA OG video and the Urdu video don't match</t>
  </si>
  <si>
    <t>Transforming sinusoidal graphs: vertical stretch &amp; horizontal reflection (Gujrati)</t>
  </si>
  <si>
    <t>سینوسائڈیل گراف کو تبدیل کرنا: عمودی مسلسل اور افقی عکاسی</t>
  </si>
  <si>
    <t>GM_YV0KNBRs</t>
  </si>
  <si>
    <t>7G0bmxB5sv4</t>
  </si>
  <si>
    <t>https://www.youtube.com/watch?v=7G0bmxB5sv4</t>
  </si>
  <si>
    <t>https://drive.google.com/file/d/1bdreLaDRbNAIT11MgjVUQkhuitf2xIGd/view?t=14</t>
  </si>
  <si>
    <t>Applying the chain rule graphically 1 (old)</t>
  </si>
  <si>
    <t>چین کے اصول کو گرافیکل طور پر 1 (بوڑھا) لاگو کرنا</t>
  </si>
  <si>
    <t>Zr72qWNMk7E</t>
  </si>
  <si>
    <t>5oFCxh6OwLs</t>
  </si>
  <si>
    <t>https://www.youtube.com/watch?v=5oFCxh6OwLs</t>
  </si>
  <si>
    <t>https://drive.google.com/file/d/1XulYaG9XNV0r7m_rHFxXJ1t1-NF_eLqZ/view?usp=drive_link</t>
  </si>
  <si>
    <t>Applying the chain rule graphically 2 (old)</t>
  </si>
  <si>
    <t>چین کے اصول کو گرافیکل طور پر 2 (پرانا) لاگو کرنا</t>
  </si>
  <si>
    <t>eJxSDYO82c4</t>
  </si>
  <si>
    <t>v0hO_WSMzj8</t>
  </si>
  <si>
    <t>https://www.youtube.com/watch?v=v0hO_WSMzj8</t>
  </si>
  <si>
    <t>https://drive.google.com/file/d/1fw60NnVqEfTnQjxx884Z4l1CFNYnavZB/view?usp=drive_link</t>
  </si>
  <si>
    <t>Applying the chain rule graphically 3 (old)</t>
  </si>
  <si>
    <t>چین کے اصول کو گرافیکل طور پر 3 (پرانا) استعمال کرنا</t>
  </si>
  <si>
    <t>pSSqUF_mmtM</t>
  </si>
  <si>
    <t>aruOF8gQBR0</t>
  </si>
  <si>
    <t>https://www.youtube.com/watch?v=aruOF8gQBR0</t>
  </si>
  <si>
    <t>https://drive.google.com/file/d/1V2WSeWumhSffhXWy2xzMpdXt4WI3P9oW/view?usp=drive_link</t>
  </si>
  <si>
    <t>Connecting f and f' graphically (hindi)</t>
  </si>
  <si>
    <t>F اور F 'گرافیکل طور پر (ہندی) کو جوڑنا</t>
  </si>
  <si>
    <t>EPkQ_47yJa0</t>
  </si>
  <si>
    <t>https://www.youtube.com/watch?v=tvXRaZbIjO9</t>
  </si>
  <si>
    <t>PWUNiPEnMlg</t>
  </si>
  <si>
    <t>https://www.youtube.com/watch?v=PWUNiPEnMlg</t>
  </si>
  <si>
    <t>https://drive.google.com/file/d/1mWL25P8VIiIi03YCZ1Uwmie0SxPyjo8H/view?usp=drive_link</t>
  </si>
  <si>
    <t>The KA OG video is no longer available</t>
  </si>
  <si>
    <t>Connecting f, f', and f'' graphically</t>
  </si>
  <si>
    <t>F ، F '، اور F' 'کو گرافک طور پر جوڑنا</t>
  </si>
  <si>
    <t>elugjT_Np3M</t>
  </si>
  <si>
    <t>https://www.youtube.com/watch?v=cWn6g8Qqvs5</t>
  </si>
  <si>
    <t>JQHcoN81mlc</t>
  </si>
  <si>
    <t>https://www.youtube.com/watch?v=JQHcoN81mlc</t>
  </si>
  <si>
    <t>https://drive.google.com/file/d/1-pnLhIPTFA94TnulxIj7M_OXXuyPtPp6/view?usp=drive_link</t>
  </si>
  <si>
    <t>Connecting f, f', and f'' graphically (another example)</t>
  </si>
  <si>
    <t>F ، F '، اور F' 'کو گرافک طور پر جوڑنا (ایک اور مثال)</t>
  </si>
  <si>
    <t>G6ReTLn9vLc</t>
  </si>
  <si>
    <t>AHnLjYcVWCQ</t>
  </si>
  <si>
    <t>https://www.youtube.com/watch?v=AHnLjYcVWCQ</t>
  </si>
  <si>
    <t>https://drive.google.com/file/d/1rA6ezfk1cKCJZaah6WMqF7RLWwmIlrEO/view?usp=drive_link</t>
  </si>
  <si>
    <t>Definite integral properties (no graph): breaking interval</t>
  </si>
  <si>
    <t>قطعی لازمی خصوصیات (کوئی گراف نہیں): وقفہ توڑ</t>
  </si>
  <si>
    <t>nopnFjMy3rQ</t>
  </si>
  <si>
    <t>https://www.youtube.com/watch?v=dbxJ6LD0345</t>
  </si>
  <si>
    <t>g16VgrmUj4E</t>
  </si>
  <si>
    <t>https://www.youtube.com/watch?v=g16VgrmUj4E</t>
  </si>
  <si>
    <t>https://drive.google.com/file/d/1E0DuHNlLkSKMn-3O18KFNjUNJGSIyLHS/view?usp=drive_link</t>
  </si>
  <si>
    <t>Definite integral properties (no graph): function combination</t>
  </si>
  <si>
    <t>قطعی لازمی خصوصیات (کوئی گراف نہیں): فنکشن کا مجموعہ</t>
  </si>
  <si>
    <t>TqMxlzZiKg4</t>
  </si>
  <si>
    <t>https://www.youtube.com/watch?v=Z8j5RDOibV5</t>
  </si>
  <si>
    <t>1rTFis0gM2E</t>
  </si>
  <si>
    <t>https://www.youtube.com/watch?v=1rTFis0gM2E</t>
  </si>
  <si>
    <t>https://drive.google.com/file/d/1_YwN5j8VHZAq5OjXFbl0HCc4sx_1DOTa/view?usp=drive_link</t>
  </si>
  <si>
    <t>Differentiability at a point: graphical</t>
  </si>
  <si>
    <t>ایک نقطہ پر تفریق: گرافیکل</t>
  </si>
  <si>
    <t>pwh1dK3vTkM</t>
  </si>
  <si>
    <t>https://www.youtube.com/watch?v=Efoeqb6tC89</t>
  </si>
  <si>
    <t>1MYkf568dTM</t>
  </si>
  <si>
    <t>https://www.youtube.com/watch?v=1MYkf568dTM</t>
  </si>
  <si>
    <t>https://drive.google.com/file/d/133ioa7K2dwFG7T5zGvS1t_EgHuiLASoa/view?usp=drive_link</t>
  </si>
  <si>
    <t>Graphs of indefinite integrals</t>
  </si>
  <si>
    <t>غیر معینہ انضمام کے گراف</t>
  </si>
  <si>
    <t>Gn3mJOC1wK8</t>
  </si>
  <si>
    <t>8tv9aCxExxY</t>
  </si>
  <si>
    <t>https://www.youtube.com/watch?v=8tv9aCxExxY</t>
  </si>
  <si>
    <t>https://drive.google.com/file/d/1kgMABXJurS4pOcJejIS28WN57pbjIKWr/view?usp=drive_link</t>
  </si>
  <si>
    <t>The graphical relationship between a function &amp; its derivative (part 1)</t>
  </si>
  <si>
    <t>کسی فنکشن اور اس کے مشتق (حصہ 1) کے مابین گرافیکل رشتہ</t>
  </si>
  <si>
    <t>eVme7kuGyuo</t>
  </si>
  <si>
    <t>7LoADLFfIeI</t>
  </si>
  <si>
    <t>https://www.youtube.com/watch?v=7LoADLFfIeI</t>
  </si>
  <si>
    <t>https://drive.google.com/file/d/1H_3bB_geQQWUBvNNiE5AkQ3XzKlFmy_T/view?usp=drive_link</t>
  </si>
  <si>
    <t>The graphical relationship between a function &amp; its derivative (part 2)</t>
  </si>
  <si>
    <t>کسی فنکشن اور اس کے مشتق (حصہ 2) کے مابین گرافیکل رشتہ</t>
  </si>
  <si>
    <t>61ecnr8m04U</t>
  </si>
  <si>
    <t>0Seh-3idtVM</t>
  </si>
  <si>
    <t>https://www.youtube.com/watch?v=https://youtu.be/0Seh-3idtVM</t>
  </si>
  <si>
    <t>https://drive.google.com/file/d/1ubbAWZByk8mpbv6pdqKjZE3i8ZW3C4hw/view?usp=drive_link</t>
  </si>
  <si>
    <t>Analytical Geometry</t>
  </si>
  <si>
    <t>Graphing a linear equation: y=2x+7</t>
  </si>
  <si>
    <t>تجزیاتی جیومیٹری</t>
  </si>
  <si>
    <t>https://drive.google.com/file/d/1B34JYlpkcAtkDVdQ4X1N8Bes6bh4SXg1/view</t>
  </si>
  <si>
    <t>Tlj7AdN6BBo</t>
  </si>
  <si>
    <t>https://www.youtube.com/watch?v=8TPofjGXDR5</t>
  </si>
  <si>
    <t>6ZVoMwFuF1w</t>
  </si>
  <si>
    <t>https://www.youtube.com/watch?v=6ZVoMwFuF1w</t>
  </si>
  <si>
    <t>https://drive.google.com/file/d/1LV1DPceR6eb0RpJoPVDY_gX05lDwbihP/view</t>
  </si>
  <si>
    <t>https://www.youtube.com/watch?v=IE0HQoLrbX5</t>
  </si>
  <si>
    <t>https://drive.google.com/file/d/1ht8Y9bE1141p3LMvek27ciu0X-i_34EV/view?usp=drive_link</t>
  </si>
  <si>
    <t>لکیری مساوات کا گرافنگ: y = 2x+7 (ہندی)</t>
  </si>
  <si>
    <t>3Lwdd-FP6vk</t>
  </si>
  <si>
    <t>https://www.youtube.com/watch?v=3Lwdd-FP6vk</t>
  </si>
  <si>
    <t>https://drive.google.com/file/d/1LV1DPceR6eb0RpJoPVDY_gX05lDwbihP/view?usp=drive_link</t>
  </si>
  <si>
    <t>Worked example: triangle angles (intersecting lines) (hindi)</t>
  </si>
  <si>
    <t>کام کرنے والی مثال: مثلث زاویے (ایک دوسرے کو ایک دوسرے سے جوڑنے والی لائنیں) (ہندی)</t>
  </si>
  <si>
    <t>PPKx3LbQU4Q</t>
  </si>
  <si>
    <t>Cx2GTQVRHiE</t>
  </si>
  <si>
    <t>https://www.youtube.com/watch?v=Cx2GTQVRHiE</t>
  </si>
  <si>
    <t>https://drive.google.com/file/d/1mJm80clohKmZGavtab9k0iMsWuAie4KO/view?usp=drive_link</t>
  </si>
  <si>
    <t>Dividing line segments: graphical (hindi)</t>
  </si>
  <si>
    <t>تقسیم لائن طبقات: گرافیکل (ہندی)</t>
  </si>
  <si>
    <t>https://www.youtube.com/watch?v=rGaM6pwqhB1</t>
  </si>
  <si>
    <t>https://drive.google.com/file/d/18NIYgFJifwPnCBJdnxOesxhkM2JSPKlV/view?usp=drive_link</t>
  </si>
  <si>
    <t>Solving and graphing linear inequalities (hindi)</t>
  </si>
  <si>
    <t>لکیری عدم مساوات کو حل کرنا اور گرافنگ کرنا (ہندی)</t>
  </si>
  <si>
    <t>https://drive.google.com/file/d/1yXNmCruhNv5d0BgC6WDtQueSNaA0YPSX/view?t=6</t>
  </si>
  <si>
    <t>Parallel and perpendicular lines from graph (hindi)</t>
  </si>
  <si>
    <t>گراف (ہندی) سے متوازی اور کھڑے لکیریں</t>
  </si>
  <si>
    <t>https://drive.google.com/file/d/1pWrITP-ybc0It_OU3sQn2bsCAgNNHGup/view?usp=drive_link</t>
  </si>
  <si>
    <t>The derivative and tangent line equations (hindi)</t>
  </si>
  <si>
    <t>مشتق اور ٹینجینٹ لائن مساوات (ہندی)</t>
  </si>
  <si>
    <t>bbdvwW6IBfU</t>
  </si>
  <si>
    <t>ZYuecfCQ9S0</t>
  </si>
  <si>
    <t>https://www.youtube.com/watch?v=ZYuecfCQ9S0</t>
  </si>
  <si>
    <t>https://drive.google.com/file/d/1inMYn9SDcMiiRs_4BjKs5_b2EMVKylTw/view?usp=drive_link</t>
  </si>
  <si>
    <t>Estimating derivatives with two consecutive secant lines (hindi)</t>
  </si>
  <si>
    <t>dBSA3o0b-9M</t>
  </si>
  <si>
    <t>https://www.youtube.com/watch?v=dBSA3o0b-9M</t>
  </si>
  <si>
    <t>https://drive.google.com/file/d/1kJ1iQY_-7khnYQEeKXcIXKk7uL545Rr_/view?usp=drive_link</t>
  </si>
  <si>
    <t>https://drive.google.com/file/d/1SvrTfC6VWwvb6mGYa-1r3rgksMx5jsCc/view?usp=drive_link</t>
  </si>
  <si>
    <t>Arithmetic series in sigma notation</t>
  </si>
  <si>
    <t>سگما اشارے میں ریاضی کی سیریز</t>
  </si>
  <si>
    <t>XArCfFaOhoo</t>
  </si>
  <si>
    <t>nf-qwFdTOj0</t>
  </si>
  <si>
    <t>https://www.youtube.com/watch?v=nf-qwFdTOj0</t>
  </si>
  <si>
    <t>Finite geometric series in sigma notation</t>
  </si>
  <si>
    <t>سگما اشارے میں محدود جیومیٹرک سیریز</t>
  </si>
  <si>
    <t>uTUYcMR-Azk</t>
  </si>
  <si>
    <t>https://www.youtube.com/watch?v=uTUYcMR-Azk</t>
  </si>
  <si>
    <t>https://drive.google.com/file/d/1IMygD0ybNG8f1UyYBvw5nXNZdZCZvRwB/view?usp=drive_link</t>
  </si>
  <si>
    <t>Converting explicit series terms to summation notation</t>
  </si>
  <si>
    <t>واضح سیریز کی شرائط کو خلاصہ اشارے میں تبدیل کرنا</t>
  </si>
  <si>
    <t>0DBDuNYsciY</t>
  </si>
  <si>
    <t>O88Xh6eFhO8</t>
  </si>
  <si>
    <t>https://www.youtube.com/watch?v=O88Xh6eFhO8</t>
  </si>
  <si>
    <t>https://drive.google.com/file/d/1j4Cvl2khEiD_lAdw6C5hBVDkubU6ofgI/view?usp=drive_link</t>
  </si>
  <si>
    <t>Converting explicit series terms to summation notation (n ‚â• 2)</t>
  </si>
  <si>
    <t>واضح سیریز کی شرائط کو خلاصہ اشارے میں تبدیل کرنا (n ‚Â • 2)</t>
  </si>
  <si>
    <t>yvddTWa9ptU</t>
  </si>
  <si>
    <t>gy_eTDr9O74</t>
  </si>
  <si>
    <t>https://www.youtube.com/watch?v=gy_eTDr9O74</t>
  </si>
  <si>
    <t>https://drive.google.com/file/d/19MQycFA1cgZoAzXLLyBLSKBpokU3HTVB/view?usp=drive_link</t>
  </si>
  <si>
    <t>https://drive.google.com/file/d/1cAk8mFBYM0oOzgrf487E8uYvH_-Z3R61/view?usp=drive_link</t>
  </si>
  <si>
    <t>Worked example: convergent geometric series</t>
  </si>
  <si>
    <t>کام کیا مثال: کنورجنٹ جیومیٹرک سیریز</t>
  </si>
  <si>
    <t>Sify7Bp7BmI</t>
  </si>
  <si>
    <t>RgmSLW01pYk</t>
  </si>
  <si>
    <t>https://www.youtube.com/watch?v=RgmSLW01pYk</t>
  </si>
  <si>
    <t>https://drive.google.com/file/d/1RFYEDciMuxW8zlyi4cg-tyX9kJI3_USR/view?usp=drive_link</t>
  </si>
  <si>
    <t>Worked example: divergent geometric series</t>
  </si>
  <si>
    <t>کام کیا مثال: ڈائیورجنٹ جیومیٹرک سیریز</t>
  </si>
  <si>
    <t>Gk1mWXIpasE</t>
  </si>
  <si>
    <t>GNtXTxEbLck</t>
  </si>
  <si>
    <t>https://www.youtube.com/watch?v=GNtXTxEbLck</t>
  </si>
  <si>
    <t>https://drive.google.com/file/d/1CxsVpqeJabEdEPtRxtAyOAmFr58nB8Cz/view?usp=drive_link</t>
  </si>
  <si>
    <t>Trigonometry</t>
  </si>
  <si>
    <t>Trigonometric Identities</t>
  </si>
  <si>
    <t>Intro to pythagorean trigonometric identities</t>
  </si>
  <si>
    <t>ٹرگونومیٹری</t>
  </si>
  <si>
    <t>مثلث کی شناخت</t>
  </si>
  <si>
    <t>تعارف برائے پائیٹاگورین ٹرگونومیٹرک شناخت</t>
  </si>
  <si>
    <t>o5IuLY3rZlk</t>
  </si>
  <si>
    <t>z2cxMPhPCXY</t>
  </si>
  <si>
    <t>https://www.youtube.com/watch?v=z2cxMPhPCXY</t>
  </si>
  <si>
    <t>https://drive.google.com/file/d/1A4koASfcwWDnb8PyMwD52YFVcMsTG_Wd/view?usp=drive_link</t>
  </si>
  <si>
    <t>Trigonometric identity example proof involving sec, sin, and cos</t>
  </si>
  <si>
    <t>سیکنڈ ، گناہ ، اور COS میں شامل مثلثی شناخت کی مثال</t>
  </si>
  <si>
    <t>PXQdrxvXBwk</t>
  </si>
  <si>
    <t>WNjBxbEk89k</t>
  </si>
  <si>
    <t>https://www.youtube.com/watch?v=WNjBxbEk89k</t>
  </si>
  <si>
    <t>https://drive.google.com/file/d/14tKrwyFp4U1SYqj14crpZA5Cb5O3z1mP/view?usp=drive_link</t>
  </si>
  <si>
    <t>Trigonometric identity example proof involving sin, cos, and tan</t>
  </si>
  <si>
    <t>ٹریگونومیٹرک شناخت مثال کے ثبوت جس میں گناہ ، کوس اور ٹین شامل ہیں</t>
  </si>
  <si>
    <t>Tzaw78uALUA</t>
  </si>
  <si>
    <t>m7fI8l_zUlU</t>
  </si>
  <si>
    <t>https://www.youtube.com/watch?v=m7fI8l_zUlU</t>
  </si>
  <si>
    <t>https://drive.google.com/file/d/1bFLt4brmjbRW8rvFWLmUtfagXg3PoQ_4/view?usp=drive_link</t>
  </si>
  <si>
    <t>Trigonometric identity example proof involving all the six ratios</t>
  </si>
  <si>
    <t>مثلثی شناخت کی مثال کے طور پر ثبوت جس میں تمام چھ تناسب شامل ہیں</t>
  </si>
  <si>
    <t>RVkcrFHjZVs</t>
  </si>
  <si>
    <t>https://www.youtube.com/watch?v=UqyN7-tRS01</t>
  </si>
  <si>
    <t>OdMPgYrlNmI</t>
  </si>
  <si>
    <t>https://www.youtube.com/watch?v=OdMPgYrlNmI</t>
  </si>
  <si>
    <t>https://drive.google.com/file/d/18xjmHRVSQ2n8KmcVZy5omXmBv2h1soYT/view?usp=drive_link</t>
  </si>
  <si>
    <t>Using trigonometric identities</t>
  </si>
  <si>
    <t>مثلث شناختوں کا استعمال کرتے ہوئے</t>
  </si>
  <si>
    <t>OLzXqIqZZz0</t>
  </si>
  <si>
    <t>UCSvZiUFNYU</t>
  </si>
  <si>
    <t>https://www.youtube.com/watch?v=UCSvZiUFNYU</t>
  </si>
  <si>
    <t>https://drive.google.com/file/d/1E4MNCtRV3simMA1puZhvY5-ufdVDZs74/view?usp=drive_link</t>
  </si>
  <si>
    <t>Trigonometry Applications</t>
  </si>
  <si>
    <t>Finding trigonometric ratios of complementary angles (worked examples)</t>
  </si>
  <si>
    <t>مثلثی ایپلی کیشنز</t>
  </si>
  <si>
    <t>تکمیلی زاویوں کے مثلثی تناسب کی تلاش (مثال کے طور پر کام کیا)</t>
  </si>
  <si>
    <t>SusT1qnhvQY</t>
  </si>
  <si>
    <t>-DGGFK350AY</t>
  </si>
  <si>
    <t>https://www.youtube.com/watch?v=-DGGFK350AY</t>
  </si>
  <si>
    <t>https://drive.google.com/file/d/1YJ3GOFwHgKXdETMhvbOS0qYABJKTPJUl/view?usp=drive_link</t>
  </si>
  <si>
    <t>Converting between trigonometric ratios example: write all ratios in terms of sine</t>
  </si>
  <si>
    <t>مثلثی تناسب کے مابین تبدیل ہونا مثال: سائن کے لحاظ سے تمام تناسب لکھیں</t>
  </si>
  <si>
    <t>FuBZlvOUxYE</t>
  </si>
  <si>
    <t>NLS_4sZIZOU</t>
  </si>
  <si>
    <t>https://www.youtube.com/watch?v=NLS_4sZIZOU</t>
  </si>
  <si>
    <t>https://drive.google.com/file/d/1C9pXMaM6HFVZcgNW27U4jxQUSVGmVyYZ/view?usp=drive_link</t>
  </si>
  <si>
    <t>Intro to the trigonometric ratios (hindi)</t>
  </si>
  <si>
    <t>ٹریگونومیٹرک تناسب (ہندی) کا تعارف</t>
  </si>
  <si>
    <t>qxRCv0Ino7Y</t>
  </si>
  <si>
    <t>z5uU6tUZ3WU</t>
  </si>
  <si>
    <t>https://www.youtube.com/watch?v=z5uU6tUZ3WU</t>
  </si>
  <si>
    <t>https://drive.google.com/file/d/1uoUuo08MKF2_DKzQd1xi-EBJwMM1f-2X/view</t>
  </si>
  <si>
    <t>Trigonometric ratios in right triangles (hindi)</t>
  </si>
  <si>
    <t>دائیں مثلث میں مثلثی تناسب (ہندی)</t>
  </si>
  <si>
    <t>JNGn1k2StG8</t>
  </si>
  <si>
    <t>iH7aaaGCKlk</t>
  </si>
  <si>
    <t>https://www.youtube.com/watch?v=iH7aaaGCKlk</t>
  </si>
  <si>
    <t>https://drive.google.com/file/d/1_Jwm-JY_7jVRmVVBWzGWm3FCSCgTbGgg/view</t>
  </si>
  <si>
    <t>Solving for a side in right triangles with trigonometry (hindi)</t>
  </si>
  <si>
    <t>ٹرگونومیٹری (ہندی) کے ساتھ دائیں مثلث میں ایک پہلو کے لئے حل کرنا</t>
  </si>
  <si>
    <t>aG8tpSXhzyQ</t>
  </si>
  <si>
    <t>tHuG2Oj6uts</t>
  </si>
  <si>
    <t>https://www.youtube.com/watch?v=tHuG2Oj6uts</t>
  </si>
  <si>
    <t>https://drive.google.com/file/d/1L-hUmTt1RzA6l5sMFMr-dY4RL3vXU4-k/view</t>
  </si>
  <si>
    <t>Triangle similarity &amp; the trigonometric ratios (hindi)</t>
  </si>
  <si>
    <t>مثلث مماثلت اور مثلثی تناسب (ہندی)</t>
  </si>
  <si>
    <t>errLcldouEU</t>
  </si>
  <si>
    <t>fcoVTsYsASA</t>
  </si>
  <si>
    <t>https://www.youtube.com/watch?v=fcoVTsYsASA</t>
  </si>
  <si>
    <t>https://drive.google.com/file/d/1qt882Hk6OlJbEhyEuk9GfSmA4lngu-Gl/view?usp=drive_link</t>
  </si>
  <si>
    <t>Trigonometric ratios of 45 degree angle (hindi)</t>
  </si>
  <si>
    <t>45 ڈگری زاویہ (ہندی) کے مثلثی تناسب</t>
  </si>
  <si>
    <t>itaxSDe4oWM</t>
  </si>
  <si>
    <t>https://www.youtube.com/watch?v=v4MenooI1J1</t>
  </si>
  <si>
    <t>RWUGp6buoVM</t>
  </si>
  <si>
    <t>https://www.youtube.com/watch?v=RWUGp6buoVM</t>
  </si>
  <si>
    <t>https://drive.google.com/file/d/1Yx9zL6XdoQAOCyF2NuELeVbazIwcFeov/view?usp=drive_link</t>
  </si>
  <si>
    <t>The KA OG video no longer works</t>
  </si>
  <si>
    <t>Trigonometric ratios of 30 and 60 degrees (hindi)</t>
  </si>
  <si>
    <t>30 اور 60 ڈگری (ہندی) کے مثلثی تناسب</t>
  </si>
  <si>
    <t>81iStzr-YGA</t>
  </si>
  <si>
    <t>https://www.youtube.com/watch?v=xZBbfLLfVV5</t>
  </si>
  <si>
    <t>PteumDEGod8</t>
  </si>
  <si>
    <t>https://www.youtube.com/watch?v=PteumDEGod8</t>
  </si>
  <si>
    <t>https://drive.google.com/file/d/1cy7IKBh6XgGmvhGpvF4iI9eRUoYDZKlO/view?usp=drive_link</t>
  </si>
  <si>
    <t>Intro to the trigonometric ratios</t>
  </si>
  <si>
    <t>ٹریگونومیٹرک تناسب کا تعارف</t>
  </si>
  <si>
    <t>https://drive.google.com/file/d/1ZKt5V2RquEogcgTaYGks7mi0tYRu6F3x/view?usp=drive_link
https://drive.google.com/file/d/1uoUuo08MKF2_DKzQd1xi-EBJwMM1f-2X/view?usp=drive_link</t>
  </si>
  <si>
    <t>The KA OG video and the Urdu video don't match. There are also two files in the Google drive link section</t>
  </si>
  <si>
    <t>Trigonometric ratios in right triangles</t>
  </si>
  <si>
    <t>دائیں مثلث میں مثلثی تناسب</t>
  </si>
  <si>
    <t>HKdIgNikPqM</t>
  </si>
  <si>
    <t>https://www.youtube.com/watch?v=HKdIgNikPqM</t>
  </si>
  <si>
    <t>https://drive.google.com/file/d/1CraHGP_2yEPRFrqQjMUJ4ZkQcCiYWpLo/view?usp=drive_link</t>
  </si>
  <si>
    <t>Solving for a side in right triangles with trigonometry</t>
  </si>
  <si>
    <t>ٹرگونومیٹری کے ساتھ دائیں مثلث میں ایک پہلو کے لئے حل کرنا</t>
  </si>
  <si>
    <t>l5VbdqRjTXc</t>
  </si>
  <si>
    <t>https://drive.google.com/file/d/1tem4uWIId4bm1ScC-ZibBLo2uNrElAvq/view</t>
  </si>
  <si>
    <t>The KA OG video and the Urdu video don't match and incorrect Google drive file</t>
  </si>
  <si>
    <t>Triangle similarity &amp; the trigonometric ratios</t>
  </si>
  <si>
    <t>مثلث مماثلت اور مثلثی تناسب</t>
  </si>
  <si>
    <t>QuZMXVJNLCo</t>
  </si>
  <si>
    <t>https://drive.google.com/file/d/11dt4_jYZphNALVahapGDAuFpplgwwI7P/view</t>
  </si>
  <si>
    <t>Ca geometry: basic trigonometry</t>
  </si>
  <si>
    <t>ٹرگنومیٹری ایپلی کیشنز</t>
  </si>
  <si>
    <t>CA جیومیٹری: بنیادی مثلث</t>
  </si>
  <si>
    <t>MyvRxKM0xns</t>
  </si>
  <si>
    <t>https://www.youtube.com/watch?v=OjF765iVuF9</t>
  </si>
  <si>
    <t>iAe4yC5Tn_0</t>
  </si>
  <si>
    <t>https://www.youtube.com/watch?v=iAe4yC5Tn_0</t>
  </si>
  <si>
    <t>https://drive.google.com/file/d/15lo5ZHpfwKTQlb1SyKYW4HO3qLD1mIpD/view?usp=drive_link</t>
  </si>
  <si>
    <t xml:space="preserve">The KA OG video is no longer available </t>
  </si>
  <si>
    <t>Introduction to trigonometric substitution</t>
  </si>
  <si>
    <t>مثلثی متبادل کا تعارف</t>
  </si>
  <si>
    <t>EV5dhv0A2wU</t>
  </si>
  <si>
    <t>https://www.youtube.com/watch?v=ikadoCpDNT9</t>
  </si>
  <si>
    <t>fi-8IJhMU5M</t>
  </si>
  <si>
    <t>https://www.youtube.com/watch?v=fi-8IJhMU5M</t>
  </si>
  <si>
    <t>https://drive.google.com/file/d/1R0VQn2WFXBmx0BE9y05wyG9W7lOajzlM/view?usp=drive_link</t>
  </si>
  <si>
    <t>Intro to medians of a triangle</t>
  </si>
  <si>
    <t>ایک مثلث کے میڈینز کا تعارف</t>
  </si>
  <si>
    <t>cr92Xwb4CoA</t>
  </si>
  <si>
    <t>https://www.youtube.com/watch?v=7Mo4S2wyMg5</t>
  </si>
  <si>
    <t>oUsgLvcMPL8</t>
  </si>
  <si>
    <t>https://www.youtube.com/watch?v=oUsgLvcMPL8</t>
  </si>
  <si>
    <t>https://drive.google.com/file/d/17fBO88VWyajB6ihKoNkMHuWLFY_2tIkP/view?usp=drive_link</t>
  </si>
  <si>
    <t>Isosceles triangle sides and angles relation (hindi)</t>
  </si>
  <si>
    <t>isosceles مثلث کے اطراف اور زاویوں کا رشتہ (ہندی)</t>
  </si>
  <si>
    <t>T_aBx0ZfEHE</t>
  </si>
  <si>
    <t>5MB3iCyMiKM</t>
  </si>
  <si>
    <t>https://www.youtube.com/watch?v=5MB3iCyMiKM</t>
  </si>
  <si>
    <t>https://drive.google.com/file/d/1GLX6Qx8BihfAJKv3NjeUIDQYotNhZ45u/view?usp=drive_link</t>
  </si>
  <si>
    <t>Triangle congruence criteria (hindi)</t>
  </si>
  <si>
    <t>مثلث یکجہتی کے معیار (ہندی)</t>
  </si>
  <si>
    <t>OlnD24g2CAQ</t>
  </si>
  <si>
    <t>6SRyhzIA0xM</t>
  </si>
  <si>
    <t>https://www.youtube.com/watch?v=6SRyhzIA0xM</t>
  </si>
  <si>
    <t>https://drive.google.com/file/d/1sjwlw62IOAe6CZmzbfjf3A0dlUafcqNV/view?usp=drive_link</t>
  </si>
  <si>
    <t>Determining congruent triangles (hindi)</t>
  </si>
  <si>
    <t>متفقہ مثلث (ہندی) کا تعین کرنا</t>
  </si>
  <si>
    <t>lqwxU6UVaj0</t>
  </si>
  <si>
    <t>MGvRMn3EQHI</t>
  </si>
  <si>
    <t>https://www.youtube.com/watch?v=MGvRMn3EQHI</t>
  </si>
  <si>
    <t>https://drive.google.com/file/d/1WvpG2GiQZEzK0dpRvbun1lx9zUt-X2RJ/view?usp=drive_link</t>
  </si>
  <si>
    <t>Ordering triangle sides and angles example</t>
  </si>
  <si>
    <t>مثلث کے اطراف اور زاویوں کی مثال</t>
  </si>
  <si>
    <t>I5eTOBsvUK8</t>
  </si>
  <si>
    <t>c8QE5OnqR-8</t>
  </si>
  <si>
    <t>https://www.youtube.com/watch?v=c8QE5OnqR-8</t>
  </si>
  <si>
    <t>https://drive.google.com/file/d/1gTasizeQD3hEZokx8V6UUaPpfTq6xrPt/view?usp=drive_link</t>
  </si>
  <si>
    <t>Area of triangle from coordinates example</t>
  </si>
  <si>
    <t>کوآرڈینیٹ مثال سے مثلث کا رقبہ</t>
  </si>
  <si>
    <t>ur5ZPOa5lGU</t>
  </si>
  <si>
    <t>f0CwO2u7GL8</t>
  </si>
  <si>
    <t>https://www.youtube.com/watch?v=f0CwO2u7GL8</t>
  </si>
  <si>
    <t>https://drive.google.com/file/d/1VR6b_fXNYq5mZ-qqfAvLAsas-ASvS-8b/view?usp=drive_link</t>
  </si>
  <si>
    <t>Area of triangle formula derivation</t>
  </si>
  <si>
    <t>مثلث فارمولا اخذ کا رقبہ</t>
  </si>
  <si>
    <t>3RuHTfS7i1I</t>
  </si>
  <si>
    <t>bF1QzXsYU94</t>
  </si>
  <si>
    <t>https://www.youtube.com/watch?v=bF1QzXsYU94</t>
  </si>
  <si>
    <t>https://drive.google.com/file/d/1-rKKz3z8F4wVZZCrHid6tbLWEzLeW9mA/view?usp=drive_link</t>
  </si>
  <si>
    <t>Triangle exterior angle example (hindi)</t>
  </si>
  <si>
    <t>مثلث بیرونی زاویہ مثال (ہندی)</t>
  </si>
  <si>
    <t>x5q55Uf6FM0</t>
  </si>
  <si>
    <t>https://www.youtube.com/watch?v=_cooC3yG_p1</t>
  </si>
  <si>
    <t>R0jZu1HNHtg</t>
  </si>
  <si>
    <t>https://www.youtube.com/watch?v=R0jZu1HNHtg</t>
  </si>
  <si>
    <t>https://drive.google.com/file/d/10YF57Zhv4TEroiEqKnSUablz8BHB8rka/view?usp=drive_link</t>
  </si>
  <si>
    <t>Angles in a triangle sum to 180¬∞ proof: visualisation (hindi)</t>
  </si>
  <si>
    <t>ایک مثلث میں زاویے جو 180¬ord کے ساتھ ہیں: تصور (ہندی)</t>
  </si>
  <si>
    <t>reEy7jCZuT0</t>
  </si>
  <si>
    <t>Vs2Bi5MyHAM</t>
  </si>
  <si>
    <t>https://www.youtube.com/watch?v=Vs2Bi5MyHAM</t>
  </si>
  <si>
    <t>https://drive.google.com/file/d/1g2XRXq0nPizbCLRlSsm9YWN429AzfnFi/view?usp=drive_link</t>
  </si>
  <si>
    <t>https://www.youtube.com/watch?v=8eSUbi_aYL5</t>
  </si>
  <si>
    <t>i9aD3Lkqfpw</t>
  </si>
  <si>
    <t>https://www.youtube.com/watch?v=i9aD3Lkqfpw</t>
  </si>
  <si>
    <t>Worked example: triangle angles (diagram) (hindi)</t>
  </si>
  <si>
    <t>کام کیا مثال: مثلث زاویوں (آریھ) (ہندی)</t>
  </si>
  <si>
    <t>6YSMrTD2sFE</t>
  </si>
  <si>
    <t>Q0qGfBGNI_s</t>
  </si>
  <si>
    <t>https://www.youtube.com/watch?v=Q0qGfBGNI_s</t>
  </si>
  <si>
    <t>https://drive.google.com/file/d/1ifYujGNulSSM5Bfipt_GQtuc9z6x7WgQ/view?usp=drive_link</t>
  </si>
  <si>
    <t>Triangle angle challenge problem (hindi)</t>
  </si>
  <si>
    <t>مثلث زاویہ چیلنج مسئلہ (ہندی)</t>
  </si>
  <si>
    <t>ZVFPa-27yL0</t>
  </si>
  <si>
    <t>a6MBSfjUQcM</t>
  </si>
  <si>
    <t>https://www.youtube.com/watch?v=a6MBSfjUQcM</t>
  </si>
  <si>
    <t>https://drive.google.com/file/d/130GuTfjq4V3FEB_TmjTUpLyYM8-kpN5G/view?usp=drive_link</t>
  </si>
  <si>
    <t>Triangle angle challenge problem 2 (Hindi)</t>
  </si>
  <si>
    <t>مثلث زاویہ چیلنج مسئلہ 2 (ہندی)</t>
  </si>
  <si>
    <t>u_UZsAe2RRs</t>
  </si>
  <si>
    <t>t431UidPJG4</t>
  </si>
  <si>
    <t>https://www.youtube.com/watch?v=t431UidPJG4</t>
  </si>
  <si>
    <t>https://drive.google.com/file/d/1qf_7-fItgpaWQjlSme-mSQqagXQ2dCZL/view?usp=drive_link</t>
  </si>
  <si>
    <t>Congruent triangles &amp; the SSS criterion (Hindi)</t>
  </si>
  <si>
    <t>مشترکہ مثلث اور ایس ایس ایس کسوٹی (ہندی)</t>
  </si>
  <si>
    <t>nZyJ0YHOhyU</t>
  </si>
  <si>
    <t>408w9O5dHNg</t>
  </si>
  <si>
    <t>https://www.youtube.com/watch?v=408w9O5dHNg</t>
  </si>
  <si>
    <t>https://drive.google.com/file/d/1oJZPIYss_CTcAPw2zbxf_PJHkZLd7dMB/view?usp=drive_link</t>
  </si>
  <si>
    <t>Triangle congruence postulates/criteria (Hindi)</t>
  </si>
  <si>
    <t>مثلث یکجہتی/معیار (ہندی)</t>
  </si>
  <si>
    <t>5mZXFfDaLks</t>
  </si>
  <si>
    <t>85x0oZZlJD8</t>
  </si>
  <si>
    <t>https://www.youtube.com/watch?v=85x0oZZlJD8</t>
  </si>
  <si>
    <t>https://drive.google.com/file/d/18A7zpcvnTAX4LguMxi_oE1bqfzC-e7sx/view?usp=drive_link</t>
  </si>
  <si>
    <t>Triangle inequality theorem (Hindi)</t>
  </si>
  <si>
    <t>مثلث عدم مساوات کا نظریہ (ہندی)</t>
  </si>
  <si>
    <t>W8pfkTJen8Y</t>
  </si>
  <si>
    <t>KZafXFzBTM8</t>
  </si>
  <si>
    <t>https://www.youtube.com/watch?v=KZafXFzBTM8</t>
  </si>
  <si>
    <t>https://drive.google.com/file/d/1nww1Y10O7e-n6RQxO8DqcgPx7ZpwQNWd/view?usp=drive_link</t>
  </si>
  <si>
    <t>Area of triangle (Hindi)</t>
  </si>
  <si>
    <t>مثلث کا رقبہ (ہندی)</t>
  </si>
  <si>
    <t>drDAnMhM_ic</t>
  </si>
  <si>
    <t>NyPwxwjsa8M</t>
  </si>
  <si>
    <t>https://www.youtube.com/watch?v=NyPwxwjsa8M</t>
  </si>
  <si>
    <t>https://drive.google.com/file/d/15StodRPYAGOy9nrTZCA6sBcmohVKhXYt/view?usp=drive_link</t>
  </si>
  <si>
    <t>Determining congruent triangles (Hindi)</t>
  </si>
  <si>
    <t>_C42sD0l-Zw</t>
  </si>
  <si>
    <t>https://www.youtube.com/watch?v=_C42sD0l-Zw</t>
  </si>
  <si>
    <t>Angles in a triangle sum to 180¬∞ proof (Hindi)</t>
  </si>
  <si>
    <t>ایک مثلث میں زاویے جو 180¬ord ثبوت (ہندی) کے لئے ایک مثلث میں ہیں</t>
  </si>
  <si>
    <t>CmYl45jjLoc</t>
  </si>
  <si>
    <t>dHXym9sv04M</t>
  </si>
  <si>
    <t>https://www.youtube.com/watch?v=dHXym9sv04M</t>
  </si>
  <si>
    <t>Area of triangle proof (Hindi)</t>
  </si>
  <si>
    <t>مثلث پروف کا رقبہ (ہندی)</t>
  </si>
  <si>
    <t>P_eLtF1XDMU</t>
  </si>
  <si>
    <t>TFSr18t6UUI</t>
  </si>
  <si>
    <t>https://www.youtube.com/watch?v=TFSr18t6UUI</t>
  </si>
  <si>
    <t>https://drive.google.com/file/d/1JMNjbOSOSL9tHhOKkAR_KAqzJvXzWtSj/view?usp=drive_link</t>
  </si>
  <si>
    <t>Proof: Right triangles inscribed in circles (Hindi)</t>
  </si>
  <si>
    <t>ثبوت: حلقوں میں لکھا ہوا دائیں مثلث (ہندی)</t>
  </si>
  <si>
    <t>jP7udTQn4h4</t>
  </si>
  <si>
    <t>LHGI-sBhkKY</t>
  </si>
  <si>
    <t>https://www.youtube.com/watch?v=LHGI-sBhkKY</t>
  </si>
  <si>
    <t>https://drive.google.com/file/d/1E8iJx6EKMC1YmsDXLrDBt5o8bjGyz02n/view?usp=drive_link</t>
  </si>
  <si>
    <t>Area of inscribed equilateral triangle (Hindi)</t>
  </si>
  <si>
    <t>لکھا ہوا یکطرفہ مثلث (ہندی) کا رقبہ</t>
  </si>
  <si>
    <t>c-zfOXtp2kQ</t>
  </si>
  <si>
    <t>lsqRQcJyE1I</t>
  </si>
  <si>
    <t>https://www.youtube.com/watch?v=lsqRQcJyE1I</t>
  </si>
  <si>
    <t>https://drive.google.com/file/d/1thEW4euQg-GA-ZH9KGIGn45zZmaoMr64/view?usp=drive_link</t>
  </si>
  <si>
    <t>Quadratic equations word problem: triangle dimensions (Hindi)</t>
  </si>
  <si>
    <t>چوکور مساوات کے الفاظ کا مسئلہ: مثلث طول و عرض (ہندی)</t>
  </si>
  <si>
    <t>fBEf39NLKOQ</t>
  </si>
  <si>
    <t>E2ztA9lgCq0</t>
  </si>
  <si>
    <t>https://www.youtube.com/watch?v=E2ztA9lgCq0</t>
  </si>
  <si>
    <t>https://drive.google.com/file/d/1hehkaEiaNIKBB4CS0nsm8Heh_Fpd-w2T/view?usp=drive_link</t>
  </si>
  <si>
    <t>Intro to triangle similarity (Hindi)</t>
  </si>
  <si>
    <t>تعارف سے مثلث مماثلت (ہندی)</t>
  </si>
  <si>
    <t>sdDyfCgtaLo</t>
  </si>
  <si>
    <t>cuE2IEgn8rU</t>
  </si>
  <si>
    <t>https://www.youtube.com/watch?v=cuE2IEgn8rU</t>
  </si>
  <si>
    <t>https://drive.google.com/file/d/1nlXZzRzEormdfUWbRY-l-F1TXJfz7gSf/view?usp=drive_link</t>
  </si>
  <si>
    <t>Triangle similarity postulates/criteria (Hindi)</t>
  </si>
  <si>
    <t>مثلث مماثلت کی پوسٹولیٹس/معیار (ہندی)</t>
  </si>
  <si>
    <t>HYiBUUAoHwA</t>
  </si>
  <si>
    <t>toei3Y3Iudo</t>
  </si>
  <si>
    <t>https://www.youtube.com/watch?v=toei3Y3Iudo</t>
  </si>
  <si>
    <t>https://drive.google.com/file/d/1-aVoH1hrCkNPp3uYpmOhtMSNKO-aT4sc/view?usp=drive_link</t>
  </si>
  <si>
    <t>Determining similar triangles (Hindi)</t>
  </si>
  <si>
    <t>اسی طرح کے مثلث کا تعین (ہندی)</t>
  </si>
  <si>
    <t>sdjPZWo7yys</t>
  </si>
  <si>
    <t>CQZnPiTBM2k</t>
  </si>
  <si>
    <t>https://www.youtube.com/watch?v=CQZnPiTBM2k</t>
  </si>
  <si>
    <t>https://drive.google.com/file/d/1ouAv4oOtDesC25z_RZl3Tcr6AtA7OPj2/view?usp=drive_link</t>
  </si>
  <si>
    <t>Solving similar triangles: same side plays different roles (Hindi)</t>
  </si>
  <si>
    <t>اسی طرح کے مثلث کو حل کرنا: ایک ہی طرف مختلف کردار ادا کرتا ہے (ہندی)</t>
  </si>
  <si>
    <t>m-MtJyNDeqw</t>
  </si>
  <si>
    <t>HqH0kNk3W18</t>
  </si>
  <si>
    <t>https://www.youtube.com/watch?v=HqH0kNk3W18</t>
  </si>
  <si>
    <t>https://drive.google.com/file/d/15B_bBaTyx-sxenEcKd_8uh9VLqsIszzR/view?usp=drive_link</t>
  </si>
  <si>
    <t>Using similar &amp; congruent triangles (Hindi)</t>
  </si>
  <si>
    <t>اسی طرح اور متفقہ مثلث (ہندی) کا استعمال کرتے ہوئے</t>
  </si>
  <si>
    <t>bRw5lW5etCY</t>
  </si>
  <si>
    <t>Dg77OOfwi1E</t>
  </si>
  <si>
    <t>https://www.youtube.com/watch?v=Dg77OOfwi1E</t>
  </si>
  <si>
    <t>https://drive.google.com/file/d/16BUf8ia8TrBgFknFlolh3OXU_kam5jr4/view?usp=drive_link</t>
  </si>
  <si>
    <t>Trigonometric ratios in right triangles (Hindi)</t>
  </si>
  <si>
    <t>f2PKRUs_SPA</t>
  </si>
  <si>
    <t>https://www.youtube.com/watch?v=f2PKRUs_SPA</t>
  </si>
  <si>
    <t>https://drive.google.com/file/d/1CraHGP_2yEPRFrqQjMUJ4ZkQcCiYWpLo/view</t>
  </si>
  <si>
    <t>Solving for a side in right triangles with trigonometry (Hindi)</t>
  </si>
  <si>
    <t>DPCtqTXH6n8</t>
  </si>
  <si>
    <t>https://www.youtube.com/watch?v=DPCtqTXH6n8</t>
  </si>
  <si>
    <t>Right triangle word problem (Hindi)</t>
  </si>
  <si>
    <t>دائیں مثلث کے لفظ کا مسئلہ (ہندی)</t>
  </si>
  <si>
    <t>YF5-U8ad2os</t>
  </si>
  <si>
    <t>wP4QuLti_nI</t>
  </si>
  <si>
    <t>https://www.youtube.com/watch?v=wP4QuLti_nI</t>
  </si>
  <si>
    <t>https://drive.google.com/file/d/1-rUZNrP1vqOqNEOHMucJIS8D3T6O1bNY/view?usp=drive_link</t>
  </si>
  <si>
    <t>The trig functions and right triangle trig ratios (Hindi)</t>
  </si>
  <si>
    <t>https://www.youtube.com/watch?v=t96N4zaP-s9</t>
  </si>
  <si>
    <t>Area of a triangle on a grid</t>
  </si>
  <si>
    <t>گرڈ پر ایک مثلث کا رقبہ</t>
  </si>
  <si>
    <t>igrWVqAY-0A</t>
  </si>
  <si>
    <t>pOnuwt5dcLQ</t>
  </si>
  <si>
    <t>https://www.youtube.com/watch?v=pOnuwt5dcLQ</t>
  </si>
  <si>
    <t>https://drive.google.com/file/d/18RfwiINeDol6Ool755g-OXnuLpEURV3X/view?usp=drive_link</t>
  </si>
  <si>
    <t>G-T_6hCdMQc</t>
  </si>
  <si>
    <t>nKjiPoQ5ErU</t>
  </si>
  <si>
    <t>https://www.youtube.com/watch?v=nKjiPoQ5ErU</t>
  </si>
  <si>
    <t>https://drive.google.com/drive/search?q=Trigonometric%20ratios%20in%20right%20triangles</t>
  </si>
  <si>
    <t>Fix the Google drive link and the Urdu link is not working</t>
  </si>
  <si>
    <t>https://www.youtube.com/watch?v=muqyereWEh5</t>
  </si>
  <si>
    <t>m14GzxLO3Uc</t>
  </si>
  <si>
    <t>https://www.youtube.com/watch?v=m14GzxLO3Uc</t>
  </si>
  <si>
    <t>The KA OG Video is no longer available</t>
  </si>
  <si>
    <t>Right triangle word problem</t>
  </si>
  <si>
    <t>دائیں مثلث کے لفظ کا مسئلہ</t>
  </si>
  <si>
    <t>AfTV7iSa1Eg</t>
  </si>
  <si>
    <t>https://www.youtube.com/watch?v=AfTV7iSa1Eg</t>
  </si>
  <si>
    <t>https://drive.google.com/file/d/1-rUZNrP1vqOqNEOHMucJIS8D3T6O1bNY/view</t>
  </si>
  <si>
    <t xml:space="preserve">Trigonometry Identities </t>
  </si>
  <si>
    <t>مثلثی شناخت</t>
  </si>
  <si>
    <t>3AzPvCrJm6g</t>
  </si>
  <si>
    <t>https://www.youtube.com/watch?v=3AzPvCrJm6g</t>
  </si>
  <si>
    <t>https://drive.google.com/file/d/11dt4_jYZphNALVahapGDAuFpplgwwI7P/view?t=3</t>
  </si>
  <si>
    <t>Trig challenge problem: area of a triangle</t>
  </si>
  <si>
    <t>ٹرگ چیلنج مسئلہ: ایک مثلث کا علاقہ</t>
  </si>
  <si>
    <t>smtrrefmC40</t>
  </si>
  <si>
    <t>TR58N9f6AC4</t>
  </si>
  <si>
    <t>https://www.youtube.com/watch?v=TR58N9f6AC4</t>
  </si>
  <si>
    <t>https://drive.google.com/file/d/1-tYgDYMLWdyvTxHdoX4Xon8o7zjt_KDK/view?usp=drive_link</t>
  </si>
  <si>
    <t>Triangle medians &amp; centroids</t>
  </si>
  <si>
    <t>مثلث میڈینز اور سینٹروڈس</t>
  </si>
  <si>
    <t>GiGLhXFBtRg</t>
  </si>
  <si>
    <t>xkJlvmJS8HE</t>
  </si>
  <si>
    <t>https://www.youtube.com/watch?v=xkJlvmJS8HE</t>
  </si>
  <si>
    <t>https://drive.google.com/file/d/177FuOAH0cLkHQkXCpeW43ixoOnXB9N3g/view?usp=drive_link</t>
  </si>
  <si>
    <t>Triangle medians and centroids (2D proof)</t>
  </si>
  <si>
    <t>مثلث میڈینز اور سینٹروڈس (2D پروف)</t>
  </si>
  <si>
    <t>Vc09LURoMQ8</t>
  </si>
  <si>
    <t>15-Zmy2jjXk</t>
  </si>
  <si>
    <t>https://www.youtube.com/watch?v=15-Zmy2jjXk</t>
  </si>
  <si>
    <t>https://drive.google.com/file/d/1w_Qg5poV_fT3H-W4xs6nBWU3fLVAXCHP/view?usp=drive_link</t>
  </si>
  <si>
    <t>CA Geometry: Basic trigonometry</t>
  </si>
  <si>
    <t>238wtn5Kqfc</t>
  </si>
  <si>
    <t>https://www.youtube.com/watch?v=238wtn5Kqfc</t>
  </si>
  <si>
    <t>https://drive.google.com/file/d/173Xxgcm2LWS6E3OldlkZtNEUA1wxLFWE/view?usp=drive_link</t>
  </si>
  <si>
    <t>Expanding binomials w/o Pascal's triangle</t>
  </si>
  <si>
    <t>Ud7ncNBXjtc</t>
  </si>
  <si>
    <t>https://www.youtube.com/watch?v=Ud7ncNBXjtc</t>
  </si>
  <si>
    <t>Pascal's triangle &amp; combinatorics</t>
  </si>
  <si>
    <t>پاسکل کا مثلث اور امتزاج</t>
  </si>
  <si>
    <t>x-N76NrMDNE</t>
  </si>
  <si>
    <t>j4p9Lh5RuF4</t>
  </si>
  <si>
    <t>https://www.youtube.com/watch?v=j4p9Lh5RuF4</t>
  </si>
  <si>
    <t>https://drive.google.com/file/d/1J6UToasbX-GZqr7OwwUAMkQK4NR6xXQx/view?usp=drive_link</t>
  </si>
  <si>
    <t>Intro to Pythagorean trigonometric identities</t>
  </si>
  <si>
    <t>FeOw6fEx0ro</t>
  </si>
  <si>
    <t>https://www.youtube.com/watch?v=FeOw6fEx0ro</t>
  </si>
  <si>
    <t>uLhILX0dnqo</t>
  </si>
  <si>
    <t>https://www.youtube.com/watch?v=uLhILX0dnqo</t>
  </si>
  <si>
    <t>O4Sp_F18aZo</t>
  </si>
  <si>
    <t>https://www.youtube.com/watch?v=O4Sp_F18aZo</t>
  </si>
  <si>
    <t>https://drive.google.com/file/d/1ssroVFp3nXE2ApCzony0cs_UlgdVJzkz/view?usp=drive_link</t>
  </si>
  <si>
    <t>36NMwgeD9XE</t>
  </si>
  <si>
    <t>https://www.youtube.com/watch?v=36NMwgeD9XE</t>
  </si>
  <si>
    <t>https://drive.google.com/file/d/1xMlWCxlB5VPPf-UU4E-MlKE54zDxrrRT/view?usp=drive_link</t>
  </si>
  <si>
    <t>r_ySb0Lagxw</t>
  </si>
  <si>
    <t>https://www.youtube.com/watch?v=r_ySb0Lagxw</t>
  </si>
  <si>
    <t>https://drive.google.com/file/d/1xAruH4pPbIfTwJgQLeCBh_t92VmYEVgi/view?usp=drive_link</t>
  </si>
  <si>
    <t>4OEeVLo5V1o</t>
  </si>
  <si>
    <t>fFMWpC5GuF4</t>
  </si>
  <si>
    <t>https://www.youtube.com/watch?v=fFMWpC5GuF4</t>
  </si>
  <si>
    <t>EZU_R0g16D8</t>
  </si>
  <si>
    <t>https://www.youtube.com/watch?v=EZU_R0g16D8</t>
  </si>
  <si>
    <t>Intro to the trigonometric ratios (Hindi)</t>
  </si>
  <si>
    <t>https://www.youtube.com/watch?v=RdehfQJ8i_1</t>
  </si>
  <si>
    <t>B5ojlx4lXB4</t>
  </si>
  <si>
    <t>https://www.youtube.com/watch?v=B5ojlx4lXB4</t>
  </si>
  <si>
    <t>https://drive.google.com/file/d/1ZKt5V2RquEogcgTaYGks7mi0tYRu6F3x/view</t>
  </si>
  <si>
    <t>3AN-v0MO6kc</t>
  </si>
  <si>
    <t>https://www.youtube.com/watch?v=3AN-v0MO6kc</t>
  </si>
  <si>
    <t>Exploring medial triangles</t>
  </si>
  <si>
    <t>میڈیکل مثلث کی تلاش</t>
  </si>
  <si>
    <t>Rsi5mzEaCPw</t>
  </si>
  <si>
    <t>JoQbj8rwyGI</t>
  </si>
  <si>
    <t>https://www.youtube.com/watch?v=JoQbj8rwyGI</t>
  </si>
  <si>
    <t>https://drive.google.com/file/d/15HsFUC-ODfHrJuMDNPEaGzWMkX3EoRzG/view?usp=drive_link</t>
  </si>
  <si>
    <t>Circumcenter of a triangle</t>
  </si>
  <si>
    <t>ایک مثلث کا خیمہ</t>
  </si>
  <si>
    <t>KXZ6w91DioU</t>
  </si>
  <si>
    <t>https://www.youtube.com/watch?v=KFgvOQtH0Z1</t>
  </si>
  <si>
    <t>nMprZ4ftgnI</t>
  </si>
  <si>
    <t>https://www.youtube.com/watch?v=nMprZ4ftgnI</t>
  </si>
  <si>
    <t>https://drive.google.com/file/d/1flmoQhwjs0Vrz34JDTS_eCQ9gm4crexN/view?usp=drive_link</t>
  </si>
  <si>
    <t>The KA OG Video is not available anymore</t>
  </si>
  <si>
    <t>Circumcenter of a right triangle</t>
  </si>
  <si>
    <t>دائیں مثلث کا خیمہ</t>
  </si>
  <si>
    <t>VejCw2NlE60</t>
  </si>
  <si>
    <t>FQrBpKFU0A8</t>
  </si>
  <si>
    <t>https://www.youtube.com/watch?v=FQrBpKFU0A8</t>
  </si>
  <si>
    <t>https://drive.google.com/file/d/12_2ZPc475XfrzEKv62tVn3o9PguE06ms/view?usp=drive_link</t>
  </si>
  <si>
    <t>Incenter and incircles of a triangle</t>
  </si>
  <si>
    <t>ایک مثلث کے اکسنٹر اور انضمام</t>
  </si>
  <si>
    <t>21vbBiCVijE</t>
  </si>
  <si>
    <t>508vOEBM3HY</t>
  </si>
  <si>
    <t>https://www.youtube.com/watch?v=508vOEBM3HY</t>
  </si>
  <si>
    <t>https://drive.google.com/file/d/1m3l0AINhxD90UdGMsFcHa4JhatL9LYAh/view?usp=drive_link</t>
  </si>
  <si>
    <t>Proof: Triangle altitudes are concurrent (orthocenter)</t>
  </si>
  <si>
    <t>ثبوت: مثلث کی اونچائی ہم آہنگ ہیں (آرتھوسنٹر)</t>
  </si>
  <si>
    <t>aGwT2-RERXY</t>
  </si>
  <si>
    <t>uPmwYvLibCk</t>
  </si>
  <si>
    <t>https://www.youtube.com/watch?v=uPmwYvLibCk</t>
  </si>
  <si>
    <t>https://drive.google.com/file/d/1hDXZpbp3NJLVawxL2nP5B36YrBvbjpHb/view?usp=drive_link</t>
  </si>
  <si>
    <t>Review of triangle properties</t>
  </si>
  <si>
    <t>مثلث خصوصیات کا جائزہ</t>
  </si>
  <si>
    <t>KUhdMbx5ges</t>
  </si>
  <si>
    <t>ZDcGfedYgL4</t>
  </si>
  <si>
    <t>https://www.youtube.com/watch?v=ZDcGfedYgL4</t>
  </si>
  <si>
    <t>https://drive.google.com/file/d/1Cq3-I1rDw6Gqn9pnCh1R_agJ81jywXTL/view?usp=drive_link</t>
  </si>
  <si>
    <t>Area of triangle proof</t>
  </si>
  <si>
    <t>مثلث کے ثبوت کا رقبہ</t>
  </si>
  <si>
    <t>Area of equilateral triangle</t>
  </si>
  <si>
    <t>یکطرفہ مثلث کا رقبہ</t>
  </si>
  <si>
    <t>UKQ65tiIQ6o</t>
  </si>
  <si>
    <t>NME-H19D2DA</t>
  </si>
  <si>
    <t>https://www.youtube.com/watch?v=NME-H19D2DA</t>
  </si>
  <si>
    <t>https://drive.google.com/file/d/1coaXaK6Pee6LSBkoJE7hIbrdpR7uBout/view?usp=drive_link</t>
  </si>
  <si>
    <t>Area of equilateral triangle (advanced)</t>
  </si>
  <si>
    <t>یکطرفہ مثلث کا رقبہ (اعلی درجے کی)</t>
  </si>
  <si>
    <t>QVxqgxVtKbs</t>
  </si>
  <si>
    <t>6TysUaPwSAk</t>
  </si>
  <si>
    <t>https://www.youtube.com/watch?v=6TysUaPwSAk</t>
  </si>
  <si>
    <t>https://drive.google.com/file/d/1mJhfPEuNt2uxTkiF8ugML71bt44vVZ15/view?usp=drive_link</t>
  </si>
  <si>
    <t>Area of diagonal-generated triangles</t>
  </si>
  <si>
    <t>اخترن سے تیار کردہ مثلث کا رقبہ</t>
  </si>
  <si>
    <t>YTRimTJ5nX4</t>
  </si>
  <si>
    <t>UmikUAXynTc</t>
  </si>
  <si>
    <t>https://www.youtube.com/watch?v=UmikUAXynTc</t>
  </si>
  <si>
    <t>https://drive.google.com/file/d/1Gw5fXR1R-IGwteti6aL9m6j8ZoZZ084q/view?usp=drive_link</t>
  </si>
  <si>
    <t>https://www.youtube.com/watch?v=XChok8XlF91</t>
  </si>
  <si>
    <t>4C_q3GTX6Vc</t>
  </si>
  <si>
    <t>https://www.youtube.com/watch?v=4C_q3GTX6Vc</t>
  </si>
  <si>
    <t>https://drive.google.com/file/d/1C6h-ObcjlQnjspG7lfMOs_YnB9lj2cmJ/view?usp=drive_link</t>
  </si>
  <si>
    <t>https://www.youtube.com/watch?v=ey_b3aPsRl9</t>
  </si>
  <si>
    <t>Y13YZ3vyphs</t>
  </si>
  <si>
    <t>https://www.youtube.com/watch?v=Y13YZ3vyphs</t>
  </si>
  <si>
    <t>https://drive.google.com/file/d/19LvCZYLpastpK2sg-pwLAUU4DV-jR7d3/view?usp=drive_link</t>
  </si>
  <si>
    <t>Isosceles triangle sides and angles relation (Hindi)</t>
  </si>
  <si>
    <t>00O25c_Gpuw</t>
  </si>
  <si>
    <t>https://www.youtube.com/watch?v=00O25c_Gpuw</t>
  </si>
  <si>
    <t>https://drive.google.com/file/d/1kdiH6odDZ5fmJWbYNFOzb7yijS61h2JL/view?usp=drive_link</t>
  </si>
  <si>
    <t>i9LPmk4mpOQ</t>
  </si>
  <si>
    <t>https://www.youtube.com/watch?v=i9LPmk4mpOQ</t>
  </si>
  <si>
    <t>Differentiation</t>
  </si>
  <si>
    <t>Derivative as slope of curve (Hindi)</t>
  </si>
  <si>
    <t>تفرق</t>
  </si>
  <si>
    <t>منحنی خطوط (ہندی) کے طور پر مشتق</t>
  </si>
  <si>
    <t>l030s9juTRs</t>
  </si>
  <si>
    <t>125GgFp4CUU</t>
  </si>
  <si>
    <t>https://www.youtube.com/watch?v=125GgFp4CUU</t>
  </si>
  <si>
    <t>https://drive.google.com/file/d/1cECVqJYC98RZ6rfVzM3olqH9lDO5KLhD/view?usp=drive_link</t>
  </si>
  <si>
    <t>Derivative and the direction of a function (Hindi)</t>
  </si>
  <si>
    <t>مشتق اور کسی فنکشن کی سمت (ہندی)</t>
  </si>
  <si>
    <t>CFIyaHzgYuE</t>
  </si>
  <si>
    <t>0rcHKOW07ms</t>
  </si>
  <si>
    <t>https://www.youtube.com/watch?v=0rcHKOW07ms</t>
  </si>
  <si>
    <t>https://drive.google.com/file/d/1xzKKyQkFyQBTvaTKN_MSlea8-l0Oe_WM/view?usp=drive_link</t>
  </si>
  <si>
    <t>The derivative and tangent line equations (Hindi)</t>
  </si>
  <si>
    <t>https://drive.google.com/file/d/1rQcvyxO1QGmPQRvUAyme_MGCdxiY9K7a/view?usp=drive_link</t>
  </si>
  <si>
    <t>Interpreting derivative challenge (Hindi)</t>
  </si>
  <si>
    <t>مشتق چیلنج کی ترجمانی (ہندی)</t>
  </si>
  <si>
    <t>EVXishxIT2s</t>
  </si>
  <si>
    <t>Ar3PxblCrbI</t>
  </si>
  <si>
    <t>https://www.youtube.com/watch?v=Ar3PxblCrbI</t>
  </si>
  <si>
    <t>https://drive.google.com/file/d/1Mcbaeg6yp-dFu0UZ_sh-oiUoU94YTrGh/view?usp=drive_link</t>
  </si>
  <si>
    <t>Derivative as a limit numerical (Hindi)</t>
  </si>
  <si>
    <t>Formal and alternate form of the derivative (Hindi)</t>
  </si>
  <si>
    <t>مشتق کی رسمی اور متبادل شکل (ہندی)</t>
  </si>
  <si>
    <t>tVtyAV61EpU</t>
  </si>
  <si>
    <t>pIIOkbDzATs</t>
  </si>
  <si>
    <t>https://www.youtube.com/watch?v=pIIOkbDzATs</t>
  </si>
  <si>
    <t>https://drive.google.com/file/d/1LeBcy3XsKVXmaoZpkLrsCSHGkOH1R7LH/view?usp=drive_link</t>
  </si>
  <si>
    <t>Worked example derivative as a limit (Hindi)</t>
  </si>
  <si>
    <t>vt9vN1uW-Hs</t>
  </si>
  <si>
    <t>https://www.youtube.com/watch?v=vt9vN1uW-Hs</t>
  </si>
  <si>
    <t>https://drive.google.com/file/d/19H-SNJFKtzLErEQuUqGeV4EOI2uChdHO/view?usp=drive_link</t>
  </si>
  <si>
    <t>Worked example derivative from limit expression (Hindi)</t>
  </si>
  <si>
    <t>حد اظہار (ہندی) سے ماخوذ مثال</t>
  </si>
  <si>
    <t>The derivative of x^2 at x = 3 using the formal definition (Hindi)</t>
  </si>
  <si>
    <t>رسمی تعریف (ہندی) کا استعمال کرتے ہوئے x = 3 پر x^2 کا مشتق</t>
  </si>
  <si>
    <t>YBQL98VeXCU</t>
  </si>
  <si>
    <t>WuFVaY9b-7Q</t>
  </si>
  <si>
    <t>https://www.youtube.com/watch?v=WuFVaY9b-7Q</t>
  </si>
  <si>
    <t>https://drive.google.com/file/d/18yf708Bm2jXfISpuv5Plb72OrsHfn1Gs/view?usp=drive_link</t>
  </si>
  <si>
    <t>The derivative of x^2 at any point (Hindi)</t>
  </si>
  <si>
    <t>کسی بھی مقام پر x^2 کا مشتق (ہندی)</t>
  </si>
  <si>
    <t>x82QSmYk7b8</t>
  </si>
  <si>
    <t>https://www.youtube.com/watch?v=za0QJRZ-yQ5</t>
  </si>
  <si>
    <t>Bk3q5MgRakc</t>
  </si>
  <si>
    <t>https://www.youtube.com/watch?v=Bk3q5MgRakc</t>
  </si>
  <si>
    <t>https://drive.google.com/file/d/1WD7MrNjlVqcg4lnjYqP94768E3ctUSwQ/view?usp=drive_link</t>
  </si>
  <si>
    <t>The KA OG video is not available</t>
  </si>
  <si>
    <t>Limit expression for the derivative of cos x (Hindi)</t>
  </si>
  <si>
    <t>https://drive.google.com/file/d/12kIiCgwFTSVjnJOG1_34aDHuIt_h0JfT/view?usp=drive_link</t>
  </si>
  <si>
    <t>Limit expression for the derivative of function graphical (Hindi)</t>
  </si>
  <si>
    <t>فنکشن گرافیکل (ہندی) کے مشتق کے لئے اظہار حد</t>
  </si>
  <si>
    <t>https://www.youtube.com/watch?v=WBCfzpwQVM5</t>
  </si>
  <si>
    <t>wcZbkhqfYpk</t>
  </si>
  <si>
    <t>https://www.youtube.com/watch?v=wcZbkhqfYpk</t>
  </si>
  <si>
    <t>https://drive.google.com/file/d/1YFLduZURIYKkJQf3uF3KOCBlgIALhNNi/view?usp=drive_link</t>
  </si>
  <si>
    <t>The graphical relationship between a function and its derivative part 1 (Hindi)</t>
  </si>
  <si>
    <t>کسی فنکشن اور اس کے مشتق حصہ 1 (ہندی) کے مابین گرافیکل رشتہ</t>
  </si>
  <si>
    <t>7Hk1zKkgdFk</t>
  </si>
  <si>
    <t>https://www.youtube.com/watch?v=outcfkh69U1</t>
  </si>
  <si>
    <t>https://drive.google.com/file/d/1rCkA0gED-i1IV9KikQRS6c9fv9EoH_cz/view?usp=drive_link</t>
  </si>
  <si>
    <t>The graphical relationship between a function and its derivative part 2 (Hindi)</t>
  </si>
  <si>
    <t>کسی فنکشن اور اس کے مشتق حصہ 2 (ہندی) کے مابین گرافیکل رشتہ</t>
  </si>
  <si>
    <t>WXx0qarXLWA</t>
  </si>
  <si>
    <t>vgPO6bnDtJM</t>
  </si>
  <si>
    <t>https://www.youtube.com/watch?v=vgPO6bnDtJM</t>
  </si>
  <si>
    <t>https://drive.google.com/file/d/1tDqK6NLONIIZuA_zJZVE2CijtEapWhaA/view?usp=drive_link</t>
  </si>
  <si>
    <t>Basic differentiation rules part 1 (Hindi)</t>
  </si>
  <si>
    <t>بنیادی تفریق کے قواعد حصہ 1 (ہندی)</t>
  </si>
  <si>
    <t>Y9BpIqk8KFE</t>
  </si>
  <si>
    <t>CKgxagLpwk0</t>
  </si>
  <si>
    <t>https://www.youtube.com/watch?v=CKgxagLpwk0</t>
  </si>
  <si>
    <t>https://drive.google.com/file/d/1NCXTCEoNoUUuRfVSwHeLTphq7JJvwYG-/view</t>
  </si>
  <si>
    <t>Basic differentiation rules part 2 (Hindi)</t>
  </si>
  <si>
    <t>بنیادی تفریق کے قواعد حصہ 2 (ہندی)</t>
  </si>
  <si>
    <t>cZmbmFB2qAs</t>
  </si>
  <si>
    <t>e7k_fMAkp78</t>
  </si>
  <si>
    <t>https://www.youtube.com/watch?v=e7k_fMAkp78</t>
  </si>
  <si>
    <t>https://drive.google.com/file/d/1OWKayo7_jM9Doo2qsfRauELbbvRWmAy3/view</t>
  </si>
  <si>
    <t>PszFmdiMUcs</t>
  </si>
  <si>
    <t>sMrdSlA0C-8</t>
  </si>
  <si>
    <t>https://www.youtube.com/watch?v=sMrdSlA0C-8</t>
  </si>
  <si>
    <t>Basic derivative rules Find the error (Hindi)</t>
  </si>
  <si>
    <t>بنیادی مشتق قواعد غلطی (ہندی) تلاش کریں</t>
  </si>
  <si>
    <t>yxOcKtyQbkY</t>
  </si>
  <si>
    <t>wNeUvg_0tdE</t>
  </si>
  <si>
    <t>https://www.youtube.com/watch?v=wNeUvg_0tdE</t>
  </si>
  <si>
    <t>https://drive.google.com/file/d/1gw-N72gXefvALBXUkg7P8PFo1ttiUzZh/view?usp=drive_link</t>
  </si>
  <si>
    <t>Basic derivative rules Table (Hindi)</t>
  </si>
  <si>
    <t>بنیادی مشتق قواعد ٹیبل (ہندی)</t>
  </si>
  <si>
    <t>zVZwhJ14Www</t>
  </si>
  <si>
    <t>sUEHXM-JJEY</t>
  </si>
  <si>
    <t>https://www.youtube.com/watch?v=sUEHXM-JJEY</t>
  </si>
  <si>
    <t>https://drive.google.com/file/d/1xtpyd1AltytWaAY-Obnvmqd55IVU3zbU/view?usp=drive_link</t>
  </si>
  <si>
    <t>Power rule of differentiation (Hindi)</t>
  </si>
  <si>
    <t>تفریق کی طاقت کا قاعدہ (ہندی)</t>
  </si>
  <si>
    <t>iCYXFoHd9N4</t>
  </si>
  <si>
    <t>Lpk40ZGVX1Q</t>
  </si>
  <si>
    <t>https://www.youtube.com/watch?v=Lpk40ZGVX1Q</t>
  </si>
  <si>
    <t>https://drive.google.com/file/d/1_L-rYpocHeWCtiWIkmAMaETdvAR8lDEO/view?usp=drive_link</t>
  </si>
  <si>
    <t>Negative powers differentiation (Hindi)</t>
  </si>
  <si>
    <t>منفی طاقتوں کی تفریق (ہندی)</t>
  </si>
  <si>
    <t>RVadn9Ef8q8</t>
  </si>
  <si>
    <t>69MrcijoFOU</t>
  </si>
  <si>
    <t>https://www.youtube.com/watch?v=69MrcijoFOU</t>
  </si>
  <si>
    <t>https://drive.google.com/file/d/1lomtV8diac4a38G398fx_r1LrOGgZl32/view?usp=drive_link</t>
  </si>
  <si>
    <t>Fractional powers differentiation (Hindi)</t>
  </si>
  <si>
    <t>جزوی طاقتوں کی تفریق (ہندی)</t>
  </si>
  <si>
    <t>TlKFSOlImcU</t>
  </si>
  <si>
    <t>YExcX7Z9mAM</t>
  </si>
  <si>
    <t>https://www.youtube.com/watch?v=YExcX7Z9mAM</t>
  </si>
  <si>
    <t>https://drive.google.com/file/d/1iSGMeNzlQV2IecO04CR_4ljF5w9Fagp0/view?usp=drive_link</t>
  </si>
  <si>
    <t>Radical functions differentiation intro (Hindi)</t>
  </si>
  <si>
    <t>ojIdXaXdyU8</t>
  </si>
  <si>
    <t>https://www.youtube.com/watch?v=ojIdXaXdyU8</t>
  </si>
  <si>
    <t>https://drive.google.com/file/d/1w1unMATi_4WLkHod0-2V3Hl69NxXfInW/view?usp=drive_link</t>
  </si>
  <si>
    <t>Derivative of sinx, cosx, tan x, e^x and ln x (Hindi)</t>
  </si>
  <si>
    <t>سنکس ، کوسکس ، ٹین ایکس ، ای^ایکس اور ایل این ایکس (ہندی) سے مشتق</t>
  </si>
  <si>
    <t>3G7ZthPAEqA</t>
  </si>
  <si>
    <t>NqFRsPIcxcQ</t>
  </si>
  <si>
    <t>https://www.youtube.com/watch?v=NqFRsPIcxcQ</t>
  </si>
  <si>
    <t>https://drive.google.com/file/d/1zrXfv0xIhAT8AyT04it50UdEIM_WsEyb/view?usp=drive_link</t>
  </si>
  <si>
    <t>Derivative of sin x (Hindi)</t>
  </si>
  <si>
    <t>گناہ x (ہندی) سے مشتق</t>
  </si>
  <si>
    <t>zRu0x4BAcA4</t>
  </si>
  <si>
    <t>-7STHrLqN3g</t>
  </si>
  <si>
    <t>https://www.youtube.com/watch?v=-7STHrLqN3g</t>
  </si>
  <si>
    <t>https://drive.google.com/file/d/1zQIa6RnwXFUmgaCs5bNgf0hbeIPOFqEI/view?usp=drive_link</t>
  </si>
  <si>
    <t>Proof The derivative of e^x is e^x (Hindi)</t>
  </si>
  <si>
    <t>ثبوت E^x کا مشتق E^x (ہندی) ہے</t>
  </si>
  <si>
    <t>JLsrDAQcXnE</t>
  </si>
  <si>
    <t>6E32jmonNSM</t>
  </si>
  <si>
    <t>https://www.youtube.com/watch?v=6E32jmonNSM</t>
  </si>
  <si>
    <t>https://drive.google.com/file/d/1zQiWIBzMz93PiC0JlxiR4o8qyI_tnhEz/view?usp=drive_link</t>
  </si>
  <si>
    <t>The KA OG video and the Urdu video don't match and fix the Video title change e^x to eˣ</t>
  </si>
  <si>
    <t>Proof The derivative of ln x is 1/x (Hindi)</t>
  </si>
  <si>
    <t>ثبوت ایل این ایکس کا مشتق 1/x (ہندی) ہے</t>
  </si>
  <si>
    <t>x1PTql6vopE</t>
  </si>
  <si>
    <t>TObrjVpPQhc</t>
  </si>
  <si>
    <t>https://www.youtube.com/watch?v=TObrjVpPQhc</t>
  </si>
  <si>
    <t>https://drive.google.com/file/d/12-Hcitd6gLB7Rva-fQFLhXFDBnCjAuv3/view?usp=drive_link</t>
  </si>
  <si>
    <t xml:space="preserve">The KA OG video and the Urdu video don't match </t>
  </si>
  <si>
    <t>Worked example sine and cosine differentiation (Hindi)</t>
  </si>
  <si>
    <t>کام کی مثال سائن اور کوسائن تفریق (ہندی)</t>
  </si>
  <si>
    <t>j3twICATpAE</t>
  </si>
  <si>
    <t>eBtYQu9mX00</t>
  </si>
  <si>
    <t>https://www.youtube.com/watch?v=eBtYQu9mX00</t>
  </si>
  <si>
    <t>https://drive.google.com/file/d/1ZmK3x1SibbO2QNVDmEwa68Q-6FEyLAGE/view?usp=drive_link</t>
  </si>
  <si>
    <t>Product rule of differentiation (Hindi)</t>
  </si>
  <si>
    <t>تفریق کا پروڈکٹ رول (ہندی)</t>
  </si>
  <si>
    <t>hrvd7jx4Km0</t>
  </si>
  <si>
    <t>wvjjmXj8XAE</t>
  </si>
  <si>
    <t>https://www.youtube.com/watch?v=wvjjmXj8XAE</t>
  </si>
  <si>
    <t>https://drive.google.com/file/d/1jPpcFkM-mzl-XvDzt3SVuyWVnn6nEMOF/view?usp=drive_link</t>
  </si>
  <si>
    <t>Derivative as a concept</t>
  </si>
  <si>
    <t>ایک تصور کے طور پر مشتق</t>
  </si>
  <si>
    <t>N2PpRnFqnqY</t>
  </si>
  <si>
    <t>gUhHPMwoGO0</t>
  </si>
  <si>
    <t>https://www.youtube.com/watch?v=gUhHPMwoGO0</t>
  </si>
  <si>
    <t>https://drive.google.com/file/d/1oUEeQ4w1vCiLBoW0i59WihLXo7nR5PSX/view?usp=drive_link</t>
  </si>
  <si>
    <t>Estimating derivatives</t>
  </si>
  <si>
    <t>مشتقوں کا تخمینہ لگانا</t>
  </si>
  <si>
    <t>jvYZNp5myXg</t>
  </si>
  <si>
    <t>j1KKXs49_7w</t>
  </si>
  <si>
    <t>https://www.youtube.com/watch?v=j1KKXs49_7w</t>
  </si>
  <si>
    <t>https://drive.google.com/file/d/1hVbaLovosBgsQmpRaQGr7hbNXaWjvq_f/view?usp=drive_link</t>
  </si>
  <si>
    <t>Derivatives of sin(x) and cos(x)</t>
  </si>
  <si>
    <t>گناہ (x) اور کوس (x) کے مشتق</t>
  </si>
  <si>
    <t>UwFlrPNf5ZE</t>
  </si>
  <si>
    <t>XH8nnuRJgZM</t>
  </si>
  <si>
    <t>https://www.youtube.com/watch?v=XH8nnuRJgZM</t>
  </si>
  <si>
    <t>https://drive.google.com/file/d/1KvRdRr7rVUN7xUy2bAVQGhihqQ9YUCwZ/view?usp=drive_link</t>
  </si>
  <si>
    <t xml:space="preserve">Derivative of e^x </t>
  </si>
  <si>
    <t>e^x کا مشتق</t>
  </si>
  <si>
    <t>W_gNAjWWvBg</t>
  </si>
  <si>
    <t>FxZFjC21GU4</t>
  </si>
  <si>
    <t>https://www.youtube.com/watch?v=FxZFjC21GU4</t>
  </si>
  <si>
    <t>https://drive.google.com/file/d/18EUlJuOceCN9xNxoocMNcL-IDrpXnLYQ/view?usp=drive_link</t>
  </si>
  <si>
    <t>Second derivatives (implicit equations): find expression</t>
  </si>
  <si>
    <t>دوسرا مشتق (مضمر مساوات): اظہار تلاش کریں</t>
  </si>
  <si>
    <t>oPijG5Bfemg</t>
  </si>
  <si>
    <t>xZ4xT71RXR0</t>
  </si>
  <si>
    <t>https://www.youtube.com/watch?v=xZ4xT71RXR0</t>
  </si>
  <si>
    <t>https://drive.google.com/file/d/1VoOFuRKck_84KUhj2EXPeVmMXHAf53cF/view?usp=drive_link</t>
  </si>
  <si>
    <t>Second derivatives (implicit equations): evaluate derivative</t>
  </si>
  <si>
    <t>دوسرا مشتق (مضمر مساوات): مشتق کا اندازہ کریں</t>
  </si>
  <si>
    <t>komjMq5jm9k</t>
  </si>
  <si>
    <t>https://www.youtube.com/watch?v=nMCa_hGhQf5</t>
  </si>
  <si>
    <t>hzXtEOfELDM</t>
  </si>
  <si>
    <t>https://www.youtube.com/watch?v=hzXtEOfELDM</t>
  </si>
  <si>
    <t>https://drive.google.com/file/d/1ZtuUOJXV6ErssIO-kL8-BaHIENohxKF4/view?usp=drive_link</t>
  </si>
  <si>
    <t xml:space="preserve">The KA OG video is not available anymore </t>
  </si>
  <si>
    <t>Interpreting the meaning of the derivative in context</t>
  </si>
  <si>
    <t>سیاق و سباق میں مشتق کے معنی کی ترجمانی کرنا</t>
  </si>
  <si>
    <t>IElkjzC9YhQ</t>
  </si>
  <si>
    <t>n2qYj03xtTQ</t>
  </si>
  <si>
    <t>https://www.youtube.com/watch?v=n2qYj03xtTQ</t>
  </si>
  <si>
    <t>https://drive.google.com/file/d/1YpfP3bxl_AyG4_ns5q-SZP8JoNQa5P_H/view?usp=drive_link</t>
  </si>
  <si>
    <t>The KA OG video and the urdu video don't match</t>
  </si>
  <si>
    <t>Worked example: Motion problems with derivatives</t>
  </si>
  <si>
    <t>کام کیا مثال: مشتق افراد کے ساتھ حرکت کے مسائل</t>
  </si>
  <si>
    <t>b4w0xmuOiQo</t>
  </si>
  <si>
    <t>https://www.youtube.com/watch?v=Himr2l8Rd19</t>
  </si>
  <si>
    <t>gfc2ncxvLTg</t>
  </si>
  <si>
    <t>https://www.youtube.com/watch?v=gfc2ncxvLTg</t>
  </si>
  <si>
    <t>https://drive.google.com/file/d/1lMNnkvaUWP3Y070KT7oChWVcnshwFU5X/view?usp=drive_link</t>
  </si>
  <si>
    <t>Mistakes when finding inflection points: second derivative undefined</t>
  </si>
  <si>
    <t>غلطیاں جب انفلیکشن پوائنٹس کو تلاش کریں: دوسرا مشتق غیر وضاحتی</t>
  </si>
  <si>
    <t>TaRPDFqEd-c</t>
  </si>
  <si>
    <t>MDrvH_ecCMs</t>
  </si>
  <si>
    <t>https://www.youtube.com/watch?v=MDrvH_ecCMs</t>
  </si>
  <si>
    <t>https://drive.google.com/file/d/1_YLY3QU08DGtPrB59MNTn5HuDS4aOtHj/view?usp=drive_link</t>
  </si>
  <si>
    <t>Justification using first derivative</t>
  </si>
  <si>
    <t>پہلے مشتق کا استعمال کرتے ہوئے جواز</t>
  </si>
  <si>
    <t>t-RXwwBjxsc</t>
  </si>
  <si>
    <t>WF-0dTyXPuM</t>
  </si>
  <si>
    <t>https://www.youtube.com/watch?v=WF-0dTyXPuM</t>
  </si>
  <si>
    <t>https://drive.google.com/file/d/17kKT-j9hq8kX_3F9xNuXMHLmhlRUvTxU/view?usp=drive_link</t>
  </si>
  <si>
    <t>lowKXSiqVGA</t>
  </si>
  <si>
    <t>https://www.youtube.com/watch?v=lowKXSiqVGA</t>
  </si>
  <si>
    <t>https://drive.google.com/file/d/1GNzMGt2m1NTE25GSSDORBbx3oMjhX5Vs/view?usp=drive_link</t>
  </si>
  <si>
    <t>Justification using second derivative: inflection point</t>
  </si>
  <si>
    <t>دوسرا مشتق استعمال کرتے ہوئے جواز: انفلیکشن پوائنٹ</t>
  </si>
  <si>
    <t>QgpjYgAAW7o</t>
  </si>
  <si>
    <t>9sXFukdH5zA</t>
  </si>
  <si>
    <t>https://www.youtube.com/watch?v=9sXFukdH5zA</t>
  </si>
  <si>
    <t>https://drive.google.com/file/d/1_YiN2VCTWMP6l7WLmFykfz7GCb_Di8gY/view?usp=drive_link</t>
  </si>
  <si>
    <t>Justification using second derivative: maximum point</t>
  </si>
  <si>
    <t>دوسرا مشتق استعمال کرتے ہوئے جواز: زیادہ سے زیادہ نقطہ</t>
  </si>
  <si>
    <t>PvZaQZBJzGU</t>
  </si>
  <si>
    <t>86MxeeHSmeo</t>
  </si>
  <si>
    <t>https://www.youtube.com/watch?v=86MxeeHSmeo</t>
  </si>
  <si>
    <t>https://drive.google.com/file/d/17AzyQtbMzg4UZ7oyZMyXjkEwUftsyC4H/view?usp=drive_link</t>
  </si>
  <si>
    <t>https://www.youtube.com/watch?v=zlH8SqysEv1</t>
  </si>
  <si>
    <t>3FqMXEo4uKQ</t>
  </si>
  <si>
    <t>https://www.youtube.com/watch?v=3FqMXEo4uKQ</t>
  </si>
  <si>
    <t>https://drive.google.com/file/d/1h8hFFTueWT3jjNih8lE5FmxTICF1BglS/view?usp=drive_link</t>
  </si>
  <si>
    <t>Finding derivative with fundamental theorem of calculus: chain rule</t>
  </si>
  <si>
    <t>کیلکولس کے بنیادی نظریہ کے ساتھ مشتق تلاش کرنا: چین کا قاعدہ</t>
  </si>
  <si>
    <t>dptES2sb1oc</t>
  </si>
  <si>
    <t>https://www.youtube.com/watch?v=rvANE687HH9</t>
  </si>
  <si>
    <t>5zeVjdc0R_E</t>
  </si>
  <si>
    <t>https://www.youtube.com/watch?v=5zeVjdc0R_E</t>
  </si>
  <si>
    <t>https://drive.google.com/file/d/1Ch-ddh32iZ4Oo9jMHv6vSYw5PTjrqoGp/view?usp=drive_link</t>
  </si>
  <si>
    <t>Partial derivatives, introduction</t>
  </si>
  <si>
    <t>جزوی مشتق ، تعارف</t>
  </si>
  <si>
    <t>AXqhWeUEtQU</t>
  </si>
  <si>
    <t>nYO1pm7oGzE</t>
  </si>
  <si>
    <t>https://www.youtube.com/watch?v=nYO1pm7oGzE</t>
  </si>
  <si>
    <t>https://drive.google.com/file/d/1mxITSc-uAepf7-hlUbCQ9eVg50aP3NBs/view?usp=drive_link</t>
  </si>
  <si>
    <t>Formal definition of partial derivatives</t>
  </si>
  <si>
    <t>جزوی مشتق افراد کی باضابطہ تعریف</t>
  </si>
  <si>
    <t>kdMep5GUOBw</t>
  </si>
  <si>
    <t>oqcOtuqBsMM</t>
  </si>
  <si>
    <t>https://www.youtube.com/watch?v=oqcOtuqBsMM</t>
  </si>
  <si>
    <t>https://drive.google.com/file/d/1wJQa8yzfLoDHmxcVQUC4pN9eCDwn7J3b/view?usp=drive_link</t>
  </si>
  <si>
    <t xml:space="preserve">Differentiation </t>
  </si>
  <si>
    <t>Symmetry of second partial derivatives</t>
  </si>
  <si>
    <t>دوسرے جزوی مشتقوں کی توازن</t>
  </si>
  <si>
    <t>J08-L2buigM</t>
  </si>
  <si>
    <t>R2dtU8PAyIg</t>
  </si>
  <si>
    <t>https://www.youtube.com/watch?v=R2dtU8PAyIg</t>
  </si>
  <si>
    <t>https://drive.google.com/file/d/19_ZK7NuNliylK5YZUBIDwvXe6F7y6FRr/view?usp=drive_link</t>
  </si>
  <si>
    <t>Directional derivative</t>
  </si>
  <si>
    <t>دشاتمک مشتق</t>
  </si>
  <si>
    <t>N_ZRcLheNv0</t>
  </si>
  <si>
    <t>IO1uOnIquFk</t>
  </si>
  <si>
    <t>https://www.youtube.com/watch?v=IO1uOnIquFk</t>
  </si>
  <si>
    <t>https://drive.google.com/file/d/1c4xi9uPwfUc4gd8LJRKFmaTZiT0gdrjc/view?usp=drive_link</t>
  </si>
  <si>
    <t>Directional derivative, formal definition</t>
  </si>
  <si>
    <t>تفریق XII</t>
  </si>
  <si>
    <t>دشاتمک مشتق ، باضابطہ تعریف</t>
  </si>
  <si>
    <t>4RBkIJPG6Yo</t>
  </si>
  <si>
    <t>EKDRXLmeTg8</t>
  </si>
  <si>
    <t>https://www.youtube.com/watch?v=EKDRXLmeTg8</t>
  </si>
  <si>
    <t>https://drive.google.com/file/d/1YunuSYCR5vPYvS0MFJ_VBsbn1xh93jU4/view?usp=drive_link</t>
  </si>
  <si>
    <t>Topic/Chapter</t>
  </si>
  <si>
    <t>Units and measurement</t>
  </si>
  <si>
    <t>Significant figures</t>
  </si>
  <si>
    <t>Scientific notation examples</t>
  </si>
  <si>
    <t>اہم اعداد و شمار</t>
  </si>
  <si>
    <t>اکائیوں اور پیمائش</t>
  </si>
  <si>
    <t>سائنسی اشارے کی مثالیں</t>
  </si>
  <si>
    <t>i6lfVUp5RW8</t>
  </si>
  <si>
    <t>https://www.youtube.com/watch?v=i6lfVUp5RW8</t>
  </si>
  <si>
    <t>XhcrWnulKN0</t>
  </si>
  <si>
    <t>https://www.youtube.com/watch?v=XhcrWnulKN0</t>
  </si>
  <si>
    <t>https://drive.google.com/file/d/1NTmlT-YurrwaeE88ZiHQ3LvZKf7U7nWO/view?usp=drive_link</t>
  </si>
  <si>
    <t>Saqib Khan</t>
  </si>
  <si>
    <t>UK</t>
  </si>
  <si>
    <t>RA</t>
  </si>
  <si>
    <t>Intro to significant figures</t>
  </si>
  <si>
    <t>اہم شخصیات کا تعارف</t>
  </si>
  <si>
    <t>eCJ76hz7jPM</t>
  </si>
  <si>
    <t>https://www.youtube.com/watch?v=eCJ76hz7jPM</t>
  </si>
  <si>
    <t>xpemX2Yed2c</t>
  </si>
  <si>
    <t>https://www.youtube.com/watch?v=xpemX2Yed2c</t>
  </si>
  <si>
    <t>https://drive.google.com/file/d/12TP5Wvmp_CLJnVIjsAPNEQKUvO3cvcym/view?usp=drive_link</t>
  </si>
  <si>
    <t>Rules of significant figures</t>
  </si>
  <si>
    <t>اہم شخصیات کے قواعد</t>
  </si>
  <si>
    <t>eMl2z3ezlrQ</t>
  </si>
  <si>
    <t>https://www.youtube.com/watch?v=eMl2z3ezlrQ</t>
  </si>
  <si>
    <t>LOKD4BtA5CM</t>
  </si>
  <si>
    <t>https://www.youtube.com/watch?v=LOKD4BtA5CM</t>
  </si>
  <si>
    <t>https://drive.google.com/file/d/1sNOinGYHfsdnrIJwuUn_T5xIylgpPgtz/view?usp=drive_link</t>
  </si>
  <si>
    <t>Multiplying and dividing with significant figures</t>
  </si>
  <si>
    <t>اہم اعداد و شمار کے ساتھ ضرب اور تقسیم کرنا</t>
  </si>
  <si>
    <t>iorZdz4dsBU</t>
  </si>
  <si>
    <t>https://www.youtube.com/watch?v=iorZdz4dsBU</t>
  </si>
  <si>
    <t>TToqBldKv_Q</t>
  </si>
  <si>
    <t>https://www.youtube.com/watch?v=TToqBldKv_Q</t>
  </si>
  <si>
    <t>https://drive.google.com/file/d/1feD1dyDYGVz4emXyR5w4m7HWz-lkFGoW/view?usp=drive_link</t>
  </si>
  <si>
    <t>Addition and subtraction with significant figures</t>
  </si>
  <si>
    <t>اس کے علاوہ اور اہم اعداد و شمار کے ساتھ گھٹاؤ</t>
  </si>
  <si>
    <t>xHgPtFUbAeU</t>
  </si>
  <si>
    <t>https://www.youtube.com/watch?v=xHgPtFUbAeU</t>
  </si>
  <si>
    <t>E1H3G99Zhkk</t>
  </si>
  <si>
    <t>https://www.youtube.com/watch?v=E1H3G99Zhkk</t>
  </si>
  <si>
    <t>https://drive.google.com/file/d/1gJfeDv1o1fR317a-ac1oBQyv87TKuVG3/view?usp=drive_link</t>
  </si>
  <si>
    <t>Vectors (Prerequisite)</t>
  </si>
  <si>
    <t>Vector basics</t>
  </si>
  <si>
    <t>Recognizing vectors</t>
  </si>
  <si>
    <t>ویکٹر کی بنیادی باتیں</t>
  </si>
  <si>
    <t>ویکٹر (شرط)</t>
  </si>
  <si>
    <t>ویکٹر کو پہچاننا</t>
  </si>
  <si>
    <t>n8Ic2Oj-zvA</t>
  </si>
  <si>
    <t>https://www.youtube.com/watch?v=n8Ic2Oj-zvA</t>
  </si>
  <si>
    <t>fDo4foarKNc</t>
  </si>
  <si>
    <t>https://www.youtube.com/watch?v=fDo4foarKNc</t>
  </si>
  <si>
    <t>https://drive.google.com/file/d/1I17e6bywU1VdGpLGqye6Um5G3KlJgJYe/view</t>
  </si>
  <si>
    <t>Equivalent vectors</t>
  </si>
  <si>
    <t>مساوی ویکٹر</t>
  </si>
  <si>
    <t>v_W-aaB1irs</t>
  </si>
  <si>
    <t>https://www.youtube.com/watch?v=v_W-aaB1irs</t>
  </si>
  <si>
    <t>Hsqrtjln9HU</t>
  </si>
  <si>
    <t>https://www.youtube.com/watch?v=Hsqrtjln9HU</t>
  </si>
  <si>
    <t>https://drive.google.com/file/d/1BGU1tBSpLwMVd6cA0XvITbzED0v4sPCr/view?usp=drive_link</t>
  </si>
  <si>
    <t>Components of vectors</t>
  </si>
  <si>
    <t>ویکٹر کے اجزاء</t>
  </si>
  <si>
    <t>BmDph4uNfPI</t>
  </si>
  <si>
    <t>https://www.youtube.com/watch?v=BmDph4uNfPI</t>
  </si>
  <si>
    <t>lJfFbBpgsg0</t>
  </si>
  <si>
    <t>https://www.youtube.com/watch?v=lJfFbBpgsg0</t>
  </si>
  <si>
    <t>https://drive.google.com/file/d/10E8h48nxmm7D7exCVAkOBvfBYTKiyUgO/view?t=7</t>
  </si>
  <si>
    <t>Components of vectors (example 2)</t>
  </si>
  <si>
    <t>ویکٹر کے اجزاء (مثال کے طور پر 2)</t>
  </si>
  <si>
    <t>v7ZZ1ctT1k0</t>
  </si>
  <si>
    <t>https://www.youtube.com/watch?v=v7ZZ1ctT1k0</t>
  </si>
  <si>
    <t>N8u2VEGdAI8</t>
  </si>
  <si>
    <t>https://www.youtube.com/watch?v=N8u2VEGdAI8</t>
  </si>
  <si>
    <t>https://drive.google.com/file/d/108oxXJ1MS-LC1ncCaW0-clJ1CcQr_WX8/view?t=4</t>
  </si>
  <si>
    <t>Vector magnitude from graph</t>
  </si>
  <si>
    <t>گراف سے ویکٹر کی شدت</t>
  </si>
  <si>
    <t>qMZnsj4ZO9g</t>
  </si>
  <si>
    <t>https://www.youtube.com/watch?v=qMZnsj4ZO9g</t>
  </si>
  <si>
    <t>j6EAyQCwG4I</t>
  </si>
  <si>
    <t>https://www.youtube.com/watch?v=j6EAyQCwG4I</t>
  </si>
  <si>
    <t>https://drive.google.com/file/d/1VKQWaqI7nY_7gliP00060R67GeOnhash/view?t=3</t>
  </si>
  <si>
    <t>Magnitude of vectors</t>
  </si>
  <si>
    <t>Vector magnitude from components</t>
  </si>
  <si>
    <t>ویکٹر کی وسعت</t>
  </si>
  <si>
    <t>اجزاء سے ویکٹر کی شدت</t>
  </si>
  <si>
    <t>A3OuFLHum6w</t>
  </si>
  <si>
    <t>https://www.youtube.com/watch?v=A3OuFLHum6w</t>
  </si>
  <si>
    <t>xCUPY1MKzrM</t>
  </si>
  <si>
    <t>https://www.youtube.com/watch?v=xCUPY1MKzrM</t>
  </si>
  <si>
    <t>https://drive.google.com/file/d/1VKQWaqI7nY_7gliP00060R67GeOnhash/view?usp=drive_link</t>
  </si>
  <si>
    <t>Google drive link is not correct. It is "finding vector's magnitude" instead of "Angles of vectors"</t>
  </si>
  <si>
    <t>Vector magnitude from initial &amp; terminal points</t>
  </si>
  <si>
    <t>ابتدائی اور ٹرمینل پوائنٹس سے ویکٹر کی شدت</t>
  </si>
  <si>
    <t>jfaSZhNFEOE</t>
  </si>
  <si>
    <t>https://www.youtube.com/watch?v=jfaSZhNFEOE</t>
  </si>
  <si>
    <t>e_WoW8EJnBk</t>
  </si>
  <si>
    <t>https://www.youtube.com/watch?v=e_WoW8EJnBk</t>
  </si>
  <si>
    <t>https://drive.google.com/file/d/1UCO_JZv5BE-t7uE-Q19erG-0UNx68Zex/view?usp=drive_link</t>
  </si>
  <si>
    <t xml:space="preserve">Videos cover the same topics but have different names. They can be re-named </t>
  </si>
  <si>
    <t>Scalar multiplication of vectors</t>
  </si>
  <si>
    <t>ویکٹروں کی اسکیلر ضرب</t>
  </si>
  <si>
    <t>JuTvjQgpUMQ</t>
  </si>
  <si>
    <t>https://www.youtube.com/watch?v=JuTvjQgpUMQ</t>
  </si>
  <si>
    <t>S1s_DCKXR4M</t>
  </si>
  <si>
    <t>https://www.youtube.com/watch?v=S1s_DCKXR4M</t>
  </si>
  <si>
    <t>https://drive.google.com/file/d/1_2nV6Wy0VAkMpkK5-Fe842N6rk6Wpk8K/view</t>
  </si>
  <si>
    <t>Scalar multiplication</t>
  </si>
  <si>
    <t>Analyzing scalar multiplication</t>
  </si>
  <si>
    <t>اسکیلر ضرب</t>
  </si>
  <si>
    <t>اسکیلر ضرب کا تجزیہ کرنا</t>
  </si>
  <si>
    <t>kLLsJXc1E1E</t>
  </si>
  <si>
    <t>https://www.youtube.com/watch?v=kLLsJXc1E1E</t>
  </si>
  <si>
    <t>dzvokIcWW5A</t>
  </si>
  <si>
    <t>https://www.youtube.com/watch?v=dzvokIcWW5A</t>
  </si>
  <si>
    <t>https://drive.google.com/file/d/1rFaS9vJ4_yDCtP8hRIeJfa0luSzPyQFY/view</t>
  </si>
  <si>
    <t>Adding &amp; subtracting vectors</t>
  </si>
  <si>
    <t>ویکٹر شامل کرنا اور گھٹانا</t>
  </si>
  <si>
    <t>VgqsM-XdBD0</t>
  </si>
  <si>
    <t>https://www.youtube.com/watch?v=VgqsM-XdBD0</t>
  </si>
  <si>
    <t>DhPnmzkFA-0</t>
  </si>
  <si>
    <t>https://www.youtube.com/watch?v=DhPnmzkFA-0</t>
  </si>
  <si>
    <t>https://drive.google.com/file/d/1XdnszpJ_t770y-XwF0biCuy_sPn2Er5_/view?usp=drive_link</t>
  </si>
  <si>
    <t>Vector addition and subtraction</t>
  </si>
  <si>
    <t>Graphically adding &amp; subtracting vectors</t>
  </si>
  <si>
    <t>ویکٹر کا اضافہ اور گھٹاؤ</t>
  </si>
  <si>
    <t>گرافک طور پر ویکٹروں کو شامل کرنا اور گھٹانا</t>
  </si>
  <si>
    <t>Mep0foZMOCg</t>
  </si>
  <si>
    <t>https://www.youtube.com/watch?v=Mep0foZMOCg</t>
  </si>
  <si>
    <t>PvjfK2LZj7U</t>
  </si>
  <si>
    <t>https://www.youtube.com/watch?v=PvjfK2LZj7U</t>
  </si>
  <si>
    <t>https://drive.google.com/file/d/1ylPJKz9DN6bYdNNNYUrTBcvrjbImhwYb/view?usp=drive_link</t>
  </si>
  <si>
    <t>Graphically subtracting vectors</t>
  </si>
  <si>
    <t>گرافک طور پر ویکٹر کو گھٹا دینا</t>
  </si>
  <si>
    <t>coDfeoi2zcQ</t>
  </si>
  <si>
    <t>https://www.youtube.com/watch?v=coDfeoi2zcQ</t>
  </si>
  <si>
    <t>3dygGghsQis</t>
  </si>
  <si>
    <t>https://www.youtube.com/watch?v=3dygGghsQis</t>
  </si>
  <si>
    <t>https://drive.google.com/file/d/1giHZ_i2QZ6a7LbVUTCNSqXDP6K7AoSUj/view?usp=drive_link</t>
  </si>
  <si>
    <t>Adding vectors algebraically &amp; graphically</t>
  </si>
  <si>
    <t>ویکٹر کو الگ الگ اور گرافیکل شامل کرنا</t>
  </si>
  <si>
    <t>8QihetGj3pg</t>
  </si>
  <si>
    <t>https://www.youtube.com/watch?v=8QihetGj3pg</t>
  </si>
  <si>
    <t>TGA8waFljYA</t>
  </si>
  <si>
    <t>https://www.youtube.com/watch?v=TGA8waFljYA</t>
  </si>
  <si>
    <t>https://drive.google.com/file/d/1BBk0AAwtvz_nILj7PBHPszZVkHcHFXsX/view?usp=drive_link</t>
  </si>
  <si>
    <t>Combined vector operations</t>
  </si>
  <si>
    <t>مشترکہ ویکٹر آپریشنز</t>
  </si>
  <si>
    <t>TdhbEonaHrc</t>
  </si>
  <si>
    <t>https://www.youtube.com/watch?v=TdhbEonaHrc</t>
  </si>
  <si>
    <t>5Py0spehs2I</t>
  </si>
  <si>
    <t>https://www.youtube.com/watch?v=5Py0spehs2I</t>
  </si>
  <si>
    <t>https://drive.google.com/file/d/14v3lNznZ8Th3WImCJXh3x-ceo0xiPBlR/view?usp=drive_link</t>
  </si>
  <si>
    <t>Unit vectors</t>
  </si>
  <si>
    <t>Unit vectors intro</t>
  </si>
  <si>
    <t>یونٹ ویکٹر</t>
  </si>
  <si>
    <t>یونٹ ویکٹر انٹرو</t>
  </si>
  <si>
    <t>9ylUcCOTH8Y</t>
  </si>
  <si>
    <t>https://www.youtube.com/watch?v=9ylUcCOTH8Y</t>
  </si>
  <si>
    <t>y60tacYcSi4</t>
  </si>
  <si>
    <t>https://www.youtube.com/watch?v=y60tacYcSi4</t>
  </si>
  <si>
    <t>https://drive.google.com/file/d/1woCOpv275hrvgCGd4HKBUR7C7rjX73EE/view?t=2</t>
  </si>
  <si>
    <t>Worked example: finding unit vector with given direction</t>
  </si>
  <si>
    <t>کام کیا مثال: دی گئی سمت کے ساتھ یونٹ ویکٹر کی تلاش</t>
  </si>
  <si>
    <t>jCkhbKFZgLk</t>
  </si>
  <si>
    <t>https://www.youtube.com/watch?v=jCkhbKFZgLk</t>
  </si>
  <si>
    <t>hPHUJnv3Bzk</t>
  </si>
  <si>
    <t>https://www.youtube.com/watch?v=hPHUJnv3Bzk</t>
  </si>
  <si>
    <t>https://drive.google.com/file/d/1MpCoXbXNYMIbuaKtT-V_An3ecUH9sHD-/view</t>
  </si>
  <si>
    <t>Worked example: scaling unit vectors</t>
  </si>
  <si>
    <t>کام کیا مثال: اسکیلنگ یونٹ ویکٹر</t>
  </si>
  <si>
    <t>OFBI_rNDZE0</t>
  </si>
  <si>
    <t>https://www.youtube.com/watch?v=OFBI_rNDZE0</t>
  </si>
  <si>
    <t>U9KqQtczl_s</t>
  </si>
  <si>
    <t>https://www.youtube.com/watch?v=U9KqQtczl_s</t>
  </si>
  <si>
    <t>https://drive.google.com/file/d/1VzapU8eA-TgB_G-YFlBe1nJaA0AOHnwh/view?usp=drive_link</t>
  </si>
  <si>
    <t>Magnitude and direction form of vectors</t>
  </si>
  <si>
    <t>Direction of vectors from components: 1st &amp; 2nd quadrants</t>
  </si>
  <si>
    <t>ویکٹر کی شدت اور سمت کی شکل</t>
  </si>
  <si>
    <t>اجزاء سے ویکٹر کی سمت: پہلا اور دوسرا کواڈرینٹس</t>
  </si>
  <si>
    <t>BK0ki4BWV0M</t>
  </si>
  <si>
    <t>https://www.youtube.com/watch?v=BK0ki4BWV0M</t>
  </si>
  <si>
    <t>https://drive.google.com/file/d/1GyRaB5WwPtNdJPSLqa5BWqeE9gT9KZ1g/view</t>
  </si>
  <si>
    <t>Direction of vectors from components: 3rd &amp; 4th quadrants</t>
  </si>
  <si>
    <t>اجزاء سے ویکٹر کی سمت: تیسرا اور چوتھا کواڈرینٹس</t>
  </si>
  <si>
    <t>EX0Ha42WQ24</t>
  </si>
  <si>
    <t>https://www.youtube.com/watch?v=EX0Ha42WQ24</t>
  </si>
  <si>
    <t>o0jR-wSewfs</t>
  </si>
  <si>
    <t>https://www.youtube.com/watch?v=o0jR-wSewfs</t>
  </si>
  <si>
    <t>https://drive.google.com/file/d/1JiPTQAim306TswGYzdVrbqVbAxDsiLGY/view</t>
  </si>
  <si>
    <t>Component form of vectors</t>
  </si>
  <si>
    <t>Vector components from magnitude &amp; direction</t>
  </si>
  <si>
    <t>ویکٹر کے اجزاء کی شکل</t>
  </si>
  <si>
    <t>وسعت اور سمت سے ویکٹر اجزاء</t>
  </si>
  <si>
    <t>MkFbisCyjFc</t>
  </si>
  <si>
    <t>https://www.youtube.com/watch?v=MkFbisCyjFc</t>
  </si>
  <si>
    <t>VcMC3bpIhH0</t>
  </si>
  <si>
    <t>https://www.youtube.com/watch?v=VcMC3bpIhH0</t>
  </si>
  <si>
    <t>https://drive.google.com/file/d/1K8UKgTzR3hgNb8TG4fQZf6MsJY1fOvgA/view?usp=drive_link</t>
  </si>
  <si>
    <t>Adding vectors in magnitude and direction form</t>
  </si>
  <si>
    <t>Adding vectors in magnitude &amp; direction form (1 of 2)</t>
  </si>
  <si>
    <t>وسعت اور سمت کی شکل میں ویکٹر شامل کرنا</t>
  </si>
  <si>
    <t>ویکٹر کو وسعت اور سمت کی شکل میں شامل کرنا (2 میں سے 1)</t>
  </si>
  <si>
    <t>yFPfO_eHJdY</t>
  </si>
  <si>
    <t>https://www.youtube.com/watch?v=yFPfO_eHJdY</t>
  </si>
  <si>
    <t>E49scseEQRU</t>
  </si>
  <si>
    <t>https://www.youtube.com/watch?v=E49scseEQRU</t>
  </si>
  <si>
    <t>https://drive.google.com/file/d/1UkuV26IlJ7MWalsUBjPYBv1iYIG42O07/view?usp=drive_link</t>
  </si>
  <si>
    <t>Adding vectors in magnitude &amp; direction form (2 of 2)</t>
  </si>
  <si>
    <t>ویکٹر کو وسعت اور سمت کی شکل میں شامل کرنا (2 میں سے 2)</t>
  </si>
  <si>
    <t>SjY5UytlTTs</t>
  </si>
  <si>
    <t>https://www.youtube.com/watch?v=SjY5UytlTTs</t>
  </si>
  <si>
    <t>kkNes5ET1NQ</t>
  </si>
  <si>
    <t>https://www.youtube.com/watch?v=kkNes5ET1NQ</t>
  </si>
  <si>
    <t>https://drive.google.com/file/d/1OP69PqwQFmmwsPEce6tZVeOhZp2vjQCS/view?usp=drive_link</t>
  </si>
  <si>
    <t>Example in KAU video is with different numbers than the original KA video. But it covers the topic fully.</t>
  </si>
  <si>
    <t>Vector addition &amp; magnitude</t>
  </si>
  <si>
    <t>ویکٹر کے اضافے اور وسعت</t>
  </si>
  <si>
    <t>0t8W4JFpP2M</t>
  </si>
  <si>
    <t>https://www.youtube.com/watch?v=0t8W4JFpP2M</t>
  </si>
  <si>
    <t>X2PQEa-Uz-c</t>
  </si>
  <si>
    <t>https://www.youtube.com/watch?v=X2PQEa-Uz-c</t>
  </si>
  <si>
    <t>https://drive.google.com/file/d/1YqhRBPCiwOuUK1hrGF1VpcVD6iKrin5z/view</t>
  </si>
  <si>
    <t>Applications of vectors</t>
  </si>
  <si>
    <t>Vectors word problem: pushing a box</t>
  </si>
  <si>
    <t>ویکٹر کی ایپلی کیشنز</t>
  </si>
  <si>
    <t>ویکٹرز ورڈ کا مسئلہ: ایک باکس کو آگے بڑھانا</t>
  </si>
  <si>
    <t>9A8wM1UMLyo</t>
  </si>
  <si>
    <t>https://www.youtube.com/watch?v=9A8wM1UMLyo</t>
  </si>
  <si>
    <t>b3R_3iLHuAI</t>
  </si>
  <si>
    <t>https://www.youtube.com/watch?v=b3R_3iLHuAI</t>
  </si>
  <si>
    <t>https://drive.google.com/file/d/1Oi-mJum-MxBmZ5QDagPYhzcaaCqhoqSQ/view</t>
  </si>
  <si>
    <t>Vectors word problem: hiking</t>
  </si>
  <si>
    <t>ویکٹرز ورڈ کا مسئلہ: پیدل سفر</t>
  </si>
  <si>
    <t>cf1-CwrDwrA</t>
  </si>
  <si>
    <t>https://www.youtube.com/watch?v=cf1-CwrDwrA</t>
  </si>
  <si>
    <t>t4QZub4VnG8</t>
  </si>
  <si>
    <t>https://www.youtube.com/watch?v=t4QZub4VnG8</t>
  </si>
  <si>
    <t>https://drive.google.com/file/d/1i1AkhYl1N_VzQwhnQoaPbeObNM2tRZTL/view?usp=drive_link</t>
  </si>
  <si>
    <t>Intro to vectors &amp; scalars</t>
  </si>
  <si>
    <t>ویکٹر اور اسکیلرز کے لئے تعارف</t>
  </si>
  <si>
    <t>ihNZlp7iUHE</t>
  </si>
  <si>
    <t>https://www.youtube.com/watch?v=ihNZlp7iUHE</t>
  </si>
  <si>
    <t>zTBOVxfBxzY</t>
  </si>
  <si>
    <t>https://www.youtube.com/watch?v=zTBOVxfBxzY</t>
  </si>
  <si>
    <t>https://drive.google.com/file/d/1d43XivbAYE6L9Z8KK5Z4GhFsRHjvDExg/view?usp=drive_link</t>
  </si>
  <si>
    <t>new</t>
  </si>
  <si>
    <t>Motion</t>
  </si>
  <si>
    <t>Distance and displacement</t>
  </si>
  <si>
    <t>Distance and displacement introduction</t>
  </si>
  <si>
    <t>فاصلہ اور نقل مکانی</t>
  </si>
  <si>
    <t>تحریک</t>
  </si>
  <si>
    <t>فاصلہ اور نقل مکانی کا تعارف</t>
  </si>
  <si>
    <t>vQCkYm3v3aA</t>
  </si>
  <si>
    <t>https://www.youtube.com/watch?v=vQCkYm3v3aA</t>
  </si>
  <si>
    <t>H3k5zWkV2o4</t>
  </si>
  <si>
    <t>https://www.youtube.com/watch?v=H3k5zWkV2o4</t>
  </si>
  <si>
    <t>https://drive.google.com/file/d/1O1UK2wit6V8dHp5p_VuCyuVEdq388j14/view?usp=drive_link</t>
  </si>
  <si>
    <t>Distance and displacement in one dimension</t>
  </si>
  <si>
    <t>ایک جہت میں فاصلہ اور نقل مکانی</t>
  </si>
  <si>
    <t>w2mbvtpQKrM</t>
  </si>
  <si>
    <t>https://www.youtube.com/watch?v=w2mbvtpQKrM</t>
  </si>
  <si>
    <t>plU-WoBofR4</t>
  </si>
  <si>
    <t>https://www.youtube.com/watch?v=plU-WoBofR4</t>
  </si>
  <si>
    <t>https://drive.google.com/file/d/1AQJTtEyfGskqoRHq0kz8y7DAW2WIQN7v/view?usp=drive_link</t>
  </si>
  <si>
    <t>Average speed and average velocity</t>
  </si>
  <si>
    <t>Average speed &amp; velocity (with examples)</t>
  </si>
  <si>
    <t>اوسط رفتار اور اوسط رفتار</t>
  </si>
  <si>
    <t>اوسط رفتار اور رفتار (مثالوں کے ساتھ)</t>
  </si>
  <si>
    <t>a451lmDKv9w</t>
  </si>
  <si>
    <t>https://www.youtube.com/watch?v=a451lmDKv9w</t>
  </si>
  <si>
    <t>vJDvl5FF3bY</t>
  </si>
  <si>
    <t>https://www.youtube.com/watch?v=vJDvl5FF3bY</t>
  </si>
  <si>
    <t>https://drive.google.com/file/d/1aJ-U0m0_UEg1N64F18GRO8uk8rqFg56F/view?usp=drive_link</t>
  </si>
  <si>
    <t>Average speed for entire journey - solved numerical</t>
  </si>
  <si>
    <t>پورے سفر کے لئے اوسط رفتار - عددی حل</t>
  </si>
  <si>
    <t>7tByPWVR3pQ</t>
  </si>
  <si>
    <t>https://www.youtube.com/watch?v=7tByPWVR3pQ</t>
  </si>
  <si>
    <t>1KT_KZ0sxLc</t>
  </si>
  <si>
    <t>https://www.youtube.com/watch?v=1KT_KZ0sxLc</t>
  </si>
  <si>
    <t>https://drive.google.com/file/d/12-CfdjgLBrImAUZXwUUU6-DlDT6codiM/view?usp=drive_link</t>
  </si>
  <si>
    <t>Instantaneous speed and velocity</t>
  </si>
  <si>
    <t>Instantaneous speed &amp; velocity</t>
  </si>
  <si>
    <t>فوری رفتار اور رفتار</t>
  </si>
  <si>
    <t>pfTTHx9kCHk</t>
  </si>
  <si>
    <t>https://www.youtube.com/watch?v=pfTTHx9kCHk</t>
  </si>
  <si>
    <t>HWIEb7VTw7Q</t>
  </si>
  <si>
    <t>https://www.youtube.com/watch?v=HWIEb7VTw7Q</t>
  </si>
  <si>
    <t>https://drive.google.com/file/d/1jKEvURaCgjP3bS_uCZCsUEoksnFAlpA9/view?usp=drive_link</t>
  </si>
  <si>
    <t>Position time graphs</t>
  </si>
  <si>
    <t>Position-time graphs</t>
  </si>
  <si>
    <t>پوزیشن ٹائم گرافس</t>
  </si>
  <si>
    <t>پوزیشن ٹائم گراف</t>
  </si>
  <si>
    <t>9XxzIoUQd78</t>
  </si>
  <si>
    <t>https://www.youtube.com/watch?v=9XxzIoUQd78</t>
  </si>
  <si>
    <t>8XiZHyZ9pis</t>
  </si>
  <si>
    <t>https://www.youtube.com/watch?v=8XiZHyZ9pis</t>
  </si>
  <si>
    <t>https://drive.google.com/file/d/132XWOMJr_fNQHVF7tBshAXhNV1DpAnEf/view?usp=drive_link</t>
  </si>
  <si>
    <t>Calc. velocity from position time graphs</t>
  </si>
  <si>
    <t>کیلک۔ پوزیشن ٹائم گراف سے رفتار</t>
  </si>
  <si>
    <t>eiy5XdCDwmI</t>
  </si>
  <si>
    <t>https://www.youtube.com/watch?v=eiy5XdCDwmI</t>
  </si>
  <si>
    <t>1gqSHaJ5zu8</t>
  </si>
  <si>
    <t>https://www.youtube.com/watch?v=1gqSHaJ5zu8</t>
  </si>
  <si>
    <t>https://drive.google.com/file/d/1QY9l14tAkWb3-98i3gzjdxeNBHm6mg8l/view?usp=drive_link</t>
  </si>
  <si>
    <t>Velocity time graphs</t>
  </si>
  <si>
    <t>Velocity time graphs (&amp; acceleration)</t>
  </si>
  <si>
    <t>رفتار کے وقت کے گراف</t>
  </si>
  <si>
    <t>رفتار کے وقت کے گراف (اور ایکسلریشن)</t>
  </si>
  <si>
    <t>LZC9bt3Tz7o</t>
  </si>
  <si>
    <t>https://www.youtube.com/watch?v=LZC9bt3Tz7o</t>
  </si>
  <si>
    <t>p2CYVjpR8IY</t>
  </si>
  <si>
    <t>https://www.youtube.com/watch?v=p2CYVjpR8IY</t>
  </si>
  <si>
    <t>https://drive.google.com/file/d/1RhCMiadcWFL5wc-sLIfzOwTTnutdc6mx/view?usp=drive_link</t>
  </si>
  <si>
    <t>Calculating displacement from v-t graphs</t>
  </si>
  <si>
    <t>V-T گراف سے نقل مکانی کا حساب لگانا</t>
  </si>
  <si>
    <t>E-uhIncJmKM</t>
  </si>
  <si>
    <t>https://www.youtube.com/watch?v=E-uhIncJmKM</t>
  </si>
  <si>
    <t>cSERr-IkisY</t>
  </si>
  <si>
    <t>https://www.youtube.com/watch?v=cSERr-IkisY</t>
  </si>
  <si>
    <t>https://drive.google.com/file/d/1zxOanwsfc3qRV-CLodalNB9tael0o1li/view?usp=drive_link</t>
  </si>
  <si>
    <t>Deriving equations of motion</t>
  </si>
  <si>
    <t>Deriving 3 equations of motion (from v-t graph)</t>
  </si>
  <si>
    <t>حرکت کی مساوات اخذ کرنا</t>
  </si>
  <si>
    <t>تحریک کی 3 مساوات (V-T گراف سے) اخذ کرنا</t>
  </si>
  <si>
    <t>AMhBEPaF7xo</t>
  </si>
  <si>
    <t>https://www.youtube.com/watch?v=AMhBEPaF7xo</t>
  </si>
  <si>
    <t>kfZPTUDCSQo</t>
  </si>
  <si>
    <t>https://www.youtube.com/watch?v=kfZPTUDCSQo</t>
  </si>
  <si>
    <t>https://drive.google.com/file/d/1GgGCf6m3lp-p7B7Hir6WnYF74Tcm5Dgg/view?usp=drive_link</t>
  </si>
  <si>
    <t>Problem solving using kinematic equations</t>
  </si>
  <si>
    <t>Using equations of motion (1 step numerical)</t>
  </si>
  <si>
    <t>حرکی مساوات کا استعمال کرتے ہوئے مسئلہ حل کرنا</t>
  </si>
  <si>
    <t>تحریک کی مساوات کا استعمال (1 مرحلہ عددی)</t>
  </si>
  <si>
    <t>80gApHJd3iY</t>
  </si>
  <si>
    <t>https://www.youtube.com/watch?v=80gApHJd3iY</t>
  </si>
  <si>
    <t>fXJxKkgNYtk</t>
  </si>
  <si>
    <t>https://www.youtube.com/watch?v=fXJxKkgNYtk</t>
  </si>
  <si>
    <t>https://drive.google.com/file/d/16mXSjj0UxxjCE08GD956R9Ee35SI_KoP/view?usp=drive_link</t>
  </si>
  <si>
    <t>Using equations of motion (2 steps numerical)</t>
  </si>
  <si>
    <t>تحریک کے مساوات کا استعمال (2 اقدامات عددی)</t>
  </si>
  <si>
    <t>G6_Yz9bdC2s</t>
  </si>
  <si>
    <t>https://www.youtube.com/watch?v=G6_Yz9bdC2s</t>
  </si>
  <si>
    <t>F-v9D1gVx9g</t>
  </si>
  <si>
    <t>https://www.youtube.com/watch?v=F-v9D1gVx9g</t>
  </si>
  <si>
    <t>https://drive.google.com/file/d/15l_3ZNynqJWZEL4-3_3S_5gXq0on0CSK/view?usp=drive_link</t>
  </si>
  <si>
    <t>Uniform circular motion</t>
  </si>
  <si>
    <t>Calc. speed &amp; time in a uniform circular motion - solved numerical</t>
  </si>
  <si>
    <t>یکساں سرکلر حرکت</t>
  </si>
  <si>
    <t>کیلک۔ یکساں سرکلر موشن میں رفتار اور وقت - عددی حل</t>
  </si>
  <si>
    <t>kZ8RqqvM_Dc</t>
  </si>
  <si>
    <t>https://www.youtube.com/watch?v=kZ8RqqvM_Dc</t>
  </si>
  <si>
    <t>QW7zSlIgkWM</t>
  </si>
  <si>
    <t>https://www.youtube.com/watch?v=QW7zSlIgkWM</t>
  </si>
  <si>
    <t>https://drive.google.com/file/d/1V300QS9UE9xicN3j8annlDhnOoqqpiw9/view?usp=drive_link</t>
  </si>
  <si>
    <t>One-dimensional motion</t>
  </si>
  <si>
    <t>Introduction to physics</t>
  </si>
  <si>
    <t>طبیعیات کا تعارف</t>
  </si>
  <si>
    <t>ایک جہتی تحریک</t>
  </si>
  <si>
    <t>uIojjqSm0m4</t>
  </si>
  <si>
    <t>https://www.youtube.com/watch?v=uIojjqSm0m4</t>
  </si>
  <si>
    <t>Lms80TC2t9I</t>
  </si>
  <si>
    <t>https://www.youtube.com/watch?v=Lms80TC2t9I</t>
  </si>
  <si>
    <t>https://drive.google.com/file/d/1UfN2OLqfxVOAQMWk9G4T0G7TVA0xkfPr/view?usp=drive_link</t>
  </si>
  <si>
    <t>Displacement, velocity, and time</t>
  </si>
  <si>
    <t>Introduction to reference frames</t>
  </si>
  <si>
    <t>منتقلی  رفتار، اور وقت</t>
  </si>
  <si>
    <t>حوالہ فریموں کا تعارف</t>
  </si>
  <si>
    <t>3yaZ7lkQPUQ</t>
  </si>
  <si>
    <t>https://www.youtube.com/watch?v=3yaZ7lkQPUQ</t>
  </si>
  <si>
    <t>rtr-Va7VjA8</t>
  </si>
  <si>
    <t>https://www.youtube.com/watch?v=rtr-Va7VjA8</t>
  </si>
  <si>
    <t>https://drive.google.com/file/d/1CFXBhambTKs0DByo6Qfp1kJ6Y96KqIUR/view</t>
  </si>
  <si>
    <t>Calculating average velocity or speed</t>
  </si>
  <si>
    <t>اوسط رفتار یا رفتار کا حساب لگانا</t>
  </si>
  <si>
    <t>oRKxmXwLvUU</t>
  </si>
  <si>
    <t>https://www.youtube.com/watch?v=oRKxmXwLvUU</t>
  </si>
  <si>
    <t>d6R2zUJHWxQ</t>
  </si>
  <si>
    <t>https://www.youtube.com/watch?v=d6R2zUJHWxQ</t>
  </si>
  <si>
    <t>https://drive.google.com/file/d/10zoLjovpubnV-C9zxJuXTd9DqvKlGNtE/view?usp=drive_link</t>
  </si>
  <si>
    <t>Acceleration of aircraft carrier take-off</t>
  </si>
  <si>
    <t>ہوائی جہاز کیریئر ٹیک آف کی تیز رفتار</t>
  </si>
  <si>
    <t>VYgSXBjEA8I</t>
  </si>
  <si>
    <t>https://www.youtube.com/watch?v=VYgSXBjEA8I</t>
  </si>
  <si>
    <t>Wd46hiHdgoM</t>
  </si>
  <si>
    <t>https://www.youtube.com/watch?v=Wd46hiHdgoM</t>
  </si>
  <si>
    <t>https://drive.google.com/file/d/1ucXy0cXcmmO8E3_RvdzKIpc5yMsv5ef8/view?usp=drive_link</t>
  </si>
  <si>
    <t>Acceleration</t>
  </si>
  <si>
    <t>Deriving displacement as a function of time, acceleration, and initial velocity</t>
  </si>
  <si>
    <t>سرعت</t>
  </si>
  <si>
    <t>وقت ، ایکسلریشن ، اور ابتدائی رفتار کے ایک فنکشن کے طور پر بے گھر ہونے کا اخذ کرنا</t>
  </si>
  <si>
    <t>wlB0x9W-qBU</t>
  </si>
  <si>
    <t>https://www.youtube.com/watch?v=wlB0x9W-qBU</t>
  </si>
  <si>
    <t>Rbkwhgs1FZ8</t>
  </si>
  <si>
    <t>https://www.youtube.com/watch?v=Rbkwhgs1FZ8</t>
  </si>
  <si>
    <t>https://drive.google.com/file/d/1ojKqPD2QHfjV89smybMz0jPQc2MX6uiN/view?usp=drive_link</t>
  </si>
  <si>
    <t>Kinematic formulas and projectile motion</t>
  </si>
  <si>
    <t>Plotting projectile displacement, acceleration, and velocity</t>
  </si>
  <si>
    <t>کینیمیٹک فارمولے اور پروجیکٹائل موشن</t>
  </si>
  <si>
    <t>تخمینی نقل مکانی ، ایکسلریشن ، اور رفتار کو پلاٹ کرنا</t>
  </si>
  <si>
    <t>T0zpF_j7Mvo</t>
  </si>
  <si>
    <t>https://www.youtube.com/watch?v=T0zpF_j7Mvo</t>
  </si>
  <si>
    <t>uAL0EYlGATg</t>
  </si>
  <si>
    <t>https://www.youtube.com/watch?v=uAL0EYlGATg</t>
  </si>
  <si>
    <t>https://drive.google.com/file/d/1tHHvR13oPiYH5l9cOSCqUu6IqIsxgnor/view?usp=drive_link</t>
  </si>
  <si>
    <t>Projectile height given time</t>
  </si>
  <si>
    <t>پیش گوئی کی اونچائی وقت</t>
  </si>
  <si>
    <t>IYS4Bd9F3LA</t>
  </si>
  <si>
    <t>https://www.youtube.com/watch?v=IYS4Bd9F3LA</t>
  </si>
  <si>
    <t>CCk79-RCOwY</t>
  </si>
  <si>
    <t>https://www.youtube.com/watch?v=CCk79-RCOwY</t>
  </si>
  <si>
    <t>https://drive.google.com/file/d/1olxLxnCRXDz-MqUlyM-4v063tHl5rzJl/view?usp=drive_link</t>
  </si>
  <si>
    <t>Deriving max projectile displacement given time</t>
  </si>
  <si>
    <t>زیادہ سے زیادہ پرکشیپک بے گھر ہونے کا وقت</t>
  </si>
  <si>
    <t>P7LKEkcNibo</t>
  </si>
  <si>
    <t>https://www.youtube.com/watch?v=P7LKEkcNibo</t>
  </si>
  <si>
    <t>lwM1Tt2dBiA</t>
  </si>
  <si>
    <t>https://www.youtube.com/watch?v=lwM1Tt2dBiA</t>
  </si>
  <si>
    <t>https://drive.google.com/file/d/1kGo3udjSGc1EppG2WxwtWxJUTr8hYyQU/view?usp=drive_link</t>
  </si>
  <si>
    <t>Impact velocity from given height</t>
  </si>
  <si>
    <t>دیئے گئے اونچائی سے رفتار کو متاثر کریں</t>
  </si>
  <si>
    <t>2ZgBJxT9pbU</t>
  </si>
  <si>
    <t>https://www.youtube.com/watch?v=2ZgBJxT9pbU</t>
  </si>
  <si>
    <t>5o5-JM9drbk</t>
  </si>
  <si>
    <t>https://www.youtube.com/watch?v=5o5-JM9drbk</t>
  </si>
  <si>
    <t>https://drive.google.com/file/d/1DTw4oA0i2lN2kay6N3UbzF-USpnKgER9/view?usp=drive_link</t>
  </si>
  <si>
    <t>Viewing g as the value of earth's gravitational field near the surface</t>
  </si>
  <si>
    <t>جی کو سطح کے قریب زمین کے کشش ثقل فیلڈ کی قدر کے طور پر دیکھنا</t>
  </si>
  <si>
    <t>1E3Z_R5AHdg</t>
  </si>
  <si>
    <t>https://www.youtube.com/watch?v=1E3Z_R5AHdg</t>
  </si>
  <si>
    <t>O_qLsI3fvJ8</t>
  </si>
  <si>
    <t>https://www.youtube.com/watch?v=O_qLsI3fvJ8</t>
  </si>
  <si>
    <t>https://drive.google.com/file/d/1gJ6jZ_jUne4zXTjdWVJ21PRY-HpsN-r6/view?usp=drive_link</t>
  </si>
  <si>
    <t>Choosing kinematic equations</t>
  </si>
  <si>
    <t>کائینیٹک مساوات کا انتخاب</t>
  </si>
  <si>
    <t>P3jCdsWJa38</t>
  </si>
  <si>
    <t>https://www.youtube.com/watch?v=P3jCdsWJa38</t>
  </si>
  <si>
    <t>QrEC6wGZd4M</t>
  </si>
  <si>
    <t>https://www.youtube.com/watch?v=QrEC6wGZd4M</t>
  </si>
  <si>
    <t>https://drive.google.com/file/d/1juspVcJWgsSjsT3bbtYOlarpzd8TgTUH/view?usp=drive_link</t>
  </si>
  <si>
    <t>projectile motion</t>
  </si>
  <si>
    <t>Projectile motion (part 1)</t>
  </si>
  <si>
    <t>پرکشیپی تحریک</t>
  </si>
  <si>
    <t>پروجیکٹائل موشن (حصہ 1)</t>
  </si>
  <si>
    <t>15zliAL4llE</t>
  </si>
  <si>
    <t>https://www.youtube.com/watch?v=15zliAL4llE</t>
  </si>
  <si>
    <t>b8RF-g69r-4</t>
  </si>
  <si>
    <t>https://www.youtube.com/watch?v=b8RF-g69r-4</t>
  </si>
  <si>
    <t>https://drive.google.com/file/d/1tY60tnCElIOH8V1tiPwWybxGHS8EWutX/view?usp=drive_link</t>
  </si>
  <si>
    <t>Projectile motion (part 2)</t>
  </si>
  <si>
    <t>پروجیکٹائل موشن (حصہ 2)</t>
  </si>
  <si>
    <t>emdHj6WodLw</t>
  </si>
  <si>
    <t>https://www.youtube.com/watch?v=emdHj6WodLw</t>
  </si>
  <si>
    <t>OFzQzkQUt6g</t>
  </si>
  <si>
    <t>https://www.youtube.com/watch?v=OFzQzkQUt6g</t>
  </si>
  <si>
    <t>https://drive.google.com/file/d/15t6eunKg3dqRSpZ0KZ-NX3DBzEe9x31N/view?usp=drive_link</t>
  </si>
  <si>
    <t>Projectile motion (part 3)</t>
  </si>
  <si>
    <t>پروجیکٹائل موشن (حصہ 3)</t>
  </si>
  <si>
    <t>Y5cSGxdDHz4</t>
  </si>
  <si>
    <t>https://www.youtube.com/watch?v=Y5cSGxdDHz4</t>
  </si>
  <si>
    <t>YghF0UAREHA</t>
  </si>
  <si>
    <t>https://www.youtube.com/watch?v=YghF0UAREHA</t>
  </si>
  <si>
    <t>https://drive.google.com/file/d/1T9nZ_mPPIWKaWq9c-1DEbbawqqlhkkHS/view?usp=drive_link</t>
  </si>
  <si>
    <t>Projectile motion (part 4)</t>
  </si>
  <si>
    <t>پروجیکٹائل موشن (حصہ 4)</t>
  </si>
  <si>
    <t>-W3RkgvLrGI</t>
  </si>
  <si>
    <t>https://www.youtube.com/watch?v=-W3RkgvLrGI</t>
  </si>
  <si>
    <t>zA54DnVrb5A</t>
  </si>
  <si>
    <t>https://www.youtube.com/watch?v=zA54DnVrb5A</t>
  </si>
  <si>
    <t>https://drive.google.com/file/d/1YRVuFQpd_hL7dDA9kOvhV2HZGy3SD37R/view?usp=drive_link</t>
  </si>
  <si>
    <t>Projectile motion (part 5)</t>
  </si>
  <si>
    <t>پروجیکٹائل موشن (حصہ 5)</t>
  </si>
  <si>
    <t>dlpmllTx5MY</t>
  </si>
  <si>
    <t>https://www.youtube.com/watch?v=dlpmllTx5MY</t>
  </si>
  <si>
    <t>NtNz-bFlpB8</t>
  </si>
  <si>
    <t>https://www.youtube.com/watch?v=NtNz-bFlpB8</t>
  </si>
  <si>
    <t>https://drive.google.com/file/d/1dGd-u5IvHPsGfUVkpHO8NEQwggT7cwWO/view?usp=drive_link</t>
  </si>
  <si>
    <t>Two-dimensional motion</t>
  </si>
  <si>
    <t>Horizontally launched projectile</t>
  </si>
  <si>
    <t>دو جہتی تحریک</t>
  </si>
  <si>
    <t>افقی طور پر لانچ کیا گیا پرکشیپک</t>
  </si>
  <si>
    <t>jmSWImPs6fQ</t>
  </si>
  <si>
    <t>https://www.youtube.com/watch?v=jmSWImPs6fQ</t>
  </si>
  <si>
    <t>ZrkWxAim83Y</t>
  </si>
  <si>
    <t>https://www.youtube.com/watch?v=ZrkWxAim83Y</t>
  </si>
  <si>
    <t>https://drive.google.com/file/d/1Th11kd_sKScTOOM9uTij3uJYTWld7WW9/view?usp=drive_link</t>
  </si>
  <si>
    <t>Two-dimensional projectile motion</t>
  </si>
  <si>
    <t>Visualizing vectors in 2 dimensions</t>
  </si>
  <si>
    <t>دو جہتی پروجیکٹائل حرکت</t>
  </si>
  <si>
    <t>2 جہتوں میں ویکٹروں کا تصور کرنا</t>
  </si>
  <si>
    <t>xp6ibuI8UuQ</t>
  </si>
  <si>
    <t>https://www.youtube.com/watch?v=xp6ibuI8UuQ</t>
  </si>
  <si>
    <t>_LEGvPdByIU</t>
  </si>
  <si>
    <t>https://www.youtube.com/watch?v=_LEGvPdByIU</t>
  </si>
  <si>
    <t>https://drive.google.com/file/d/1vL02-w5Nb4XCJnD0DIKofM2a8LLpOyZ7/view?usp=drive_link</t>
  </si>
  <si>
    <t>Projectile at an angle</t>
  </si>
  <si>
    <t>ایک زاویہ پر پروجیکٹائل</t>
  </si>
  <si>
    <t>ZZ39o1rAZWY</t>
  </si>
  <si>
    <t>https://www.youtube.com/watch?v=ZZ39o1rAZWY</t>
  </si>
  <si>
    <t>KgavTydZ_zY</t>
  </si>
  <si>
    <t>https://www.youtube.com/watch?v=KgavTydZ_zY</t>
  </si>
  <si>
    <t>https://drive.google.com/file/d/1uNIeP188XcHqhOq4_y6Zss0Huoy80qnE/view?usp=drive_link</t>
  </si>
  <si>
    <t>Launching and landing on different elevations</t>
  </si>
  <si>
    <t>مختلف بلندیوں پر لانچ اور لینڈنگ</t>
  </si>
  <si>
    <t>a5QnXi_lZII</t>
  </si>
  <si>
    <t>https://www.youtube.com/watch?v=a5QnXi_lZII</t>
  </si>
  <si>
    <t>Uv8xG5wlt1M</t>
  </si>
  <si>
    <t>https://www.youtube.com/watch?v=Uv8xG5wlt1M</t>
  </si>
  <si>
    <t>https://drive.google.com/file/d/1RE5ifgzDcJMMuXw4g24eWeWbsQKeXi8S/view?usp=drive_link</t>
  </si>
  <si>
    <t>Total displacement for projectile</t>
  </si>
  <si>
    <t>پرکشیپک کے لئے کل بے گھر ہونا</t>
  </si>
  <si>
    <t>UXORCpvKYiI</t>
  </si>
  <si>
    <t>https://www.youtube.com/watch?v=UXORCpvKYiI</t>
  </si>
  <si>
    <t>u3OTBaCXmoY</t>
  </si>
  <si>
    <t>https://www.youtube.com/watch?v=u3OTBaCXmoY</t>
  </si>
  <si>
    <t>https://drive.google.com/file/d/1aGIhu4QWEpbOiuJ0auIXDSCXL-a24Gx-/view?usp=drive_link</t>
  </si>
  <si>
    <t>Total final velocity for projectile</t>
  </si>
  <si>
    <t>پرکشیپک کے لئے کل آخری رفتار</t>
  </si>
  <si>
    <t>sTp4cI9VyCU</t>
  </si>
  <si>
    <t>https://www.youtube.com/watch?v=sTp4cI9VyCU</t>
  </si>
  <si>
    <t>vOpIo-9QBmA</t>
  </si>
  <si>
    <t>https://www.youtube.com/watch?v=vOpIo-9QBmA</t>
  </si>
  <si>
    <t>https://drive.google.com/file/d/1cz61BkjENdgaEoJYakB1sOPOFMtNUSR6/view?usp=drive_link</t>
  </si>
  <si>
    <t>Unit vectors and engineering notation</t>
  </si>
  <si>
    <t>یونٹ ویکٹر اور انجینئرنگ کا اشارہ</t>
  </si>
  <si>
    <t>2QjdcVTgTTA</t>
  </si>
  <si>
    <t>https://www.youtube.com/watch?v=2QjdcVTgTTA</t>
  </si>
  <si>
    <t>wPaFGdl7Yg0</t>
  </si>
  <si>
    <t>https://www.youtube.com/watch?v=wPaFGdl7Yg0</t>
  </si>
  <si>
    <t>https://drive.google.com/file/d/1z0kzmH4C5vatX8VW-ZVLrEpAaStbGcmM/view?usp=drive_link</t>
  </si>
  <si>
    <t>Projectile motion with ordered set notation</t>
  </si>
  <si>
    <t>آرڈرڈ سیٹ نوٹیشن کے ساتھ پرکشیپک تحریک</t>
  </si>
  <si>
    <t>jl_gQ-eL3xo</t>
  </si>
  <si>
    <t>https://www.youtube.com/watch?v=jl_gQ-eL3xo</t>
  </si>
  <si>
    <t>-fMAbTrlafE</t>
  </si>
  <si>
    <t>https://www.youtube.com/watch?v=-fMAbTrlafE</t>
  </si>
  <si>
    <t>https://drive.google.com/file/d/1mRc09lOWvG3VAMld7GUKrP47U3tC494-/view?usp=drive_link</t>
  </si>
  <si>
    <t>Optimal angle for a projectile</t>
  </si>
  <si>
    <t>Optimal angle for a projectile part 1: components of initial velocity</t>
  </si>
  <si>
    <t>ایک پروجیکٹائل حصہ 1 کے لیے بہترین زاویہ: ابتدائی رفتار کے اجزاء</t>
  </si>
  <si>
    <t>ایک پرکشیپک حصہ 1 کے لئے زیادہ سے زیادہ زاویہ: ابتدائی رفتار کے اجزاء</t>
  </si>
  <si>
    <t>RhUdv0jjfcE</t>
  </si>
  <si>
    <t>https://www.youtube.com/watch?v=RhUdv0jjfcE</t>
  </si>
  <si>
    <t>_Q9UZuf8ewg</t>
  </si>
  <si>
    <t>https://www.youtube.com/watch?v=_Q9UZuf8ewg</t>
  </si>
  <si>
    <t>https://drive.google.com/file/d/10Pd5_wEzjx6pswKEMcQN1o1QfFkycZXf/view?usp=drive_link</t>
  </si>
  <si>
    <t>Optimal angle for a projectile part 2: hangtime</t>
  </si>
  <si>
    <t>ایک پرکشیپک حصہ 2 کے لئے زیادہ سے زیادہ زاویہ: ہینگ ٹائم</t>
  </si>
  <si>
    <t>XtAB9GOfLiM</t>
  </si>
  <si>
    <t>https://www.youtube.com/watch?v=XtAB9GOfLiM</t>
  </si>
  <si>
    <t>aFXUUHZWYi4</t>
  </si>
  <si>
    <t>https://www.youtube.com/watch?v=aFXUUHZWYi4</t>
  </si>
  <si>
    <t>https://drive.google.com/file/d/1PWlvMlXZ2kuFnkZDtnmJMoqy698ZNk5T/view?usp=drive_link</t>
  </si>
  <si>
    <t>Optimal angle for a projectile part 3: horizontal distance as a function of angle (and speed)</t>
  </si>
  <si>
    <t>ایک پرکشیپک حصہ 3 کے لئے زیادہ سے زیادہ زاویہ: زاویہ (اور رفتار) کے فنکشن کے طور پر افقی فاصلہ</t>
  </si>
  <si>
    <t>-h_x8TwC1ik</t>
  </si>
  <si>
    <t>https://www.youtube.com/watch?v=-h_x8TwC1ik</t>
  </si>
  <si>
    <t>KEhdt6Vve1s</t>
  </si>
  <si>
    <t>https://www.youtube.com/watch?v=KEhdt6Vve1s</t>
  </si>
  <si>
    <t>https://drive.google.com/file/d/1UXdM3cy5AlPL1Tl_j7oQPd_wsRfzqN2c/view?usp=drive_link</t>
  </si>
  <si>
    <t>Optimal angle for a projectile part 4: finding the optimal angle and distance with a bit of calculus</t>
  </si>
  <si>
    <t>ایک پروجیکٹائل حصہ 4 کے لئے زیادہ سے زیادہ زاویہ: تھوڑا سا کیلکولس کے ساتھ زیادہ سے زیادہ زاویہ اور فاصلہ تلاش کرنا</t>
  </si>
  <si>
    <t>snw0BrCBQYQ</t>
  </si>
  <si>
    <t>https://www.youtube.com/watch?v=snw0BrCBQYQ</t>
  </si>
  <si>
    <t>K1EAfEXVl5s</t>
  </si>
  <si>
    <t>https://www.youtube.com/watch?v=K1EAfEXVl5s</t>
  </si>
  <si>
    <t>https://drive.google.com/file/d/18rKm9KtaIbg9VRXFiOsKcBIDtp0O8hCM/view?usp=drive_link</t>
  </si>
  <si>
    <t>Force &amp; laws of motion</t>
  </si>
  <si>
    <t>Newton's first law &amp; unbalanced forces</t>
  </si>
  <si>
    <t>Newton's first law intro (forces causes motion?)</t>
  </si>
  <si>
    <t>نیوٹن کا پہلا قانون اور غیر متوازن قوتیں</t>
  </si>
  <si>
    <t>طاقت اور تحریک کے قوانین</t>
  </si>
  <si>
    <t>نیوٹن کا پہلا قانون انٹرو (فورسز تحریک کا سبب بنتی ہے؟)</t>
  </si>
  <si>
    <t>5-ZFOhHQS68</t>
  </si>
  <si>
    <t>https://www.youtube.com/watch?v=5-ZFOhHQS68</t>
  </si>
  <si>
    <t>-6GBdsNSkls</t>
  </si>
  <si>
    <t>https://www.youtube.com/watch?v=-6GBdsNSkls</t>
  </si>
  <si>
    <t>https://drive.google.com/file/d/1szEYa9egr4e2zVCPI6ZeOAJX5-2XI9bk/view</t>
  </si>
  <si>
    <t>Balanced &amp; unbalanced forces</t>
  </si>
  <si>
    <t>متوازن اور غیر متوازن قوتیں</t>
  </si>
  <si>
    <t>oNgo9bbDi7Q</t>
  </si>
  <si>
    <t>https://www.youtube.com/watch?v=oNgo9bbDi7Q</t>
  </si>
  <si>
    <t>TKFMnGSz9zE</t>
  </si>
  <si>
    <t>https://www.youtube.com/watch?v=TKFMnGSz9zE</t>
  </si>
  <si>
    <t>https://drive.google.com/file/d/12zpg61dJXKjbeili0aUWq7unLyi3vI5_/view?usp=drive_link</t>
  </si>
  <si>
    <t>Newton's second law &amp; Inertia</t>
  </si>
  <si>
    <t>Finding force - newton's second law (solved example)</t>
  </si>
  <si>
    <t>نیوٹن کا دوسرا قانون اور جڑتا</t>
  </si>
  <si>
    <t>فورس کی تلاش - نیوٹن کا دوسرا قانون (حل شدہ مثال)</t>
  </si>
  <si>
    <t>A-0EWBCxikg</t>
  </si>
  <si>
    <t>https://www.youtube.com/watch?v=A-0EWBCxikg</t>
  </si>
  <si>
    <t>8bvgfKaUQ2s</t>
  </si>
  <si>
    <t>https://www.youtube.com/watch?v=8bvgfKaUQ2s</t>
  </si>
  <si>
    <t>https://drive.google.com/file/d/1B04KO9cLNa7Scky9mIpr78PJHxc9EHKu/view?usp=drive_link</t>
  </si>
  <si>
    <t>Momentum and force</t>
  </si>
  <si>
    <t>Intro to momentum (&amp; it's meaning)</t>
  </si>
  <si>
    <t>رفتار اور قوت</t>
  </si>
  <si>
    <t>رفتار سے تعارف (اور اس کا مطلب ہے)</t>
  </si>
  <si>
    <t>vKsxswK3RFg</t>
  </si>
  <si>
    <t>https://www.youtube.com/watch?v=vKsxswK3RFg</t>
  </si>
  <si>
    <t>3EltS6LZuf0</t>
  </si>
  <si>
    <t>https://www.youtube.com/watch?v=3EltS6LZuf0</t>
  </si>
  <si>
    <t>https://drive.google.com/file/d/1pTHSV7pBigaQ_56NhlKZZfC0vZ8kbAES/view?usp=drive_link</t>
  </si>
  <si>
    <t>Newton's second law &amp; momentum</t>
  </si>
  <si>
    <t>نیوٹن کا دوسرا قانون اور رفتار</t>
  </si>
  <si>
    <t>ou9YMWlJgkE</t>
  </si>
  <si>
    <t>https://www.youtube.com/watch?v=ou9YMWlJgkE</t>
  </si>
  <si>
    <t>zRbouN9rQtU</t>
  </si>
  <si>
    <t>https://www.youtube.com/watch?v=zRbouN9rQtU</t>
  </si>
  <si>
    <t>https://drive.google.com/file/d/1yLT1fFVYOtBipss12X_fmJhIc0U5JoHY/view?usp=drive_link</t>
  </si>
  <si>
    <t>Calculating momentum changes - solved example</t>
  </si>
  <si>
    <t>رفتار کی تبدیلیوں کا حساب لگانا - حل شدہ مثال</t>
  </si>
  <si>
    <t>FOVa9YQc4Fs</t>
  </si>
  <si>
    <t>https://www.youtube.com/watch?v=FOVa9YQc4Fs</t>
  </si>
  <si>
    <t>6uzhMccXMBU</t>
  </si>
  <si>
    <t>https://www.youtube.com/watch?v=6uzhMccXMBU</t>
  </si>
  <si>
    <t>https://drive.google.com/file/d/1XgzDiCbi76UZaNhLz65cZp8Lvi-8qWsJ/view?t=160</t>
  </si>
  <si>
    <t>Conservation of momentum</t>
  </si>
  <si>
    <t>رفتار کا تحفظ</t>
  </si>
  <si>
    <t>8HXISImmGuQ</t>
  </si>
  <si>
    <t>https://www.youtube.com/watch?v=8HXISImmGuQ</t>
  </si>
  <si>
    <t>LmxrXRRCpSk</t>
  </si>
  <si>
    <t>https://www.youtube.com/watch?v=LmxrXRRCpSk</t>
  </si>
  <si>
    <t>https://drive.google.com/file/d/1l4LwQgVej_4jqGQ0gS6G0fSTj6e30ptF/view?usp=drive_link</t>
  </si>
  <si>
    <t>Momentum conservation - solved example</t>
  </si>
  <si>
    <t>رفتار کا تحفظ - حل شدہ مثال</t>
  </si>
  <si>
    <t>VwnSR8X8LrA</t>
  </si>
  <si>
    <t>https://www.youtube.com/watch?v=VwnSR8X8LrA</t>
  </si>
  <si>
    <t>17dwhm_ivPs</t>
  </si>
  <si>
    <t>https://www.youtube.com/watch?v=17dwhm_ivPs</t>
  </si>
  <si>
    <t>https://drive.google.com/file/d/10Urq4GOlcBCe01BKFORk724JjYaWDwqp/view?usp=drive_link</t>
  </si>
  <si>
    <t>Momentum conservation derivation</t>
  </si>
  <si>
    <t>رفتار کے تحفظ سے ماخوذ</t>
  </si>
  <si>
    <t>NunII3iPsR4</t>
  </si>
  <si>
    <t>https://www.youtube.com/watch?v=NunII3iPsR4</t>
  </si>
  <si>
    <t>FiEsrpMYNSo</t>
  </si>
  <si>
    <t>https://www.youtube.com/watch?v=FiEsrpMYNSo</t>
  </si>
  <si>
    <t>https://drive.google.com/file/d/1O3sjsJKnh_cgEUWJGQZAnWP6jVO_I7_9/view?usp=drive_link</t>
  </si>
  <si>
    <t>Forces and Newton's laws of motion</t>
  </si>
  <si>
    <t>Newton's laws of motion</t>
  </si>
  <si>
    <t>Newton's first law of motion introduction</t>
  </si>
  <si>
    <t>نیوٹن کے حرکت کے قوانین</t>
  </si>
  <si>
    <t>فورسز اور نیوٹن کے تحریک کے قوانین</t>
  </si>
  <si>
    <t>نیوٹن کا تحریک تعارف کا پہلا قانون</t>
  </si>
  <si>
    <t>nSOcHFahe2Q</t>
  </si>
  <si>
    <t>https://www.youtube.com/watch?v=nSOcHFahe2Q</t>
  </si>
  <si>
    <t>SVDDMrxxug0</t>
  </si>
  <si>
    <t>https://www.youtube.com/watch?v=SVDDMrxxug0</t>
  </si>
  <si>
    <t>https://drive.google.com/file/d/1LdN1JJcQXhyUR1wTUsUXN5-E5HlhorNP/view?t=33</t>
  </si>
  <si>
    <t>More on newton's second law</t>
  </si>
  <si>
    <t>نیوٹن کے دوسرے قانون پر مزید</t>
  </si>
  <si>
    <t>24vtg9Ehr0Q</t>
  </si>
  <si>
    <t>https://www.youtube.com/watch?v=24vtg9Ehr0Q</t>
  </si>
  <si>
    <t>Aik7sQpxQFg</t>
  </si>
  <si>
    <t>https://www.youtube.com/watch?v=Aik7sQpxQFg</t>
  </si>
  <si>
    <t>https://drive.google.com/file/d/1djgHcoRoWsytCQMSLqN7eiv6sslzrseb/view?usp=drive_link</t>
  </si>
  <si>
    <t>More on newton's third law</t>
  </si>
  <si>
    <t>نیوٹن کے تیسرے قانون پر مزید</t>
  </si>
  <si>
    <t>jhydxvtJKPo</t>
  </si>
  <si>
    <t>https://www.youtube.com/watch?v=jhydxvtJKPo</t>
  </si>
  <si>
    <t>MUnEHDqWaRo</t>
  </si>
  <si>
    <t>https://www.youtube.com/watch?v=MUnEHDqWaRo</t>
  </si>
  <si>
    <t>https://drive.google.com/file/d/1XDTu7cQR2NEsFgF67PSqMSa5N0Ftlk1o/view?usp=drive_link</t>
  </si>
  <si>
    <t>Normal force and contact force</t>
  </si>
  <si>
    <t>More on normal force (shoe on floor)</t>
  </si>
  <si>
    <t>عام قوت اور رابطہ قوت</t>
  </si>
  <si>
    <t>عام قوت پر مزید (فرش پر جوتا)</t>
  </si>
  <si>
    <t>1CTdrWFNkGo</t>
  </si>
  <si>
    <t>https://www.youtube.com/watch?v=1CTdrWFNkGo</t>
  </si>
  <si>
    <t>8EG_rWx4DIc</t>
  </si>
  <si>
    <t>https://www.youtube.com/watch?v=8EG_rWx4DIc</t>
  </si>
  <si>
    <t>https://drive.google.com/file/d/1wbOBWOmNMjE4ewyFQqsh54uN1MTY3l7X/view?usp=drive_link</t>
  </si>
  <si>
    <t>More on normal force (shoe on wall)</t>
  </si>
  <si>
    <t>عام قوت پر مزید (دیوار پر جوتا)</t>
  </si>
  <si>
    <t>N_J5SeI_62U</t>
  </si>
  <si>
    <t>https://www.youtube.com/watch?v=N_J5SeI_62U</t>
  </si>
  <si>
    <t>k4FaMEMfSxM</t>
  </si>
  <si>
    <t>https://www.youtube.com/watch?v=k4FaMEMfSxM</t>
  </si>
  <si>
    <t>https://drive.google.com/file/d/1SlGYjDhUa67JduIKFjbpwC3RAxux6Ixj/view?usp=drive_link</t>
  </si>
  <si>
    <t>Inclined planes and friction</t>
  </si>
  <si>
    <t>Force of friction keeping the block stationary</t>
  </si>
  <si>
    <t>مائل طیارے اور رگڑ</t>
  </si>
  <si>
    <t>بلاک اسٹیشنری کو برقرار رکھنے کے رگڑ کی طاقت</t>
  </si>
  <si>
    <t>v8ODIMqbQ44</t>
  </si>
  <si>
    <t>https://www.youtube.com/watch?v=v8ODIMqbQ44</t>
  </si>
  <si>
    <t>IgV6nAd13Yc</t>
  </si>
  <si>
    <t>https://www.youtube.com/watch?v=IgV6nAd13Yc</t>
  </si>
  <si>
    <t>https://drive.google.com/file/d/1Z36T-tigkQrLKuT8pcrsrtnT2eE3ojKZ/view?usp=drive_link</t>
  </si>
  <si>
    <t>Force of friction keeping velocity constant</t>
  </si>
  <si>
    <t>رفتار کو برقرار رکھنے کے رگڑ کی طاقت</t>
  </si>
  <si>
    <t>iA7Thhnzc64</t>
  </si>
  <si>
    <t>https://www.youtube.com/watch?v=iA7Thhnzc64</t>
  </si>
  <si>
    <t>GQrKJ9EWnFc</t>
  </si>
  <si>
    <t>https://www.youtube.com/watch?v=GQrKJ9EWnFc</t>
  </si>
  <si>
    <t>https://drive.google.com/file/d/1KEolAUnjUiVP1zwI9Ti4d4DZk5-5wpJu/view?usp=drive_link</t>
  </si>
  <si>
    <t>Tension</t>
  </si>
  <si>
    <t>The force of tension</t>
  </si>
  <si>
    <t>تناؤ</t>
  </si>
  <si>
    <t>تناؤ کی طاقت</t>
  </si>
  <si>
    <t>9BJ_WWRgtLc</t>
  </si>
  <si>
    <t>https://www.youtube.com/watch?v=9BJ_WWRgtLc</t>
  </si>
  <si>
    <t>Zqmg3JwTsng</t>
  </si>
  <si>
    <t>https://www.youtube.com/watch?v=Zqmg3JwTsng</t>
  </si>
  <si>
    <t>https://drive.google.com/file/d/1EVb5WtliabkULY_hfjV_Ld8LuDfj0uQC/view?usp=drive_link</t>
  </si>
  <si>
    <t>Mild and medium tension</t>
  </si>
  <si>
    <t>ہلکا اور درمیانی تناؤ</t>
  </si>
  <si>
    <t>aHlOp5nYs28</t>
  </si>
  <si>
    <t>https://www.youtube.com/watch?v=aHlOp5nYs28</t>
  </si>
  <si>
    <t>8KVXkVJpLb0</t>
  </si>
  <si>
    <t>https://www.youtube.com/watch?v=8KVXkVJpLb0</t>
  </si>
  <si>
    <t>https://drive.google.com/file/d/1Q-Z_6FMnLIQhtjrr7WqjGRfq5pHwNSHs/view?usp=drive_link</t>
  </si>
  <si>
    <t>Super hot tension</t>
  </si>
  <si>
    <t>سپر گرم تناؤ</t>
  </si>
  <si>
    <t>EEnzhdQJUYA</t>
  </si>
  <si>
    <t>https://www.youtube.com/watch?v=EEnzhdQJUYA</t>
  </si>
  <si>
    <t>uegDUjbmfxQ</t>
  </si>
  <si>
    <t>https://www.youtube.com/watch?v=uegDUjbmfxQ</t>
  </si>
  <si>
    <t>https://drive.google.com/file/d/1G2kXC5L0pjg9_2ipbu15Ej2BjU57lAcy/view?usp=drive_link</t>
  </si>
  <si>
    <t>Treating systems</t>
  </si>
  <si>
    <t>Treating systems (the hard way)</t>
  </si>
  <si>
    <t>علاج کے نظام</t>
  </si>
  <si>
    <t>علاج کے نظام (مشکل طریقے سے)</t>
  </si>
  <si>
    <t>QKXeZFwFPS0</t>
  </si>
  <si>
    <t>https://www.youtube.com/watch?v=QKXeZFwFPS0</t>
  </si>
  <si>
    <t>veaZstOcRyc</t>
  </si>
  <si>
    <t>https://www.youtube.com/watch?v=veaZstOcRyc</t>
  </si>
  <si>
    <t>https://drive.google.com/file/d/1--z64tvDM9JnfzoKeFFPJoYVv8K6WnhJ/view?usp=drive_link</t>
  </si>
  <si>
    <t>Treating systems (the easy way)</t>
  </si>
  <si>
    <t>علاج کے نظام (آسان طریقہ)</t>
  </si>
  <si>
    <t>UrfLAlk2b_8</t>
  </si>
  <si>
    <t>https://www.youtube.com/watch?v=UrfLAlk2b_8</t>
  </si>
  <si>
    <t>Ux2rlsropug</t>
  </si>
  <si>
    <t>https://www.youtube.com/watch?v=Ux2rlsropug</t>
  </si>
  <si>
    <t>https://drive.google.com/file/d/17qGkHTPEffyUdUXRgBmKp9u3TvSlvMYX/view?usp=drive_link</t>
  </si>
  <si>
    <t>Two masses hanging from a pulley</t>
  </si>
  <si>
    <t>ایک گھرنی سے لٹکے ہوئے دو عوام</t>
  </si>
  <si>
    <t>BrLbtCnrPaA</t>
  </si>
  <si>
    <t>https://www.youtube.com/watch?v=BrLbtCnrPaA</t>
  </si>
  <si>
    <t>3rhw6deMeIs</t>
  </si>
  <si>
    <t>https://www.youtube.com/watch?v=3rhw6deMeIs</t>
  </si>
  <si>
    <t>https://drive.google.com/file/d/1dpY18q-maauq5hYs0JXcBbhglJx1_irW/view?usp=drive_link</t>
  </si>
  <si>
    <t>Three box system problem</t>
  </si>
  <si>
    <t>تین باکس سسٹم کا مسئلہ</t>
  </si>
  <si>
    <t>ibdidr-bEvI</t>
  </si>
  <si>
    <t>https://www.youtube.com/watch?v=ibdidr-bEvI</t>
  </si>
  <si>
    <t>Pg3OE9LUGsg</t>
  </si>
  <si>
    <t>https://www.youtube.com/watch?v=Pg3OE9LUGsg</t>
  </si>
  <si>
    <t>https://drive.google.com/file/d/1v0KK0UPwyYJJw7ntcm1gzYm9HhRDACXY/view?usp=drive_link</t>
  </si>
  <si>
    <t>Masses on incline system problem</t>
  </si>
  <si>
    <t>مائل نظام کے مسئلے پر عوام</t>
  </si>
  <si>
    <t>_0nDUXO0k7o</t>
  </si>
  <si>
    <t>https://www.youtube.com/watch?v=_0nDUXO0k7o</t>
  </si>
  <si>
    <t>UmVptwoIm_s</t>
  </si>
  <si>
    <t>https://www.youtube.com/watch?v=UmVptwoIm_s</t>
  </si>
  <si>
    <t>https://drive.google.com/file/d/1PHPYVNshGPuBZJrwdQh4a9CoFhkROuva/view?usp=drive_link</t>
  </si>
  <si>
    <t>Gravity</t>
  </si>
  <si>
    <t>Universal law of gravity</t>
  </si>
  <si>
    <t>Universal law of gravity example</t>
  </si>
  <si>
    <t>کشش ثقل کا عالمی قانون</t>
  </si>
  <si>
    <t>کشش ثقل</t>
  </si>
  <si>
    <t>کشش ثقل کی عالمگیر قانون مثال</t>
  </si>
  <si>
    <t>qyqamIpB6dE</t>
  </si>
  <si>
    <t>https://www.youtube.com/watch?v=qyqamIpB6dE</t>
  </si>
  <si>
    <t>fglZtg7yNvQ</t>
  </si>
  <si>
    <t>https://www.youtube.com/watch?v=fglZtg7yNvQ</t>
  </si>
  <si>
    <t>https://drive.google.com/file/d/1eqb1NvZhcvnZvpjBfS1rNZ3BfHw_j6e3/view?usp=drive_link</t>
  </si>
  <si>
    <t>Free fall &amp; Acceleration due to gravity:</t>
  </si>
  <si>
    <t>Mass &amp; weight</t>
  </si>
  <si>
    <t>کشش ثقل کی وجہ سے مفت زوال اور سرعت</t>
  </si>
  <si>
    <t>بڑے پیمانے پر اور وزن</t>
  </si>
  <si>
    <t>INZNifEXOcQ</t>
  </si>
  <si>
    <t>https://www.youtube.com/watch?v=INZNifEXOcQ</t>
  </si>
  <si>
    <t>7qi1NenGgwc</t>
  </si>
  <si>
    <t>https://www.youtube.com/watch?v=7qi1NenGgwc</t>
  </si>
  <si>
    <t>https://drive.google.com/file/d/1Ve4lbfLzpVC83IexlI7y0R_qAwBqte24/view?usp=drive_link</t>
  </si>
  <si>
    <t>Motion of objects in the influence of gravitational force of earth</t>
  </si>
  <si>
    <t>Free fall 1 body - solved example</t>
  </si>
  <si>
    <t>زمین کی کشش ثقل کے اثر میں اشیاء کی حرکت</t>
  </si>
  <si>
    <t>مفت زوال 1 جسم - حل شدہ مثال</t>
  </si>
  <si>
    <t>tKIT68tYKnQ</t>
  </si>
  <si>
    <t>https://www.youtube.com/watch?v=tKIT68tYKnQ</t>
  </si>
  <si>
    <t>jN6-qDZ-Uek</t>
  </si>
  <si>
    <t>https://www.youtube.com/watch?v=jN6-qDZ-Uek</t>
  </si>
  <si>
    <t>https://drive.google.com/file/d/18B35NrWUiFkRwJh0Ho0mTPPRPZMvGsMJ/view?usp=drive_link</t>
  </si>
  <si>
    <t>Free fall - 2 body solved numerical</t>
  </si>
  <si>
    <t>مفت موسم خزاں - 2 جسم حل شدہ عددی</t>
  </si>
  <si>
    <t>j_kbd0aYlbg</t>
  </si>
  <si>
    <t>https://www.youtube.com/watch?v=j_kbd0aYlbg</t>
  </si>
  <si>
    <t>GwnnA9w750s</t>
  </si>
  <si>
    <t>https://www.youtube.com/watch?v=GwnnA9w750s</t>
  </si>
  <si>
    <t>https://drive.google.com/file/d/1Se7zAkeUGwhSSW_HTAAMvVEoFfN6Ag4k/view?usp=drive_link</t>
  </si>
  <si>
    <t>Free fall - total time up &amp; down solved example</t>
  </si>
  <si>
    <t>مفت زوال - کل وقت اوپر اور نیچے حل شدہ مثال</t>
  </si>
  <si>
    <t>9WWEOP97JpI</t>
  </si>
  <si>
    <t>https://www.youtube.com/watch?v=9WWEOP97JpI</t>
  </si>
  <si>
    <t>KBUxk38LQYs</t>
  </si>
  <si>
    <t>https://www.youtube.com/watch?v=KBUxk38LQYs</t>
  </si>
  <si>
    <t>https://drive.google.com/file/d/1rTvOJpe1w8ZBhMZRyJf7AlUUGDuPQhq6/view?usp=drive_link</t>
  </si>
  <si>
    <t>Thrust &amp; pressure</t>
  </si>
  <si>
    <t>Pressure &amp; thrust</t>
  </si>
  <si>
    <t>زور اور دباؤ</t>
  </si>
  <si>
    <t>دباؤ اور زور</t>
  </si>
  <si>
    <t>hAIYoWrXemY</t>
  </si>
  <si>
    <t>https://www.youtube.com/watch?v=hAIYoWrXemY</t>
  </si>
  <si>
    <t>qrAfiFTFtn8</t>
  </si>
  <si>
    <t>https://www.youtube.com/watch?v=qrAfiFTFtn8</t>
  </si>
  <si>
    <t>https://drive.google.com/file/d/19Bjl-R2BXzYhpn1bs8WzLHjBXuPs-ASz/view?usp=drive_link</t>
  </si>
  <si>
    <t>Calculating pressure due to weight</t>
  </si>
  <si>
    <t>وزن کی وجہ سے دباؤ کا حساب لگانا</t>
  </si>
  <si>
    <t>MMc9UPI2aLM</t>
  </si>
  <si>
    <t>https://www.youtube.com/watch?v=MMc9UPI2aLM</t>
  </si>
  <si>
    <t>zbG8o_9am7I</t>
  </si>
  <si>
    <t>https://www.youtube.com/watch?v=zbG8o_9am7I</t>
  </si>
  <si>
    <t>https://drive.google.com/file/d/1WIgtDpf6JJwhS7xCulIAGbbZ5KChEGM-/view?usp=drive_link</t>
  </si>
  <si>
    <t>Pressure in liquids &amp; Archimedes principle</t>
  </si>
  <si>
    <t>Pressure in liquids</t>
  </si>
  <si>
    <t>مائعات میں دباؤ اور آرکیمیڈیز اصول</t>
  </si>
  <si>
    <t>مائعات میں دباؤ</t>
  </si>
  <si>
    <t>qq4WW8snlKc</t>
  </si>
  <si>
    <t>https://www.youtube.com/watch?v=qq4WW8snlKc</t>
  </si>
  <si>
    <t>a3gXE4ANGs0</t>
  </si>
  <si>
    <t>https://www.youtube.com/watch?v=a3gXE4ANGs0</t>
  </si>
  <si>
    <t>https://drive.google.com/file/d/1ijAX6vw356rs06tf_HYLEUEf0AUqUsZc/view?usp=drive_link</t>
  </si>
  <si>
    <t>Archimedes principle &amp; buoyancy</t>
  </si>
  <si>
    <t>آرکیمیڈیز اصول اور خوشی</t>
  </si>
  <si>
    <t>vzID7ds600c</t>
  </si>
  <si>
    <t>https://www.youtube.com/watch?v=vzID7ds600c</t>
  </si>
  <si>
    <t>1Z8ZLOFm3Xo</t>
  </si>
  <si>
    <t>https://www.youtube.com/watch?v=1Z8ZLOFm3Xo</t>
  </si>
  <si>
    <t>https://drive.google.com/file/d/1QJ9c4vHeEEQ4JRIrcS0hFn7ZdgRf6eJV/view?usp=drive_link</t>
  </si>
  <si>
    <t>Density and condition for floating</t>
  </si>
  <si>
    <t>Condition for floating</t>
  </si>
  <si>
    <t>تیرنے کے لیے کثافت اور حالت</t>
  </si>
  <si>
    <t>تیرنے کی حالت</t>
  </si>
  <si>
    <t>eSc6N4zj3Zk</t>
  </si>
  <si>
    <t>https://www.youtube.com/watch?v=eSc6N4zj3Zk</t>
  </si>
  <si>
    <t>OViuT7TkdVY</t>
  </si>
  <si>
    <t>https://www.youtube.com/watch?v=OViuT7TkdVY</t>
  </si>
  <si>
    <t>https://drive.google.com/file/d/1O8NhQyMspp6fOPbK24Gc7DHkrmWFqZNC/view?usp=drive_link</t>
  </si>
  <si>
    <t>Calculating mass of displaced liquid</t>
  </si>
  <si>
    <t>بے گھر ہونے والے مائع کے بڑے پیمانے پر حساب لگانا</t>
  </si>
  <si>
    <t>3mWV4hrE8H8</t>
  </si>
  <si>
    <t>https://www.youtube.com/watch?v=3mWV4hrE8H8</t>
  </si>
  <si>
    <t>mlaYXWuZm-w</t>
  </si>
  <si>
    <t>https://www.youtube.com/watch?v=mlaYXWuZm-w</t>
  </si>
  <si>
    <t>https://drive.google.com/file/d/14uCPHJe5OyJpFWaroRFUhEXLHnyea8oz/view?usp=drive_link</t>
  </si>
  <si>
    <t>Relative density</t>
  </si>
  <si>
    <t>Relative density (specific gravity)</t>
  </si>
  <si>
    <t>رشتہ دار کثافت</t>
  </si>
  <si>
    <t>متعلقہ کثافت (مخصوص کشش ثقل)</t>
  </si>
  <si>
    <t>WtqjcKlUKFM</t>
  </si>
  <si>
    <t>https://www.youtube.com/watch?v=WtqjcKlUKFM</t>
  </si>
  <si>
    <t>FuRb15lYlFE</t>
  </si>
  <si>
    <t>https://www.youtube.com/watch?v=FuRb15lYlFE</t>
  </si>
  <si>
    <t>https://drive.google.com/file/d/108o7topynSW9WJUolPtU5sEmD1nxcxGB/view?usp=drive_link</t>
  </si>
  <si>
    <t>Gravitation (Hindi)</t>
  </si>
  <si>
    <t>Newton's law of gravitation (Hindi)</t>
  </si>
  <si>
    <t>Introduction to gravity (hindi)</t>
  </si>
  <si>
    <t>نیوٹن کا قانون کشش ثقل (ہندی)</t>
  </si>
  <si>
    <t>کشش ثقل (ہندی)</t>
  </si>
  <si>
    <t>کشش ثقل کا تعارف (ہندی)</t>
  </si>
  <si>
    <t>DFup8QRqur0</t>
  </si>
  <si>
    <t>https://www.youtube.com/watch?v=DFup8QRqur0</t>
  </si>
  <si>
    <t>tjuI8p2--II</t>
  </si>
  <si>
    <t>https://www.youtube.com/watch?v=tjuI8p2--II</t>
  </si>
  <si>
    <t>https://drive.google.com/file/d/1TUyXC53T5-QvUbaZfVAV6qONoI8uhHOd/view</t>
  </si>
  <si>
    <t>Mass and weight clarification (hindi)</t>
  </si>
  <si>
    <t>بڑے پیمانے پر اور وزن کی وضاحت (ہندی)</t>
  </si>
  <si>
    <t>L3cSd8b498Y</t>
  </si>
  <si>
    <t>https://www.youtube.com/watch?v=L3cSd8b498Y</t>
  </si>
  <si>
    <t>c4RHnARXcPI</t>
  </si>
  <si>
    <t>https://www.youtube.com/watch?v=c4RHnARXcPI</t>
  </si>
  <si>
    <t>https://drive.google.com/file/d/1v75HQ9kWwTV5FSYa414pOTI74qgsVXCQ/view?t=2</t>
  </si>
  <si>
    <t>Gravity for astronauts in orbit (hindi)</t>
  </si>
  <si>
    <t>مدار میں خلابازوں کے لئے کشش ثقل (ہندی)</t>
  </si>
  <si>
    <t>HcFn3qvgjzY</t>
  </si>
  <si>
    <t>https://www.youtube.com/watch?v=HcFn3qvgjzY</t>
  </si>
  <si>
    <t>hcrqiQPk4PM</t>
  </si>
  <si>
    <t>https://www.youtube.com/watch?v=hcrqiQPk4PM</t>
  </si>
  <si>
    <t>https://drive.google.com/file/d/1GoxDdA0xL4UH1dR3i0dUArocAPLQhh39/view</t>
  </si>
  <si>
    <t>Would a brick or feather fall faster? (hindi)</t>
  </si>
  <si>
    <t>کیا کوئی اینٹ یا پنکھ تیزی سے گر جائے گا؟ (ہندی)</t>
  </si>
  <si>
    <t>96EdcPMEbHo</t>
  </si>
  <si>
    <t>https://www.youtube.com/watch?v=96EdcPMEbHo</t>
  </si>
  <si>
    <t>VTE-yKHHenE</t>
  </si>
  <si>
    <t>https://www.youtube.com/watch?v=VTE-yKHHenE</t>
  </si>
  <si>
    <t>https://drive.google.com/file/d/1CPm61G2EDYzEXBee8QiVLjfWMEm2boJ2/view?t=5</t>
  </si>
  <si>
    <t>Acceleration due to gravity at the space station (hindi)</t>
  </si>
  <si>
    <t>خلائی اسٹیشن (ہندی) میں کشش ثقل کی وجہ سے ایکسلریشن</t>
  </si>
  <si>
    <t>PYizmq-JElQ</t>
  </si>
  <si>
    <t>https://www.youtube.com/watch?v=PYizmq-JElQ</t>
  </si>
  <si>
    <t>b_Zxtf_tPu0</t>
  </si>
  <si>
    <t>https://www.youtube.com/watch?v=b_Zxtf_tPu0</t>
  </si>
  <si>
    <t>https://drive.google.com/file/d/1vYD6IaGuwzNe0hkaAqvvdtVtZupRi6-q/view</t>
  </si>
  <si>
    <t>Space station speed in orbit (hindi)</t>
  </si>
  <si>
    <t>مدار میں خلائی اسٹیشن کی رفتار (ہندی)</t>
  </si>
  <si>
    <t>W2cvpXdZQRQ</t>
  </si>
  <si>
    <t>https://www.youtube.com/watch?v=W2cvpXdZQRQ</t>
  </si>
  <si>
    <t>7KrwQAtjRBc</t>
  </si>
  <si>
    <t>https://www.youtube.com/watch?v=7KrwQAtjRBc</t>
  </si>
  <si>
    <t>https://drive.google.com/file/d/1A-Z0s4hzVSl1Zm2d5iVZt9J3jCXXKhRr/view</t>
  </si>
  <si>
    <t>Introduction to newton's law of gravitation (hindi)</t>
  </si>
  <si>
    <t>نیوٹن کے کشش ثقل کے قانون (ہندی) کا تعارف</t>
  </si>
  <si>
    <t>pmAJqN3AYII</t>
  </si>
  <si>
    <t>https://www.youtube.com/watch?v=pmAJqN3AYII</t>
  </si>
  <si>
    <t>gcfwI10cchQ</t>
  </si>
  <si>
    <t>https://www.youtube.com/watch?v=gcfwI10cchQ</t>
  </si>
  <si>
    <t>https://drive.google.com/file/d/1vsrbuuElUFag8M-lKWlK5BBp5M0WO3E1/view</t>
  </si>
  <si>
    <t>Gravitation part 2 (hindi)</t>
  </si>
  <si>
    <t>کشش ثقل حصہ 2 (ہندی)</t>
  </si>
  <si>
    <t>HggnK4JWwnc</t>
  </si>
  <si>
    <t>https://www.youtube.com/watch?v=HggnK4JWwnc</t>
  </si>
  <si>
    <t>bmxzwQov9_0</t>
  </si>
  <si>
    <t>https://www.youtube.com/watch?v=bmxzwQov9_0</t>
  </si>
  <si>
    <t>https://drive.google.com/file/d/1m96MUn1nEP7s2LuweyPzoxTYhJ70yVoL/view</t>
  </si>
  <si>
    <t xml:space="preserve">Videos in Google Drive Link and KAU YouTube URL are different but cover the same topic. </t>
  </si>
  <si>
    <t>Motion in a straight line</t>
  </si>
  <si>
    <t>Distance, displacement, and coordinate systems</t>
  </si>
  <si>
    <t>فاصلہ، نقل مکانی، اور کوآرڈینیٹ سسٹم</t>
  </si>
  <si>
    <t>سیدھی لائن میں حرکت</t>
  </si>
  <si>
    <t>ohgSuBKfbCo</t>
  </si>
  <si>
    <t>https://www.youtube.com/watch?v=ohgSuBKfbCo</t>
  </si>
  <si>
    <t>https://drive.google.com/file/d/1pLEhXUnL63mYshsSCgh9fKSbYfH3edsy/view</t>
  </si>
  <si>
    <t xml:space="preserve">Same topic is covered in Row 37 </t>
  </si>
  <si>
    <t>Worked example: distance and displacement from position-time graphs</t>
  </si>
  <si>
    <t>کام کیا مثال: پوزیشن ٹائم گراف سے فاصلہ اور نقل مکانی</t>
  </si>
  <si>
    <t>az6i2qvI1E0</t>
  </si>
  <si>
    <t>https://www.youtube.com/watch?v=az6i2qvI1E0</t>
  </si>
  <si>
    <t>ZZMvC-uXZpY</t>
  </si>
  <si>
    <t>https://www.youtube.com/watch?v=ZZMvC-uXZpY</t>
  </si>
  <si>
    <t>https://drive.google.com/file/d/1PHJveqp5irNK2wHQ68Ey9nxHMHo8pAY0/view?usp=drive_link</t>
  </si>
  <si>
    <t>Average velocity and average speed</t>
  </si>
  <si>
    <t>Average velocity and speed worked example</t>
  </si>
  <si>
    <t>اوسط رفتار اور رفتار نے کام کیا</t>
  </si>
  <si>
    <t>Dzw2nLd7DFw</t>
  </si>
  <si>
    <t>https://www.youtube.com/watch?v=Dzw2nLd7DFw</t>
  </si>
  <si>
    <t>u9LR05258OY</t>
  </si>
  <si>
    <t>https://www.youtube.com/watch?v=u9LR05258OY</t>
  </si>
  <si>
    <t>https://drive.google.com/file/d/1WGCVN1udq-kinBntIT26xqy8NZolUpNm/view?t=2</t>
  </si>
  <si>
    <t>Relative velocity in 1D</t>
  </si>
  <si>
    <t>Calculating relative velocity</t>
  </si>
  <si>
    <t>1D میں رشتہ دار رفتار</t>
  </si>
  <si>
    <t>نسبتا رفتار کا حساب لگانا</t>
  </si>
  <si>
    <t>YGDT7dVCqyY</t>
  </si>
  <si>
    <t>https://www.youtube.com/watch?v=YGDT7dVCqyY</t>
  </si>
  <si>
    <t>4-sLdM8YS5w</t>
  </si>
  <si>
    <t>https://www.youtube.com/watch?v=4-sLdM8YS5w</t>
  </si>
  <si>
    <t>https://drive.google.com/file/d/1KOx_C3zFGln_zGOPnwiwq5RgASmUfm1m/view?t=2</t>
  </si>
  <si>
    <t xml:space="preserve">Video from original KA YouTube has more explaination than KAU YouTube </t>
  </si>
  <si>
    <t>Motion in a plane</t>
  </si>
  <si>
    <t>Uniform circular motion introduction</t>
  </si>
  <si>
    <t>Angular velocity and speed</t>
  </si>
  <si>
    <t>یکساں سرکلر موشن کا تعارف</t>
  </si>
  <si>
    <t>ہوائی جہاز میں حرکت</t>
  </si>
  <si>
    <t>کونیی رفتار اور رفتار</t>
  </si>
  <si>
    <t>I_pG2SH_s88</t>
  </si>
  <si>
    <t>https://www.youtube.com/watch?v=I_pG2SH_s88</t>
  </si>
  <si>
    <t>Woeyrav0twM</t>
  </si>
  <si>
    <t>https://www.youtube.com/watch?v=Woeyrav0twM</t>
  </si>
  <si>
    <t>https://drive.google.com/file/d/1WF2HUuuV4mI4lP86lKyW8g5EGe_ZFChk/view?usp=drive_link</t>
  </si>
  <si>
    <t>Laws of motion</t>
  </si>
  <si>
    <t>Introduction to forces and free body diagrams</t>
  </si>
  <si>
    <t>Types of forces and free body diagrams</t>
  </si>
  <si>
    <t>فورسز اور آزاد جسم کے خاکوں کا تعارف</t>
  </si>
  <si>
    <t>تحریک کے قوانین</t>
  </si>
  <si>
    <t>قوتوں کی اقسام اور جسمانی مفت آریگرام</t>
  </si>
  <si>
    <t>MaabUHLIIXA</t>
  </si>
  <si>
    <t>https://www.youtube.com/watch?v=MaabUHLIIXA</t>
  </si>
  <si>
    <t>mExiYy7fSmg</t>
  </si>
  <si>
    <t>https://www.youtube.com/watch?v=mExiYy7fSmg</t>
  </si>
  <si>
    <t>https://drive.google.com/file/d/1_2KhvnP-Qv79sW1YNbwSP1QW6x58p2TN/view?usp=drive_link</t>
  </si>
  <si>
    <t>Breaking down forces for free body diagrams</t>
  </si>
  <si>
    <t>جسم کے مفت آریگرام کے لئے افواج کو توڑنا</t>
  </si>
  <si>
    <t>KYz6HH9wZ8g</t>
  </si>
  <si>
    <t>https://www.youtube.com/watch?v=KYz6HH9wZ8g</t>
  </si>
  <si>
    <t>vJfhlcH1ktc</t>
  </si>
  <si>
    <t>https://www.youtube.com/watch?v=vJfhlcH1ktc</t>
  </si>
  <si>
    <t>https://drive.google.com/file/d/1UTDUEg0auk0wkl-qzgNqRmb8iccVZJ5a/view?usp=drive_link</t>
  </si>
  <si>
    <t>Free body diagram with angled forces: worked example</t>
  </si>
  <si>
    <t>زاویہ قوتوں کے ساتھ جسمانی مفت آریگرام: کام کی مثال</t>
  </si>
  <si>
    <t>rn_C25fPOVw</t>
  </si>
  <si>
    <t>https://www.youtube.com/watch?v=rn_C25fPOVw</t>
  </si>
  <si>
    <t>D1LsUMojr-4</t>
  </si>
  <si>
    <t>https://www.youtube.com/watch?v=D1LsUMojr-4</t>
  </si>
  <si>
    <t>https://drive.google.com/file/d/1005fZTyOksl5d97jgu67fUcwwuZBx_TS/view?usp=drive_link</t>
  </si>
  <si>
    <t>Centripetal forces</t>
  </si>
  <si>
    <t>Introduction to centripetal force</t>
  </si>
  <si>
    <t>مرکزی قوتیں</t>
  </si>
  <si>
    <t>سینٹریپیٹل فورس کا تعارف</t>
  </si>
  <si>
    <t>e1l1NMLuUuY</t>
  </si>
  <si>
    <t>https://www.youtube.com/watch?v=e1l1NMLuUuY</t>
  </si>
  <si>
    <t>FW5gkgkDRlU</t>
  </si>
  <si>
    <t>https://www.youtube.com/watch?v=FW5gkgkDRlU</t>
  </si>
  <si>
    <t>https://drive.google.com/file/d/1q0zVJEBVfr_E5DyfBkTjy-tBubx3ByjH/view?t=5</t>
  </si>
  <si>
    <t>Identifying centripetal force for ball on string</t>
  </si>
  <si>
    <t>تار پر گیند کے لئے سینٹریپیٹل فورس کی نشاندہی کرنا</t>
  </si>
  <si>
    <t>G9zt6-fIq9I</t>
  </si>
  <si>
    <t>https://www.youtube.com/watch?v=G9zt6-fIq9I</t>
  </si>
  <si>
    <t>MJuOsRhejrI</t>
  </si>
  <si>
    <t>https://www.youtube.com/watch?v=MJuOsRhejrI</t>
  </si>
  <si>
    <t>https://drive.google.com/file/d/1RwM4tTddzDCxUdYJ3eAwHBxldIUGWKob/view?usp=drive_link</t>
  </si>
  <si>
    <t>Identifying centripetal force for cars and satellites</t>
  </si>
  <si>
    <t>کاروں اور مصنوعی سیاروں کے لئے سینٹریپیٹل فورس کی نشاندہی کرنا</t>
  </si>
  <si>
    <t>FvsIDLrS2rI</t>
  </si>
  <si>
    <t>https://www.youtube.com/watch?v=FvsIDLrS2rI</t>
  </si>
  <si>
    <t>C1h90IWvNX0</t>
  </si>
  <si>
    <t>https://www.youtube.com/watch?v=C1h90IWvNX0</t>
  </si>
  <si>
    <t>https://drive.google.com/file/d/1tEKFT0hdEIbdVrHVm-y11Zes0S6sRK3d/view?usp=drive_link</t>
  </si>
  <si>
    <t>Identifying force vectors for pendulum: worked example</t>
  </si>
  <si>
    <t>پینڈولم کے لئے فورس ویکٹروں کی شناخت: مثال کے طور پر کام کیا</t>
  </si>
  <si>
    <t>6UPYPv3LXxk</t>
  </si>
  <si>
    <t>https://www.youtube.com/watch?v=6UPYPv3LXxk</t>
  </si>
  <si>
    <t>87HbHPJ0_pg</t>
  </si>
  <si>
    <t>https://www.youtube.com/watch?v=87HbHPJ0_pg</t>
  </si>
  <si>
    <t>https://drive.google.com/file/d/1LuANq7PnKEiI5ymjB8SJgLcVEQ_5P-DQ/view?usp=drive_link</t>
  </si>
  <si>
    <t>Motion in a straight line (Hindi)</t>
  </si>
  <si>
    <t>Distance, displacement, and coordinate systems (Hindi)</t>
  </si>
  <si>
    <t>Distance and displacement introduction (hindi)</t>
  </si>
  <si>
    <t>فاصلہ، نقل مکانی، اور کوآرڈینیٹ سسٹم (ہندی)</t>
  </si>
  <si>
    <t>سیدھی لائن میں حرکت (ہندی)</t>
  </si>
  <si>
    <t>فاصلہ اور نقل مکانی کا تعارف (ہندی)</t>
  </si>
  <si>
    <t>iuuzlAzXUmM</t>
  </si>
  <si>
    <t>https://www.youtube.com/watch?v=iuuzlAzXUmM</t>
  </si>
  <si>
    <t>https://drive.google.com/file/d/1O1UK2wit6V8dHp5p_VuCyuVEdq388j14/view?t=1</t>
  </si>
  <si>
    <t>Distance and displacement in one dimension (hindi)</t>
  </si>
  <si>
    <t>ایک جہت میں فاصلہ اور نقل مکانی (ہندی)</t>
  </si>
  <si>
    <t>xIxAfAjvboQ</t>
  </si>
  <si>
    <t>https://www.youtube.com/watch?v=xIxAfAjvboQ</t>
  </si>
  <si>
    <t>Position-time graphs (hindi)</t>
  </si>
  <si>
    <t>پوزیشن ٹائم گراف (ہندی)</t>
  </si>
  <si>
    <t>vobL17VZCes</t>
  </si>
  <si>
    <t>https://www.youtube.com/watch?v=vobL17VZCes</t>
  </si>
  <si>
    <t>https://drive.google.com/file/d/1pLEhXUnL63mYshsSCgh9fKSbYfH3edsy/view?t=1</t>
  </si>
  <si>
    <t>Average velocity and average speed (Hindi)</t>
  </si>
  <si>
    <t>Calculating average velocity or speed (hindi)</t>
  </si>
  <si>
    <t>اوسط رفتار اور اوسط رفتار (ہندی)</t>
  </si>
  <si>
    <t>اوسط رفتار یا رفتار (ہندی) کا حساب لگانا</t>
  </si>
  <si>
    <t>7KK-CiU9XSQ</t>
  </si>
  <si>
    <t>https://www.youtube.com/watch?v=7KK-CiU9XSQ</t>
  </si>
  <si>
    <t>https://drive.google.com/file/d/10zoLjovpubnV-C9zxJuXTd9DqvKlGNtE/view</t>
  </si>
  <si>
    <t>Average velocity and speed worked example (hindi)</t>
  </si>
  <si>
    <t>اوسط رفتار اور رفتار نے کام کیا مثال (ہندی)</t>
  </si>
  <si>
    <t>TAhjTpXuUS8</t>
  </si>
  <si>
    <t>https://www.youtube.com/watch?v=TAhjTpXuUS8</t>
  </si>
  <si>
    <t>https://drive.google.com/file/d/1WGCVN1udq-kinBntIT26xqy8NZolUpNm/view?t=6</t>
  </si>
  <si>
    <t>Displacement from time and velocity example (hindi)</t>
  </si>
  <si>
    <t>وقت اور رفتار سے بے گھر ہونا مثال (ہندی)</t>
  </si>
  <si>
    <t>2g9F4aQuqm0</t>
  </si>
  <si>
    <t>https://www.youtube.com/watch?v=2g9F4aQuqm0</t>
  </si>
  <si>
    <t>DS9a-7iPf7U</t>
  </si>
  <si>
    <t>https://www.youtube.com/watch?v=DS9a-7iPf7U</t>
  </si>
  <si>
    <t>https://drive.google.com/file/d/13jI7KdmdEvFQRnuEwL2Np6bD7V4RUmmY/view</t>
  </si>
  <si>
    <t>Velocity and speed from graphs (Hindi)</t>
  </si>
  <si>
    <t>Instantaneous speed and velocity (hindi)</t>
  </si>
  <si>
    <t>گراف سے رفتار اور رفتار (ہندی)</t>
  </si>
  <si>
    <t>فوری رفتار اور رفتار (ہندی)</t>
  </si>
  <si>
    <t>G18RKHddaVc</t>
  </si>
  <si>
    <t>https://www.youtube.com/watch?v=G18RKHddaVc</t>
  </si>
  <si>
    <t>w7ExHFt6Olo</t>
  </si>
  <si>
    <t>https://www.youtube.com/watch?v=w7ExHFt6Olo</t>
  </si>
  <si>
    <t>https://drive.google.com/file/d/1yI0D-1BjAQ-MSwkED1TSOzh5U_qZHYYn/view?t=12</t>
  </si>
  <si>
    <t>Work &amp; Energy</t>
  </si>
  <si>
    <t>Work</t>
  </si>
  <si>
    <t>Intro to work</t>
  </si>
  <si>
    <t>کام</t>
  </si>
  <si>
    <t>کام اور توانائی</t>
  </si>
  <si>
    <t>کام کرنے کے لئے تعارف</t>
  </si>
  <si>
    <t>2WS1sG9fhOk</t>
  </si>
  <si>
    <t>https://www.youtube.com/watch?v=2WS1sG9fhOk</t>
  </si>
  <si>
    <t>mZ9tNHhG1mM</t>
  </si>
  <si>
    <t>https://www.youtube.com/watch?v=mZ9tNHhG1mM</t>
  </si>
  <si>
    <t>https://drive.google.com/file/d/1zVisWQmYFcthc538LRC3RP9h_g7aTSMi/view?usp=drive_link</t>
  </si>
  <si>
    <t xml:space="preserve">Videos on KAU Youtube channel and Google Drive are different but they cover the same topic </t>
  </si>
  <si>
    <t>Positive &amp; negative work</t>
  </si>
  <si>
    <t>مثبت اور منفی کام</t>
  </si>
  <si>
    <t>WL7__D14kGc</t>
  </si>
  <si>
    <t>https://www.youtube.com/watch?v=WL7__D14kGc</t>
  </si>
  <si>
    <t>3Jzty8ALHPQ</t>
  </si>
  <si>
    <t>https://www.youtube.com/watch?v=3Jzty8ALHPQ</t>
  </si>
  <si>
    <t>https://drive.google.com/file/d/1P6YJXN6diVfZywET1Cj02HYAjH94An3w/view?usp=drive_link</t>
  </si>
  <si>
    <t>Work done on lifting/falling things - solved numerical</t>
  </si>
  <si>
    <t>لفٹنگ/گرنے والی چیزوں پر کام کیا گیا - عددی حل</t>
  </si>
  <si>
    <t>lOC-RDGOM3s</t>
  </si>
  <si>
    <t>https://www.youtube.com/watch?v=lOC-RDGOM3s</t>
  </si>
  <si>
    <t>Cw98nVOmazw</t>
  </si>
  <si>
    <t>https://www.youtube.com/watch?v=Cw98nVOmazw</t>
  </si>
  <si>
    <t>https://drive.google.com/file/d/1NNatQtkLPdnF_ldnnDZm0lm3jNGXkln9/view?usp=drive_link</t>
  </si>
  <si>
    <t>Energy</t>
  </si>
  <si>
    <t>Energy intro (kinetic &amp; potential)</t>
  </si>
  <si>
    <t>توانائی</t>
  </si>
  <si>
    <t>توانائی کا تعارف (متحرک اور صلاحیت)</t>
  </si>
  <si>
    <t>e-CAW3fN68M</t>
  </si>
  <si>
    <t>https://www.youtube.com/watch?v=e-CAW3fN68M</t>
  </si>
  <si>
    <t>Hirwk0n5f7s</t>
  </si>
  <si>
    <t>https://www.youtube.com/watch?v=Hirwk0n5f7s</t>
  </si>
  <si>
    <t>https://drive.google.com/file/d/1GPqrXL3XBzg54p8PIb3IYdsTUmXUMOUe/view?usp=drive_link</t>
  </si>
  <si>
    <t>Kinetic energy derivation</t>
  </si>
  <si>
    <t>متحرک توانائی سے ماخوذ</t>
  </si>
  <si>
    <t>Kmr5w1j0neA</t>
  </si>
  <si>
    <t>https://www.youtube.com/watch?v=Kmr5w1j0neA</t>
  </si>
  <si>
    <t>V5AoMA_fg-I</t>
  </si>
  <si>
    <t>https://www.youtube.com/watch?v=V5AoMA_fg-I</t>
  </si>
  <si>
    <t>https://drive.google.com/file/d/1tY_z-cOHBHzAquq3bmm2Us6WJ0PPJHyZ/view?usp=drive_link</t>
  </si>
  <si>
    <t>Gravitational potential energy derivation</t>
  </si>
  <si>
    <t>کشش ثقل ممکنہ توانائی سے ماخوذ</t>
  </si>
  <si>
    <t>BlQg-0WQk9k</t>
  </si>
  <si>
    <t>https://www.youtube.com/watch?v=BlQg-0WQk9k</t>
  </si>
  <si>
    <t>zHwH3EkDEiA</t>
  </si>
  <si>
    <t>https://www.youtube.com/watch?v=zHwH3EkDEiA</t>
  </si>
  <si>
    <t>https://drive.google.com/file/d/1tG_oqq4_X18x0m6b0RK_GNWsWbVotZN3/view?usp=drive_link</t>
  </si>
  <si>
    <t>Work done by gravity (path independent)</t>
  </si>
  <si>
    <t>کشش ثقل (راستہ آزاد) کے ذریعہ کیا گیا کام</t>
  </si>
  <si>
    <t>5xNVxec4cME</t>
  </si>
  <si>
    <t>https://www.youtube.com/watch?v=5xNVxec4cME</t>
  </si>
  <si>
    <t>HcjSDVWPphc</t>
  </si>
  <si>
    <t>https://www.youtube.com/watch?v=HcjSDVWPphc</t>
  </si>
  <si>
    <t>https://drive.google.com/file/d/1lq3UCcNo-HMUb8ZHfkxq9Zsrs1crneju/view?usp=drive_link</t>
  </si>
  <si>
    <t>Work energy theorem</t>
  </si>
  <si>
    <t>Work-energy theorem</t>
  </si>
  <si>
    <t>کام کی توانائی کا نظریہ</t>
  </si>
  <si>
    <t>ورک انرجی تھیوریم</t>
  </si>
  <si>
    <t>nnMirzeTepQ</t>
  </si>
  <si>
    <t>https://www.youtube.com/watch?v=nnMirzeTepQ</t>
  </si>
  <si>
    <t>vYvpwV7zGrQ</t>
  </si>
  <si>
    <t>https://www.youtube.com/watch?v=vYvpwV7zGrQ</t>
  </si>
  <si>
    <t>https://drive.google.com/file/d/1Ej_AV3316qulJxOqOW3h1u4XyDVZ9MMU/view?usp=drive_link</t>
  </si>
  <si>
    <t>Work done from kinetic energy - solved example</t>
  </si>
  <si>
    <t>متحرک توانائی سے کام کیا گیا - حل شدہ مثال</t>
  </si>
  <si>
    <t>LexvE1LV0aE</t>
  </si>
  <si>
    <t>https://www.youtube.com/watch?v=LexvE1LV0aE</t>
  </si>
  <si>
    <t>2HTSWmAaeOc</t>
  </si>
  <si>
    <t>https://www.youtube.com/watch?v=2HTSWmAaeOc</t>
  </si>
  <si>
    <t>https://drive.google.com/file/d/1Oclh1OFSp2UgazKAFGJ_gcW_wabWVGx2/view?usp=drive_link</t>
  </si>
  <si>
    <t>Law of conservation of energy</t>
  </si>
  <si>
    <t>Law of energy conservation</t>
  </si>
  <si>
    <t>توانائی کے تحفظ کا قانون</t>
  </si>
  <si>
    <t>HR5iEX3Sy1k</t>
  </si>
  <si>
    <t>https://www.youtube.com/watch?v=HR5iEX3Sy1k</t>
  </si>
  <si>
    <t>SXvpGTu-m78</t>
  </si>
  <si>
    <t>https://www.youtube.com/watch?v=SXvpGTu-m78</t>
  </si>
  <si>
    <t>https://drive.google.com/file/d/1kf5CIcJ3CflKlwwV7AwOsOitHWYzk9EO/view?t=34</t>
  </si>
  <si>
    <t>Power</t>
  </si>
  <si>
    <t>طاقت</t>
  </si>
  <si>
    <t>RpbxIG5HTf4</t>
  </si>
  <si>
    <t>https://www.youtube.com/watch?v=RpbxIG5HTf4</t>
  </si>
  <si>
    <t>rFR-ZwzBf4g</t>
  </si>
  <si>
    <t>https://www.youtube.com/watch?v=rFR-ZwzBf4g</t>
  </si>
  <si>
    <t>https://drive.google.com/file/d/1scayj9YnkRegzDE1vclawMtiu_GozYeY/view</t>
  </si>
  <si>
    <t>Commercial unit of energy</t>
  </si>
  <si>
    <t>Commercial unit of electrical energy</t>
  </si>
  <si>
    <t>توانائی کی تجارتی اکائی</t>
  </si>
  <si>
    <t>بجلی کی توانائی کی تجارتی اکائی</t>
  </si>
  <si>
    <t>zM13d7HmY6g</t>
  </si>
  <si>
    <t>https://www.youtube.com/watch?v=zM13d7HmY6g</t>
  </si>
  <si>
    <t>jV8Vw5vboeE</t>
  </si>
  <si>
    <t>https://www.youtube.com/watch?v=jV8Vw5vboeE</t>
  </si>
  <si>
    <t>https://drive.google.com/file/d/1wFW3sfPDIW2mNmOWboBNNXyPiJqCbwmu/view?usp=drive_link</t>
  </si>
  <si>
    <t>Solved example - cost of operation of electrical device</t>
  </si>
  <si>
    <t>حل شدہ مثال - بجلی کے آلے کے آپریشن کی لاگت</t>
  </si>
  <si>
    <t>_A1ww8WQhu0</t>
  </si>
  <si>
    <t>https://www.youtube.com/watch?v=_A1ww8WQhu0</t>
  </si>
  <si>
    <t>boNeoUmaE6U</t>
  </si>
  <si>
    <t>https://www.youtube.com/watch?v=boNeoUmaE6U</t>
  </si>
  <si>
    <t>https://drive.google.com/file/d/1Eg5VWZfa7yVCN6oF589Gzo1ZQAzjOUKO/view?usp=drive_link</t>
  </si>
  <si>
    <t>Mechanical properties of solids</t>
  </si>
  <si>
    <t>Stress, strain, and modulus of elasticity</t>
  </si>
  <si>
    <t>Elastic and non elastic materials</t>
  </si>
  <si>
    <t>تناؤ، تناؤ، اور لچک کا ماڈیولس</t>
  </si>
  <si>
    <t>سالڈ کی مکینیکل خصوصیات</t>
  </si>
  <si>
    <t>لچکدار اور غیر لچکدار مواد</t>
  </si>
  <si>
    <t>PUB_gAm4LCA</t>
  </si>
  <si>
    <t>https://www.youtube.com/watch?v=PUB_gAm4LCA</t>
  </si>
  <si>
    <t>8pRjUIyCxms</t>
  </si>
  <si>
    <t>https://www.youtube.com/watch?v=8pRjUIyCxms</t>
  </si>
  <si>
    <t>https://drive.google.com/file/d/1YNxPl2E6e-AXZ_eebsYqbgLFZvyHNteo/view?usp=drive_link</t>
  </si>
  <si>
    <t>Stress &amp; strain</t>
  </si>
  <si>
    <t>تناؤ اور تناؤ</t>
  </si>
  <si>
    <t>Ncode2Fsqq0</t>
  </si>
  <si>
    <t>https://www.youtube.com/watch?v=Ncode2Fsqq0</t>
  </si>
  <si>
    <t>W4KlMhqZlpM</t>
  </si>
  <si>
    <t>https://www.youtube.com/watch?v=W4KlMhqZlpM</t>
  </si>
  <si>
    <t>https://drive.google.com/file/d/1yQNlhKLzY4Ff_XIkV3RihGPReFpAK8wC/view?t=2</t>
  </si>
  <si>
    <t>Young's modulus of elasticity</t>
  </si>
  <si>
    <t>ینگ کا لچک کا ماڈیولس</t>
  </si>
  <si>
    <t>jr_UPRZV8hQ</t>
  </si>
  <si>
    <t>https://www.youtube.com/watch?v=jr_UPRZV8hQ</t>
  </si>
  <si>
    <t>2a49FQ-NDxU</t>
  </si>
  <si>
    <t>https://www.youtube.com/watch?v=2a49FQ-NDxU</t>
  </si>
  <si>
    <t>https://drive.google.com/file/d/1WpN8UXaZz7ViITpTkNSo0Wcm933vcxO8/view?usp=drive_link</t>
  </si>
  <si>
    <t>Solved example: stress and strain</t>
  </si>
  <si>
    <t>حل شدہ مثال: تناؤ اور تناؤ</t>
  </si>
  <si>
    <t>oTk6jEr65QA</t>
  </si>
  <si>
    <t>https://www.youtube.com/watch?v=oTk6jEr65QA</t>
  </si>
  <si>
    <t>s2k40QJIs_8</t>
  </si>
  <si>
    <t>https://www.youtube.com/watch?v=s2k40QJIs_8</t>
  </si>
  <si>
    <t>https://drive.google.com/file/d/13pq00CcQ7dLZw31t122hz9iccwuxyukL/view?t=2</t>
  </si>
  <si>
    <t>Solved example: strength of femur</t>
  </si>
  <si>
    <t>حل شدہ مثال: فیمر کی طاقت</t>
  </si>
  <si>
    <t>LdTLSa1UmGA</t>
  </si>
  <si>
    <t>https://www.youtube.com/watch?v=LdTLSa1UmGA</t>
  </si>
  <si>
    <t>WnosL6MMQZs</t>
  </si>
  <si>
    <t>https://www.youtube.com/watch?v=WnosL6MMQZs</t>
  </si>
  <si>
    <t>https://drive.google.com/file/d/1-bm-uUH7reL1cnI-DxMPn8A7O06rnRvc/view?usp=drive_link</t>
  </si>
  <si>
    <t>Stress vs strain curve</t>
  </si>
  <si>
    <t>تناؤ بمقابلہ تناؤ وکر</t>
  </si>
  <si>
    <t>eW5ICEtjN4w</t>
  </si>
  <si>
    <t>https://www.youtube.com/watch?v=eW5ICEtjN4w</t>
  </si>
  <si>
    <t>A19_8QkM0ko</t>
  </si>
  <si>
    <t>https://www.youtube.com/watch?v=A19_8QkM0ko</t>
  </si>
  <si>
    <t>https://drive.google.com/file/d/1i_oLiUFbAU5Skjx1HY4FikBUoNNthI7M/view?t=2</t>
  </si>
  <si>
    <t>Shear and bulk stress</t>
  </si>
  <si>
    <t>Shear stress and strain</t>
  </si>
  <si>
    <t>قینچ اور بلک تناؤ</t>
  </si>
  <si>
    <t>قینچ تناؤ اور تناؤ</t>
  </si>
  <si>
    <t>w0Xui3xC4fs</t>
  </si>
  <si>
    <t>https://www.youtube.com/watch?v=w0Xui3xC4fs</t>
  </si>
  <si>
    <t>LYNHReTuL4w</t>
  </si>
  <si>
    <t>https://www.youtube.com/watch?v=LYNHReTuL4w</t>
  </si>
  <si>
    <t>https://drive.google.com/file/d/1JhXrVAkffFwzY5D6bzY0WTPn0uxqk2Vw/view?usp=drive_link</t>
  </si>
  <si>
    <t>Shear modulus</t>
  </si>
  <si>
    <t>شیئر ماڈیولس</t>
  </si>
  <si>
    <t>cijR2pQhacE</t>
  </si>
  <si>
    <t>https://www.youtube.com/watch?v=cijR2pQhacE</t>
  </si>
  <si>
    <t>BgCeags4BR8</t>
  </si>
  <si>
    <t>https://www.youtube.com/watch?v=BgCeags4BR8</t>
  </si>
  <si>
    <t>https://drive.google.com/file/d/1OtBA_mQX7MBn93CfPXwswuwOkPCCZOb2/view?usp=drive_link</t>
  </si>
  <si>
    <t>Bulk stress and strain</t>
  </si>
  <si>
    <t>بلک تناؤ اور تناؤ</t>
  </si>
  <si>
    <t>-R6p-Q0F7i8</t>
  </si>
  <si>
    <t>https://www.youtube.com/watch?v=-R6p-Q0F7i8</t>
  </si>
  <si>
    <t>cgfXBfObWPg</t>
  </si>
  <si>
    <t>https://www.youtube.com/watch?v=cgfXBfObWPg</t>
  </si>
  <si>
    <t>https://drive.google.com/file/d/1d_57hifPR4DENbOExnSI_-rT9L0hl1ax/view?usp=drive_link</t>
  </si>
  <si>
    <t>Solved example: pressure needed to compress water</t>
  </si>
  <si>
    <t>حل شدہ مثال: پانی کو دبانے کے لئے دباؤ کی ضرورت ہے</t>
  </si>
  <si>
    <t>xjMwgcoUyOo</t>
  </si>
  <si>
    <t>https://www.youtube.com/watch?v=xjMwgcoUyOo</t>
  </si>
  <si>
    <t>pCpVoj9bmM8</t>
  </si>
  <si>
    <t>https://www.youtube.com/watch?v=pCpVoj9bmM8</t>
  </si>
  <si>
    <t>https://drive.google.com/file/d/11c1pKe4rVaedO7smfFrqLRspldevSVVA/view?usp=drive_link</t>
  </si>
  <si>
    <t>Solved example: percentage change in density</t>
  </si>
  <si>
    <t>حل شدہ مثال: کثافت میں فیصد کی تبدیلی</t>
  </si>
  <si>
    <t>SydezoZRS3w</t>
  </si>
  <si>
    <t>https://www.youtube.com/watch?v=SydezoZRS3w</t>
  </si>
  <si>
    <t>FHWTp6iKmkM</t>
  </si>
  <si>
    <t>https://www.youtube.com/watch?v=FHWTp6iKmkM</t>
  </si>
  <si>
    <t>https://drive.google.com/file/d/1b3qAhbEe6T2ErbhIwtUsbeUgEENZ2d72/view?usp=drive_link</t>
  </si>
  <si>
    <t>Application of elastic properties (Bonus)</t>
  </si>
  <si>
    <t>Why use i beams in construction?</t>
  </si>
  <si>
    <t>لچکدار خصوصیات کا اطلاق (بونس)</t>
  </si>
  <si>
    <t>کیوں میں تعمیر میں بیم استعمال کرتا ہوں؟</t>
  </si>
  <si>
    <t>JuyorN_1cIY</t>
  </si>
  <si>
    <t>https://www.youtube.com/watch?v=JuyorN_1cIY</t>
  </si>
  <si>
    <t>dHM3JbncfAE</t>
  </si>
  <si>
    <t>https://www.youtube.com/watch?v=dHM3JbncfAE</t>
  </si>
  <si>
    <t>https://drive.google.com/file/d/1FeIpQlafSExx1UuX6hMYbhSM7ez9ZdZ-/view?usp=drive_link</t>
  </si>
  <si>
    <t>How to strengthen concrete?</t>
  </si>
  <si>
    <t>کنکریٹ کو مضبوط بنانے کے لئے کیسے؟</t>
  </si>
  <si>
    <t>PpZlrsVGLxk</t>
  </si>
  <si>
    <t>https://www.youtube.com/watch?v=PpZlrsVGLxk</t>
  </si>
  <si>
    <t>aPNPQSC4FzY</t>
  </si>
  <si>
    <t>https://www.youtube.com/watch?v=aPNPQSC4FzY</t>
  </si>
  <si>
    <t>https://drive.google.com/file/d/19u6jwO558CIIipcvmhDsygwCYFPypwf9/view?usp=drive_link</t>
  </si>
  <si>
    <t>Mechanical properties of fluid</t>
  </si>
  <si>
    <t>Surface tension</t>
  </si>
  <si>
    <t>سطح کشیدگی</t>
  </si>
  <si>
    <t>سیال کی مکینیکل خصوصیات</t>
  </si>
  <si>
    <t>_RTF0DAHBBM</t>
  </si>
  <si>
    <t>https://www.youtube.com/watch?v=_RTF0DAHBBM</t>
  </si>
  <si>
    <t>LpsujaV-8W4</t>
  </si>
  <si>
    <t>https://www.youtube.com/watch?v=LpsujaV-8W4</t>
  </si>
  <si>
    <t>https://drive.google.com/file/d/10aBuWExhO-CQADcqUdDsiniWfKEeWBPK/view?usp=drive_link</t>
  </si>
  <si>
    <t>Thermal properties of matter</t>
  </si>
  <si>
    <t>Thermal expansion in solids</t>
  </si>
  <si>
    <t>Intro to thermal expansion</t>
  </si>
  <si>
    <t>ٹھوس میں تھرمل توسیع</t>
  </si>
  <si>
    <t>مادے کی تھرمل خصوصیات</t>
  </si>
  <si>
    <t>تھرمل توسیع کا تعارف</t>
  </si>
  <si>
    <t>vjq8TsLYgP8</t>
  </si>
  <si>
    <t>https://www.youtube.com/watch?v=vjq8TsLYgP8</t>
  </si>
  <si>
    <t>SWwAJw0zTl4</t>
  </si>
  <si>
    <t>https://www.youtube.com/watch?v=SWwAJw0zTl4</t>
  </si>
  <si>
    <t>https://drive.google.com/file/d/1ncRrDKcy9NhEELbvWF9IAkYvJ49l6re2/view?usp=drive_link</t>
  </si>
  <si>
    <t>Linear expansion</t>
  </si>
  <si>
    <t>لکیری توسیع</t>
  </si>
  <si>
    <t>z4_Mquzntiw</t>
  </si>
  <si>
    <t>https://www.youtube.com/watch?v=z4_Mquzntiw</t>
  </si>
  <si>
    <t>K37BNjQFJgU</t>
  </si>
  <si>
    <t>https://www.youtube.com/watch?v=K37BNjQFJgU</t>
  </si>
  <si>
    <t>https://drive.google.com/file/d/1CH58Z9hLvho0jAlk8QQMbgfdOLRru7P-/view</t>
  </si>
  <si>
    <t>Linear expansion numerical</t>
  </si>
  <si>
    <t>لکیری توسیع عددی</t>
  </si>
  <si>
    <t>yYZs0JjO7rw</t>
  </si>
  <si>
    <t>https://www.youtube.com/watch?v=yYZs0JjO7rw</t>
  </si>
  <si>
    <t>q6hZ-i6gKNA</t>
  </si>
  <si>
    <t>https://www.youtube.com/watch?v=q6hZ-i6gKNA</t>
  </si>
  <si>
    <t>https://drive.google.com/file/d/1qTPfGfxFWv8jDI6GtfxlQuXZk0RhMWV1/view?t=7</t>
  </si>
  <si>
    <t>Thermal expansion of ring</t>
  </si>
  <si>
    <t>رنگ کی تھرمل توسیع</t>
  </si>
  <si>
    <t>7KW_tWYNO-I</t>
  </si>
  <si>
    <t>https://www.youtube.com/watch?v=7KW_tWYNO-I</t>
  </si>
  <si>
    <t>vRy7hNFUvRs</t>
  </si>
  <si>
    <t>https://www.youtube.com/watch?v=vRy7hNFUvRs</t>
  </si>
  <si>
    <t>https://drive.google.com/file/d/1WtuH0U9qdTzNZmYUZhnGcSX_-QEmcHf0/view</t>
  </si>
  <si>
    <t>Area expansion coefficient</t>
  </si>
  <si>
    <t>ایریا توسیع گتانک</t>
  </si>
  <si>
    <t>ud6ojz76PDQ</t>
  </si>
  <si>
    <t>https://www.youtube.com/watch?v=ud6ojz76PDQ</t>
  </si>
  <si>
    <t>Zzhz4XIpqR4</t>
  </si>
  <si>
    <t>https://www.youtube.com/watch?v=Zzhz4XIpqR4</t>
  </si>
  <si>
    <t>https://drive.google.com/file/d/1l-Evmk3nk_d7ZL4ejN6vC5dzrWqazrvz/view?t=1</t>
  </si>
  <si>
    <t>Volume expansion coefficient</t>
  </si>
  <si>
    <t>حجم میں توسیع کا گتانک</t>
  </si>
  <si>
    <t>BaUudFaykPg</t>
  </si>
  <si>
    <t>https://www.youtube.com/watch?v=BaUudFaykPg</t>
  </si>
  <si>
    <t>l0rOyQGXCVg</t>
  </si>
  <si>
    <t>https://www.youtube.com/watch?v=l0rOyQGXCVg</t>
  </si>
  <si>
    <t>https://drive.google.com/file/d/11EOPsgUXXtIIEEWVKLcyG8_Xl9j1fqPy/view?t=3</t>
  </si>
  <si>
    <t>Volume expansion numerical</t>
  </si>
  <si>
    <t>حجم توسیع عددی</t>
  </si>
  <si>
    <t>b-05QTV_jRM</t>
  </si>
  <si>
    <t>https://www.youtube.com/watch?v=b-05QTV_jRM</t>
  </si>
  <si>
    <t>nzPoLGz-W8s</t>
  </si>
  <si>
    <t>https://www.youtube.com/watch?v=nzPoLGz-W8s</t>
  </si>
  <si>
    <t>https://drive.google.com/file/d/1wr57zJvwAWLorApAVUBdeQRmt3lv41lR/view?t=12</t>
  </si>
  <si>
    <t>Thermal expansion in fluids</t>
  </si>
  <si>
    <t>Thermal expansion in liquids</t>
  </si>
  <si>
    <t>مائعات میں تھرمل توسیع</t>
  </si>
  <si>
    <t>8o9gCi121Rk</t>
  </si>
  <si>
    <t>https://www.youtube.com/watch?v=8o9gCi121Rk</t>
  </si>
  <si>
    <t>adyAdzSFAkE</t>
  </si>
  <si>
    <t>https://www.youtube.com/watch?v=adyAdzSFAkE</t>
  </si>
  <si>
    <t>https://drive.google.com/file/d/17R4UYwkEE00hVbNZvZtQ08yb5iyJqmyD/view?t=6</t>
  </si>
  <si>
    <t>Thermal expansion in gas</t>
  </si>
  <si>
    <t>گیس میں تھرمل توسیع</t>
  </si>
  <si>
    <t>CCQeadA0mRQ</t>
  </si>
  <si>
    <t>https://www.youtube.com/watch?v=CCQeadA0mRQ</t>
  </si>
  <si>
    <t>jk7wKzWVYEA</t>
  </si>
  <si>
    <t>https://www.youtube.com/watch?v=jk7wKzWVYEA</t>
  </si>
  <si>
    <t>https://drive.google.com/file/d/1VvU9MUf1tM05xc0sRvhB9AMt9F-dC4c5/view?t=15</t>
  </si>
  <si>
    <t>Anomalous expansion of water</t>
  </si>
  <si>
    <t>پانی کی بے ضابطگی توسیع</t>
  </si>
  <si>
    <t>adUU1AsWwVI</t>
  </si>
  <si>
    <t>https://www.youtube.com/watch?v=adUU1AsWwVI</t>
  </si>
  <si>
    <t>qBUKDsxnEaU</t>
  </si>
  <si>
    <t>https://www.youtube.com/watch?v=qBUKDsxnEaU</t>
  </si>
  <si>
    <t>https://drive.google.com/file/d/1mu6RKPaGESH5alaXr_vCKNjrOe10Lx-g/view?t=3</t>
  </si>
  <si>
    <t>Thermal stress</t>
  </si>
  <si>
    <t>تھرمل تناؤ</t>
  </si>
  <si>
    <t>Q6_lnkwKOaQ</t>
  </si>
  <si>
    <t>https://www.youtube.com/watch?v=Q6_lnkwKOaQ</t>
  </si>
  <si>
    <t>3UYlM27LICw</t>
  </si>
  <si>
    <t>https://www.youtube.com/watch?v=3UYlM27LICw</t>
  </si>
  <si>
    <t>https://drive.google.com/file/d/1X4rwUK5badirBzlXu3wkEcdY1zbkO0oo/view?t=3</t>
  </si>
  <si>
    <t>Thermal properties of matter (Hindi)</t>
  </si>
  <si>
    <t>Thermal expansion in solids (Hindi)</t>
  </si>
  <si>
    <t>Intro to thermal expansion (hindi)</t>
  </si>
  <si>
    <t>ٹھوس میں حرارتی توسیع (ہندی)</t>
  </si>
  <si>
    <t>مادے کی تھرمل خصوصیات (ہندی)</t>
  </si>
  <si>
    <t>تھرمل توسیع کا تعارف (ہندی)</t>
  </si>
  <si>
    <t>IWXwWvjZZO4</t>
  </si>
  <si>
    <t>https://www.youtube.com/watch?v=IWXwWvjZZO4</t>
  </si>
  <si>
    <t>A0_5aN9mQw4</t>
  </si>
  <si>
    <t>https://www.youtube.com/watch?v=A0_5aN9mQw4</t>
  </si>
  <si>
    <t>https://drive.google.com/file/d/1ipylp03DHtMh6ZTm9RULomRNgVKiMyMf/view?t=3</t>
  </si>
  <si>
    <t>Linear expansion (hindi)</t>
  </si>
  <si>
    <t>لکیری توسیع (ہندی)</t>
  </si>
  <si>
    <t>nU7xkGK1GD0</t>
  </si>
  <si>
    <t>https://www.youtube.com/watch?v=nU7xkGK1GD0</t>
  </si>
  <si>
    <t>https://drive.google.com/file/d/1ZYIzJnqArDiqDtY8VO7oEpwnDjV24xch/view?t=1</t>
  </si>
  <si>
    <t>Mechanical properties of fluid (Hindi)</t>
  </si>
  <si>
    <t>Density and pressure (Hindi)</t>
  </si>
  <si>
    <t>Specific gravity (hindi)</t>
  </si>
  <si>
    <t>کثافت اور دباؤ (ہندی)</t>
  </si>
  <si>
    <t>سیال کی مکینیکل خصوصیات (ہندی)</t>
  </si>
  <si>
    <t>مخصوص کشش ثقل (ہندی)</t>
  </si>
  <si>
    <t>zdhZhRklv4o</t>
  </si>
  <si>
    <t>https://www.youtube.com/watch?v=zdhZhRklv4o</t>
  </si>
  <si>
    <t>g69Zepcxyy8</t>
  </si>
  <si>
    <t>https://www.youtube.com/watch?v=g69Zepcxyy8</t>
  </si>
  <si>
    <t>https://drive.google.com/file/d/1GeYMfD1vi-OmJKcobgywWZZPBGK8W6HN/view?usp=drive_link</t>
  </si>
  <si>
    <t>Pressure and pascal's principle (hindi)</t>
  </si>
  <si>
    <t>دباؤ اور پاسکل کا اصول (ہندی)</t>
  </si>
  <si>
    <t>rgURqbMAJ0w</t>
  </si>
  <si>
    <t>https://www.youtube.com/watch?v=rgURqbMAJ0w</t>
  </si>
  <si>
    <t>iPKK9dNEuY0</t>
  </si>
  <si>
    <t>https://www.youtube.com/watch?v=iPKK9dNEuY0</t>
  </si>
  <si>
    <t>https://drive.google.com/file/d/1V9MSflSMWbAS8KDmeFQHcAgBlqy86JwE/view?usp=drive_link</t>
  </si>
  <si>
    <t>Pressure at a depth in a fluid (hindi)</t>
  </si>
  <si>
    <t>کسی سیال میں گہرائی پر دباؤ (ہندی)</t>
  </si>
  <si>
    <t>fY6-3x4x6U0</t>
  </si>
  <si>
    <t>https://www.youtube.com/watch?v=fY6-3x4x6U0</t>
  </si>
  <si>
    <t>A3cI4Gmfs8k</t>
  </si>
  <si>
    <t>https://www.youtube.com/watch?v=A3cI4Gmfs8k</t>
  </si>
  <si>
    <t>https://drive.google.com/file/d/1GvWzTC_dgl8BwMEAXZ5qNj6oYJagVBFt/view?usp=drive_link</t>
  </si>
  <si>
    <t>Finding height of fluid in a barometer (hindi)</t>
  </si>
  <si>
    <t>بیرومیٹر (ہندی) میں سیال کی اونچائی کی تلاش</t>
  </si>
  <si>
    <t>b2_CULvNvD8</t>
  </si>
  <si>
    <t>https://www.youtube.com/watch?v=b2_CULvNvD8</t>
  </si>
  <si>
    <t>KtGTtSTexRg</t>
  </si>
  <si>
    <t>https://www.youtube.com/watch?v=KtGTtSTexRg</t>
  </si>
  <si>
    <t>https://drive.google.com/file/d/17328PuyS_PWPbR36VWCRcTcYtdCQU1hY/view?usp=drive_link</t>
  </si>
  <si>
    <t>Buoyant force and Archimedes' principle (Hindi)</t>
  </si>
  <si>
    <t>Archimedes principle and buoyant force (hindi)</t>
  </si>
  <si>
    <t>خوش کن قوت اور آرکیمیڈیز کا اصول (ہندی)</t>
  </si>
  <si>
    <t>آرکیمیڈیز اصول اور خوش کن قوت (ہندی)</t>
  </si>
  <si>
    <t>zJKjp54pqOM</t>
  </si>
  <si>
    <t>https://www.youtube.com/watch?v=zJKjp54pqOM</t>
  </si>
  <si>
    <t>gHuCtlEmf9o</t>
  </si>
  <si>
    <t>https://www.youtube.com/watch?v=gHuCtlEmf9o</t>
  </si>
  <si>
    <t>https://drive.google.com/file/d/1W8ft4YKRtpKIzY-E_6ses2TNowOTZ7S4/view?usp=drive_link</t>
  </si>
  <si>
    <t>Buoyant force example problems (hindi)</t>
  </si>
  <si>
    <t>خوش کن قوت کی مثال کے مسائل (ہندی)</t>
  </si>
  <si>
    <t>XFhH_RW_65A</t>
  </si>
  <si>
    <t>https://www.youtube.com/watch?v=XFhH_RW_65A</t>
  </si>
  <si>
    <t>Tb9nUXyYWaM</t>
  </si>
  <si>
    <t>https://www.youtube.com/watch?v=Tb9nUXyYWaM</t>
  </si>
  <si>
    <t>https://drive.google.com/file/d/1t6695HglU3FIegjCszYB7wDkLBJ_OScW/view?usp=drive_link</t>
  </si>
  <si>
    <t>Fluid dynamics (Hindi)</t>
  </si>
  <si>
    <t>Volume flow rate and equation of continuity (hindi)</t>
  </si>
  <si>
    <t>سیال حرکیات (ہندی)</t>
  </si>
  <si>
    <t>حجم کے بہاؤ کی شرح اور تسلسل کی مساوات (ہندی)</t>
  </si>
  <si>
    <t>3Z2wEVU9xCo</t>
  </si>
  <si>
    <t>https://www.youtube.com/watch?v=3Z2wEVU9xCo</t>
  </si>
  <si>
    <t>8UptQ3MWbKg</t>
  </si>
  <si>
    <t>https://www.youtube.com/watch?v=8UptQ3MWbKg</t>
  </si>
  <si>
    <t>https://drive.google.com/file/d/1eeeWnHGM9adkipDMfvOe3osgWCBFc8zc/view?usp=drive_link</t>
  </si>
  <si>
    <t>Surface tension (Hindi)</t>
  </si>
  <si>
    <t>Surface tension and adhesion (hindi)</t>
  </si>
  <si>
    <t>سطحی تناؤ (ہندی)</t>
  </si>
  <si>
    <t>سطح کا تناؤ اور آسنجن (ہندی)</t>
  </si>
  <si>
    <t>WqcGQfuMgqg</t>
  </si>
  <si>
    <t>https://www.youtube.com/watch?v=WqcGQfuMgqg</t>
  </si>
  <si>
    <t>SHu6_jfDo54</t>
  </si>
  <si>
    <t>https://www.youtube.com/watch?v=SHu6_jfDo54</t>
  </si>
  <si>
    <t>https://drive.google.com/file/d/1AgPzrp9HFN6Oz_o_rXb2ilg-uTQzHAol/view</t>
  </si>
  <si>
    <t>Mechanical properties of solids (Hindi)</t>
  </si>
  <si>
    <t>Stress, strain, and modulus of elasticity (Hindi)</t>
  </si>
  <si>
    <t>Elastic and non elastic (hindi)</t>
  </si>
  <si>
    <t>تناؤ، تناؤ، اور لچک کا ماڈیولس (ہندی)</t>
  </si>
  <si>
    <t>سالڈوں کی مکینیکل خصوصیات (ہندی)</t>
  </si>
  <si>
    <t>لچکدار اور غیر لچکدار (ہندی)</t>
  </si>
  <si>
    <t>Stress and strain (hindi)</t>
  </si>
  <si>
    <t>تناؤ اور تناؤ (ہندی)</t>
  </si>
  <si>
    <t>kQkcMPiUTek</t>
  </si>
  <si>
    <t>https://www.youtube.com/watch?v=kQkcMPiUTek</t>
  </si>
  <si>
    <t>https://drive.google.com/file/d/1yQNlhKLzY4Ff_XIkV3RihGPReFpAK8wC/view?t=10</t>
  </si>
  <si>
    <t>Young's modulus (hindi)</t>
  </si>
  <si>
    <t>ینگ کا ماڈیولس (ہندی)</t>
  </si>
  <si>
    <t>M3sIMLPwIqY</t>
  </si>
  <si>
    <t>https://www.youtube.com/watch?v=M3sIMLPwIqY</t>
  </si>
  <si>
    <t>hINlffaiasg</t>
  </si>
  <si>
    <t>https://www.youtube.com/watch?v=hINlffaiasg</t>
  </si>
  <si>
    <t>https://drive.google.com/file/d/1pk9S6mUmFkQ-UcrIb_xkAHpMPAMYTgW1/view?usp=drive_link</t>
  </si>
  <si>
    <t>Solved example: stress and strain (hindi)</t>
  </si>
  <si>
    <t>حل شدہ مثال: تناؤ اور تناؤ (ہندی)</t>
  </si>
  <si>
    <t>rGdyIRfCSYw</t>
  </si>
  <si>
    <t>https://www.youtube.com/watch?v=rGdyIRfCSYw</t>
  </si>
  <si>
    <t>https://drive.google.com/file/d/13pq00CcQ7dLZw31t122hz9iccwuxyukL/view?t=3</t>
  </si>
  <si>
    <t>Solved example: strength of femur (hindi)</t>
  </si>
  <si>
    <t>حل شدہ مثال: فیمر کی طاقت (ہندی)</t>
  </si>
  <si>
    <t>Stress vs strain curve (hindi)</t>
  </si>
  <si>
    <t>تناؤ بمقابلہ تناؤ وکر (ہندی)</t>
  </si>
  <si>
    <t>xTKbDJnBBZQ</t>
  </si>
  <si>
    <t>https://www.youtube.com/watch?v=xTKbDJnBBZQ</t>
  </si>
  <si>
    <t>https://drive.google.com/file/d/1i_oLiUFbAU5Skjx1HY4FikBUoNNthI7M/view?t=1</t>
  </si>
  <si>
    <t>Scale of the universe</t>
  </si>
  <si>
    <t>Scale of earth, sun, galaxy and universe</t>
  </si>
  <si>
    <t>Scale of the large</t>
  </si>
  <si>
    <t>زمین، سورج، کہکشاں اور کائنات کا پیمانہ</t>
  </si>
  <si>
    <t>کائنات کا پیمانہ</t>
  </si>
  <si>
    <t>بڑے کا پیمانہ</t>
  </si>
  <si>
    <t>5FEjrStgcF8</t>
  </si>
  <si>
    <t>https://www.youtube.com/watch?v=5FEjrStgcF8</t>
  </si>
  <si>
    <t>ZhOb7XptkQc</t>
  </si>
  <si>
    <t>https://www.youtube.com/watch?v=ZhOb7XptkQc</t>
  </si>
  <si>
    <t>https://drive.google.com/file/d/1YeQSgOyXcXeJhDSDubnDZ_S-3A7smiRb/view?usp=drive_link</t>
  </si>
  <si>
    <t>Scale of the small</t>
  </si>
  <si>
    <t>چھوٹے کے پیمانے</t>
  </si>
  <si>
    <t>ERKx3Oa2omo</t>
  </si>
  <si>
    <t>https://www.youtube.com/watch?v=ERKx3Oa2omo</t>
  </si>
  <si>
    <t>f-cjWH-LKg4</t>
  </si>
  <si>
    <t>https://www.youtube.com/watch?v=f-cjWH-LKg4</t>
  </si>
  <si>
    <t>https://drive.google.com/file/d/122FLTJWTLco1ektGpSRK5lcYt3Oz8avi/view?usp=drive_link</t>
  </si>
  <si>
    <t>Scale of earth and sun</t>
  </si>
  <si>
    <t>زمین اور سورج کا پیمانہ</t>
  </si>
  <si>
    <t>GZx3U0dbASg</t>
  </si>
  <si>
    <t>https://www.youtube.com/watch?v=GZx3U0dbASg</t>
  </si>
  <si>
    <t>JIidvHN1gZ8</t>
  </si>
  <si>
    <t>https://www.youtube.com/watch?v=JIidvHN1gZ8</t>
  </si>
  <si>
    <t>https://drive.google.com/file/d/1qe6tnfuSOzlj3z9RC5lVoATa0i-c2uCt/view?usp=drive_link</t>
  </si>
  <si>
    <t>Scale of solar system</t>
  </si>
  <si>
    <t>نظام شمسی کا پیمانہ</t>
  </si>
  <si>
    <t>GP53b__h4ew</t>
  </si>
  <si>
    <t>https://www.youtube.com/watch?v=GP53b__h4ew</t>
  </si>
  <si>
    <t>wKzm21TApqs</t>
  </si>
  <si>
    <t>https://www.youtube.com/watch?v=wKzm21TApqs</t>
  </si>
  <si>
    <t>https://drive.google.com/file/d/10cPEY8TP1V5LvZE_kr1d4zOilGXIQClh/view?usp=drive_link</t>
  </si>
  <si>
    <t>Scale of distance to closest stars</t>
  </si>
  <si>
    <t>قریب ترین ستاروں کے فاصلے کا پیمانہ</t>
  </si>
  <si>
    <t>jEeJkkMXt6c</t>
  </si>
  <si>
    <t>https://www.youtube.com/watch?v=jEeJkkMXt6c</t>
  </si>
  <si>
    <t>pcdIXTVN920</t>
  </si>
  <si>
    <t>https://www.youtube.com/watch?v=pcdIXTVN920</t>
  </si>
  <si>
    <t>https://drive.google.com/file/d/1gzK99XPZh4LUZFXM2P43UXBPvhxakwpc/view?usp=drive_link</t>
  </si>
  <si>
    <t>Scale of the galaxy</t>
  </si>
  <si>
    <t>کہکشاں کا پیمانہ</t>
  </si>
  <si>
    <t>rcLnMe1ELPA</t>
  </si>
  <si>
    <t>https://www.youtube.com/watch?v=rcLnMe1ELPA</t>
  </si>
  <si>
    <t>MjZKPk0XcwQ</t>
  </si>
  <si>
    <t>https://www.youtube.com/watch?v=MjZKPk0XcwQ</t>
  </si>
  <si>
    <t>https://drive.google.com/file/d/1c3ee4F9dWZhUj9ujwEAQKYZj5X0EVeKj/view?usp=drive_link</t>
  </si>
  <si>
    <t>Intergalactic scale</t>
  </si>
  <si>
    <t>انٹرگالیکٹک اسکیل</t>
  </si>
  <si>
    <t>JiE_kNk3ucI</t>
  </si>
  <si>
    <t>https://www.youtube.com/watch?v=JiE_kNk3ucI</t>
  </si>
  <si>
    <t>CDyOcgSG1lg</t>
  </si>
  <si>
    <t>https://www.youtube.com/watch?v=CDyOcgSG1lg</t>
  </si>
  <si>
    <t>https://drive.google.com/file/d/1mmrlLK_YSeo51yP27ISDgbN--4V9nfyL/view?usp=drive_link</t>
  </si>
  <si>
    <t>Hubble image of galaxies</t>
  </si>
  <si>
    <t>کہکشاؤں کی ہبل امیج</t>
  </si>
  <si>
    <t>Wl4re38deh0</t>
  </si>
  <si>
    <t>https://www.youtube.com/watch?v=Wl4re38deh0</t>
  </si>
  <si>
    <t>5VYjmerZSXo</t>
  </si>
  <si>
    <t>https://www.youtube.com/watch?v=5VYjmerZSXo</t>
  </si>
  <si>
    <t>https://drive.google.com/file/d/19nlaSIqNu6IioQiTYNfE9sgi2NCUbL74/view?usp=drive_link</t>
  </si>
  <si>
    <t>Time scale of the cosmos</t>
  </si>
  <si>
    <t>Cosmological time scale 1</t>
  </si>
  <si>
    <t>کائنات کا ٹائم پیمانہ</t>
  </si>
  <si>
    <t>کاسمولوجیکل ٹائم اسکیل 1</t>
  </si>
  <si>
    <t>DRtLXagrMHw</t>
  </si>
  <si>
    <t>https://www.youtube.com/watch?v=DRtLXagrMHw</t>
  </si>
  <si>
    <t>F0HDFrMhPv4</t>
  </si>
  <si>
    <t>https://www.youtube.com/watch?v=F0HDFrMhPv4</t>
  </si>
  <si>
    <t>https://drive.google.com/file/d/1JtAlvYq0s4KWFH7f9umpcsv07bbcfnSU/view?usp=drive_link</t>
  </si>
  <si>
    <t>Cosmological time scale 2</t>
  </si>
  <si>
    <t>کاسمولوجیکل ٹائم اسکیل 2</t>
  </si>
  <si>
    <t>LO7-3MpWijU</t>
  </si>
  <si>
    <t>https://www.youtube.com/watch?v=LO7-3MpWijU</t>
  </si>
  <si>
    <t>UgViaeFLvO0</t>
  </si>
  <si>
    <t>https://www.youtube.com/watch?v=UgViaeFLvO0</t>
  </si>
  <si>
    <t>https://drive.google.com/file/d/1F85TvjdnD21NSsX_C93_zviPIiiNaDOt/view?usp=drive_link</t>
  </si>
  <si>
    <t>Light and fundamental forces</t>
  </si>
  <si>
    <t>Introduction to light</t>
  </si>
  <si>
    <t>روشنی اور بنیادی قوتیں</t>
  </si>
  <si>
    <t>روشنی کا تعارف</t>
  </si>
  <si>
    <t>rLNM8zI4Q_M</t>
  </si>
  <si>
    <t>https://www.youtube.com/watch?v=rLNM8zI4Q_M</t>
  </si>
  <si>
    <t>JXlEZnWBH_4</t>
  </si>
  <si>
    <t>https://www.youtube.com/watch?v=JXlEZnWBH_4</t>
  </si>
  <si>
    <t>https://drive.google.com/file/d/10QcXinCKe0wRJ6XoFzWY7bhdTzEg9BX7/view?usp=drive_link</t>
  </si>
  <si>
    <t>Four fundamental forces</t>
  </si>
  <si>
    <t>چار بنیادی قوتیں</t>
  </si>
  <si>
    <t>FEF6PxWOvsk</t>
  </si>
  <si>
    <t>https://www.youtube.com/watch?v=FEF6PxWOvsk</t>
  </si>
  <si>
    <t>IMGZrNdxR_c</t>
  </si>
  <si>
    <t>https://www.youtube.com/watch?v=IMGZrNdxR_c</t>
  </si>
  <si>
    <t>https://drive.google.com/file/d/1bVXIO8ZtCGO_A_meSGoFhTkgHjmip849/view?usp=drive_link</t>
  </si>
  <si>
    <t>Big bang and expansion of the universe</t>
  </si>
  <si>
    <t>Big bang introduction</t>
  </si>
  <si>
    <t>بگ بینگ اور کائنات کی توسیع</t>
  </si>
  <si>
    <t>بگ بینگ تعارف</t>
  </si>
  <si>
    <t>eUF59jCFcyQ</t>
  </si>
  <si>
    <t>https://www.youtube.com/watch?v=eUF59jCFcyQ</t>
  </si>
  <si>
    <t>MhCwa89UgzQ</t>
  </si>
  <si>
    <t>https://www.youtube.com/watch?v=MhCwa89UgzQ</t>
  </si>
  <si>
    <t>https://drive.google.com/file/d/15nrn546ZLG4jk-Tt29kSl1CpkptNliQm/view?usp=drive_link</t>
  </si>
  <si>
    <t>Radius of observable universe</t>
  </si>
  <si>
    <t>مشاہدہ کائنات کا رداس</t>
  </si>
  <si>
    <t>6nVysrZQnOQ</t>
  </si>
  <si>
    <t>https://www.youtube.com/watch?v=6nVysrZQnOQ</t>
  </si>
  <si>
    <t>ecMAzXHFHxw</t>
  </si>
  <si>
    <t>https://www.youtube.com/watch?v=ecMAzXHFHxw</t>
  </si>
  <si>
    <t>https://drive.google.com/file/d/1FsZJ0PBsPIucDdyG6AKQ_0r3dSzE79z8/view?usp=drive_link</t>
  </si>
  <si>
    <t>Red shift</t>
  </si>
  <si>
    <t>ریڈ شفٹ</t>
  </si>
  <si>
    <t>mx2M_ZKXM_c</t>
  </si>
  <si>
    <t>https://www.youtube.com/watch?v=mx2M_ZKXM_c</t>
  </si>
  <si>
    <t>ct87yT83zX0</t>
  </si>
  <si>
    <t>https://www.youtube.com/watch?v=ct87yT83zX0</t>
  </si>
  <si>
    <t>https://drive.google.com/file/d/190uJkx4wyxeLcz1CLm92SrutjJ7zNan-/view?usp=drive_link</t>
  </si>
  <si>
    <t>Cosmic background radiation</t>
  </si>
  <si>
    <t>کائناتی پس منظر کی تابکاری</t>
  </si>
  <si>
    <t>sxbPwl_KRuA</t>
  </si>
  <si>
    <t>https://www.youtube.com/watch?v=sxbPwl_KRuA</t>
  </si>
  <si>
    <t>1SGBP67cbDs</t>
  </si>
  <si>
    <t>https://www.youtube.com/watch?v=1SGBP67cbDs</t>
  </si>
  <si>
    <t>https://drive.google.com/file/d/1b1XciHnxgNb2-6vNiDoco9BoifMPytxm/view?usp=drive_link</t>
  </si>
  <si>
    <t>Cosmic background radiation 2</t>
  </si>
  <si>
    <t>کائناتی پس منظر کی تابکاری 2</t>
  </si>
  <si>
    <t>2-1Sb1fa1W4</t>
  </si>
  <si>
    <t>https://www.youtube.com/watch?v=2-1Sb1fa1W4</t>
  </si>
  <si>
    <t>Qf6cyWv3aLA</t>
  </si>
  <si>
    <t>https://www.youtube.com/watch?v=Qf6cyWv3aLA</t>
  </si>
  <si>
    <t>https://drive.google.com/file/d/1wKOyFZsQhhdeMSfgcp9nDnQz_ilLPCwu/view?usp=drive_link</t>
  </si>
  <si>
    <t>Hubble's law</t>
  </si>
  <si>
    <t>ہبل کا قانون</t>
  </si>
  <si>
    <t>1V9wVmO0Tfg</t>
  </si>
  <si>
    <t>https://www.youtube.com/watch?v=1V9wVmO0Tfg</t>
  </si>
  <si>
    <t>syXcyTxmgNc</t>
  </si>
  <si>
    <t>https://www.youtube.com/watch?v=syXcyTxmgNc</t>
  </si>
  <si>
    <t>https://drive.google.com/file/d/18cSY35vFQoz4USiwzaTR9PtpCda_lky0/view?usp=drive_link</t>
  </si>
  <si>
    <t>A universe smaller than the observable</t>
  </si>
  <si>
    <t>مشاہدہ کرنے والے سے چھوٹی کائنات</t>
  </si>
  <si>
    <t>0w9R_foNLrg</t>
  </si>
  <si>
    <t>https://www.youtube.com/watch?v=0w9R_foNLrg</t>
  </si>
  <si>
    <t>zjEuMv3MFXs</t>
  </si>
  <si>
    <t>https://www.youtube.com/watch?v=zjEuMv3MFXs</t>
  </si>
  <si>
    <t>https://drive.google.com/file/d/1hTpwlEUeQYcadF-sEolmHE1BdihxpUJc/view?usp=drive_link</t>
  </si>
  <si>
    <t>Stars, black holes and galaxies</t>
  </si>
  <si>
    <t>Life and death of stars</t>
  </si>
  <si>
    <t>Accreting mass due to gravity simulation</t>
  </si>
  <si>
    <t>ستاروں کی زندگی اور موت</t>
  </si>
  <si>
    <t>ستارے ، بلیک ہولز اور کہکشائیں</t>
  </si>
  <si>
    <t>کشش ثقل تخروپن کی وجہ سے بڑے پیمانے پر بڑے پیمانے پر</t>
  </si>
  <si>
    <t>hD4ySbQYYyA</t>
  </si>
  <si>
    <t>https://www.youtube.com/watch?v=hD4ySbQYYyA</t>
  </si>
  <si>
    <t>jr8wWr_SATU</t>
  </si>
  <si>
    <t>https://www.youtube.com/watch?v=jr8wWr_SATU</t>
  </si>
  <si>
    <t>https://drive.google.com/file/d/1-SU7m53Jrtp-asd_Zf4P4B2qTLzlvMbi/view?usp=drive_link</t>
  </si>
  <si>
    <t>White and black dwarfs</t>
  </si>
  <si>
    <t>سفید اور سیاہ بونے</t>
  </si>
  <si>
    <t>EdYyuUUY-nc</t>
  </si>
  <si>
    <t>https://www.youtube.com/watch?v=EdYyuUUY-nc</t>
  </si>
  <si>
    <t>cBkV1oWnsxQ</t>
  </si>
  <si>
    <t>https://www.youtube.com/watch?v=cBkV1oWnsxQ</t>
  </si>
  <si>
    <t>https://drive.google.com/file/d/1W-Upz9UEEvG9kHMjl68oOZ_fx5uPn-ph/view</t>
  </si>
  <si>
    <t>Star field and nebula images</t>
  </si>
  <si>
    <t>اسٹار فیلڈ اور نیبولا کی تصاویر</t>
  </si>
  <si>
    <t>w3IKEa_GOYs</t>
  </si>
  <si>
    <t>https://www.youtube.com/watch?v=w3IKEa_GOYs</t>
  </si>
  <si>
    <t>VvDgo5jF2WM</t>
  </si>
  <si>
    <t>https://www.youtube.com/watch?v=VvDgo5jF2WM</t>
  </si>
  <si>
    <t>https://drive.google.com/file/d/1PzOk8wicxjCxNebAuWgrOo1iGnMzE4XB/view?usp=drive_link</t>
  </si>
  <si>
    <t>Lifecycle of massive stars</t>
  </si>
  <si>
    <t>بڑے پیمانے پر ستاروں کا لائف سائیکل</t>
  </si>
  <si>
    <t>UhIwMAhZpCo</t>
  </si>
  <si>
    <t>https://www.youtube.com/watch?v=UhIwMAhZpCo</t>
  </si>
  <si>
    <t>0b3ZIangj34</t>
  </si>
  <si>
    <t>https://www.youtube.com/watch?v=0b3ZIangj34</t>
  </si>
  <si>
    <t>https://drive.google.com/file/d/1_qrQxt0JPCBAQky0A7jpz5JL3ilwQyaP/view?usp=drive_link</t>
  </si>
  <si>
    <t>Supernova (supernovae)</t>
  </si>
  <si>
    <t>سپرنووا (سپرنووا)</t>
  </si>
  <si>
    <t>qOwCpnQsDLM</t>
  </si>
  <si>
    <t>https://www.youtube.com/watch?v=qOwCpnQsDLM</t>
  </si>
  <si>
    <t>rhegy0HSyok</t>
  </si>
  <si>
    <t>https://www.youtube.com/watch?v=rhegy0HSyok</t>
  </si>
  <si>
    <t>https://drive.google.com/file/d/1446pWR1gmc2HZ5PTJUHz3O6s_5v0WsyQ/view?usp=drive_link</t>
  </si>
  <si>
    <t>Black holes</t>
  </si>
  <si>
    <t>بلیک ہولز</t>
  </si>
  <si>
    <t>JoL2pO3O0rg</t>
  </si>
  <si>
    <t>https://www.youtube.com/watch?v=JoL2pO3O0rg</t>
  </si>
  <si>
    <t>mBC6XvK9Z58</t>
  </si>
  <si>
    <t>https://www.youtube.com/watch?v=mBC6XvK9Z58</t>
  </si>
  <si>
    <t>https://drive.google.com/file/d/1FllmnAuwKYh8cyMGvtDjCYO1sqky2I9N/view?usp=drive_link</t>
  </si>
  <si>
    <t>Supermassive black holes</t>
  </si>
  <si>
    <t>سپر میسیو بلیک ہولز</t>
  </si>
  <si>
    <t>DxkkAHnqlpY</t>
  </si>
  <si>
    <t>https://www.youtube.com/watch?v=DxkkAHnqlpY</t>
  </si>
  <si>
    <t>CbeHh27zAmE</t>
  </si>
  <si>
    <t>https://www.youtube.com/watch?v=CbeHh27zAmE</t>
  </si>
  <si>
    <t>https://drive.google.com/file/d/1YpmOpRWEnKPn_IMK5t6OhoR2pBu3Aw8H/view?usp=drive_link</t>
  </si>
  <si>
    <t>Quasars and galactic collisions</t>
  </si>
  <si>
    <t>Quasars</t>
  </si>
  <si>
    <t>Quasars اور Galactic تصادم</t>
  </si>
  <si>
    <t>کواسار</t>
  </si>
  <si>
    <t>4LmIyMyAuN0</t>
  </si>
  <si>
    <t>https://www.youtube.com/watch?v=4LmIyMyAuN0</t>
  </si>
  <si>
    <t>uNb-8NnwoSM</t>
  </si>
  <si>
    <t>https://www.youtube.com/watch?v=uNb-8NnwoSM</t>
  </si>
  <si>
    <t>https://drive.google.com/file/d/1IbHcPt8bdzhd9hgbXuJFWqvOBo8c1wME/view?usp=drive_link</t>
  </si>
  <si>
    <t>Galactic collisions</t>
  </si>
  <si>
    <t>کہکشاں تصادم</t>
  </si>
  <si>
    <t>QXYbGZ3T3_k</t>
  </si>
  <si>
    <t>https://www.youtube.com/watch?v=QXYbGZ3T3_k</t>
  </si>
  <si>
    <t>K4amda-b6jg</t>
  </si>
  <si>
    <t>https://www.youtube.com/watch?v=K4amda-b6jg</t>
  </si>
  <si>
    <t>https://drive.google.com/file/d/18cphm6KYOOaPgwL6Yzh7QUT3urXcXP1E/view?usp=drive_link</t>
  </si>
  <si>
    <t>Stellar parallax</t>
  </si>
  <si>
    <t>Parallax in observing stars</t>
  </si>
  <si>
    <t>تارکیی parallax</t>
  </si>
  <si>
    <t>ستاروں کا مشاہدہ کرنے میں پیرالیکس</t>
  </si>
  <si>
    <t>ETzUpoqZIHY</t>
  </si>
  <si>
    <t>https://www.youtube.com/watch?v=ETzUpoqZIHY</t>
  </si>
  <si>
    <t>EI_6evKK1dA</t>
  </si>
  <si>
    <t>https://www.youtube.com/watch?v=EI_6evKK1dA</t>
  </si>
  <si>
    <t>https://drive.google.com/file/d/1TzXysnO-X3Vrutr-E-BtJ3SAzykPudgC/view?usp=drive_link</t>
  </si>
  <si>
    <t>تارکیی پیرالیکس</t>
  </si>
  <si>
    <t>omvNINaRdxg</t>
  </si>
  <si>
    <t>https://www.youtube.com/watch?v=omvNINaRdxg</t>
  </si>
  <si>
    <t>oLfeod9x18I</t>
  </si>
  <si>
    <t>https://www.youtube.com/watch?v=oLfeod9x18I</t>
  </si>
  <si>
    <t>https://drive.google.com/file/d/1v6D_pwDhmR83l_vF1FlJ2r3ozj_Lsp6q/view?usp=drive_link</t>
  </si>
  <si>
    <t>Stellar distance using parallax</t>
  </si>
  <si>
    <t>پیرالیکس کا استعمال کرتے ہوئے تارکیی فاصلہ</t>
  </si>
  <si>
    <t>lVadjWOjvV8</t>
  </si>
  <si>
    <t>https://www.youtube.com/watch?v=lVadjWOjvV8</t>
  </si>
  <si>
    <t>Y7ZfTVkz-Ng</t>
  </si>
  <si>
    <t>https://www.youtube.com/watch?v=Y7ZfTVkz-Ng</t>
  </si>
  <si>
    <t>https://drive.google.com/file/d/1riwXo37uKd6_pMC889h-Rl1VxKIg8Ghv/view?usp=drive_link</t>
  </si>
  <si>
    <t>Parsec definition</t>
  </si>
  <si>
    <t>پارسیک تعریف</t>
  </si>
  <si>
    <t>6zV3JEjLoyE</t>
  </si>
  <si>
    <t>https://www.youtube.com/watch?v=6zV3JEjLoyE</t>
  </si>
  <si>
    <t>if5fr3jfJNo</t>
  </si>
  <si>
    <t>https://www.youtube.com/watch?v=if5fr3jfJNo</t>
  </si>
  <si>
    <t>https://drive.google.com/file/d/1Vu87oMzx7wHRe9rN0legF4DxBJzgR9lp/view?usp=drive_link</t>
  </si>
  <si>
    <t>Cepheid variables</t>
  </si>
  <si>
    <t>Cepheid variables 1</t>
  </si>
  <si>
    <t>سیفائیڈ متغیرات</t>
  </si>
  <si>
    <t>سیفیڈ متغیر 1</t>
  </si>
  <si>
    <t>BWs-ONRDDG4</t>
  </si>
  <si>
    <t>https://www.youtube.com/watch?v=BWs-ONRDDG4</t>
  </si>
  <si>
    <t>SJc_8H3XDu8</t>
  </si>
  <si>
    <t>https://www.youtube.com/watch?v=SJc_8H3XDu8</t>
  </si>
  <si>
    <t>https://drive.google.com/file/d/16mqxox2gNhZjYWOE8SPkvBWbRtDXIxJz/view?usp=drive_link</t>
  </si>
  <si>
    <t>Why cepheids pulsate</t>
  </si>
  <si>
    <t>کیوں سیفیڈس پلسیٹ</t>
  </si>
  <si>
    <t>X_3QAB3o4Vw</t>
  </si>
  <si>
    <t>https://www.youtube.com/watch?v=X_3QAB3o4Vw</t>
  </si>
  <si>
    <t>id1ObLqTa-U</t>
  </si>
  <si>
    <t>https://www.youtube.com/watch?v=id1ObLqTa-U</t>
  </si>
  <si>
    <t>https://drive.google.com/file/d/1Q8xbe80Oc0VK5g0SDeDC6oU8Q1TTUly0/view?usp=drive_link</t>
  </si>
  <si>
    <t>Why gravity gets so strong near dense objects</t>
  </si>
  <si>
    <t>کیوں کشش ثقل گھنے اشیاء کے قریب اتنا مضبوط ہوتا ہے</t>
  </si>
  <si>
    <t>RpOHZc6cDIw</t>
  </si>
  <si>
    <t>https://www.youtube.com/watch?v=RpOHZc6cDIw</t>
  </si>
  <si>
    <t>QLWTB_bH4k0</t>
  </si>
  <si>
    <t>https://www.youtube.com/watch?v=QLWTB_bH4k0</t>
  </si>
  <si>
    <t>https://drive.google.com/file/d/1WDIcS5TlZPBUmTn9ISb3qx242IS60Fjm/view?usp=drive_link</t>
  </si>
  <si>
    <t>Earth geological and climatic history</t>
  </si>
  <si>
    <t>Plate tectonics</t>
  </si>
  <si>
    <t>Plate tectonics: difference between crust and lithosphere</t>
  </si>
  <si>
    <t>پلیٹ ٹیکٹونکس</t>
  </si>
  <si>
    <t>زمین ارضیاتی اور آب و ہوا کی تاریخ</t>
  </si>
  <si>
    <t>پلیٹ ٹیکٹونکس: پرت اور لیتھوسفیر کے درمیان فرق</t>
  </si>
  <si>
    <t>f2BWsPVN7c4</t>
  </si>
  <si>
    <t>https://www.youtube.com/watch?v=f2BWsPVN7c4</t>
  </si>
  <si>
    <t>gGv8YTTDOTg</t>
  </si>
  <si>
    <t>https://www.youtube.com/watch?v=gGv8YTTDOTg</t>
  </si>
  <si>
    <t>https://drive.google.com/file/d/11hH47rAHjrVFTLL-je0Bx08xWIIPkKvq/view?t=3</t>
  </si>
  <si>
    <t>Structure of the earth</t>
  </si>
  <si>
    <t>زمین کی ساخت</t>
  </si>
  <si>
    <t>4AxZ-6MOznY</t>
  </si>
  <si>
    <t>https://www.youtube.com/watch?v=4AxZ-6MOznY</t>
  </si>
  <si>
    <t>VtlsocywKQs</t>
  </si>
  <si>
    <t>https://www.youtube.com/watch?v=VtlsocywKQs</t>
  </si>
  <si>
    <t>https://drive.google.com/file/d/1jgoFKNwRJEZJkMf8owU5ea2kUSVrqk8D/view</t>
  </si>
  <si>
    <t>Plate tectonics: evidence of plate movement</t>
  </si>
  <si>
    <t>پلیٹ ٹیکٹونکس: پلیٹ کی نقل و حرکت کا ثبوت</t>
  </si>
  <si>
    <t>6EdsBabSZ4g</t>
  </si>
  <si>
    <t>https://www.youtube.com/watch?v=6EdsBabSZ4g</t>
  </si>
  <si>
    <t>zB0sXOn5vyw</t>
  </si>
  <si>
    <t>https://www.youtube.com/watch?v=zB0sXOn5vyw</t>
  </si>
  <si>
    <t>https://drive.google.com/file/d/1JLWxWP2mUyJ7ktn6k-4-7EpEJ9koVNX_/view?usp=drive_link</t>
  </si>
  <si>
    <t>Plate tectonics: geological features of divergent plate boundaries</t>
  </si>
  <si>
    <t>پلیٹ ٹیکٹونکس: مختلف پلیٹ کی حدود کی ارضیاتی خصوصیات</t>
  </si>
  <si>
    <t>FK1s1-OJ5BE</t>
  </si>
  <si>
    <t>https://www.youtube.com/watch?v=FK1s1-OJ5BE</t>
  </si>
  <si>
    <t>d1aC1eVJpOM</t>
  </si>
  <si>
    <t>https://www.youtube.com/watch?v=d1aC1eVJpOM</t>
  </si>
  <si>
    <t>https://drive.google.com/file/d/1JHo3Fq2H9Zprry-QONVZuhQ8_C1XRL-n/view?usp=drive_link</t>
  </si>
  <si>
    <t>Plate tectonics: geological features of convergent plate boundaries</t>
  </si>
  <si>
    <t>پلیٹ ٹیکٹونکس: کنورجنٹ پلیٹ کی حدود کی ارضیاتی خصوصیات</t>
  </si>
  <si>
    <t>Y0eWnOZpSpQ</t>
  </si>
  <si>
    <t>https://www.youtube.com/watch?v=Y0eWnOZpSpQ</t>
  </si>
  <si>
    <t>1oPxF4nSge8</t>
  </si>
  <si>
    <t>https://www.youtube.com/watch?v=1oPxF4nSge8</t>
  </si>
  <si>
    <t>https://drive.google.com/file/d/1JVd-4Ix3sNdq_icdqJW0rMuKufmHiM_k/view?usp=drive_link</t>
  </si>
  <si>
    <t>Plates moving due to convection in mantle</t>
  </si>
  <si>
    <t>پلیٹیں مینٹل میں کنویکشن کی وجہ سے حرکت میں آتی ہیں</t>
  </si>
  <si>
    <t>f8GK2oEN-uI</t>
  </si>
  <si>
    <t>https://www.youtube.com/watch?v=f8GK2oEN-uI</t>
  </si>
  <si>
    <t>L5N3V5K7nm0</t>
  </si>
  <si>
    <t>https://www.youtube.com/watch?v=L5N3V5K7nm0</t>
  </si>
  <si>
    <t>https://drive.google.com/file/d/1JRZgPr7HLr7Sr7-KlpYi-ugXjohz7u-F/view?usp=drive_link</t>
  </si>
  <si>
    <t>Hawaiian islands formation</t>
  </si>
  <si>
    <t>ہوائی جزیروں کی تشکیل</t>
  </si>
  <si>
    <t>D1eibbfAEVk</t>
  </si>
  <si>
    <t>https://www.youtube.com/watch?v=D1eibbfAEVk</t>
  </si>
  <si>
    <t>xNLEIJX2idU</t>
  </si>
  <si>
    <t>https://www.youtube.com/watch?v=xNLEIJX2idU</t>
  </si>
  <si>
    <t>https://drive.google.com/file/d/1JMJXeHSF1k-EynA7dy6l3trUDBZEE2Xc/view?usp=drive_link</t>
  </si>
  <si>
    <t>Pangaea</t>
  </si>
  <si>
    <t>پانجیہ</t>
  </si>
  <si>
    <t>axB6uhEx628</t>
  </si>
  <si>
    <t>https://www.youtube.com/watch?v=axB6uhEx628</t>
  </si>
  <si>
    <t>XZnZtF4PgJI</t>
  </si>
  <si>
    <t>https://www.youtube.com/watch?v=XZnZtF4PgJI</t>
  </si>
  <si>
    <t>https://drive.google.com/file/d/1Jg7zLhnZKd-fAYEyhwEKIQHpHT2o-rO1/view?usp=drive_link</t>
  </si>
  <si>
    <t>Compositional and mechanical layers of the earth</t>
  </si>
  <si>
    <t>زمین کی ساختی اور مکینیکل پرتیں</t>
  </si>
  <si>
    <t>hHteUIS0OFY</t>
  </si>
  <si>
    <t>https://www.youtube.com/watch?v=hHteUIS0OFY</t>
  </si>
  <si>
    <t>qlBqsZrJbB8</t>
  </si>
  <si>
    <t>https://www.youtube.com/watch?v=qlBqsZrJbB8</t>
  </si>
  <si>
    <t>https://drive.google.com/file/d/1JbGjE1ANKxWaiILeGkJ6rBVlIns663WJ/view?usp=drive_link</t>
  </si>
  <si>
    <t>How we know about the earth's core</t>
  </si>
  <si>
    <t>ہم زمین کے بنیادی کے بارے میں کیسے جانتے ہیں</t>
  </si>
  <si>
    <t>KL0i1RSnpfI</t>
  </si>
  <si>
    <t>https://www.youtube.com/watch?v=KL0i1RSnpfI</t>
  </si>
  <si>
    <t>6CHFADuMd08</t>
  </si>
  <si>
    <t>https://www.youtube.com/watch?v=6CHFADuMd08</t>
  </si>
  <si>
    <t>https://drive.google.com/file/d/1JqlJaqGnvpQH4vKsrVwp-pBAd1ABcYtT/view?usp=drive_link</t>
  </si>
  <si>
    <t>Seismic waves and how we know earth's structure</t>
  </si>
  <si>
    <t>Seismic waves</t>
  </si>
  <si>
    <t>زلزلہ کی لہریں اور ہم زمین کی ساخت کو کیسے جانتے ہیں</t>
  </si>
  <si>
    <t>زلزلہ لہریں</t>
  </si>
  <si>
    <t>NhioAAdYDJM</t>
  </si>
  <si>
    <t>https://www.youtube.com/watch?v=NhioAAdYDJM</t>
  </si>
  <si>
    <t>woGrHR-GH10</t>
  </si>
  <si>
    <t>https://www.youtube.com/watch?v=woGrHR-GH10</t>
  </si>
  <si>
    <t>https://drive.google.com/file/d/1Jp5k8PztyhjaCIocGFHhDKyzhzkbitwk/view?usp=drive_link</t>
  </si>
  <si>
    <t>Why s-waves only travel in solids</t>
  </si>
  <si>
    <t>کیوں ایس لہریں صرف ٹھوس میں سفر کرتی ہیں</t>
  </si>
  <si>
    <t>BTWLwoaNeBA</t>
  </si>
  <si>
    <t>https://www.youtube.com/watch?v=BTWLwoaNeBA</t>
  </si>
  <si>
    <t>e7FOFS8aSEI</t>
  </si>
  <si>
    <t>https://www.youtube.com/watch?v=e7FOFS8aSEI</t>
  </si>
  <si>
    <t>https://drive.google.com/file/d/1K54-4Gf5x3tUwvZHDgKxIc93I0J0OWbc/view?usp=drive_link</t>
  </si>
  <si>
    <t>Refraction of seismic waves</t>
  </si>
  <si>
    <t>زلزلہ لہروں کا اضطراب</t>
  </si>
  <si>
    <t>UNZ171fDja4</t>
  </si>
  <si>
    <t>https://www.youtube.com/watch?v=UNZ171fDja4</t>
  </si>
  <si>
    <t>oWbbJzI6oxo</t>
  </si>
  <si>
    <t>https://www.youtube.com/watch?v=oWbbJzI6oxo</t>
  </si>
  <si>
    <t>https://drive.google.com/file/d/1K-c_Lu353rRAbH1q6UqDQP6XSSbe-g0J/view?usp=drive_link</t>
  </si>
  <si>
    <t>The mohorovicic seismic discontinuity</t>
  </si>
  <si>
    <t>موہوروکی زلزلہ بند کرنا</t>
  </si>
  <si>
    <t>yAQSucmHrAk</t>
  </si>
  <si>
    <t>https://www.youtube.com/watch?v=yAQSucmHrAk</t>
  </si>
  <si>
    <t>s88zyPNl9Ik</t>
  </si>
  <si>
    <t>https://www.youtube.com/watch?v=s88zyPNl9Ik</t>
  </si>
  <si>
    <t>https://drive.google.com/file/d/1Jy2UiYHgxHz2I8ZuOIV0mOReN8N2kjnt/view?usp=drive_link</t>
  </si>
  <si>
    <t>Earth's rotation and tilt</t>
  </si>
  <si>
    <t>Seasons aren't dictated by closeness to sun</t>
  </si>
  <si>
    <t>زمین کی گردش اور جھکاؤ</t>
  </si>
  <si>
    <t>موسموں کو سورج کی قربت کے ذریعہ تعبیر نہیں کیا جاتا ہے</t>
  </si>
  <si>
    <t>SJUd5du0T08</t>
  </si>
  <si>
    <t>https://www.youtube.com/watch?v=SJUd5du0T08</t>
  </si>
  <si>
    <t>OG9iey9KXxo</t>
  </si>
  <si>
    <t>https://www.youtube.com/watch?v=OG9iey9KXxo</t>
  </si>
  <si>
    <t>https://drive.google.com/file/d/1KUvYN6tSG_EilbO8PX0tkCERZUvhLgKJ/view?usp=drive_link</t>
  </si>
  <si>
    <t>How earth's tilt causes seasons</t>
  </si>
  <si>
    <t>زمین کی جھکاؤ موسموں کا سبب کیسے بنتی ہے</t>
  </si>
  <si>
    <t>05qDIjKevJo</t>
  </si>
  <si>
    <t>https://www.youtube.com/watch?v=05qDIjKevJo</t>
  </si>
  <si>
    <t>https://drive.google.com/open?id=1KX6iGuHEgyqR4c4sa5llWkB_gCzue0JY&amp;usp=drive_fs</t>
  </si>
  <si>
    <t>Are southern hemisphere seasons more severe?</t>
  </si>
  <si>
    <t>کیا جنوبی نصف کرہ کے موسم زیادہ شدید ہیں؟</t>
  </si>
  <si>
    <t>umvNQj-zmq4</t>
  </si>
  <si>
    <t>https://www.youtube.com/watch?v=umvNQj-zmq4</t>
  </si>
  <si>
    <t>By0zbQbLTVg</t>
  </si>
  <si>
    <t>https://www.youtube.com/watch?v=By0zbQbLTVg</t>
  </si>
  <si>
    <t>https://drive.google.com/file/d/1KJMa67J63SCy0Wd0Fhz5EMkrq8mX9fCO/view?usp=drive_link</t>
  </si>
  <si>
    <t>Milankovitch cycles precession and obliquity</t>
  </si>
  <si>
    <t>میلانکوچ چکروں کی پیش گوئی اور تقویت</t>
  </si>
  <si>
    <t>ZD8THEz18gc</t>
  </si>
  <si>
    <t>https://www.youtube.com/watch?v=ZD8THEz18gc</t>
  </si>
  <si>
    <t>Y0G67w_Q4tQ</t>
  </si>
  <si>
    <t>https://www.youtube.com/watch?v=Y0G67w_Q4tQ</t>
  </si>
  <si>
    <t>https://drive.google.com/file/d/1KDAh4QDAX1pdON6Zro4tFzc7DqJOJdrB/view?usp=drive_link</t>
  </si>
  <si>
    <t>Moon phases and eclipses</t>
  </si>
  <si>
    <t>Intro to moon phases</t>
  </si>
  <si>
    <t>چاند کے مراحل اور گرہن</t>
  </si>
  <si>
    <t>انٹرو ٹو چاند مراحل</t>
  </si>
  <si>
    <t>f592IgRzq2E</t>
  </si>
  <si>
    <t>https://www.youtube.com/watch?v=f592IgRzq2E</t>
  </si>
  <si>
    <t>FW9xicwBV7Y</t>
  </si>
  <si>
    <t>https://www.youtube.com/watch?v=FW9xicwBV7Y</t>
  </si>
  <si>
    <t>https://drive.google.com/file/d/1IPedcULVbInzWSM9j0UqPD80ii3qXLZz/view</t>
  </si>
  <si>
    <t>KAU video covers "distance from moon" whereas original KA video covers "phases of moon"</t>
  </si>
  <si>
    <t>Solar and lunar eclipses</t>
  </si>
  <si>
    <t>شمسی اور قمری چاند گرہن</t>
  </si>
  <si>
    <t>qJqGg3Xe4iE</t>
  </si>
  <si>
    <t>https://www.youtube.com/watch?v=qJqGg3Xe4iE</t>
  </si>
  <si>
    <t>e-9QGy38uAg</t>
  </si>
  <si>
    <t>https://www.youtube.com/watch?v=e-9QGy38uAg</t>
  </si>
  <si>
    <t>https://drive.google.com/file/d/1K8RyiUKXgTZufJrT4B22_TLtEVVPRUsK/view?usp=drive_link</t>
  </si>
  <si>
    <t>Life on earth and in the universe</t>
  </si>
  <si>
    <t>History of life on earth</t>
  </si>
  <si>
    <t>Earth formation</t>
  </si>
  <si>
    <t>زمین پر زندگی کی تاریخ</t>
  </si>
  <si>
    <t>زمین اور کائنات میں زندگی</t>
  </si>
  <si>
    <t>زمین کی تشکیل</t>
  </si>
  <si>
    <t>VbNXh0GaLYo</t>
  </si>
  <si>
    <t>https://www.youtube.com/watch?v=VbNXh0GaLYo</t>
  </si>
  <si>
    <t>-7kH0ixAOMs</t>
  </si>
  <si>
    <t>https://www.youtube.com/watch?v=-7kH0ixAOMs</t>
  </si>
  <si>
    <t>https://drive.google.com/file/d/1GkAp0iWG9bOS29BiKHnoYaPhpeu42HgP/view</t>
  </si>
  <si>
    <t>Beginnings of life</t>
  </si>
  <si>
    <t>زندگی کی شروعات</t>
  </si>
  <si>
    <t>nYFuxTXDj90</t>
  </si>
  <si>
    <t>https://www.youtube.com/watch?v=nYFuxTXDj90</t>
  </si>
  <si>
    <t>APPHXworcJo</t>
  </si>
  <si>
    <t>https://www.youtube.com/watch?v=APPHXworcJo</t>
  </si>
  <si>
    <t>https://drive.google.com/file/d/1lTBw-drcxIXqoEBRo070XvbMG9shCi5G/view</t>
  </si>
  <si>
    <t>Ozone layer and eukaryotes show up in the proterozoic eon</t>
  </si>
  <si>
    <t>اوزون پرت اور یوکرائٹس پروٹروزوک ایون میں ظاہر ہوتے ہیں</t>
  </si>
  <si>
    <t>E1P79uFLCMc</t>
  </si>
  <si>
    <t>https://www.youtube.com/watch?v=E1P79uFLCMc</t>
  </si>
  <si>
    <t>WH5NfIYd768</t>
  </si>
  <si>
    <t>https://www.youtube.com/watch?v=WH5NfIYd768</t>
  </si>
  <si>
    <t>https://drive.google.com/file/d/1Hpg5nmsaz9ZNw403SfM-Z1qL7gj6Wh0F/view</t>
  </si>
  <si>
    <t>Biodiversity flourishes in phanerozoic eon</t>
  </si>
  <si>
    <t>فینروزوک ایون میں حیاتیاتی تنوع پنپتا ہے</t>
  </si>
  <si>
    <t>MS7x2hDEhrw</t>
  </si>
  <si>
    <t>https://www.youtube.com/watch?v=MS7x2hDEhrw</t>
  </si>
  <si>
    <t>JkgFnJ8may8</t>
  </si>
  <si>
    <t>https://www.youtube.com/watch?v=JkgFnJ8may8</t>
  </si>
  <si>
    <t>https://drive.google.com/file/d/1Nx4jARE_Rzm9jnsHt65AygLrXLQfR4gw/view</t>
  </si>
  <si>
    <t>First living things on land clarification</t>
  </si>
  <si>
    <t>زمین کی وضاحت پر پہلی زندہ چیزیں</t>
  </si>
  <si>
    <t>3gUE_P9T-Wk</t>
  </si>
  <si>
    <t>https://www.youtube.com/watch?v=3gUE_P9T-Wk</t>
  </si>
  <si>
    <t>LHkuwZc7Rag</t>
  </si>
  <si>
    <t>https://www.youtube.com/watch?v=LHkuwZc7Rag</t>
  </si>
  <si>
    <t>https://drive.google.com/file/d/1562MGAxWoZw6YN8yUTgJe2qJ5C8F__cD/view</t>
  </si>
  <si>
    <t>Humanity on earth</t>
  </si>
  <si>
    <t>Understanding calendar notation</t>
  </si>
  <si>
    <t>زمین پر انسانیت</t>
  </si>
  <si>
    <t>کیلنڈر اشارے کو سمجھنا</t>
  </si>
  <si>
    <t>EKKe7DBZVhI</t>
  </si>
  <si>
    <t>https://www.youtube.com/watch?v=EKKe7DBZVhI</t>
  </si>
  <si>
    <t>2KAvNqhPS3c</t>
  </si>
  <si>
    <t>https://www.youtube.com/watch?v=2KAvNqhPS3c</t>
  </si>
  <si>
    <t>https://drive.google.com/file/d/1kGP8g-UwGJtUev1Rc_0JPR4AjzZYtKZW/view?usp=drive_link</t>
  </si>
  <si>
    <t>Development of agriculture and writing</t>
  </si>
  <si>
    <t>زراعت اور تحریر کی ترقی</t>
  </si>
  <si>
    <t>iU58AIjh3YA</t>
  </si>
  <si>
    <t>https://www.youtube.com/watch?v=iU58AIjh3YA</t>
  </si>
  <si>
    <t>np94RXanC7c</t>
  </si>
  <si>
    <t>https://www.youtube.com/watch?v=np94RXanC7c</t>
  </si>
  <si>
    <t>https://drive.google.com/file/d/1NOKxBoMu-DY84m--gQm6LSo4zlJB4zJ4/view?usp=drive_link</t>
  </si>
  <si>
    <t>Firestick farming in early australia</t>
  </si>
  <si>
    <t>ابتدائی آسٹریلیا میں فائر اسٹک کاشتکاری</t>
  </si>
  <si>
    <t>mwUyaeWxJhA</t>
  </si>
  <si>
    <t>https://www.youtube.com/watch?v=mwUyaeWxJhA</t>
  </si>
  <si>
    <t>nNBoLdGYeuw</t>
  </si>
  <si>
    <t>https://www.youtube.com/watch?v=nNBoLdGYeuw</t>
  </si>
  <si>
    <t>https://drive.google.com/file/d/131G7_48EfD0tnV0BFGjzv7nnPXKzPDoc/view?usp=drive_link</t>
  </si>
  <si>
    <t>Collective learning</t>
  </si>
  <si>
    <t>اجتماعی تعلیم</t>
  </si>
  <si>
    <t>NqR_dtZu4Mo</t>
  </si>
  <si>
    <t>https://www.youtube.com/watch?v=NqR_dtZu4Mo</t>
  </si>
  <si>
    <t>iDeZH12O01c</t>
  </si>
  <si>
    <t>https://www.youtube.com/watch?v=iDeZH12O01c</t>
  </si>
  <si>
    <t>https://drive.google.com/file/d/1sgfyoB6Fxt0QmsAz04XhvswSCLzC0fjH/view?usp=drive_link</t>
  </si>
  <si>
    <t>Thomas malthus and population growth</t>
  </si>
  <si>
    <t>تھامس مالتھس اور آبادی میں اضافہ</t>
  </si>
  <si>
    <t>r1ywppAJ1xs</t>
  </si>
  <si>
    <t>https://www.youtube.com/watch?v=r1ywppAJ1xs</t>
  </si>
  <si>
    <t>5obgJLQGTWE</t>
  </si>
  <si>
    <t>https://www.youtube.com/watch?v=5obgJLQGTWE</t>
  </si>
  <si>
    <t>https://drive.google.com/file/d/1fpeAWtaJ2gLhQTk9ZANo1oKmw8VkUbbD/view?usp=drive_link</t>
  </si>
  <si>
    <t>Agriculture and human population</t>
  </si>
  <si>
    <t>زراعت اور انسانی آبادی</t>
  </si>
  <si>
    <t>JvBHwVpBCwM</t>
  </si>
  <si>
    <t>https://www.youtube.com/watch?v=JvBHwVpBCwM</t>
  </si>
  <si>
    <t>MatjqhFLkVs</t>
  </si>
  <si>
    <t>https://www.youtube.com/watch?v=MatjqhFLkVs</t>
  </si>
  <si>
    <t>https://drive.google.com/file/d/1j99sTIscigcFNr48b8xWBfLG5BG5e1LY/view?usp=drive_link</t>
  </si>
  <si>
    <t>Energy inputs for tilling a hectare of land</t>
  </si>
  <si>
    <t>زمین کے ہیکٹر تک جانے کے لئے توانائی کے آدانوں</t>
  </si>
  <si>
    <t>5I9dH5im24U</t>
  </si>
  <si>
    <t>https://www.youtube.com/watch?v=5I9dH5im24U</t>
  </si>
  <si>
    <t>Zt2uVAnk6-M</t>
  </si>
  <si>
    <t>https://www.youtube.com/watch?v=Zt2uVAnk6-M</t>
  </si>
  <si>
    <t>https://drive.google.com/file/d/1PSZhszlUFu0lj1fEHYKw73owbJeGei4_/view?usp=drive_link</t>
  </si>
  <si>
    <t>Random predictions for 2060</t>
  </si>
  <si>
    <t>2060 کے لئے بے ترتیب پیش گوئیاں</t>
  </si>
  <si>
    <t>E4rbS0oxg30</t>
  </si>
  <si>
    <t>https://www.youtube.com/watch?v=E4rbS0oxg30</t>
  </si>
  <si>
    <t>GjbObpkZrHU</t>
  </si>
  <si>
    <t>https://www.youtube.com/watch?v=GjbObpkZrHU</t>
  </si>
  <si>
    <t>https://drive.google.com/file/d/11Q0IYYEUegiQ5rkrlPFx-66SDedtOqsk/view?usp=drive_link</t>
  </si>
  <si>
    <t>Measuring age on earth</t>
  </si>
  <si>
    <t>Chronometric revolution</t>
  </si>
  <si>
    <t>زمین پر عمر کی پیمائش</t>
  </si>
  <si>
    <t>کرونومیٹرک انقلاب</t>
  </si>
  <si>
    <t>5mNTvtjDnP8</t>
  </si>
  <si>
    <t>https://www.youtube.com/watch?v=5mNTvtjDnP8</t>
  </si>
  <si>
    <t>KuVpVkQlmyI</t>
  </si>
  <si>
    <t>https://www.youtube.com/watch?v=KuVpVkQlmyI</t>
  </si>
  <si>
    <t>https://drive.google.com/file/d/1XGkVwd98Xg8RAVeGBI81eh2j4jXwQEmZ/view?usp=drive_link</t>
  </si>
  <si>
    <t>Carbon 14 dating 1</t>
  </si>
  <si>
    <t>کاربن 14 ڈیٹنگ 1</t>
  </si>
  <si>
    <t>8wYvKeSK1IY</t>
  </si>
  <si>
    <t>https://www.youtube.com/watch?v=8wYvKeSK1IY</t>
  </si>
  <si>
    <t>QW45AI9NjuE</t>
  </si>
  <si>
    <t>https://www.youtube.com/watch?v=QW45AI9NjuE</t>
  </si>
  <si>
    <t>https://drive.google.com/file/d/1tB2aQxAYHX03CtVSFrh3ondtYRdns_IQ/view?usp=drive_link</t>
  </si>
  <si>
    <t>Carbon 14 dating 2</t>
  </si>
  <si>
    <t>کاربن 14 ڈیٹنگ 2</t>
  </si>
  <si>
    <t>4YUtnod-YuE</t>
  </si>
  <si>
    <t>https://www.youtube.com/watch?v=4YUtnod-YuE</t>
  </si>
  <si>
    <t>5-dW99hPPMQ</t>
  </si>
  <si>
    <t>https://www.youtube.com/watch?v=5-dW99hPPMQ</t>
  </si>
  <si>
    <t>https://drive.google.com/file/d/1zDdg0XV-7fgY7RdrTkQ9gf0dLvZVZxMr/view?usp=drive_link</t>
  </si>
  <si>
    <t>Potassium-argon (k-ar) dating</t>
  </si>
  <si>
    <t>پوٹاشیم-ارگون (K-AR) ڈیٹنگ</t>
  </si>
  <si>
    <t>NMZ5kJEviD0</t>
  </si>
  <si>
    <t>https://www.youtube.com/watch?v=NMZ5kJEviD0</t>
  </si>
  <si>
    <t>hAQmK-bukCE</t>
  </si>
  <si>
    <t>https://www.youtube.com/watch?v=hAQmK-bukCE</t>
  </si>
  <si>
    <t>https://drive.google.com/file/d/10cH9q_9DAQkjgWmPMi_oU7RWJhu7hiV2/view?usp=drive_link</t>
  </si>
  <si>
    <t>K-ar dating calculation</t>
  </si>
  <si>
    <t>K-AR ڈیٹنگ کا حساب کتاب</t>
  </si>
  <si>
    <t>iLFcSfzrlMk</t>
  </si>
  <si>
    <t>https://www.youtube.com/watch?v=iLFcSfzrlMk</t>
  </si>
  <si>
    <t>https://drive.google.com/file/d/1JDBVajKbbzSWc96KHq81dYRnvNO0nuo0/view?usp=drive_link</t>
  </si>
  <si>
    <t>KAU Youtube and Google drive link is wrong. It contains the original KA video instead of the urdu one.</t>
  </si>
  <si>
    <t>Life in the universe</t>
  </si>
  <si>
    <t>Detectable civilizations in our galaxy 1</t>
  </si>
  <si>
    <t>کائنات میں زندگی</t>
  </si>
  <si>
    <t>ہماری کہکشاں 1 میں قابل شناخت تہذیبیں</t>
  </si>
  <si>
    <t>YYEgq1bweN4</t>
  </si>
  <si>
    <t>https://www.youtube.com/watch?v=YYEgq1bweN4</t>
  </si>
  <si>
    <t>56gm-erpqf0</t>
  </si>
  <si>
    <t>https://www.youtube.com/watch?v=56gm-erpqf0</t>
  </si>
  <si>
    <t>https://drive.google.com/file/d/1dVkOjUwUdZKupNYLKEQvpbE4PgSZZ-42/view?usp=drive_link</t>
  </si>
  <si>
    <t>Detectable civilizations in our galaxy 2</t>
  </si>
  <si>
    <t>ہماری کہکشاں 2 میں قابل شناخت تہذیبیں</t>
  </si>
  <si>
    <t>jN03g05TSWM</t>
  </si>
  <si>
    <t>https://www.youtube.com/watch?v=jN03g05TSWM</t>
  </si>
  <si>
    <t>0ntaPv1zAjA</t>
  </si>
  <si>
    <t>https://www.youtube.com/watch?v=0ntaPv1zAjA</t>
  </si>
  <si>
    <t>https://drive.google.com/file/d/139g9v7kaQey8bG7eaogLphjyWWnbM9t-/view?usp=drive_link</t>
  </si>
  <si>
    <t>Detectable civilizations in our galaxy 3</t>
  </si>
  <si>
    <t>ہماری کہکشاں 3 میں قابل شناخت تہذیبیں</t>
  </si>
  <si>
    <t>LRmwUsxNSL0</t>
  </si>
  <si>
    <t>https://www.youtube.com/watch?v=LRmwUsxNSL0</t>
  </si>
  <si>
    <t>nTaYBrc_vTo</t>
  </si>
  <si>
    <t>https://www.youtube.com/watch?v=nTaYBrc_vTo</t>
  </si>
  <si>
    <t>https://drive.google.com/file/d/1CXFibhRlnozlmHgsn62TZtPMfAlX9OyM/view?usp=drive_link</t>
  </si>
  <si>
    <t>Detectable civilizations in our galaxy 4</t>
  </si>
  <si>
    <t>ہماری کہکشاں 4 میں قابل شناخت تہذیبیں</t>
  </si>
  <si>
    <t>T5DGZIsfK-0</t>
  </si>
  <si>
    <t>https://www.youtube.com/watch?v=T5DGZIsfK-0</t>
  </si>
  <si>
    <t>mwscRHUxFA8</t>
  </si>
  <si>
    <t>https://www.youtube.com/watch?v=mwscRHUxFA8</t>
  </si>
  <si>
    <t>https://drive.google.com/file/d/1UGnnQ3_JCS0LnjSAN9QlXMDIpH3DAqZh/view?usp=drive_link</t>
  </si>
  <si>
    <t>BM</t>
  </si>
  <si>
    <t>AS</t>
  </si>
  <si>
    <t>SAJ</t>
  </si>
  <si>
    <t>Detectable civilizations in our galaxy 5</t>
  </si>
  <si>
    <t>ہماری کہکشاں 5 میں قابل شناخت تہذیبیں</t>
  </si>
  <si>
    <t>xL9ejqb53ms</t>
  </si>
  <si>
    <t>https://www.youtube.com/watch?v=xL9ejqb53ms</t>
  </si>
  <si>
    <t>-0B-8lrJlqc</t>
  </si>
  <si>
    <t>https://www.youtube.com/watch?v=-0B-8lrJlqc</t>
  </si>
  <si>
    <t>https://drive.google.com/file/d/1jW17T3_ypI8ndn5FDUzZXSj16D9epHyZ/view?usp=drive_link</t>
  </si>
  <si>
    <t>Linear expansion numerical (hindi)</t>
  </si>
  <si>
    <t>لکیری توسیع عددی (ہندی)</t>
  </si>
  <si>
    <t>rPtUSvPkS-g</t>
  </si>
  <si>
    <t>https://www.youtube.com/watch?v=rPtUSvPkS-g</t>
  </si>
  <si>
    <t>https://drive.google.com/file/d/1qTPfGfxFWv8jDI6GtfxlQuXZk0RhMWV1/view</t>
  </si>
  <si>
    <t>Thermal expansion of ring (hindi)</t>
  </si>
  <si>
    <t>رنگ کی تھرمل توسیع (ہندی)</t>
  </si>
  <si>
    <t>K_bGurElWpQ</t>
  </si>
  <si>
    <t>https://www.youtube.com/watch?v=K_bGurElWpQ</t>
  </si>
  <si>
    <t>https://drive.google.com/file/d/1LwRLyOPt6YdYj9AdidZipJmkhJFQ0A4n/view?t=117</t>
  </si>
  <si>
    <t>Area expansion coefficient (hindi)</t>
  </si>
  <si>
    <t>ایریا توسیع گتانک (ہندی)</t>
  </si>
  <si>
    <t>https://drive.google.com/file/d/1l-Evmk3nk_d7ZL4ejN6vC5dzrWqazrvz/view?t=114</t>
  </si>
  <si>
    <t>Volume expansion coefficient (hindi)</t>
  </si>
  <si>
    <t>حجم توسیع کا گتانک (ہندی)</t>
  </si>
  <si>
    <t>0rCuUN4l4bA</t>
  </si>
  <si>
    <t>https://www.youtube.com/watch?v=0rCuUN4l4bA</t>
  </si>
  <si>
    <t>https://drive.google.com/file/d/11EOPsgUXXtIIEEWVKLcyG8_Xl9j1fqPy/view</t>
  </si>
  <si>
    <t>Volume expansion numerical (hindi)</t>
  </si>
  <si>
    <t>حجم توسیع عددی (ہندی)</t>
  </si>
  <si>
    <t>TCCDg22RHzo</t>
  </si>
  <si>
    <t>https://www.youtube.com/watch?v=TCCDg22RHzo</t>
  </si>
  <si>
    <t>https://drive.google.com/file/d/1wr57zJvwAWLorApAVUBdeQRmt3lv41lR/view?t=2</t>
  </si>
  <si>
    <t>Thermal expansion in fluids (Hindi)</t>
  </si>
  <si>
    <t>Thermal expansion in liquids (hindi)</t>
  </si>
  <si>
    <t>سیالوں میں حرارتی پھیلاؤ (ہندی)</t>
  </si>
  <si>
    <t>مائعات میں تھرمل توسیع (ہندی)</t>
  </si>
  <si>
    <t>ZoVkryz5CvY</t>
  </si>
  <si>
    <t>https://www.youtube.com/watch?v=ZoVkryz5CvY</t>
  </si>
  <si>
    <t>https://drive.google.com/file/d/17R4UYwkEE00hVbNZvZtQ08yb5iyJqmyD/view</t>
  </si>
  <si>
    <t>Thermal expansion in gas (hindi)</t>
  </si>
  <si>
    <t>گیس میں تھرمل توسیع (ہندی)</t>
  </si>
  <si>
    <t>https://drive.google.com/file/d/1VvU9MUf1tM05xc0sRvhB9AMt9F-dC4c5/view</t>
  </si>
  <si>
    <t>Not necessary to say Hindi in Urdu title</t>
  </si>
  <si>
    <t>Anomalous expansion of water (hindi)</t>
  </si>
  <si>
    <t>پانی کی غیر معمولی توسیع (ہندی)</t>
  </si>
  <si>
    <t>m_sJVcyUP-Y</t>
  </si>
  <si>
    <t>https://www.youtube.com/watch?v=m_sJVcyUP-Y</t>
  </si>
  <si>
    <t>https://drive.google.com/file/d/1mu6RKPaGESH5alaXr_vCKNjrOe10Lx-g/view?t=5</t>
  </si>
  <si>
    <t>Thermal stress (Hindi)</t>
  </si>
  <si>
    <t>Thermal stress (hindi)</t>
  </si>
  <si>
    <t>تھرمل تناؤ (ہندی)</t>
  </si>
  <si>
    <t>x3K2kWMVsgo</t>
  </si>
  <si>
    <t>https://www.youtube.com/watch?v=x3K2kWMVsgo</t>
  </si>
  <si>
    <t>https://drive.google.com/file/d/1X4rwUK5badirBzlXu3wkEcdY1zbkO0oo/view?t=2</t>
  </si>
  <si>
    <t>Fluids</t>
  </si>
  <si>
    <t>Buoyant Force and Archimedes' Principle</t>
  </si>
  <si>
    <t>Buoyant force example problems</t>
  </si>
  <si>
    <t>خوش کن قوت اور آرکیمیڈیز کا اصول</t>
  </si>
  <si>
    <t>سیال</t>
  </si>
  <si>
    <t>خوش کن قوت مثال کے مسائل</t>
  </si>
  <si>
    <t>wwjtuZ5vTvc</t>
  </si>
  <si>
    <t>https://www.youtube.com/watch?v=wwjtuZ5vTvc</t>
  </si>
  <si>
    <t>https://drive.google.com/file/d/1t6695HglU3FIegjCszYB7wDkLBJ_OScW/view?t=1</t>
  </si>
  <si>
    <t>Thermodynamics</t>
  </si>
  <si>
    <t>Temperature, kinetic theory, and the ideal gas law</t>
  </si>
  <si>
    <t>Thermodynamics part 1: molecular theory of gases</t>
  </si>
  <si>
    <t>درجہ حرارت، حرکی نظریہ، اور مثالی گیس کا قانون</t>
  </si>
  <si>
    <t>تھرموڈینامکس</t>
  </si>
  <si>
    <t>تھرموڈینامکس حصہ 1: گیسوں کا سالماتی نظریہ</t>
  </si>
  <si>
    <t>tQcB9BLUoVI</t>
  </si>
  <si>
    <t>https://www.youtube.com/watch?v=tQcB9BLUoVI</t>
  </si>
  <si>
    <t>5N0y5VhGz08</t>
  </si>
  <si>
    <t>https://www.youtube.com/watch?v=5N0y5VhGz08</t>
  </si>
  <si>
    <t>https://drive.google.com/file/d/1Drc5Vi2sL3wTTEcvdv4N9KY4c-uzi9Nd/view?usp=drive_link</t>
  </si>
  <si>
    <t>Thermodynamics part 2: ideal gas law</t>
  </si>
  <si>
    <t>تھرموڈینامکس حصہ 2: مثالی گیس قانون</t>
  </si>
  <si>
    <t>x34OTtDE5q8</t>
  </si>
  <si>
    <t>https://www.youtube.com/watch?v=x34OTtDE5q8</t>
  </si>
  <si>
    <t>_CzHQEa8ahc</t>
  </si>
  <si>
    <t>https://www.youtube.com/watch?v=_CzHQEa8ahc</t>
  </si>
  <si>
    <t>https://drive.google.com/file/d/1TBnbuwVXpkfnCkRJnVqCvYOKtJ0yylau/view?usp=drive_link</t>
  </si>
  <si>
    <t>Thermodynamics part 3: kelvin scale and ideal gas law example</t>
  </si>
  <si>
    <t>تھرموڈینیامکس حصہ 3: کیلون اسکیل اور آئیڈیل گیس لا مثال</t>
  </si>
  <si>
    <t>HvYUKRMT0VI</t>
  </si>
  <si>
    <t>https://www.youtube.com/watch?v=HvYUKRMT0VI</t>
  </si>
  <si>
    <t>pDuiQ6cf7x4</t>
  </si>
  <si>
    <t>https://www.youtube.com/watch?v=pDuiQ6cf7x4</t>
  </si>
  <si>
    <t>https://drive.google.com/file/d/15sHzZUgC0ly23osl7RGnWuXxoygu0uSV/view?usp=drive_link</t>
  </si>
  <si>
    <t>Thermodynamics part 4: moles and the ideal gas law</t>
  </si>
  <si>
    <t>تھرموڈینامکس حصہ 4: مولز اور آئیڈیل گیس قانون</t>
  </si>
  <si>
    <t>5B1i26dUwME</t>
  </si>
  <si>
    <t>https://www.youtube.com/watch?v=5B1i26dUwME</t>
  </si>
  <si>
    <t>exDtlDonjHA</t>
  </si>
  <si>
    <t>https://www.youtube.com/watch?v=exDtlDonjHA</t>
  </si>
  <si>
    <t>https://drive.google.com/file/d/1m3XbFsmOUmR_NwWHaKXt9x7BiCJh1zSd/view?usp=drive_link</t>
  </si>
  <si>
    <t>Thermodynamics part 5: molar ideal gas law problem</t>
  </si>
  <si>
    <t>تھرموڈینامکس حصہ 5: داڑھ مثالی گیس قانون کا مسئلہ</t>
  </si>
  <si>
    <t>UekR9J31a2o</t>
  </si>
  <si>
    <t>https://www.youtube.com/watch?v=UekR9J31a2o</t>
  </si>
  <si>
    <t>OP2GwuWuoBY</t>
  </si>
  <si>
    <t>https://www.youtube.com/watch?v=OP2GwuWuoBY</t>
  </si>
  <si>
    <t>https://drive.google.com/file/d/1XH89con62TYOTS0cq05Y4zwpfQHI9YPc/view?usp=drive_link</t>
  </si>
  <si>
    <t>Thermal conduction, convection, and radiation</t>
  </si>
  <si>
    <t>تھرمل ترسیل ، کنویکشن ، اور تابکاری</t>
  </si>
  <si>
    <t>8GQvMt-ow4w</t>
  </si>
  <si>
    <t>https://www.youtube.com/watch?v=8GQvMt-ow4w</t>
  </si>
  <si>
    <t>dJVXglXeZ2Q</t>
  </si>
  <si>
    <t>https://www.youtube.com/watch?v=dJVXglXeZ2Q</t>
  </si>
  <si>
    <t>https://drive.google.com/file/d/1BAaXV6gbnpJ8vzYqBjrQxRxlvOTM3lFM/view?usp=drive_link</t>
  </si>
  <si>
    <t>Specific heat and heat transfer</t>
  </si>
  <si>
    <t>Thermal conduction</t>
  </si>
  <si>
    <t>مخصوص گرمی اور گرمی کی منتقلی</t>
  </si>
  <si>
    <t>تھرمل ترسیل</t>
  </si>
  <si>
    <t>PA-T6lMxCBI</t>
  </si>
  <si>
    <t>https://www.youtube.com/watch?v=PA-T6lMxCBI</t>
  </si>
  <si>
    <t>WZBZUY5T-Po</t>
  </si>
  <si>
    <t>https://www.youtube.com/watch?v=WZBZUY5T-Po</t>
  </si>
  <si>
    <t>https://drive.google.com/file/d/11-YrV9F-6tqkp1qtUs66UD1arHHJUVo1/view?usp=drive_link</t>
  </si>
  <si>
    <t>Thermal conductivity of metal and wood</t>
  </si>
  <si>
    <t>دھات اور لکڑی کی تھرمل چالکتا</t>
  </si>
  <si>
    <t>6f553BGaufI</t>
  </si>
  <si>
    <t>https://www.youtube.com/watch?v=6f553BGaufI</t>
  </si>
  <si>
    <t>iL-yk4ybVtg</t>
  </si>
  <si>
    <t>https://www.youtube.com/watch?v=iL-yk4ybVtg</t>
  </si>
  <si>
    <t>https://drive.google.com/file/d/1BGmMG2we9RE5fagnpEiNI0u866iknpwL/view?usp=drive_link</t>
  </si>
  <si>
    <t>Intuition behind formula for thermal conductivity</t>
  </si>
  <si>
    <t>تھرمل چالکتا کے فارمولے کے پیچھے انترجشتھان</t>
  </si>
  <si>
    <t>hDP6egLrsdM</t>
  </si>
  <si>
    <t>https://www.youtube.com/watch?v=hDP6egLrsdM</t>
  </si>
  <si>
    <t>4qPEo_ixN28</t>
  </si>
  <si>
    <t>https://www.youtube.com/watch?v=4qPEo_ixN28</t>
  </si>
  <si>
    <t>https://drive.google.com/file/d/14izsb_OS9THJUWn4DbXdQ5PHr0nlGKEH/view?usp=drive_link</t>
  </si>
  <si>
    <t>Macrostates and microstates</t>
  </si>
  <si>
    <t>میکروسٹیٹس اور مائکروسٹیٹس</t>
  </si>
  <si>
    <t>5EU-y1VF7g4</t>
  </si>
  <si>
    <t>https://www.youtube.com/watch?v=5EU-y1VF7g4</t>
  </si>
  <si>
    <t>gE2uJWoMy7w</t>
  </si>
  <si>
    <t>https://www.youtube.com/watch?v=gE2uJWoMy7w</t>
  </si>
  <si>
    <t>https://drive.google.com/file/d/14YMG7cHarG9uygG50FCl1URfVu1_E8Qr/view?usp=drive_link</t>
  </si>
  <si>
    <t>Laws of thermodynamics</t>
  </si>
  <si>
    <t>Quasistatic and reversible processes</t>
  </si>
  <si>
    <t>تھرموڈینامکس کے قوانین</t>
  </si>
  <si>
    <t>نزاکت اور الٹ عمل کے عمل</t>
  </si>
  <si>
    <t>lKq-10ysDb4</t>
  </si>
  <si>
    <t>https://www.youtube.com/watch?v=lKq-10ysDb4</t>
  </si>
  <si>
    <t>b18VntH1Dqs</t>
  </si>
  <si>
    <t>https://www.youtube.com/watch?v=b18VntH1Dqs</t>
  </si>
  <si>
    <t>https://drive.google.com/file/d/12he4oL9_HdweOco-dS_28zhrJ3JT_JW_/view?usp=drive_link</t>
  </si>
  <si>
    <t>First law of thermodynamics / internal energy</t>
  </si>
  <si>
    <t>تھرموڈینامکس / داخلی توانائی کا پہلا قانون</t>
  </si>
  <si>
    <t>Xb05CaG7TsQ</t>
  </si>
  <si>
    <t>https://www.youtube.com/watch?v=Xb05CaG7TsQ</t>
  </si>
  <si>
    <t>c1XJIx251PI</t>
  </si>
  <si>
    <t>https://www.youtube.com/watch?v=c1XJIx251PI</t>
  </si>
  <si>
    <t>https://drive.google.com/file/d/1VR0_zCm-56r0TD-Z7TqRWxigGbzKQdLr/view?usp=drive_link</t>
  </si>
  <si>
    <t>More on internal energy</t>
  </si>
  <si>
    <t>اندرونی توانائی پر مزید</t>
  </si>
  <si>
    <t>aOSlXuDO4UU</t>
  </si>
  <si>
    <t>https://www.youtube.com/watch?v=aOSlXuDO4UU</t>
  </si>
  <si>
    <t>jmFlExfINnU</t>
  </si>
  <si>
    <t>https://www.youtube.com/watch?v=jmFlExfINnU</t>
  </si>
  <si>
    <t>https://drive.google.com/file/d/1FgvTFabHtFZQwLJ1oXy34g1o99BQ_38O/view?usp=drive_link</t>
  </si>
  <si>
    <t>Work from expansion</t>
  </si>
  <si>
    <t>توسیع سے کام کریں</t>
  </si>
  <si>
    <t>obeGVTOZyfE</t>
  </si>
  <si>
    <t>https://www.youtube.com/watch?v=obeGVTOZyfE</t>
  </si>
  <si>
    <t>941H8cwL8Ug</t>
  </si>
  <si>
    <t>https://www.youtube.com/watch?v=941H8cwL8Ug</t>
  </si>
  <si>
    <t>https://drive.google.com/file/d/1NbY4fRlNID68-c7r_BSwsubslVBuYql_/view?usp=drive_link</t>
  </si>
  <si>
    <t>Pv-diagrams and expansion work</t>
  </si>
  <si>
    <t>پی وی ڈگریگرام اور توسیع کا کام</t>
  </si>
  <si>
    <t>M5uOIy-JTmo</t>
  </si>
  <si>
    <t>https://www.youtube.com/watch?v=M5uOIy-JTmo</t>
  </si>
  <si>
    <t>DSVwYLv7M3g</t>
  </si>
  <si>
    <t>https://www.youtube.com/watch?v=DSVwYLv7M3g</t>
  </si>
  <si>
    <t>https://drive.google.com/file/d/1POkUXo-3U5PU5F8C1lxFtRX2mcLYiOWs/view?usp=drive_link</t>
  </si>
  <si>
    <t>Proof: u = (3/2)pv or u = (3/2)nrt</t>
  </si>
  <si>
    <t>ثبوت: U = (3/2) PV یا U = (3/2) NRT</t>
  </si>
  <si>
    <t>qSFY7GKhSRs</t>
  </si>
  <si>
    <t>https://www.youtube.com/watch?v=qSFY7GKhSRs</t>
  </si>
  <si>
    <t>zIpy_2P0v1E</t>
  </si>
  <si>
    <t>https://www.youtube.com/watch?v=zIpy_2P0v1E</t>
  </si>
  <si>
    <t>https://drive.google.com/file/d/1o2lXDD6DCLnPvotJZpUrBdOhSDdSK5Dg/view?usp=drive_link</t>
  </si>
  <si>
    <t>Work done by isothermic process</t>
  </si>
  <si>
    <t>کام آئسوڈرمک عمل کے ذریعہ کیا گیا ہے</t>
  </si>
  <si>
    <t>iiFWoXQPOJc</t>
  </si>
  <si>
    <t>https://www.youtube.com/watch?v=iiFWoXQPOJc</t>
  </si>
  <si>
    <t>k94Jw6kU47M</t>
  </si>
  <si>
    <t>https://www.youtube.com/watch?v=k94Jw6kU47M</t>
  </si>
  <si>
    <t>https://drive.google.com/file/d/1n-jeMmhwVnRD32pWFoFW04OL1b91JLk_/view?usp=drive_link</t>
  </si>
  <si>
    <t>Carnot cycle and carnot engine</t>
  </si>
  <si>
    <t>کارنوٹ سائیکل اور کارنوٹ انجن</t>
  </si>
  <si>
    <t>aAfBSJObd6Y</t>
  </si>
  <si>
    <t>https://www.youtube.com/watch?v=aAfBSJObd6Y</t>
  </si>
  <si>
    <t>vxyObN6NowA</t>
  </si>
  <si>
    <t>https://www.youtube.com/watch?v=vxyObN6NowA</t>
  </si>
  <si>
    <t>https://drive.google.com/file/d/1P-w-qbpjxoS6LhBhJxafZEEjsXf0EBiT/view?usp=drive_link</t>
  </si>
  <si>
    <t>Proof: volume ratios in a carnot cycle</t>
  </si>
  <si>
    <t>ثبوت: کارنوٹ سائیکل میں حجم کا تناسب</t>
  </si>
  <si>
    <t>ixRtSV3CXPA</t>
  </si>
  <si>
    <t>https://www.youtube.com/watch?v=ixRtSV3CXPA</t>
  </si>
  <si>
    <t>URFxZ6BIpCY</t>
  </si>
  <si>
    <t>https://www.youtube.com/watch?v=URFxZ6BIpCY</t>
  </si>
  <si>
    <t>https://drive.google.com/file/d/1A4CtBHX3NYsacufGI5eDZHsMjItk1UQS/view?usp=drive_link</t>
  </si>
  <si>
    <t>Proof: s (or entropy) is a valid state variable</t>
  </si>
  <si>
    <t>ثبوت: ایس (یا اینٹروپی) ایک درست ریاست متغیر ہے</t>
  </si>
  <si>
    <t>sPz5RrFus1Q</t>
  </si>
  <si>
    <t>https://www.youtube.com/watch?v=sPz5RrFus1Q</t>
  </si>
  <si>
    <t>ah2BdyRpbZc</t>
  </si>
  <si>
    <t>https://www.youtube.com/watch?v=ah2BdyRpbZc</t>
  </si>
  <si>
    <t>https://drive.google.com/file/d/1oSUlgZc9-Vj9NbHuuOHTlwIqasba4sWm/view?usp=drive_link</t>
  </si>
  <si>
    <t>Reconciling thermodynamic and state definitions of entropy</t>
  </si>
  <si>
    <t>اینٹروپی کی تھرموڈینامک اور ریاستی تعریفوں میں دوبارہ غور کرنا</t>
  </si>
  <si>
    <t>WLKEVfLFau4</t>
  </si>
  <si>
    <t>https://www.youtube.com/watch?v=WLKEVfLFau4</t>
  </si>
  <si>
    <t>8b6l1xOzQcI</t>
  </si>
  <si>
    <t>https://www.youtube.com/watch?v=8b6l1xOzQcI</t>
  </si>
  <si>
    <t>https://drive.google.com/file/d/1enGPVKRoHngsiBOJ8E_76sTYDPy7Oppe/view?usp=drive_link</t>
  </si>
  <si>
    <t>Entropy intuition</t>
  </si>
  <si>
    <t>اینٹروپی انترجشتھان</t>
  </si>
  <si>
    <t>xJf6pHqLzs0</t>
  </si>
  <si>
    <t>https://www.youtube.com/watch?v=xJf6pHqLzs0</t>
  </si>
  <si>
    <t>_o4iJELaCLg</t>
  </si>
  <si>
    <t>https://www.youtube.com/watch?v=_o4iJELaCLg</t>
  </si>
  <si>
    <t>https://drive.google.com/file/d/1u9vWvcxSUg76BQCKjRAACvMvgW7bs5XC/view?usp=drive_link</t>
  </si>
  <si>
    <t>Maxwell's demon</t>
  </si>
  <si>
    <t>میکسویل کا شیطان</t>
  </si>
  <si>
    <t>aKRDvSZ-igA</t>
  </si>
  <si>
    <t>https://www.youtube.com/watch?v=aKRDvSZ-igA</t>
  </si>
  <si>
    <t>Nxd15UuGdj0</t>
  </si>
  <si>
    <t>https://www.youtube.com/watch?v=Nxd15UuGdj0</t>
  </si>
  <si>
    <t>https://drive.google.com/file/d/1FCtJfkug5yetJC08wTQqizwNzD4_D6dr/view?usp=drive_link</t>
  </si>
  <si>
    <t>More on entropy</t>
  </si>
  <si>
    <t>اینٹروپی پر مزید</t>
  </si>
  <si>
    <t>dFFzAP2OZ3E</t>
  </si>
  <si>
    <t>https://www.youtube.com/watch?v=dFFzAP2OZ3E</t>
  </si>
  <si>
    <t>RihZPTWnJfo</t>
  </si>
  <si>
    <t>https://www.youtube.com/watch?v=RihZPTWnJfo</t>
  </si>
  <si>
    <t>https://drive.google.com/file/d/155sySr73U0i1v7W8y91Y-xSiCF_Ba3RX/view?usp=drive_link</t>
  </si>
  <si>
    <t>Efficiency of a carnot engine</t>
  </si>
  <si>
    <t>کارنوٹ انجن کی استعداد</t>
  </si>
  <si>
    <t>M_5KYncYNyc</t>
  </si>
  <si>
    <t>https://www.youtube.com/watch?v=M_5KYncYNyc</t>
  </si>
  <si>
    <t>v85y7z5WKP0</t>
  </si>
  <si>
    <t>https://www.youtube.com/watch?v=v85y7z5WKP0</t>
  </si>
  <si>
    <t>https://drive.google.com/file/d/1X-wtRqLg5uP5Q3YIHLJazVpGrsA42CoG/view?usp=drive_link</t>
  </si>
  <si>
    <t>Carnot efficiency 2: reversing the cycle</t>
  </si>
  <si>
    <t>کارنوٹ کی کارکردگی 2: سائیکل کو تبدیل کرنا</t>
  </si>
  <si>
    <t>pQWwP7YYH6o</t>
  </si>
  <si>
    <t>https://www.youtube.com/watch?v=pQWwP7YYH6o</t>
  </si>
  <si>
    <t>0eyzDNrn_Y0</t>
  </si>
  <si>
    <t>https://www.youtube.com/watch?v=0eyzDNrn_Y0</t>
  </si>
  <si>
    <t>https://drive.google.com/file/d/1_TKiva3J5l1SkwFAo__1oJEhxWwamIn9/view?usp=drive_link</t>
  </si>
  <si>
    <t>Carnot efficiency 3: proving that it is the most efficient</t>
  </si>
  <si>
    <t>کارنوٹ کی کارکردگی 3: یہ ثابت کرنا کہ یہ سب سے زیادہ موثر ہے</t>
  </si>
  <si>
    <t>LUoUb4hGMH8</t>
  </si>
  <si>
    <t>https://www.youtube.com/watch?v=LUoUb4hGMH8</t>
  </si>
  <si>
    <t>5AeeEWOvJbI</t>
  </si>
  <si>
    <t>https://www.youtube.com/watch?v=5AeeEWOvJbI</t>
  </si>
  <si>
    <t>https://drive.google.com/file/d/13n61D7FS37rKjQ4znZ9yQmHLJidlCtLB/view?usp=drive_link</t>
  </si>
  <si>
    <t>Work, energy and power</t>
  </si>
  <si>
    <t>Conservation of energy</t>
  </si>
  <si>
    <t>توانائی کا تحفظ</t>
  </si>
  <si>
    <t>کام ، توانائی اور طاقت</t>
  </si>
  <si>
    <t>https://drive.google.com/file/d/1kf5CIcJ3CflKlwwV7AwOsOitHWYzk9EO/view?t=6</t>
  </si>
  <si>
    <t>Work, energy and power (Hindi)</t>
  </si>
  <si>
    <t>Introduction to work (Hindi)</t>
  </si>
  <si>
    <t>Introduction to work and energy (hindi)</t>
  </si>
  <si>
    <t>کام کا تعارف (ہندی)</t>
  </si>
  <si>
    <t>کام ، توانائی اور طاقت (ہندی)</t>
  </si>
  <si>
    <t>کام اور توانائی کا تعارف (ہندی)</t>
  </si>
  <si>
    <t>Lm9mhCPVLNY</t>
  </si>
  <si>
    <t>https://www.youtube.com/watch?v=Lm9mhCPVLNY</t>
  </si>
  <si>
    <t>agr0P2HMSNM</t>
  </si>
  <si>
    <t>https://www.youtube.com/watch?v=agr0P2HMSNM</t>
  </si>
  <si>
    <t>https://drive.google.com/file/d/1zVisWQmYFcthc538LRC3RP9h_g7aTSMi/view</t>
  </si>
  <si>
    <t>Work and energy part 2 (hindi)</t>
  </si>
  <si>
    <t>کام اور توانائی کا حصہ 2 (ہندی)</t>
  </si>
  <si>
    <t>y97fRDzSuM8</t>
  </si>
  <si>
    <t>https://www.youtube.com/watch?v=y97fRDzSuM8</t>
  </si>
  <si>
    <t>MRE1w0to0eA</t>
  </si>
  <si>
    <t>https://www.youtube.com/watch?v=MRE1w0to0eA</t>
  </si>
  <si>
    <t>https://drive.google.com/file/d/1VgpalbTvLsKzj-L5zZxIkGZZmx5IjS9f/view</t>
  </si>
  <si>
    <t>Work example problems (hindi)</t>
  </si>
  <si>
    <t>کام کی مثال کے مسائل (ہندی)</t>
  </si>
  <si>
    <t>9iEfENGdwaQ</t>
  </si>
  <si>
    <t>https://www.youtube.com/watch?v=9iEfENGdwaQ</t>
  </si>
  <si>
    <t>WlW8XEn0Qww</t>
  </si>
  <si>
    <t>https://www.youtube.com/watch?v=WlW8XEn0Qww</t>
  </si>
  <si>
    <t>https://drive.google.com/file/d/1kaEl7jFHXt7GcxtDfqq9Io9C4bsqLfuN/view</t>
  </si>
  <si>
    <t>Work as area under curve (hindi)</t>
  </si>
  <si>
    <t>وکر کے تحت علاقے کے طور پر کام کریں (ہندی)</t>
  </si>
  <si>
    <t>ujw5mH9xZKQ</t>
  </si>
  <si>
    <t>https://www.youtube.com/watch?v=ujw5mH9xZKQ</t>
  </si>
  <si>
    <t>h2zDoIo-jRw</t>
  </si>
  <si>
    <t>https://www.youtube.com/watch?v=h2zDoIo-jRw</t>
  </si>
  <si>
    <t>https://drive.google.com/file/d/1T72GL1UTjmDQTYIRoD9jdXw2sgxSxH1i/view</t>
  </si>
  <si>
    <t>KA Urdu YT video and one on Google Drive are different, though topic and problem are similar</t>
  </si>
  <si>
    <t>The dot product (hindi)</t>
  </si>
  <si>
    <t>ڈاٹ پروڈکٹ (ہندی)</t>
  </si>
  <si>
    <t>qkL_M_dfe7s</t>
  </si>
  <si>
    <t>https://www.youtube.com/watch?v=qkL_M_dfe7s</t>
  </si>
  <si>
    <t>iJ3lIP0AVd4</t>
  </si>
  <si>
    <t>https://www.youtube.com/watch?v=iJ3lIP0AVd4</t>
  </si>
  <si>
    <t>https://drive.google.com/file/d/1-1ikPeULbrZmDybmPa98u68LYmPMsAyG/view</t>
  </si>
  <si>
    <t>Work-energy theorem (Hindi)</t>
  </si>
  <si>
    <t>Work and the work energy principle (hindi)</t>
  </si>
  <si>
    <t>ورک انرجی تھیوریم (ہندی)</t>
  </si>
  <si>
    <t>کام اور ورک انرجی اصول (ہندی)</t>
  </si>
  <si>
    <t>DBNwYp6N9qg</t>
  </si>
  <si>
    <t>https://www.youtube.com/watch?v=DBNwYp6N9qg</t>
  </si>
  <si>
    <t>g_tlTQRgRn0</t>
  </si>
  <si>
    <t>https://www.youtube.com/watch?v=g_tlTQRgRn0</t>
  </si>
  <si>
    <t>https://drive.google.com/file/d/1ngE4yyrpN-MsL17o_9RjW9TamoU0bjd1/view</t>
  </si>
  <si>
    <t>Gravitational potential energy and conservative forces (Hindi)</t>
  </si>
  <si>
    <t>Conservative forces (hindi)</t>
  </si>
  <si>
    <t>کشش ثقل ممکنہ توانائی اور قدامت پسند قوتیں (ہندی)</t>
  </si>
  <si>
    <t>قدامت پسند قوتیں (ہندی)</t>
  </si>
  <si>
    <t>4YlE9KHkTns</t>
  </si>
  <si>
    <t>https://www.youtube.com/watch?v=4YlE9KHkTns</t>
  </si>
  <si>
    <t>FpO6Gcm6Bqs</t>
  </si>
  <si>
    <t>https://www.youtube.com/watch?v=FpO6Gcm6Bqs</t>
  </si>
  <si>
    <t>https://drive.google.com/file/d/1y3u-tI8ayighaXnZ_eD7EtAizdEmlUJs/view</t>
  </si>
  <si>
    <t>Spring potential energy and Hooke's law (Hindi)</t>
  </si>
  <si>
    <t>Intro to springs and hooke's law (hindi)</t>
  </si>
  <si>
    <t>اسپرنگ کی ممکنہ توانائی اور ہُک کا قانون (ہندی)</t>
  </si>
  <si>
    <t>انٹرو ٹو اسپرنگس اور ہوک کے قانون (ہندی)</t>
  </si>
  <si>
    <t>Bz_my2jqai4</t>
  </si>
  <si>
    <t>https://www.youtube.com/watch?v=Bz_my2jqai4</t>
  </si>
  <si>
    <t>UdsRn3hxo1I</t>
  </si>
  <si>
    <t>https://www.youtube.com/watch?v=UdsRn3hxo1I</t>
  </si>
  <si>
    <t>https://drive.google.com/file/d/1xF6ILUaOpUZTsB3avZfWFJBqxF5v3PlK/view</t>
  </si>
  <si>
    <t>Potential energy stored in a spring (hindi)</t>
  </si>
  <si>
    <t>ممکنہ توانائی بہار (ہندی) میں محفوظ ہے</t>
  </si>
  <si>
    <t>pJ0UrBMbRsg</t>
  </si>
  <si>
    <t>https://www.youtube.com/watch?v=pJ0UrBMbRsg</t>
  </si>
  <si>
    <t>mZzlARn0JuQ</t>
  </si>
  <si>
    <t>https://www.youtube.com/watch?v=mZzlARn0JuQ</t>
  </si>
  <si>
    <t>https://drive.google.com/file/d/1QQs_mixh4blZBV_dJAdmfAMwyQ-5Tgv-/view</t>
  </si>
  <si>
    <t>Spring potential energy example (hindi)</t>
  </si>
  <si>
    <t>موسم بہار کی ممکنہ توانائی کی مثال (ہندی)</t>
  </si>
  <si>
    <t>PHMeW8JyNLc</t>
  </si>
  <si>
    <t>https://www.youtube.com/watch?v=PHMeW8JyNLc</t>
  </si>
  <si>
    <t>rj5fEiq1qZg</t>
  </si>
  <si>
    <t>https://www.youtube.com/watch?v=rj5fEiq1qZg</t>
  </si>
  <si>
    <t>https://drive.google.com/file/d/10TcHgPkskESAGW8lAsKOrZ5dGQmw2WGl/view</t>
  </si>
  <si>
    <t>Conservation of energy (Hindi)</t>
  </si>
  <si>
    <t>Law of conservation of energy (hindi)</t>
  </si>
  <si>
    <t>توانائی کا تحفظ (ہندی)</t>
  </si>
  <si>
    <t>توانائی کے تحفظ کا قانون (ہندی)</t>
  </si>
  <si>
    <t>Y-qnmSTSydM</t>
  </si>
  <si>
    <t>https://www.youtube.com/watch?v=Y-qnmSTSydM</t>
  </si>
  <si>
    <t>https://drive.google.com/file/d/1kf5CIcJ3CflKlwwV7AwOsOitHWYzk9EO/view</t>
  </si>
  <si>
    <t>Same as KA English video in row S.305 slug HR5iEX3Sy1k</t>
  </si>
  <si>
    <t>Lol diagrams (hindi)</t>
  </si>
  <si>
    <t>LOL ڈایاگرام (ہندی)</t>
  </si>
  <si>
    <t>3JFv97VUpNM</t>
  </si>
  <si>
    <t>https://www.youtube.com/watch?v=3JFv97VUpNM</t>
  </si>
  <si>
    <t>GJa-9Ddl4KE</t>
  </si>
  <si>
    <t>https://www.youtube.com/watch?v=GJa-9Ddl4KE</t>
  </si>
  <si>
    <t>https://drive.google.com/file/d/1llNqN7gPHKuUNwPew9mjiuEXKEk24s-h/view</t>
  </si>
  <si>
    <t>Conservation of energy (hindi)</t>
  </si>
  <si>
    <t>HAYizHzugu4</t>
  </si>
  <si>
    <t>https://www.youtube.com/watch?v=HAYizHzugu4</t>
  </si>
  <si>
    <t>Yiz1EZjNduU</t>
  </si>
  <si>
    <t>https://www.youtube.com/watch?v=Yiz1EZjNduU</t>
  </si>
  <si>
    <t>https://drive.google.com/file/d/1ENBzsfg_tB9b2c345mt8UQ9X2RxZWOqF/view</t>
  </si>
  <si>
    <t>Work as the transfer of energy (hindi)</t>
  </si>
  <si>
    <t>توانائی کی منتقلی (ہندی) کے طور پر کام کریں</t>
  </si>
  <si>
    <t>NSYZtidVU3Y</t>
  </si>
  <si>
    <t>https://www.youtube.com/watch?v=NSYZtidVU3Y</t>
  </si>
  <si>
    <t>MJkpn3ty9yY</t>
  </si>
  <si>
    <t>https://www.youtube.com/watch?v=MJkpn3ty9yY</t>
  </si>
  <si>
    <t>https://drive.google.com/file/d/1_6GRVUqodXLKHuNa-wR0do9Y-Bsout52/view</t>
  </si>
  <si>
    <t>Vertical springs and energy conservation (hindi)</t>
  </si>
  <si>
    <t>عمودی اسپرنگس اور توانائی کا تحفظ (ہندی)</t>
  </si>
  <si>
    <t>5HNlH-xs7GM</t>
  </si>
  <si>
    <t>https://www.youtube.com/watch?v=5HNlH-xs7GM</t>
  </si>
  <si>
    <t>WYk7GAPWgjc</t>
  </si>
  <si>
    <t>https://www.youtube.com/watch?v=WYk7GAPWgjc</t>
  </si>
  <si>
    <t>https://drive.google.com/file/d/18B5yui5PhG7VO3ZM1jao2ItylOa6DuHm/view</t>
  </si>
  <si>
    <t>Work and energy problems involving friction (Hindi)</t>
  </si>
  <si>
    <t>Thermal energy from friction (hindi)</t>
  </si>
  <si>
    <t>کام اور توانائی کے مسائل جن میں رگڑ شامل ہے (ہندی)</t>
  </si>
  <si>
    <t>رگڑ سے تھرمل توانائی (ہندی)</t>
  </si>
  <si>
    <t>wkshJmOlmJU</t>
  </si>
  <si>
    <t>https://www.youtube.com/watch?v=wkshJmOlmJU</t>
  </si>
  <si>
    <t>jZkyzLEdUws</t>
  </si>
  <si>
    <t>https://www.youtube.com/watch?v=jZkyzLEdUws</t>
  </si>
  <si>
    <t>https://drive.google.com/file/d/17Hkb1nW1Pi0Ou_0PUNjXQ4WhFsfcXf0A/view</t>
  </si>
  <si>
    <t>KA Urdu YT video and one on Google Drive are different. Google drive link in cell M323 seems to be the right one</t>
  </si>
  <si>
    <t>Work/energy problem with friction (hindi)</t>
  </si>
  <si>
    <t>رگڑ کے ساتھ کام/توانائی کا مسئلہ (ہندی)</t>
  </si>
  <si>
    <t>EMCb8X4CDSQ</t>
  </si>
  <si>
    <t>https://www.youtube.com/watch?v=EMCb8X4CDSQ</t>
  </si>
  <si>
    <t>DEPiCgO6rMQ</t>
  </si>
  <si>
    <t>https://www.youtube.com/watch?v=DEPiCgO6rMQ</t>
  </si>
  <si>
    <t>https://drive.google.com/file/d/1HzNzlDm4CNgBpWNEk7u9P8cDFIbyBSVs/view</t>
  </si>
  <si>
    <t>KA Urdu YT video and one on Google Drive are different. Google drive link in cell M322 seems to be the right one</t>
  </si>
  <si>
    <t>Power (Hindi)</t>
  </si>
  <si>
    <t>Power (hindi)</t>
  </si>
  <si>
    <t>طاقت (ہندی)</t>
  </si>
  <si>
    <t>پاور (ہندی)</t>
  </si>
  <si>
    <t>UWIlb1wyPbw</t>
  </si>
  <si>
    <t>https://www.youtube.com/watch?v=UWIlb1wyPbw</t>
  </si>
  <si>
    <t>Elastic and inelastic collisions (Hindi)</t>
  </si>
  <si>
    <t>Elastic and inelastic collisions (hindi)</t>
  </si>
  <si>
    <t>لچکدار اور غیر لچکدار ٹکراؤ (ہندی)</t>
  </si>
  <si>
    <t>لچکدار اور غیر مستحکم تصادم (ہندی)</t>
  </si>
  <si>
    <t>Na05jA0mJso</t>
  </si>
  <si>
    <t>https://www.youtube.com/watch?v=Na05jA0mJso</t>
  </si>
  <si>
    <t>2reqGcCUNqg</t>
  </si>
  <si>
    <t>https://www.youtube.com/watch?v=2reqGcCUNqg</t>
  </si>
  <si>
    <t>https://drive.google.com/file/d/1itSCqlTlceRZg_jc8bJNDgTgCP_S2yWC/view</t>
  </si>
  <si>
    <t>Solving elastic collision problems the hard way (hindi)</t>
  </si>
  <si>
    <t>لچکدار تصادم کے مسائل کو مشکل طریقے سے حل کرنا (ہندی)</t>
  </si>
  <si>
    <t>ojmtD99me-g</t>
  </si>
  <si>
    <t>https://www.youtube.com/watch?v=ojmtD99me-g</t>
  </si>
  <si>
    <t>-olfQ_zIv7M</t>
  </si>
  <si>
    <t>https://www.youtube.com/watch?v=-olfQ_zIv7M</t>
  </si>
  <si>
    <t>https://drive.google.com/file/d/1M8XXzkr4izeZy4hqmcOU1jfrSS2P7v1P/view?t=1</t>
  </si>
  <si>
    <t>Deriving the shortcut to solve elastic collision problems (hindi)</t>
  </si>
  <si>
    <t>لچکدار تصادم کے مسائل حل کرنے کے لئے شارٹ کٹ اخذ کرنا (ہندی)</t>
  </si>
  <si>
    <t>eotYWzUpIa8</t>
  </si>
  <si>
    <t>https://www.youtube.com/watch?v=eotYWzUpIa8</t>
  </si>
  <si>
    <t>_uo7GOUQo0I</t>
  </si>
  <si>
    <t>https://www.youtube.com/watch?v=_uo7GOUQo0I</t>
  </si>
  <si>
    <t>https://drive.google.com/file/d/1YXVyHMhzc5UkFnh--xEOojqoXvlKLyT9/view?usp=drive_link</t>
  </si>
  <si>
    <t>How to use the shortcut for solving elastic collisions (hindi)</t>
  </si>
  <si>
    <t>لچکدار تصادم کو حل کرنے کے لئے شارٹ کٹ کو کس طرح استعمال کریں (ہندی)</t>
  </si>
  <si>
    <t>kbv8FRs5ikg</t>
  </si>
  <si>
    <t>https://www.youtube.com/watch?v=kbv8FRs5ikg</t>
  </si>
  <si>
    <t>GzUxcj8Zr2I</t>
  </si>
  <si>
    <t>https://www.youtube.com/watch?v=GzUxcj8Zr2I</t>
  </si>
  <si>
    <t>https://drive.google.com/file/d/1M-1CJbf9mkISYyE8lRJBAPhjxF5j9sPy/view?usp=drive_link</t>
  </si>
  <si>
    <t>KA Urdu YT video and one on Google Drive are different.</t>
  </si>
  <si>
    <t>System of particles and rotational motion</t>
  </si>
  <si>
    <t>Conservation of angular momentum</t>
  </si>
  <si>
    <t>کونیی رفتار کا تحفظ</t>
  </si>
  <si>
    <t>ذرات اور گھومنے والی حرکت کا نظام</t>
  </si>
  <si>
    <t>iqnVYT1upxk</t>
  </si>
  <si>
    <t>https://www.youtube.com/watch?v=iqnVYT1upxk</t>
  </si>
  <si>
    <t>dSuArJjlJHM</t>
  </si>
  <si>
    <t>https://www.youtube.com/watch?v=dSuArJjlJHM</t>
  </si>
  <si>
    <t>https://drive.google.com/file/d/1XyMFD7b8FltajJfOttFAI8GROHRGubYm/view</t>
  </si>
  <si>
    <t>Gravitation</t>
  </si>
  <si>
    <t>Newton's law of gravitation</t>
  </si>
  <si>
    <t>Impact of mass on orbital speed</t>
  </si>
  <si>
    <t>نیوٹن کا قانون کشش ثقل</t>
  </si>
  <si>
    <t>مداری کی رفتار پر بڑے پیمانے پر اثر</t>
  </si>
  <si>
    <t>_bBzcwnrLgs</t>
  </si>
  <si>
    <t>https://www.youtube.com/watch?v=_bBzcwnrLgs</t>
  </si>
  <si>
    <t>sOy9hVi1XUU</t>
  </si>
  <si>
    <t>https://www.youtube.com/watch?v=sOy9hVi1XUU</t>
  </si>
  <si>
    <t>https://drive.google.com/file/d/1nWx7ccN_ltWq3VgfdK_FFHv1IGEkAuDT/view</t>
  </si>
  <si>
    <t>Gravitational potential energy at large distances</t>
  </si>
  <si>
    <t>بڑے فاصلے پر گروتویی ممکنہ توانائی</t>
  </si>
  <si>
    <t>کشش ثقل ممکنہ توانائی بڑے فاصلے پر</t>
  </si>
  <si>
    <t>9Pp_LtKgTQg</t>
  </si>
  <si>
    <t>https://www.youtube.com/watch?v=9Pp_LtKgTQg</t>
  </si>
  <si>
    <t>449xhxnen1I</t>
  </si>
  <si>
    <t>https://www.youtube.com/watch?v=449xhxnen1I</t>
  </si>
  <si>
    <t>https://drive.google.com/file/d/1CTsl1VAfE973bx7dcsztrMZpVom3W6NX/view</t>
  </si>
  <si>
    <t>Kinetic theory</t>
  </si>
  <si>
    <t>Ideal gas equation</t>
  </si>
  <si>
    <t>Ideal gas equation: pv = nrt</t>
  </si>
  <si>
    <t>مثالی گیس مساوات</t>
  </si>
  <si>
    <t>متحرک نظریہ</t>
  </si>
  <si>
    <t>مثالی گیس مساوات: پی وی = این آر ٹی</t>
  </si>
  <si>
    <t>qObcdZj8YTM</t>
  </si>
  <si>
    <t>https://www.youtube.com/watch?v=qObcdZj8YTM</t>
  </si>
  <si>
    <t>TR-X9eqcy9o</t>
  </si>
  <si>
    <t>https://www.youtube.com/watch?v=TR-X9eqcy9o</t>
  </si>
  <si>
    <t>https://drive.google.com/file/d/1yLnOzmxUjLALhXwPJLFxXpdHphjaqZq6/view</t>
  </si>
  <si>
    <t>Deflate gate</t>
  </si>
  <si>
    <t>ڈیفلیٹ گیٹ</t>
  </si>
  <si>
    <t>G2JdRB3bdFM</t>
  </si>
  <si>
    <t>https://www.youtube.com/watch?v=G2JdRB3bdFM</t>
  </si>
  <si>
    <t>vwfE4sOY9ds</t>
  </si>
  <si>
    <t>https://www.youtube.com/watch?v=vwfE4sOY9ds</t>
  </si>
  <si>
    <t>https://drive.google.com/file/d/1OEmswSqElnNYREvVPxF3nnBjcUKr2FeE/view</t>
  </si>
  <si>
    <t>Ideal gas equation example 2</t>
  </si>
  <si>
    <t>مثالی گیس مساوات مثال 2</t>
  </si>
  <si>
    <t>GwoX_BemwHs</t>
  </si>
  <si>
    <t>https://www.youtube.com/watch?v=GwoX_BemwHs</t>
  </si>
  <si>
    <t>Q1SqfzBu-yY</t>
  </si>
  <si>
    <t>https://www.youtube.com/watch?v=Q1SqfzBu-yY</t>
  </si>
  <si>
    <t>https://drive.google.com/file/d/1CLTxyi0UNnfsZuAWyhxZk-J88ermty3p/view</t>
  </si>
  <si>
    <t>Ideal gas equation example 4</t>
  </si>
  <si>
    <t>مثالی گیس مساوات مثال 4</t>
  </si>
  <si>
    <t>Osl6HEDZZ-E</t>
  </si>
  <si>
    <t>https://www.youtube.com/watch?v=Osl6HEDZZ-E</t>
  </si>
  <si>
    <t>nCGJhbuAiwk</t>
  </si>
  <si>
    <t>https://www.youtube.com/watch?v=nCGJhbuAiwk</t>
  </si>
  <si>
    <t>https://drive.google.com/file/d/1H9eJvuzuLnIZPeSc5q0XqxBIm5hB8Wa0/view</t>
  </si>
  <si>
    <t>Introduction to partial pressure</t>
  </si>
  <si>
    <t>جزوی دباؤ کا تعارف</t>
  </si>
  <si>
    <t>UQHT5RktlVk</t>
  </si>
  <si>
    <t>https://www.youtube.com/watch?v=UQHT5RktlVk</t>
  </si>
  <si>
    <t>CPBTHpPx4Y4</t>
  </si>
  <si>
    <t>https://www.youtube.com/watch?v=CPBTHpPx4Y4</t>
  </si>
  <si>
    <t>https://drive.google.com/file/d/1ZEkTyROofIxupRqVzAKhNnZH3zK7J9c0/view</t>
  </si>
  <si>
    <t>Partial pressure example</t>
  </si>
  <si>
    <t>جزوی دباؤ کی مثال</t>
  </si>
  <si>
    <t>d4bqNf37mBY</t>
  </si>
  <si>
    <t>https://www.youtube.com/watch?v=d4bqNf37mBY</t>
  </si>
  <si>
    <t>N8kK727mlYg</t>
  </si>
  <si>
    <t>https://www.youtube.com/watch?v=N8kK727mlYg</t>
  </si>
  <si>
    <t>https://drive.google.com/file/d/1KrSA5d9vQ8uz-SB0EJS-2WBhWdeIJHeZ/view</t>
  </si>
  <si>
    <t>Oscillations and mechanical waves</t>
  </si>
  <si>
    <t>Simple harmonic motion</t>
  </si>
  <si>
    <t>Intuition about simple harmonic oscillators</t>
  </si>
  <si>
    <t>سادہ ہارمونک حرکت</t>
  </si>
  <si>
    <t>دوئم اور مکینیکل لہریں</t>
  </si>
  <si>
    <t>سادہ ہارمونک آسکیلیٹرز کے بارے میں بدیہی</t>
  </si>
  <si>
    <t>ZcZQsj6YAgU</t>
  </si>
  <si>
    <t>https://www.youtube.com/watch?v=ZcZQsj6YAgU</t>
  </si>
  <si>
    <t>4Ceu9ZtPnlE</t>
  </si>
  <si>
    <t>https://www.youtube.com/watch?v=4Ceu9ZtPnlE</t>
  </si>
  <si>
    <t>https://drive.google.com/file/d/15jLpGE8flgpsayxgA0MF3866nRuup9YW/view?usp=drive_link</t>
  </si>
  <si>
    <t>Definition of amplitude and period</t>
  </si>
  <si>
    <t>طول و عرض اور مدت کی تعریف</t>
  </si>
  <si>
    <t>tLOWcfeJ-74</t>
  </si>
  <si>
    <t>https://www.youtube.com/watch?v=tLOWcfeJ-74</t>
  </si>
  <si>
    <t>UHpsnASZst4</t>
  </si>
  <si>
    <t>https://www.youtube.com/watch?v=UHpsnASZst4</t>
  </si>
  <si>
    <t>https://drive.google.com/file/d/1PTVygl247Z2IndupYfoRR_jAk_GC7pt9/view?usp=drive_link</t>
  </si>
  <si>
    <t>Equation for simple harmonic oscillators</t>
  </si>
  <si>
    <t>سادہ ہارمونک آسکیلیٹرز کے لئے مساوات</t>
  </si>
  <si>
    <t>kLWXLbciobw</t>
  </si>
  <si>
    <t>https://www.youtube.com/watch?v=kLWXLbciobw</t>
  </si>
  <si>
    <t>wZNha5vReB0</t>
  </si>
  <si>
    <t>https://www.youtube.com/watch?v=wZNha5vReB0</t>
  </si>
  <si>
    <t>https://drive.google.com/file/d/1s2np1u2_ARoNrlJKeLIBz8Tiy_OSS-fF/view?usp=drive_link</t>
  </si>
  <si>
    <t>BM+</t>
  </si>
  <si>
    <t>Period dependence for mass on spring</t>
  </si>
  <si>
    <t>موسم بہار میں بڑے پیمانے پر مدت کا انحصار</t>
  </si>
  <si>
    <t>6M_bjRzyUn0</t>
  </si>
  <si>
    <t>https://www.youtube.com/watch?v=6M_bjRzyUn0</t>
  </si>
  <si>
    <t>l7_BYNIkpL8</t>
  </si>
  <si>
    <t>https://www.youtube.com/watch?v=l7_BYNIkpL8</t>
  </si>
  <si>
    <t>https://drive.google.com/file/d/1ZCrrsYT-0WTlIwkof0OJFOwZCZTHPWef/view?usp=drive_link</t>
  </si>
  <si>
    <t>Phase constant</t>
  </si>
  <si>
    <t>مرحلہ مستقل</t>
  </si>
  <si>
    <t>0ORHDj3VEEY</t>
  </si>
  <si>
    <t>https://www.youtube.com/watch?v=0ORHDj3VEEY</t>
  </si>
  <si>
    <t>CGgOZmZuMCs</t>
  </si>
  <si>
    <t>https://www.youtube.com/watch?v=CGgOZmZuMCs</t>
  </si>
  <si>
    <t>https://drive.google.com/file/d/1tWIrEy2J12hm-6iMr_NhcUiqK1FaBkRy/view?usp=drive_link</t>
  </si>
  <si>
    <t>Pendulums</t>
  </si>
  <si>
    <t>لاکٹ</t>
  </si>
  <si>
    <t>WPa5IgLgDyQ</t>
  </si>
  <si>
    <t>https://www.youtube.com/watch?v=WPa5IgLgDyQ</t>
  </si>
  <si>
    <t>JMYl4KMf4Ts</t>
  </si>
  <si>
    <t>https://www.youtube.com/watch?v=JMYl4KMf4Ts</t>
  </si>
  <si>
    <t>https://drive.google.com/file/d/1bFpdbv_KN7EIZo4vcM4N-EbylOskw6lT/view?usp=drive_link</t>
  </si>
  <si>
    <t>Simple harmonic motion (with calculus)</t>
  </si>
  <si>
    <t>Introduction to harmonic motion</t>
  </si>
  <si>
    <t>سادہ ہارمونک حرکت (کیلکولس کے ساتھ)</t>
  </si>
  <si>
    <t>ہارمونک تحریک کا تعارف</t>
  </si>
  <si>
    <t>Nk2q-_jkJVs</t>
  </si>
  <si>
    <t>https://www.youtube.com/watch?v=Nk2q-_jkJVs</t>
  </si>
  <si>
    <t>dGz4e3Jf4fY</t>
  </si>
  <si>
    <t>https://www.youtube.com/watch?v=dGz4e3Jf4fY</t>
  </si>
  <si>
    <t>https://drive.google.com/file/d/1TLD6FApi25swx-oMk4qjhIqQSOrL5z9w/view?usp=drive_link</t>
  </si>
  <si>
    <t>Harmonic motion part 2 (calculus)</t>
  </si>
  <si>
    <t>ہارمونک موشن پارٹ 2 (کیلکولس)</t>
  </si>
  <si>
    <t>xoUppFlif04</t>
  </si>
  <si>
    <t>https://www.youtube.com/watch?v=xoUppFlif04</t>
  </si>
  <si>
    <t>7pFPy-9Dbr8</t>
  </si>
  <si>
    <t>https://www.youtube.com/watch?v=7pFPy-9Dbr8</t>
  </si>
  <si>
    <t>https://drive.google.com/file/d/1DdjSu0hXO0ETwQZV9Bmu3cl9bQ_6hbJk/view?usp=drive_link</t>
  </si>
  <si>
    <t>Harmonic motion part 3 (no calculus)</t>
  </si>
  <si>
    <t>ہارمونک موشن پارٹ 3 (کوئی کیلکولس نہیں)</t>
  </si>
  <si>
    <t>oqBHBO8cqLI</t>
  </si>
  <si>
    <t>https://www.youtube.com/watch?v=oqBHBO8cqLI</t>
  </si>
  <si>
    <t>z3cdYiDKbKM</t>
  </si>
  <si>
    <t>https://www.youtube.com/watch?v=z3cdYiDKbKM</t>
  </si>
  <si>
    <t>https://drive.google.com/file/d/1FOzKEWIJo36EJ7Rof2IEesPn_RHdfXpZ/view?usp=drive_link</t>
  </si>
  <si>
    <t>Introduction to mechanical waves</t>
  </si>
  <si>
    <t>Introduction to waves</t>
  </si>
  <si>
    <t>مکینیکل لہروں کا تعارف</t>
  </si>
  <si>
    <t>لہروں کا تعارف</t>
  </si>
  <si>
    <t>c38H6UKt3_I</t>
  </si>
  <si>
    <t>https://www.youtube.com/watch?v=c38H6UKt3_I</t>
  </si>
  <si>
    <t>4MbxHstg05s</t>
  </si>
  <si>
    <t>https://www.youtube.com/watch?v=4MbxHstg05s</t>
  </si>
  <si>
    <t>https://drive.google.com/file/d/1ghRzf9Cwdz_GU_E73UoZbaR60jJxF2Fi/view?usp=drive_link</t>
  </si>
  <si>
    <t>Properties of periodic waves</t>
  </si>
  <si>
    <t>وقتا فوقتا لہروں کی خصوصیات</t>
  </si>
  <si>
    <t>g1vMSwDJdxI</t>
  </si>
  <si>
    <t>https://www.youtube.com/watch?v=g1vMSwDJdxI</t>
  </si>
  <si>
    <t>2w92zeK1Hdc</t>
  </si>
  <si>
    <t>https://www.youtube.com/watch?v=2w92zeK1Hdc</t>
  </si>
  <si>
    <t>https://drive.google.com/file/d/1c6o9YVQbwIRt_QRQH_TPBThfYMZuasrm/view?usp=drive_link</t>
  </si>
  <si>
    <t>Orignal KA Video is in Hindi language
Both Videos and Titles cover the concept of Properties of Periodic Waves</t>
  </si>
  <si>
    <t>The equation of a wave</t>
  </si>
  <si>
    <t>لہر کی مساوات</t>
  </si>
  <si>
    <t>9WZM68aVnGk</t>
  </si>
  <si>
    <t>https://www.youtube.com/watch?v=9WZM68aVnGk</t>
  </si>
  <si>
    <t>4tyLwa-5Uh0</t>
  </si>
  <si>
    <t>https://www.youtube.com/watch?v=4tyLwa-5Uh0</t>
  </si>
  <si>
    <t>https://drive.google.com/file/d/195YE3-R6vA28e5UVPU6R5bZRWKGXF3kl/view?usp=drive_link</t>
  </si>
  <si>
    <t>Sound</t>
  </si>
  <si>
    <t>Mach numbers</t>
  </si>
  <si>
    <t>آواز</t>
  </si>
  <si>
    <t>مچ نمبر</t>
  </si>
  <si>
    <t>VlaGxYjnoPY</t>
  </si>
  <si>
    <t>https://www.youtube.com/watch?v=VlaGxYjnoPY</t>
  </si>
  <si>
    <t>C9x-5sz2-kE</t>
  </si>
  <si>
    <t>https://www.youtube.com/watch?v=C9x-5sz2-kE</t>
  </si>
  <si>
    <t>https://drive.google.com/file/d/1D9kWw7luPH6MpBpvUPce7XdnupovHFvG/view?usp=drive_link</t>
  </si>
  <si>
    <t>Wave interference</t>
  </si>
  <si>
    <t>لہر کی مداخلت</t>
  </si>
  <si>
    <t>لہر مداخلت</t>
  </si>
  <si>
    <t>eN02dDI5Ml4</t>
  </si>
  <si>
    <t>https://www.youtube.com/watch?v=eN02dDI5Ml4</t>
  </si>
  <si>
    <t>i_u4E6eThj8</t>
  </si>
  <si>
    <t>https://www.youtube.com/watch?v=i_u4E6eThj8</t>
  </si>
  <si>
    <t>https://drive.google.com/file/d/1hwp08hOMy7NBf570jtRuMSirlLbJjOC7/view?usp=drive_link</t>
  </si>
  <si>
    <t>Orignal KA Video is in Hindi language
Both Videos and Titles cover the concept of Wave Interference.</t>
  </si>
  <si>
    <t>Constructive and destructive interference</t>
  </si>
  <si>
    <t>تعمیری اور تباہ کن مداخلت</t>
  </si>
  <si>
    <t>V8Vgn7s--M4</t>
  </si>
  <si>
    <t>https://www.youtube.com/watch?v=V8Vgn7s--M4</t>
  </si>
  <si>
    <t>adUfbd2RivY</t>
  </si>
  <si>
    <t>https://www.youtube.com/watch?v=adUfbd2RivY</t>
  </si>
  <si>
    <t>https://drive.google.com/file/d/1XW77dwrKLQ9gSs3yjJqdg8n2_ZNRfsNE/view?usp=drive_link</t>
  </si>
  <si>
    <t>Orignal KA Video is in Hindi language
Both Videos and Titles cover the concept of Constructive and Destructive Interference</t>
  </si>
  <si>
    <t>Standing waves on strings</t>
  </si>
  <si>
    <t>تار پر کھڑی لہریں</t>
  </si>
  <si>
    <t>gT0IqL1dyyk</t>
  </si>
  <si>
    <t>https://www.youtube.com/watch?v=gT0IqL1dyyk</t>
  </si>
  <si>
    <t>BCVZhM9a3A0</t>
  </si>
  <si>
    <t>https://www.youtube.com/watch?v=BCVZhM9a3A0</t>
  </si>
  <si>
    <t>https://drive.google.com/file/d/1kB7DoC5UN9P0u1GmQM-W-Qcgu-lNP0WF/view?usp=drive_link</t>
  </si>
  <si>
    <t>Beat frequency</t>
  </si>
  <si>
    <t>تعدد کو شکست دیں</t>
  </si>
  <si>
    <t>Ca91iOVGd9A</t>
  </si>
  <si>
    <t>https://www.youtube.com/watch?v=Ca91iOVGd9A</t>
  </si>
  <si>
    <t>f7lTrsdbdlM</t>
  </si>
  <si>
    <t>https://www.youtube.com/watch?v=f7lTrsdbdlM</t>
  </si>
  <si>
    <t>https://drive.google.com/file/d/1UhsYWaUrCo79dXC3MW4Ju-JmqO_jC_el/view?usp=drive_link</t>
  </si>
  <si>
    <t>Google Drive link is only downloadable and not playable.</t>
  </si>
  <si>
    <t>Derivation of beat frequency formula</t>
  </si>
  <si>
    <t>بیٹ فریکوینسی فارمولے کی اخذ کرنا</t>
  </si>
  <si>
    <t>pI6iJg_W1ug</t>
  </si>
  <si>
    <t>https://www.youtube.com/watch?v=pI6iJg_W1ug</t>
  </si>
  <si>
    <t>mSrFmoI1_OE</t>
  </si>
  <si>
    <t>https://www.youtube.com/watch?v=mSrFmoI1_OE</t>
  </si>
  <si>
    <t>https://drive.google.com/file/d/1WM4x2PZX9KPFIpcICB171c0OeV5WV6Db/view?usp=drive_link</t>
  </si>
  <si>
    <t>Longitudinal waves &amp; speed of sound</t>
  </si>
  <si>
    <t>After how long, ram hears a splash?</t>
  </si>
  <si>
    <t>طولانی لہریں اور آواز کی رفتار</t>
  </si>
  <si>
    <t>کتنے عرصے کے بعد ، رام ایک سپلیش سنتا ہے؟</t>
  </si>
  <si>
    <t>3fzGBo-zvkc</t>
  </si>
  <si>
    <t>https://www.youtube.com/watch?v=3fzGBo-zvkc</t>
  </si>
  <si>
    <t>HfdQzuKag0M</t>
  </si>
  <si>
    <t>https://www.youtube.com/watch?v=HfdQzuKag0M</t>
  </si>
  <si>
    <t>https://drive.google.com/file/d/108_G-awBwbDABiR4nLfja9Zui_KZ9RLf/view?usp=drive_link</t>
  </si>
  <si>
    <t>Same concept, but different categorization: 'Sound | Physics' vs. 'Oscillations &amp; Waves | Physics'</t>
  </si>
  <si>
    <t>Reflections, echoes, and reverberation</t>
  </si>
  <si>
    <t>Echoes and reverberations</t>
  </si>
  <si>
    <t>مظاہر، بازگشت، اور بازگشت</t>
  </si>
  <si>
    <t>بازگشت اور بازیافت</t>
  </si>
  <si>
    <t>LR-AYApQbNE</t>
  </si>
  <si>
    <t>https://www.youtube.com/watch?v=LR-AYApQbNE</t>
  </si>
  <si>
    <t>5hQIvfLx7v8</t>
  </si>
  <si>
    <t>https://www.youtube.com/watch?v=5hQIvfLx7v8</t>
  </si>
  <si>
    <t>https://drive.google.com/file/d/17Lq744vk8ooBxXdnL01FWS8TKTEJ1nMF/view?usp=drive_link</t>
  </si>
  <si>
    <t>Minimum distance for echo</t>
  </si>
  <si>
    <t>ایکو کے لئے کم سے کم فاصلہ</t>
  </si>
  <si>
    <t>lSnfbcBETCM</t>
  </si>
  <si>
    <t>https://www.youtube.com/watch?v=lSnfbcBETCM</t>
  </si>
  <si>
    <t>ESJnxg4wXEM</t>
  </si>
  <si>
    <t>https://www.youtube.com/watch?v=ESJnxg4wXEM</t>
  </si>
  <si>
    <t>https://drive.google.com/file/d/1tBPPkK2QlvX2MsVRRVjp73STAp5vNBxQ/view?usp=drive_link</t>
  </si>
  <si>
    <t>Orignal KA Video is in Hindi language
Both Videos and Titles cover the concept of Minimum distance required for an echo to be heard.</t>
  </si>
  <si>
    <t>Ultrasound</t>
  </si>
  <si>
    <t>Echolocation &amp; s.o.n.a.r</t>
  </si>
  <si>
    <t>الٹراساؤنڈ</t>
  </si>
  <si>
    <t>ایکولوکیشن اور S.O.N.A.R</t>
  </si>
  <si>
    <t>q_mEFtOGESA</t>
  </si>
  <si>
    <t>https://www.youtube.com/watch?v=q_mEFtOGESA</t>
  </si>
  <si>
    <t>Kxerk9g98Jk</t>
  </si>
  <si>
    <t>https://www.youtube.com/watch?v=Kxerk9g98Jk</t>
  </si>
  <si>
    <t>https://drive.google.com/file/d/1nO5yydUUPGxXcbrcA4kcEccL41497nAg/view?usp=drive_link</t>
  </si>
  <si>
    <t>Structure of human ear</t>
  </si>
  <si>
    <t>Human ear - structure &amp; working</t>
  </si>
  <si>
    <t>انسانی کان کی ساخت</t>
  </si>
  <si>
    <t>انسانی کان - ڈھانچہ اور کام کرنا</t>
  </si>
  <si>
    <t>98-6WfdumZY</t>
  </si>
  <si>
    <t>https://www.youtube.com/watch?v=98-6WfdumZY</t>
  </si>
  <si>
    <t>EFZRWWd2FtU</t>
  </si>
  <si>
    <t>https://www.youtube.com/watch?v=EFZRWWd2FtU</t>
  </si>
  <si>
    <t>https://drive.google.com/file/d/15-NLHDhcxw7I7-3iZZvvA0sNKvqitfk1/view?usp=drive_link</t>
  </si>
  <si>
    <t>Oscillations</t>
  </si>
  <si>
    <t>Energy in simple harmonic oscillators</t>
  </si>
  <si>
    <t>Energy graphs for simple harmonic motion</t>
  </si>
  <si>
    <t>سادہ ہارمونک oscillators میں توانائی</t>
  </si>
  <si>
    <t>oscillations</t>
  </si>
  <si>
    <t>آسان ہارمونک تحریک کے لئے توانائی کے گراف</t>
  </si>
  <si>
    <t>zJtCmpH--70</t>
  </si>
  <si>
    <t>https://www.youtube.com/watch?v=zJtCmpH--70</t>
  </si>
  <si>
    <t>gP_dUtk18YE</t>
  </si>
  <si>
    <t>https://www.youtube.com/watch?v=gP_dUtk18YE</t>
  </si>
  <si>
    <t>https://drive.google.com/file/d/1Tjd5fQfZDc1hK_fnYEr7JJC3V9Mln6KC/view?usp=drive_link</t>
  </si>
  <si>
    <t>Waves (Hindi)</t>
  </si>
  <si>
    <t>Wave characteristics (Hindi)</t>
  </si>
  <si>
    <t>Properties of periodic waves (hindi)</t>
  </si>
  <si>
    <t>لہر کی خصوصیات (ہندی)</t>
  </si>
  <si>
    <t>لہریں (ہندی)</t>
  </si>
  <si>
    <t>متواتر لہروں کی خصوصیات (ہندی)</t>
  </si>
  <si>
    <t>https://drive.google.com/file/d/1s4jB7ui1x2AtHSSsDEQiJcw39q161ZiX/view?usp=drive_link</t>
  </si>
  <si>
    <t>Repeated content of row 348</t>
  </si>
  <si>
    <t>Standing waves on strings (hindi)</t>
  </si>
  <si>
    <t>تار پر کھڑی لہریں (ہندی)</t>
  </si>
  <si>
    <t>7FBAMoX10Jk</t>
  </si>
  <si>
    <t>https://www.youtube.com/watch?v=7FBAMoX10Jk</t>
  </si>
  <si>
    <t>https://drive.google.com/file/d/1zRkTyc1C6kSEkPD0XNTa1R6WgybLezct/view?usp=drive_link</t>
  </si>
  <si>
    <t>Orignal KA Video is in Hindi language
Both Videos and Titles cover the concept of Standing waves on strings</t>
  </si>
  <si>
    <t>Sound (Hindi)</t>
  </si>
  <si>
    <t>Production of sound (hindi)</t>
  </si>
  <si>
    <t>آواز (ہندی)</t>
  </si>
  <si>
    <t>آواز کی پیداوار (ہندی)</t>
  </si>
  <si>
    <t>ForLf8fVY60</t>
  </si>
  <si>
    <t>https://www.youtube.com/watch?v=ForLf8fVY60</t>
  </si>
  <si>
    <t>V24IA9fFWrc</t>
  </si>
  <si>
    <t>https://www.youtube.com/watch?v=V24IA9fFWrc</t>
  </si>
  <si>
    <t>https://drive.google.com/file/d/129fvHYaIppifYSKil-OxqLYZWhTyx4Wt/view?usp=drive_link</t>
  </si>
  <si>
    <t>Orignal KA Video is in Hindi language
Both Videos and Titles cover the concept of Production of sound</t>
  </si>
  <si>
    <t>Sound properties (amplitude, period, frequency, wavelength) (hindi)</t>
  </si>
  <si>
    <t>صوتی خصوصیات (طول و عرض ، مدت ، تعدد ، طول موج) (ہندی)</t>
  </si>
  <si>
    <t>h4Zz2w7ILfU</t>
  </si>
  <si>
    <t>https://www.youtube.com/watch?v=h4Zz2w7ILfU</t>
  </si>
  <si>
    <t>L_rV5vMVt0k</t>
  </si>
  <si>
    <t>https://www.youtube.com/watch?v=L_rV5vMVt0k</t>
  </si>
  <si>
    <t>https://drive.google.com/file/d/1wOwfJ5OGe57FtMFVugtKoy6QuUuNahMd/view?usp=drive_link</t>
  </si>
  <si>
    <t>Orignal KA Video is in Hindi language
Both Videos and Titles cover the concept of Sound Properties (Amplitude, Period, Frequency, Wavelength)</t>
  </si>
  <si>
    <t>Speed of sound (hindi)</t>
  </si>
  <si>
    <t>آواز کی رفتار (ہندی)</t>
  </si>
  <si>
    <t>pVCo5R3SWJo</t>
  </si>
  <si>
    <t>https://www.youtube.com/watch?v=pVCo5R3SWJo</t>
  </si>
  <si>
    <t>qX794ftbMGU</t>
  </si>
  <si>
    <t>https://www.youtube.com/watch?v=qX794ftbMGU</t>
  </si>
  <si>
    <t>https://drive.google.com/file/d/1e29ks9m_rb97HBnrxzWlVai_VZOW7CGA/view?usp=drive_link</t>
  </si>
  <si>
    <t>Orignal KA Video is in Hindi language
Both Videos and Titles cover the concept of Speed of sound</t>
  </si>
  <si>
    <t>Relative speed of sound in solids, liquids, and gases (hindi)</t>
  </si>
  <si>
    <t>ٹھوس ، مائعات ، اور گیسوں میں آواز کی نسبتا speed رفتار (ہندی)</t>
  </si>
  <si>
    <t>rxTsGD7FL-w</t>
  </si>
  <si>
    <t>https://www.youtube.com/watch?v=rxTsGD7FL-w</t>
  </si>
  <si>
    <t>J6WMFW_zp90</t>
  </si>
  <si>
    <t>https://www.youtube.com/watch?v=J6WMFW_zp90</t>
  </si>
  <si>
    <t>https://drive.google.com/file/d/1-CX3yAf5kWXnpwNcrVrS0epGWdJxWjOT/view?usp=drive_link</t>
  </si>
  <si>
    <t>Orignal KA Video is in Hindi language
Both Videos and Titles cover the concept of Relative speed of sound in solids, liquids, and gases</t>
  </si>
  <si>
    <t>Why do sounds get softer? (hindi)</t>
  </si>
  <si>
    <t>آوازیں نرم کیوں ہوتی ہیں؟ (ہندی)</t>
  </si>
  <si>
    <t>IzU1iGA3XgI</t>
  </si>
  <si>
    <t>https://www.youtube.com/watch?v=IzU1iGA3XgI</t>
  </si>
  <si>
    <t>xPeYGGDTkj8</t>
  </si>
  <si>
    <t>https://www.youtube.com/watch?v=xPeYGGDTkj8</t>
  </si>
  <si>
    <t>https://drive.google.com/file/d/1pGGK1fO5XYl1G0Em6mzx0rpPWHIp2tWg/view?usp=drive_link</t>
  </si>
  <si>
    <t xml:space="preserve">Orignal KA Video is in Hindi language
Both Videos and Titles cover the concept of Why do sounds get softer </t>
  </si>
  <si>
    <t>Ultrasound medical imaging (hindi)</t>
  </si>
  <si>
    <t>الٹراساؤنڈ میڈیکل امیجنگ (ہندی)</t>
  </si>
  <si>
    <t>SoDOW1alxBQ</t>
  </si>
  <si>
    <t>https://www.youtube.com/watch?v=SoDOW1alxBQ</t>
  </si>
  <si>
    <t>B3ueUru2ol0</t>
  </si>
  <si>
    <t>https://www.youtube.com/watch?v=B3ueUru2ol0</t>
  </si>
  <si>
    <t>https://drive.google.com/file/d/1i1a-0SYV0seCI9NLPRO-Cvd4p4ecBuyb/view?usp=drive_link</t>
  </si>
  <si>
    <t xml:space="preserve">Orignal KA Video is in Hindi language
Both Videos and Titles cover the concept of Ultrasound medical imaging </t>
  </si>
  <si>
    <t>Standing waves in open tubes (hindi)</t>
  </si>
  <si>
    <t>کھلی ٹیوبوں میں کھڑی لہریں (ہندی)</t>
  </si>
  <si>
    <t>s6jwckKDU7g</t>
  </si>
  <si>
    <t>https://www.youtube.com/watch?v=s6jwckKDU7g</t>
  </si>
  <si>
    <t>HA7cRGrJVEQ</t>
  </si>
  <si>
    <t>https://www.youtube.com/watch?v=HA7cRGrJVEQ</t>
  </si>
  <si>
    <t>https://drive.google.com/file/d/144gPATlUE2BbnyPmZnLVwNPvh6qfB51H/view?usp=drive_link</t>
  </si>
  <si>
    <t>Orignal KA Video is in Hindi language
Both Videos and Titles cover the concept of Standing waves in open tubes</t>
  </si>
  <si>
    <t>Standing waves in closed tubes (hindi)</t>
  </si>
  <si>
    <t>بند ٹیوبوں میں کھڑی لہریں (ہندی)</t>
  </si>
  <si>
    <t>G5QTNB4OIK0</t>
  </si>
  <si>
    <t>https://www.youtube.com/watch?v=G5QTNB4OIK0</t>
  </si>
  <si>
    <t>pPr7cv4eSvM</t>
  </si>
  <si>
    <t>https://www.youtube.com/watch?v=pPr7cv4eSvM</t>
  </si>
  <si>
    <t>https://drive.google.com/file/d/1CpPdPglpFdmtzb-jGghafIqIFwvfsGw9/view?usp=drive_link</t>
  </si>
  <si>
    <t>Orignal KA Video is in Hindi language
Both Videos and Titles cover the concept of Standing waves in closed tubes</t>
  </si>
  <si>
    <t>The Doppler effect (Hindi)</t>
  </si>
  <si>
    <t>Doppler effect introduction (hindi)</t>
  </si>
  <si>
    <t>ڈوپلر اثر (ہندی)</t>
  </si>
  <si>
    <t>ڈوپلر اثر تعارف (ہندی)</t>
  </si>
  <si>
    <t>lljvb8RJ6HI</t>
  </si>
  <si>
    <t>https://www.youtube.com/watch?v=lljvb8RJ6HI</t>
  </si>
  <si>
    <t>rpVpMxJWFPQ</t>
  </si>
  <si>
    <t>https://www.youtube.com/watch?v=rpVpMxJWFPQ</t>
  </si>
  <si>
    <t>https://drive.google.com/file/d/1_yAkAXMEacf7KfDym6XBzXAgMgBOsMOa/view?usp=drive_link</t>
  </si>
  <si>
    <t xml:space="preserve">Orignal KA Video is in Hindi language
Both Videos and Titles cover the concept of Doppler effect introduction </t>
  </si>
  <si>
    <t>Doppler effect formula for observed frequency (hindi)</t>
  </si>
  <si>
    <t>مشاہدہ شدہ تعدد (ہندی) کے لئے ڈوپلر اثر فارمولا</t>
  </si>
  <si>
    <t>C9l50bm6tAk</t>
  </si>
  <si>
    <t>https://www.youtube.com/watch?v=C9l50bm6tAk</t>
  </si>
  <si>
    <t>7UBwtCwXu8Q</t>
  </si>
  <si>
    <t>https://www.youtube.com/watch?v=7UBwtCwXu8Q</t>
  </si>
  <si>
    <t>https://drive.google.com/file/d/19iRKBUeqgekDvZdD7lpWNO8Of-_3mCqz/view?usp=drive_link</t>
  </si>
  <si>
    <t xml:space="preserve">Orignal KA Video is in Hindi language
Both Videos and Titles cover the concept of Doppler effect formula for observed frequency </t>
  </si>
  <si>
    <t>Doppler effect formula when source is moving away (hindi)</t>
  </si>
  <si>
    <t>ڈوپلر اثر کا فارمولا جب ماخذ دور ہو رہا ہے (ہندی)</t>
  </si>
  <si>
    <t>3-ded3T8ccQ</t>
  </si>
  <si>
    <t>https://www.youtube.com/watch?v=3-ded3T8ccQ</t>
  </si>
  <si>
    <t>mFhBeHDDU3Q</t>
  </si>
  <si>
    <t>https://www.youtube.com/watch?v=mFhBeHDDU3Q</t>
  </si>
  <si>
    <t>https://drive.google.com/file/d/1p938ad3ROtByp_uECTK5EW-HVfspYK8I/view?usp=drive_link</t>
  </si>
  <si>
    <t>Orignal KA Video is in Hindi language
Both Videos and Titles cover the concept of Doppler effect formula when source is moving away</t>
  </si>
  <si>
    <t>Doppler effect for a moving observer (hindi)</t>
  </si>
  <si>
    <t>موونگ آبزرور (ہندی) کے لئے ڈوپلر اثر</t>
  </si>
  <si>
    <t>IO6f05t9pks</t>
  </si>
  <si>
    <t>https://www.youtube.com/watch?v=IO6f05t9pks</t>
  </si>
  <si>
    <t>qFu1yBNqPpQ</t>
  </si>
  <si>
    <t>https://www.youtube.com/watch?v=qFu1yBNqPpQ</t>
  </si>
  <si>
    <r>
      <rPr>
        <rFont val="Calibri"/>
        <sz val="11.0"/>
      </rPr>
      <t xml:space="preserve"> </t>
    </r>
    <r>
      <rPr>
        <rFont val="Calibri"/>
        <color rgb="FF1155CC"/>
        <sz val="11.0"/>
        <u/>
      </rPr>
      <t>https://drive.google.com/file/d/1tFMRTB7FTAwb45C9BZGWus4mBcNyXByl/view?usp=drive_link</t>
    </r>
  </si>
  <si>
    <t xml:space="preserve">Orignal KA Video is in Hindi language
Both Videos and Titles cover the concept of Doppler effect for a moving observer
.
Google drive link is incorrect </t>
  </si>
  <si>
    <t>Centripetal force and gravitation</t>
  </si>
  <si>
    <t>Circular motion and centripetal acceleration</t>
  </si>
  <si>
    <t>Race cars with constant speed around curve</t>
  </si>
  <si>
    <t>سرکلر موشن اور سینٹری پیٹل ایکسلریشن</t>
  </si>
  <si>
    <t>سینٹریپیٹل فورس اور کشش ثقل</t>
  </si>
  <si>
    <t>وکر کے ارد گرد مستقل رفتار والی ریس کاریں</t>
  </si>
  <si>
    <t>ITA1rW5UraU</t>
  </si>
  <si>
    <t>https://www.youtube.com/watch?v=ITA1rW5UraU</t>
  </si>
  <si>
    <t>VDSC_l_5k-I</t>
  </si>
  <si>
    <t>https://www.youtube.com/watch?v=VDSC_l_5k-I</t>
  </si>
  <si>
    <t>https://drive.google.com/file/d/1tFMRTB7FTAwb45C9BZGWus4mBcNyXByl/view?usp=drive_link</t>
  </si>
  <si>
    <t>Loop de loop question</t>
  </si>
  <si>
    <t>لوپ ڈی لوپ سوال</t>
  </si>
  <si>
    <t>wjZb3zPuoeA</t>
  </si>
  <si>
    <t>https://www.youtube.com/watch?v=wjZb3zPuoeA</t>
  </si>
  <si>
    <t>pcbKSHrYD5k</t>
  </si>
  <si>
    <t>https://www.youtube.com/watch?v=pcbKSHrYD5k</t>
  </si>
  <si>
    <t>https://drive.google.com/file/d/1Fhp7ACOsonGvYMxX75o2r1QSiNQVEjpC/view?usp=drive_link</t>
  </si>
  <si>
    <t>Loop de loop answer part 1</t>
  </si>
  <si>
    <t>لوپ ڈی لوپ جواب حصہ 1</t>
  </si>
  <si>
    <t>4SQDybFjhRE</t>
  </si>
  <si>
    <t>https://www.youtube.com/watch?v=4SQDybFjhRE</t>
  </si>
  <si>
    <t>pvVbERqFNtE</t>
  </si>
  <si>
    <t>https://www.youtube.com/watch?v=pvVbERqFNtE</t>
  </si>
  <si>
    <t>https://drive.google.com/file/d/1vy5Oil-lrr1weZzqKZPMWZdz66lSAhK-/view?usp=drive_link</t>
  </si>
  <si>
    <t>Loop de loop answer part 2</t>
  </si>
  <si>
    <t>لوپ ڈی لوپ جواب حصہ 2</t>
  </si>
  <si>
    <t>zcnnZz2pCSg</t>
  </si>
  <si>
    <t>https://www.youtube.com/watch?v=zcnnZz2pCSg</t>
  </si>
  <si>
    <t>VFUXanTB7zA</t>
  </si>
  <si>
    <t>https://www.youtube.com/watch?v=VFUXanTB7zA</t>
  </si>
  <si>
    <t>https://drive.google.com/file/d/1fP4Ml1DqUtCgq08c-MjNaGJMIbVlB8fz/view?usp=drive_link</t>
  </si>
  <si>
    <t>Introduction to gravity</t>
  </si>
  <si>
    <t>کشش ثقل کا تعارف</t>
  </si>
  <si>
    <t>Xcel427Ezl0</t>
  </si>
  <si>
    <t>https://www.youtube.com/watch?v=Xcel427Ezl0</t>
  </si>
  <si>
    <t>https://drive.google.com/file/d/1STloKRGaPK3CBXdRZja8velz16Vawdc8/view?usp=drive_link</t>
  </si>
  <si>
    <t>Mass and weight clarification</t>
  </si>
  <si>
    <t>بڑے پیمانے پر اور وزن کی وضاحت</t>
  </si>
  <si>
    <t>IuBoeDihLUc</t>
  </si>
  <si>
    <t>https://www.youtube.com/watch?v=IuBoeDihLUc</t>
  </si>
  <si>
    <t>https://drive.google.com/file/d/1v75HQ9kWwTV5FSYa414pOTI74qgsVXCQ/view?usp=drive_link</t>
  </si>
  <si>
    <t>Gravity for astronauts in orbit</t>
  </si>
  <si>
    <t>مدار میں خلابازوں کے لئے کشش ثقل</t>
  </si>
  <si>
    <t>oIZV-ixRTcY</t>
  </si>
  <si>
    <t>https://www.youtube.com/watch?v=oIZV-ixRTcY</t>
  </si>
  <si>
    <t>69_W2QaAQTo</t>
  </si>
  <si>
    <t>https://www.youtube.com/watch?v=69_W2QaAQTo</t>
  </si>
  <si>
    <t>https://drive.google.com/file/d/1GoxDdA0xL4UH1dR3i0dUArocAPLQhh39/view?usp=drive_link</t>
  </si>
  <si>
    <t>Would a brick or feather fall faster?</t>
  </si>
  <si>
    <t>کیا کوئی اینٹ یا پنکھ تیزی سے گر جائے گا؟</t>
  </si>
  <si>
    <t>36Rym2q4H94</t>
  </si>
  <si>
    <t>https://www.youtube.com/watch?v=36Rym2q4H94</t>
  </si>
  <si>
    <t>https://drive.google.com/file/d/17h0m26xC_Y6AASNnvao-LF_wszIp2FgW/view?usp=drive_link</t>
  </si>
  <si>
    <t>Acceleration due to gravity at the space station</t>
  </si>
  <si>
    <t>خلائی اسٹیشن پر کشش ثقل کی وجہ سے ایکسلریشن</t>
  </si>
  <si>
    <t>https://drive.google.com/file/d/1vYD6IaGuwzNe0hkaAqvvdtVtZupRi6-q/view?usp=drive_link</t>
  </si>
  <si>
    <t>Orignal KA Video is in Hindi language
Both Videos and Titles cover the concept of Acceleration due to gravity at the space station</t>
  </si>
  <si>
    <t>Space station speed in orbit</t>
  </si>
  <si>
    <t>مدار میں خلائی اسٹیشن کی رفتار</t>
  </si>
  <si>
    <t>9BNkmfHYYYI</t>
  </si>
  <si>
    <t>https://www.youtube.com/watch?v=9BNkmfHYYYI</t>
  </si>
  <si>
    <t>https://drive.google.com/file/d/1A-Z0s4hzVSl1Zm2d5iVZt9J3jCXXKhRr/view?usp=drive_link</t>
  </si>
  <si>
    <t>Introduction to newton's law of gravitation</t>
  </si>
  <si>
    <t>نیوٹن کے کشش ثقل کے قانون کا تعارف</t>
  </si>
  <si>
    <t>391txUI76gM</t>
  </si>
  <si>
    <t>https://www.youtube.com/watch?v=391txUI76gM</t>
  </si>
  <si>
    <t>https://drive.google.com/file/d/1vsrbuuElUFag8M-lKWlK5BBp5M0WO3E1/view?usp=drive_link</t>
  </si>
  <si>
    <t>CBSE class 10 board exam preparation (2020): Physics</t>
  </si>
  <si>
    <t>How to use this unit for CBSE board exam prep</t>
  </si>
  <si>
    <t>Introduction: how to use this unit</t>
  </si>
  <si>
    <t>سی بی ایس ای بورڈ امتحان کی تیاری کے لیے اس یونٹ کا استعمال کیسے کریں</t>
  </si>
  <si>
    <t>سی بی ایس ای کلاس 10 بورڈ امتحان کی تیاری (2020): طبیعیات</t>
  </si>
  <si>
    <t>تعارف: اس یونٹ کو کیسے استعمال کریں</t>
  </si>
  <si>
    <t>wGKmTzq59NM</t>
  </si>
  <si>
    <t>https://www.youtube.com/watch?v=wGKmTzq59NM</t>
  </si>
  <si>
    <t xml:space="preserve">KAU Youtube url and Google drive url are repeated </t>
  </si>
  <si>
    <t>Light ‚Äì reflection &amp; refraction</t>
  </si>
  <si>
    <t>Reflection of light</t>
  </si>
  <si>
    <t>Laws of reflection</t>
  </si>
  <si>
    <t>روشنی کا انعکاس</t>
  </si>
  <si>
    <t>روشنی ‚äì عکاسی اور اضطراب</t>
  </si>
  <si>
    <t>عکاسی کے قوانین</t>
  </si>
  <si>
    <t>PZ9BoVm5WxM</t>
  </si>
  <si>
    <t>https://www.youtube.com/watch?v=PZ9BoVm5WxM</t>
  </si>
  <si>
    <t>4lq1c0bu69Q</t>
  </si>
  <si>
    <t>https://www.youtube.com/watch?v=4lq1c0bu69Q</t>
  </si>
  <si>
    <t>https://drive.google.com/file/d/1kg9-5DX71S_V5MRlf-KSwx_SYmupcMKe/view?usp=drive_link</t>
  </si>
  <si>
    <t>Sign convention</t>
  </si>
  <si>
    <t>Sign convention for mirrors (&amp; lenses)</t>
  </si>
  <si>
    <t>آئینے (اور لینسز) کے لیے کنونشن پر دستخط کریں</t>
  </si>
  <si>
    <t>آئینے کے لئے سائن کنونشن (اور لینس)</t>
  </si>
  <si>
    <t>yOElxPFSy1w</t>
  </si>
  <si>
    <t>https://www.youtube.com/watch?v=yOElxPFSy1w</t>
  </si>
  <si>
    <t>G_ZKh3Y6N6Y</t>
  </si>
  <si>
    <t>https://www.youtube.com/watch?v=G_ZKh3Y6N6Y</t>
  </si>
  <si>
    <t>https://drive.google.com/file/d/12G-DqW9UTD3fc4dAAVJG0uXdTw-opqFG/view?usp=drive_link</t>
  </si>
  <si>
    <t xml:space="preserve">Orignal KA Video is in Hindi language
Both Videos and Titles cover the concept of Sign convention for mirrors &amp; lenses </t>
  </si>
  <si>
    <t>Mirror formula &amp; magnification</t>
  </si>
  <si>
    <t>Mirror formula</t>
  </si>
  <si>
    <t>آئینہ فارمولا اور میگنیفیکیشن</t>
  </si>
  <si>
    <t>آئینہ فارمولا</t>
  </si>
  <si>
    <t>rpSq5_SQnhA</t>
  </si>
  <si>
    <t>https://www.youtube.com/watch?v=rpSq5_SQnhA</t>
  </si>
  <si>
    <t>ycKE6aKCWWg</t>
  </si>
  <si>
    <t>https://www.youtube.com/watch?v=ycKE6aKCWWg</t>
  </si>
  <si>
    <t>https://drive.google.com/file/d/1OGUVc_irVPHNBYMZgLGesWS_cm-wcoyr/view?usp=drive_link</t>
  </si>
  <si>
    <t>Orignal KA Video is in Hindi language
Both Videos and Titles cover the concept of Mirror formula</t>
  </si>
  <si>
    <t>Magnification formula for mirrors</t>
  </si>
  <si>
    <t>آئینے کے لئے میگنیفیکیشن فارمولا</t>
  </si>
  <si>
    <t>_lvUhhWzF_c</t>
  </si>
  <si>
    <t>https://www.youtube.com/watch?v=_lvUhhWzF_c</t>
  </si>
  <si>
    <t>2i33zQGIZPk</t>
  </si>
  <si>
    <t>https://www.youtube.com/watch?v=2i33zQGIZPk</t>
  </si>
  <si>
    <t>https://drive.google.com/file/d/1oBrWCO1RBLYw7y153f1kmizXLg1_zMbP/view?usp=drive_link</t>
  </si>
  <si>
    <t>Orignal KA Video is in Hindi language
Both Videos and Titles cover the concept of Magnification formula for mirrors</t>
  </si>
  <si>
    <t>Lens formula &amp; magnification</t>
  </si>
  <si>
    <t>Lens formula</t>
  </si>
  <si>
    <t>لینس فارمولا اور میگنیفیکیشن</t>
  </si>
  <si>
    <t>لینس فارمولا</t>
  </si>
  <si>
    <t>FYllLDPz2I0</t>
  </si>
  <si>
    <t>https://www.youtube.com/watch?v=FYllLDPz2I0</t>
  </si>
  <si>
    <t>-CYpqzCOo7c</t>
  </si>
  <si>
    <t>https://www.youtube.com/watch?v=-CYpqzCOo7c</t>
  </si>
  <si>
    <t>https://drive.google.com/file/d/1oZwyL5xPaJa5UnutMIW_xSglvIWcEJ-D/view?usp=drive_link</t>
  </si>
  <si>
    <t>Orignal KA Video is in Hindi language
Both Videos and Titles cover the concept of Lens formula</t>
  </si>
  <si>
    <t>Magnification formula for lenses</t>
  </si>
  <si>
    <t>عینک کے لئے میگنیفیکیشن فارمولا</t>
  </si>
  <si>
    <t>bDoDsUwKn40</t>
  </si>
  <si>
    <t>https://www.youtube.com/watch?v=bDoDsUwKn40</t>
  </si>
  <si>
    <t>vhYxyxfSOaU</t>
  </si>
  <si>
    <t>https://www.youtube.com/watch?v=vhYxyxfSOaU</t>
  </si>
  <si>
    <t>https://drive.google.com/file/d/1faG1oAd6sPObKmq6JP0nqqYIDFKGPE3r/view?usp=drive_link</t>
  </si>
  <si>
    <t xml:space="preserve">Orignal KA Video is in Hindi language
Both Videos and Titles cover the concept of Magnification formula for lenses </t>
  </si>
  <si>
    <t>Prepare for CBSE board exam</t>
  </si>
  <si>
    <t>Convex/concave - lenses &amp; mirrors: cbse board practice</t>
  </si>
  <si>
    <t>CBSE بورڈ امتحان کی تیاری کریں</t>
  </si>
  <si>
    <t>محدب/مقعر - لینس اور آئینے: سی بی ایس ای بورڈ پریکٹس</t>
  </si>
  <si>
    <t>Jti3BAcVV-0</t>
  </si>
  <si>
    <t>https://www.youtube.com/watch?v=Jti3BAcVV-0</t>
  </si>
  <si>
    <t>3gdz4eZmiRc</t>
  </si>
  <si>
    <t>https://www.youtube.com/watch?v=3gdz4eZmiRc</t>
  </si>
  <si>
    <t>https://drive.google.com/file/d/1-JaL3vqiLi_NDH-9ydWtkyEAydE8l3D_/view?usp=drive_link</t>
  </si>
  <si>
    <t>Same concept, but different focus and categorization in video titles.</t>
  </si>
  <si>
    <t>The human eye and the colourful world</t>
  </si>
  <si>
    <t>The human eye</t>
  </si>
  <si>
    <t>Structure of human eye</t>
  </si>
  <si>
    <t>انسانی آنکھ</t>
  </si>
  <si>
    <t>انسانی آنکھ اور رنگین دنیا</t>
  </si>
  <si>
    <t>انسانی آنکھ کی ساخت</t>
  </si>
  <si>
    <t>HHQnfaib1Q4</t>
  </si>
  <si>
    <t>https://www.youtube.com/watch?v=HHQnfaib1Q4</t>
  </si>
  <si>
    <t>7_QXT5ZLaq8</t>
  </si>
  <si>
    <t>https://www.youtube.com/watch?v=7_QXT5ZLaq8</t>
  </si>
  <si>
    <t>https://drive.google.com/file/d/1iPFwW9AvQj3vxDebyyfVkqmqqUuKRFxL/view?usp=drive_link</t>
  </si>
  <si>
    <t xml:space="preserve">Orignal KA Video is in Hindi language
Both Videos and Titles cover the concept of Structure of human eye  </t>
  </si>
  <si>
    <t>Power of accommodation</t>
  </si>
  <si>
    <t>Human eye: accommodation and near point</t>
  </si>
  <si>
    <t>رہائش کی طاقت</t>
  </si>
  <si>
    <t>انسانی آنکھ: رہائش اور قریب قریب</t>
  </si>
  <si>
    <t>swkb45WBoxk</t>
  </si>
  <si>
    <t>https://www.youtube.com/watch?v=swkb45WBoxk</t>
  </si>
  <si>
    <t>DtUO4Qhi3yY</t>
  </si>
  <si>
    <t>https://www.youtube.com/watch?v=DtUO4Qhi3yY</t>
  </si>
  <si>
    <t>https://drive.google.com/file/d/129_nBWL_z0p4dJo-9t7a9d00HWzYNxul/view?usp=drive_link</t>
  </si>
  <si>
    <t>Orignal KA Video is in Hindi language
Both Videos and Titles cover the concept of Human eye accommodation and near point</t>
  </si>
  <si>
    <t>Defects of vision and correction</t>
  </si>
  <si>
    <t>Myopia &amp; hypermetropia</t>
  </si>
  <si>
    <t>بصارت اور اصلاح کی خرابی</t>
  </si>
  <si>
    <t>میوپیا اور ہائپرمیٹروپیا</t>
  </si>
  <si>
    <t>NlAyXTUKhPg</t>
  </si>
  <si>
    <t>https://www.youtube.com/watch?v=NlAyXTUKhPg</t>
  </si>
  <si>
    <t>7vbZZp2SpEs</t>
  </si>
  <si>
    <t>https://www.youtube.com/watch?v=7vbZZp2SpEs</t>
  </si>
  <si>
    <t>https://drive.google.com/file/d/1kK4mCrT-LGfBjD4dhMiKNd6QxmFa1dMc/view?usp=drive_link</t>
  </si>
  <si>
    <t xml:space="preserve">Orignal KA Video is in Hindi language
Both Videos and Titles cover the concept of Myopia and Hypermetropia </t>
  </si>
  <si>
    <t>Presbyopia</t>
  </si>
  <si>
    <t>پریسبیوپیا</t>
  </si>
  <si>
    <t>TmejI54N97E</t>
  </si>
  <si>
    <t>https://www.youtube.com/watch?v=TmejI54N97E</t>
  </si>
  <si>
    <t>Cm-cehOi7pY</t>
  </si>
  <si>
    <t>https://www.youtube.com/watch?v=Cm-cehOi7pY</t>
  </si>
  <si>
    <t>https://drive.google.com/file/d/1EeDCaZIvLm7xGqrp1bi720upIcnKRmhM/view?usp=drive_link</t>
  </si>
  <si>
    <t>Defects of vision and correction numerical</t>
  </si>
  <si>
    <t>Solved example: myopia</t>
  </si>
  <si>
    <t>بصارت کے نقائص اور عددی اصلاح</t>
  </si>
  <si>
    <t>حل شدہ مثال: میوپیا</t>
  </si>
  <si>
    <t>PKpuibVjQJ4</t>
  </si>
  <si>
    <t>https://www.youtube.com/watch?v=PKpuibVjQJ4</t>
  </si>
  <si>
    <t>lFwPofKi_QI</t>
  </si>
  <si>
    <t>https://www.youtube.com/watch?v=lFwPofKi_QI</t>
  </si>
  <si>
    <t>https://drive.google.com/file/d/17y0oKXuQG61ezQfsJp6ZZ5ps7QikZ5tg/view?usp=drive_link</t>
  </si>
  <si>
    <t>Same concept, but different wording.</t>
  </si>
  <si>
    <t>Solved example: hypermetropia</t>
  </si>
  <si>
    <t>حل شدہ مثال: ہائپرمیٹروپیا</t>
  </si>
  <si>
    <t>NcdS7JNdGKY</t>
  </si>
  <si>
    <t>https://www.youtube.com/watch?v=NcdS7JNdGKY</t>
  </si>
  <si>
    <t>ZlrCXuHXXV0</t>
  </si>
  <si>
    <t>https://www.youtube.com/watch?v=ZlrCXuHXXV0</t>
  </si>
  <si>
    <t>https://drive.google.com/file/d/1-k-o0lQzwwiikR3XRVUIJILT0Uc9D00O/view?usp=drive_link</t>
  </si>
  <si>
    <t>Electricity</t>
  </si>
  <si>
    <t>Electric current &amp; circuit</t>
  </si>
  <si>
    <t>Intro to charge</t>
  </si>
  <si>
    <t>الیکٹرک کرنٹ اور سرکٹ</t>
  </si>
  <si>
    <t>بجلی</t>
  </si>
  <si>
    <t>چارج کرنے کے لئے تعارف</t>
  </si>
  <si>
    <t>YJlLdblcB-U</t>
  </si>
  <si>
    <t>https://www.youtube.com/watch?v=YJlLdblcB-U</t>
  </si>
  <si>
    <t>AziUzzYdVA0</t>
  </si>
  <si>
    <t>https://www.youtube.com/watch?v=AziUzzYdVA0</t>
  </si>
  <si>
    <t>https://drive.google.com/file/d/1Ao6V85TwQ9LEIqcXi3SW1mxM2stHAy0O/view?usp=drive_link</t>
  </si>
  <si>
    <t>Unit of charge (coulombs)</t>
  </si>
  <si>
    <t>چارج کی اکائی (کولمبس)</t>
  </si>
  <si>
    <t>qHsBfWL5e0o</t>
  </si>
  <si>
    <t>https://www.youtube.com/watch?v=qHsBfWL5e0o</t>
  </si>
  <si>
    <t>iobSnwTOx5A</t>
  </si>
  <si>
    <t>https://www.youtube.com/watch?v=iobSnwTOx5A</t>
  </si>
  <si>
    <t>https://drive.google.com/file/d/1AWRe8uvq94MRwGl79mTbkuDJP3f2_dd8/view?usp=drive_link</t>
  </si>
  <si>
    <t>Intro to current (&amp; amperes)</t>
  </si>
  <si>
    <t>انٹرو ٹو کرنٹ (اور ایمپیرس)</t>
  </si>
  <si>
    <t>OonLRoptTEM</t>
  </si>
  <si>
    <t>https://www.youtube.com/watch?v=OonLRoptTEM</t>
  </si>
  <si>
    <t>sHrsX8xDZzY</t>
  </si>
  <si>
    <t>https://www.youtube.com/watch?v=sHrsX8xDZzY</t>
  </si>
  <si>
    <t>https://drive.google.com/file/d/1Indp0fqhZoSHOVk3IRHjWN17LhnUXxrj/view?usp=drive_link</t>
  </si>
  <si>
    <t>Electric potential &amp; potential difference</t>
  </si>
  <si>
    <t>Intro to potential difference (&amp; voltage)</t>
  </si>
  <si>
    <t>برقی صلاحیت اور ممکنہ فرق</t>
  </si>
  <si>
    <t>ممکنہ فرق (اور وولٹیج) کا تعارف</t>
  </si>
  <si>
    <t>pmtmJep1xY0</t>
  </si>
  <si>
    <t>https://www.youtube.com/watch?v=pmtmJep1xY0</t>
  </si>
  <si>
    <t>rpKM27Sr1_Q</t>
  </si>
  <si>
    <t>https://www.youtube.com/watch?v=rpKM27Sr1_Q</t>
  </si>
  <si>
    <t>https://drive.google.com/file/d/1MujtFcycMrZG2blV2EcHNWf-72mCrZd4/view?usp=drive_link</t>
  </si>
  <si>
    <t>Solved example: potential difference &amp; work done</t>
  </si>
  <si>
    <t>حل شدہ مثال: ممکنہ فرق اور کام کیا گیا</t>
  </si>
  <si>
    <t>HwVjzpSxC6I</t>
  </si>
  <si>
    <t>https://www.youtube.com/watch?v=HwVjzpSxC6I</t>
  </si>
  <si>
    <t>e-msIl6pF9w</t>
  </si>
  <si>
    <t>https://www.youtube.com/watch?v=e-msIl6pF9w</t>
  </si>
  <si>
    <t>https://drive.google.com/file/d/1XzFJQ6f-ke03MkUa3FPfvODsvqdomB4E/view?usp=drive_link</t>
  </si>
  <si>
    <t>Circuits, Ohm's law &amp; resistance</t>
  </si>
  <si>
    <t>Solved example: ohms law</t>
  </si>
  <si>
    <t>سرکٹس، اوہم کا قانون اور مزاحمت</t>
  </si>
  <si>
    <t>حل شدہ مثال: اوہم قانون</t>
  </si>
  <si>
    <t>CSRqe676NAs</t>
  </si>
  <si>
    <t>https://www.youtube.com/watch?v=CSRqe676NAs</t>
  </si>
  <si>
    <t>Gc2jfvcizQ8</t>
  </si>
  <si>
    <t>https://www.youtube.com/watch?v=Gc2jfvcizQ8</t>
  </si>
  <si>
    <t>https://drive.google.com/file/d/1BfeoGIrbP1o22YDzMZ3Supyfg7gIG0lP/view?usp=drive_link</t>
  </si>
  <si>
    <t>Ohm's law graph (verifying ohm's law)</t>
  </si>
  <si>
    <t>اوہم کا لاء گراف (اوہم کے قانون کی تصدیق)</t>
  </si>
  <si>
    <t>vjkNdeTP1vY</t>
  </si>
  <si>
    <t>https://www.youtube.com/watch?v=vjkNdeTP1vY</t>
  </si>
  <si>
    <t>SgQhrB_Dl_s</t>
  </si>
  <si>
    <t>https://www.youtube.com/watch?v=SgQhrB_Dl_s</t>
  </si>
  <si>
    <t>https://drive.google.com/file/d/1OS3ptz0FvjSLUHOBxsrQuJam8anUf9Ej/view?usp=drive_link</t>
  </si>
  <si>
    <t>Orignal KA Video is in Hindi language
Both Videos and Titles cover the concept of Ohm's law graph verifying Ohm's law</t>
  </si>
  <si>
    <t>Solved example: (ohm's law graph)</t>
  </si>
  <si>
    <t>حل شدہ مثال: (اوہم کا قانون گراف)</t>
  </si>
  <si>
    <t>RemISaIz-LM</t>
  </si>
  <si>
    <t>https://www.youtube.com/watch?v=RemISaIz-LM</t>
  </si>
  <si>
    <t>jcJJX-vK27I</t>
  </si>
  <si>
    <t>https://www.youtube.com/watch?v=jcJJX-vK27I</t>
  </si>
  <si>
    <t>https://drive.google.com/file/d/1xLSrScOgccwUjmAyckcGSCsQZ2mOB5Ez/view?usp=drive_link</t>
  </si>
  <si>
    <t>Orignal KA Video is in Hindi language
Both Videos and Titles cover the concept of Solved example Ohm's law graph</t>
  </si>
  <si>
    <t>Solving a circuit with series and parallel resistors</t>
  </si>
  <si>
    <t>Solved example: finding current &amp; voltage in a circuit</t>
  </si>
  <si>
    <t>سیریز اور متوازی ریزسٹرس کے ساتھ سرکٹ کو حل کرنا</t>
  </si>
  <si>
    <t>حل شدہ مثال: سرکٹ میں موجودہ اور وولٹیج کی تلاش</t>
  </si>
  <si>
    <t>rkiBof2pvbE</t>
  </si>
  <si>
    <t>https://www.youtube.com/watch?v=rkiBof2pvbE</t>
  </si>
  <si>
    <t>2j0PFKQkaHs</t>
  </si>
  <si>
    <t>https://www.youtube.com/watch?v=2j0PFKQkaHs</t>
  </si>
  <si>
    <t>https://drive.google.com/file/d/1FyBDJwp2wk90zxxmGUZOax5d5y_ZIcR5/view?usp=drive_link</t>
  </si>
  <si>
    <t>Electric power and heating effect of current</t>
  </si>
  <si>
    <t>Electric power &amp; energy</t>
  </si>
  <si>
    <t>برقی طاقت اور کرنٹ کا حرارتی اثر</t>
  </si>
  <si>
    <t>بجلی اور توانائی</t>
  </si>
  <si>
    <t>Mx9ql1o_xBQ</t>
  </si>
  <si>
    <t>https://www.youtube.com/watch?v=Mx9ql1o_xBQ</t>
  </si>
  <si>
    <t>aJxNGSYAW6c</t>
  </si>
  <si>
    <t>https://www.youtube.com/watch?v=aJxNGSYAW6c</t>
  </si>
  <si>
    <t>https://drive.google.com/file/d/1RlKglAyPhP_tvIsCf6A-kGgAjmMDyFNc/view?usp=drive_link</t>
  </si>
  <si>
    <t>Orignal KA Video is in Hindi language
Both Videos and Titles cover the concept of Electric power &amp; energy</t>
  </si>
  <si>
    <t>Heating effect of current</t>
  </si>
  <si>
    <t>موجودہ کا حرارتی اثر</t>
  </si>
  <si>
    <t>SDzeCSHZwkg</t>
  </si>
  <si>
    <t>https://www.youtube.com/watch?v=SDzeCSHZwkg</t>
  </si>
  <si>
    <t>0SfTtQ0ZdUM</t>
  </si>
  <si>
    <t>https://www.youtube.com/watch?v=0SfTtQ0ZdUM</t>
  </si>
  <si>
    <t>https://drive.google.com/file/d/1xb41DDp4D46dE27e4SR0nxKk3YxVu88j/view?usp=drive_link</t>
  </si>
  <si>
    <t>Solved example - Calculating power &amp; heat dissipated</t>
  </si>
  <si>
    <t>حل شدہ مثال - طاقت اور حرارت کو ختم کرنے کا حساب لگانا</t>
  </si>
  <si>
    <t>iF_fdCbX4zk</t>
  </si>
  <si>
    <t>https://www.youtube.com/watch?v=iF_fdCbX4zk</t>
  </si>
  <si>
    <t>OS4o1aMTGts</t>
  </si>
  <si>
    <t>https://www.youtube.com/watch?v=OS4o1aMTGts</t>
  </si>
  <si>
    <t>https://drive.google.com/file/d/19Aw5vc7YdQUoTP7gv0k74PNEwUb0GokA/view?usp=drive_link</t>
  </si>
  <si>
    <t>Electric circuit with Bulbs</t>
  </si>
  <si>
    <t>Solved example: Power dissipated in bulbs</t>
  </si>
  <si>
    <t>بلب کے ساتھ الیکٹرک سرکٹ</t>
  </si>
  <si>
    <t>حل شدہ مثال: بلب میں بجلی ختم ہوگئی</t>
  </si>
  <si>
    <t>D_XfzpoeieI</t>
  </si>
  <si>
    <t>https://www.youtube.com/watch?v=D_XfzpoeieI</t>
  </si>
  <si>
    <t>UsuYTxxCp9s</t>
  </si>
  <si>
    <t>https://www.youtube.com/watch?v=UsuYTxxCp9s</t>
  </si>
  <si>
    <t>https://drive.google.com/file/d/1C-35nJrZg-xJfv1d3R8hKuE_Qm_bv-Ej/view?usp=drive_link</t>
  </si>
  <si>
    <t>Electricity class 10 numerical: CBSE board practice</t>
  </si>
  <si>
    <t>CBSE بورڈ امتحان کی تیاری کریں۔</t>
  </si>
  <si>
    <t>بجلی کی کلاس 10 عددی: سی بی ایس ای بورڈ پریکٹس</t>
  </si>
  <si>
    <t>UuN1S7bZQ68</t>
  </si>
  <si>
    <t>https://www.youtube.com/watch?v=UuN1S7bZQ68</t>
  </si>
  <si>
    <t>t-3nP05K0tc</t>
  </si>
  <si>
    <t>https://www.youtube.com/watch?v=t-3nP05K0tc</t>
  </si>
  <si>
    <t>https://drive.google.com/file/d/1G7Eg9a7sLNKRvBMFiJOYqauu379M0kS1/view?usp=drive_link</t>
  </si>
  <si>
    <t>Magnetic effects of electric current</t>
  </si>
  <si>
    <t>Magnetic fields due to straight wire carrying electric current</t>
  </si>
  <si>
    <t>Intro to magnetic fields (Why fields?)</t>
  </si>
  <si>
    <t>رقی کرنٹ لے جانے والے سیدھے تار کی وجہ سے مقناطیسی میدان</t>
  </si>
  <si>
    <t>الیکٹرک کرنٹ کے مقناطیسی اثرات</t>
  </si>
  <si>
    <t>مقناطیسی شعبوں کا تعارف (کیوں فیلڈز؟)</t>
  </si>
  <si>
    <t>pn4KUd-yKbw</t>
  </si>
  <si>
    <t>https://www.youtube.com/watch?v=pn4KUd-yKbw</t>
  </si>
  <si>
    <t>hhADA5vf3BQ</t>
  </si>
  <si>
    <t>https://www.youtube.com/watch?v=hhADA5vf3BQ</t>
  </si>
  <si>
    <t>https://drive.google.com/file/d/1RT_2IrqDjC9xPV_z_4fqJsNAXF3wtX5l/view?usp=drive_link</t>
  </si>
  <si>
    <t>Magnetic field lines (&amp; their properties)</t>
  </si>
  <si>
    <t>مقناطیسی فیلڈ لائنیں (اور ان کی خصوصیات)</t>
  </si>
  <si>
    <t>FN5fkGtu_hw</t>
  </si>
  <si>
    <t>https://www.youtube.com/watch?v=FN5fkGtu_hw</t>
  </si>
  <si>
    <t>Kv6TiTaCF2c</t>
  </si>
  <si>
    <t>https://www.youtube.com/watch?v=Kv6TiTaCF2c</t>
  </si>
  <si>
    <t>https://drive.google.com/file/d/1q5kz8DYPC6ojfqDhkNxJsuJtMm-phHHD/view?usp=drive_link</t>
  </si>
  <si>
    <t xml:space="preserve">Orignal KA Video is in Hindi language
Both Videos and Titles cover the concept of Magnetic field lines </t>
  </si>
  <si>
    <t>Magnetic field due to current carrying loops and solenoids</t>
  </si>
  <si>
    <t>Oersted's experiment (&amp; magnetic field due to current)</t>
  </si>
  <si>
    <t>مقناطیسی میدان موجودہ لے جانے والے لوپس اور سولینائڈز کی وجہ سے</t>
  </si>
  <si>
    <t>اوورسٹڈ کا تجربہ (اور موجودہ کی وجہ سے مقناطیسی فیلڈ)</t>
  </si>
  <si>
    <t>V-irinjvhmc</t>
  </si>
  <si>
    <t>https://www.youtube.com/watch?v=V-irinjvhmc</t>
  </si>
  <si>
    <t>DEJrJ0Bs5lU</t>
  </si>
  <si>
    <t>https://www.youtube.com/watch?v=DEJrJ0Bs5lU</t>
  </si>
  <si>
    <t>https://drive.google.com/file/d/1PhpN0GzxjV_QjnwIaCT0nNBRHmpSQE-C/view?usp=drive_link</t>
  </si>
  <si>
    <t>Right hand thumb rule (&amp; solved numerical)</t>
  </si>
  <si>
    <t>دائیں ہاتھ کے انگوٹھے کا قاعدہ (اور عددی حل)</t>
  </si>
  <si>
    <t>NLieiomI4sA</t>
  </si>
  <si>
    <t>https://www.youtube.com/watch?v=NLieiomI4sA</t>
  </si>
  <si>
    <t>TPMP_RUjJAc</t>
  </si>
  <si>
    <t>https://www.youtube.com/watch?v=TPMP_RUjJAc</t>
  </si>
  <si>
    <t>https://drive.google.com/file/d/13iSJsNl47BmidKxiuqLaeuFvQO-XUjrp/view?usp=drive_link</t>
  </si>
  <si>
    <t>Force on current carrying wire in magnetic field</t>
  </si>
  <si>
    <t>Magnetic field due to current carrying loop</t>
  </si>
  <si>
    <t>مقناطیسی میدان میں کرنٹ لے جانے والے تار پر زور دیں</t>
  </si>
  <si>
    <t>موجودہ لے جانے والے لوپ کی وجہ سے مقناطیسی فیلڈ</t>
  </si>
  <si>
    <t>S0N4eVg7I3Y</t>
  </si>
  <si>
    <t>https://www.youtube.com/watch?v=S0N4eVg7I3Y</t>
  </si>
  <si>
    <t>3X63Rot6WOo</t>
  </si>
  <si>
    <t>https://www.youtube.com/watch?v=3X63Rot6WOo</t>
  </si>
  <si>
    <t>https://drive.google.com/file/d/1lu8qtsvpGexPOY_J4h1R40KyT4tUvR0K/view?usp=drive_link</t>
  </si>
  <si>
    <t xml:space="preserve">Orignal KA Video is in Hindi language
Both Videos and Titles cover the concept of Magnetic field due to current carrying loop </t>
  </si>
  <si>
    <t>Magnetic fields through solenoids</t>
  </si>
  <si>
    <t>سولینائڈز کے ذریعے مقناطیسی فیلڈز</t>
  </si>
  <si>
    <t>2XRtH46dsCI</t>
  </si>
  <si>
    <t>https://www.youtube.com/watch?v=2XRtH46dsCI</t>
  </si>
  <si>
    <t>STdyTtdZvWw</t>
  </si>
  <si>
    <t>https://www.youtube.com/watch?v=STdyTtdZvWw</t>
  </si>
  <si>
    <t>https://drive.google.com/file/d/19Bvh4_D2A1Xd1MZNv5Nc-9W_TdiECUJB/view?usp=drive_link</t>
  </si>
  <si>
    <t>Force on a current carrying conductor in a magnetic field</t>
  </si>
  <si>
    <t>مقناطیسی فیلڈ میں موجودہ لے جانے والے کنڈکٹر پر زبردستی</t>
  </si>
  <si>
    <t>SxF8MiTFVBQ</t>
  </si>
  <si>
    <t>https://www.youtube.com/watch?v=SxF8MiTFVBQ</t>
  </si>
  <si>
    <t>EyKLWrbh1yY</t>
  </si>
  <si>
    <t>https://www.youtube.com/watch?v=EyKLWrbh1yY</t>
  </si>
  <si>
    <t>https://drive.google.com/file/d/1Uc8SWe6H6EtP3s9SJCk9ppvvIu5fmfdr/view?usp=drive_link</t>
  </si>
  <si>
    <t>Orignal KA Video is in Hindi language
Both Videos and Titles cover the concept of Force on a current carrying conductor in a magnetic field</t>
  </si>
  <si>
    <t>Fleming's left hand rule</t>
  </si>
  <si>
    <t>فلیمنگ کا بائیں ہاتھ کا قاعدہ</t>
  </si>
  <si>
    <t>5-jEjjt8KUw</t>
  </si>
  <si>
    <t>https://www.youtube.com/watch?v=5-jEjjt8KUw</t>
  </si>
  <si>
    <t>YBzyo_ICThk</t>
  </si>
  <si>
    <t>https://www.youtube.com/watch?v=YBzyo_ICThk</t>
  </si>
  <si>
    <t>https://drive.google.com/file/d/15zbZTnlzxDZRkKDAj2xBEYF_v0Ilogd7/view?usp=drive_link</t>
  </si>
  <si>
    <t>Fleming's left hand rule: Solved numerical</t>
  </si>
  <si>
    <t>فلیمنگ کا بائیں ہاتھ کا قاعدہ: عددی حل</t>
  </si>
  <si>
    <t>0nMLSkoso00</t>
  </si>
  <si>
    <t>https://www.youtube.com/watch?v=0nMLSkoso00</t>
  </si>
  <si>
    <t>pIg7jbELkjI</t>
  </si>
  <si>
    <t>https://www.youtube.com/watch?v=pIg7jbELkjI</t>
  </si>
  <si>
    <t>https://drive.google.com/file/d/1G-nVQ7icGyFL5Wbk8Z5CgVzVM_S9RuU3/view?usp=drive_link</t>
  </si>
  <si>
    <t>Electric motor</t>
  </si>
  <si>
    <t>برقی موٹر</t>
  </si>
  <si>
    <t>43XAuU-515g</t>
  </si>
  <si>
    <t>https://www.youtube.com/watch?v=43XAuU-515g</t>
  </si>
  <si>
    <t>Q8DDmoXHCNw</t>
  </si>
  <si>
    <t>https://www.youtube.com/watch?v=Q8DDmoXHCNw</t>
  </si>
  <si>
    <t>https://drive.google.com/file/d/1CDYEi4uXZCKgBxRbZXesBiNYvHm80yTh/view?usp=drive_link</t>
  </si>
  <si>
    <t>Electromagnetic induction</t>
  </si>
  <si>
    <t>Electromagnetic induction (&amp; Faraday's experiments)</t>
  </si>
  <si>
    <t>برقی مقناطیسی انڈکشن</t>
  </si>
  <si>
    <t>برقی مقناطیسی انڈکشن (اور فراڈے کے تجربات)</t>
  </si>
  <si>
    <t>yU--8Zk57-Y</t>
  </si>
  <si>
    <t>https://www.youtube.com/watch?v=yU--8Zk57-Y</t>
  </si>
  <si>
    <t>Qoc-cIdE6n4</t>
  </si>
  <si>
    <t>https://www.youtube.com/watch?v=Qoc-cIdE6n4</t>
  </si>
  <si>
    <t>https://drive.google.com/file/d/19PeJXOq_F6HfKIbSTgGojyavH_COUBuX/view?usp=drive_link</t>
  </si>
  <si>
    <t>Right hand generator rule</t>
  </si>
  <si>
    <t>دائیں ہاتھ کے جنریٹر کا قاعدہ</t>
  </si>
  <si>
    <t>OJ9cWa_2bCo</t>
  </si>
  <si>
    <t>https://www.youtube.com/watch?v=OJ9cWa_2bCo</t>
  </si>
  <si>
    <t>-29tWFxCrUc</t>
  </si>
  <si>
    <t>https://www.youtube.com/watch?v=-29tWFxCrUc</t>
  </si>
  <si>
    <t>https://drive.google.com/file/d/1X5P0wja0P_5SMXYTtZShaXlF5oZSQuSj/view?usp=drive_link</t>
  </si>
  <si>
    <t>Electric generator &amp; A.C.</t>
  </si>
  <si>
    <t>A.C. &amp; D.C. generator</t>
  </si>
  <si>
    <t>لیکٹرک جنریٹر اور اے سی</t>
  </si>
  <si>
    <t>اے سی اور ڈی سی جنریٹر</t>
  </si>
  <si>
    <t>Ylgb8FFMgd4</t>
  </si>
  <si>
    <t>https://www.youtube.com/watch?v=Ylgb8FFMgd4</t>
  </si>
  <si>
    <t>IQQgfAnxKxk</t>
  </si>
  <si>
    <t>https://www.youtube.com/watch?v=IQQgfAnxKxk</t>
  </si>
  <si>
    <t>https://drive.google.com/file/d/1gukdNKAWS75-F42L6JyiD-UW-fFHhj2q/view?usp=drive_link</t>
  </si>
  <si>
    <t>Alternating current, direct current &amp; what is frequency?</t>
  </si>
  <si>
    <t>موجودہ ، براہ راست موجودہ اور تعدد کیا ہے؟</t>
  </si>
  <si>
    <t>fQcPEeoiUwU</t>
  </si>
  <si>
    <t>https://www.youtube.com/watch?v=fQcPEeoiUwU</t>
  </si>
  <si>
    <t>JMzkGoifRPc</t>
  </si>
  <si>
    <t>https://www.youtube.com/watch?v=JMzkGoifRPc</t>
  </si>
  <si>
    <t>https://drive.google.com/file/d/1g-u3LufnnOpE33DOfOtety4aXb_jD3Hn/view?usp=drive_link</t>
  </si>
  <si>
    <t>Atoms</t>
  </si>
  <si>
    <t>History of atomic structure</t>
  </si>
  <si>
    <t>The history of atomic chemistry</t>
  </si>
  <si>
    <t>ایٹمی ساخت کی تاریخ</t>
  </si>
  <si>
    <t>جوہری</t>
  </si>
  <si>
    <t>جوہری کیمسٹری کی تاریخ</t>
  </si>
  <si>
    <t>agjG7kgixJs</t>
  </si>
  <si>
    <t>https://www.youtube.com/watch?v=agjG7kgixJs</t>
  </si>
  <si>
    <t>k-GAYF5hNGY</t>
  </si>
  <si>
    <t>https://www.youtube.com/watch?v=k-GAYF5hNGY</t>
  </si>
  <si>
    <t>https://drive.google.com/file/d/1HJ8MqypNzYh9vR2nyWK8Dt7A0EFexO_H/view?usp=drive_link</t>
  </si>
  <si>
    <t>Orignal KA Video is not available on youtube</t>
  </si>
  <si>
    <t>Rutherford‚Äôs gold foil experiment</t>
  </si>
  <si>
    <t>رودر فورڈ کے سونے کے ورق کا تجربہ</t>
  </si>
  <si>
    <t>bVlwH1kfDeg</t>
  </si>
  <si>
    <t>https://www.youtube.com/watch?v=bVlwH1kfDeg</t>
  </si>
  <si>
    <t>Kbx_E8YbY5w</t>
  </si>
  <si>
    <t>https://www.youtube.com/watch?v=Kbx_E8YbY5w</t>
  </si>
  <si>
    <t>https://drive.google.com/file/d/1pIRonyrmE970Vb_nQYboSQNfJk-OE8p_/view?usp=drive_link</t>
  </si>
  <si>
    <t>Semiconductors</t>
  </si>
  <si>
    <t>Band theory of solids</t>
  </si>
  <si>
    <t>Intro to semiconductors</t>
  </si>
  <si>
    <t>بینڈ تھیوری آف ٹھوس</t>
  </si>
  <si>
    <t>سیمیکمڈکٹرز</t>
  </si>
  <si>
    <t>سیمیکمڈکٹرز کا تعارف</t>
  </si>
  <si>
    <t>qAhqWeKcUAE</t>
  </si>
  <si>
    <t>https://www.youtube.com/watch?v=qAhqWeKcUAE</t>
  </si>
  <si>
    <t>Ep1iUfTT354</t>
  </si>
  <si>
    <t>https://www.youtube.com/watch?v=Ep1iUfTT354</t>
  </si>
  <si>
    <t>https://drive.google.com/file/d/1240eaHIoHd69n77SctvY9SAwrKdKpj8i/view?usp=drive_link</t>
  </si>
  <si>
    <t>Why atomic theory doesn't work for solids</t>
  </si>
  <si>
    <t>جوہری نظریہ ٹھوس چیزوں کے لئے کیوں کام نہیں کرتا ہے</t>
  </si>
  <si>
    <t>Xh2YxnIM-3I</t>
  </si>
  <si>
    <t>https://www.youtube.com/watch?v=Xh2YxnIM-3I</t>
  </si>
  <si>
    <t>ZW_QLkr6LeU</t>
  </si>
  <si>
    <t>https://www.youtube.com/watch?v=ZW_QLkr6LeU</t>
  </si>
  <si>
    <t>https://drive.google.com/file/d/1YXH-n0oiXhuge6ibCLcg-RP9vc4e_ShJ/view?usp=drive_link</t>
  </si>
  <si>
    <t>سالڈ کا بینڈ تھیوری</t>
  </si>
  <si>
    <t>3npADYVtQOM</t>
  </si>
  <si>
    <t>https://www.youtube.com/watch?v=3npADYVtQOM</t>
  </si>
  <si>
    <t>e6wJfo7lO4M</t>
  </si>
  <si>
    <t>https://www.youtube.com/watch?v=e6wJfo7lO4M</t>
  </si>
  <si>
    <t>https://drive.google.com/file/d/1yRm1AMMRWmMuWBIlqFtY7Gx5rUDatdx9/view?usp=drive_link</t>
  </si>
  <si>
    <t>Conductors insulators and semiconductors</t>
  </si>
  <si>
    <t>کنڈکٹر انسولٹر اور سیمیکمڈکٹرز</t>
  </si>
  <si>
    <t>y865nLVyQsY</t>
  </si>
  <si>
    <t>https://www.youtube.com/watch?v=y865nLVyQsY</t>
  </si>
  <si>
    <t>wDwcwN0pQEs</t>
  </si>
  <si>
    <t>https://www.youtube.com/watch?v=wDwcwN0pQEs</t>
  </si>
  <si>
    <t>https://drive.google.com/file/d/1OrB3zq0QE0o1jloClnw_8_HMhaHFzbSW/view?usp=drive_link</t>
  </si>
  <si>
    <t>Basics of semiconductors</t>
  </si>
  <si>
    <t>Intrinsic semiconductors</t>
  </si>
  <si>
    <t>سیمی کنڈکٹرز کی بنیادی باتیں</t>
  </si>
  <si>
    <t>اندرونی سیمیکمڈکٹرز</t>
  </si>
  <si>
    <t>Ekm2hhcrgCw</t>
  </si>
  <si>
    <t>https://www.youtube.com/watch?v=Ekm2hhcrgCw</t>
  </si>
  <si>
    <t>eFwULTQEaNU</t>
  </si>
  <si>
    <t>https://www.youtube.com/watch?v=eFwULTQEaNU</t>
  </si>
  <si>
    <t>https://drive.google.com/file/d/1QN9ecRts5hh9-Nm3Kn4rEF2SamaHEu3T/view?usp=drive_link</t>
  </si>
  <si>
    <t>Generation and recombination in semiconductors</t>
  </si>
  <si>
    <t>سیمیکمڈکٹرز میں جنریشن اور بحالی</t>
  </si>
  <si>
    <t>oCjzjB2J9Dg</t>
  </si>
  <si>
    <t>https://www.youtube.com/watch?v=oCjzjB2J9Dg</t>
  </si>
  <si>
    <t>IzNk54O-D7o</t>
  </si>
  <si>
    <t>https://www.youtube.com/watch?v=IzNk54O-D7o</t>
  </si>
  <si>
    <t>https://drive.google.com/file/d/125oaqR02eATjVoDSxAiGbq4k1CLF2SH4/view?usp=drive_link</t>
  </si>
  <si>
    <t>Extrinsic semiconductors N-type</t>
  </si>
  <si>
    <t>بیرونی سیمیکمڈکٹرز این ٹائپ</t>
  </si>
  <si>
    <t>rJfOWb7zKmw</t>
  </si>
  <si>
    <t>https://www.youtube.com/watch?v=rJfOWb7zKmw</t>
  </si>
  <si>
    <t>AIPjkib4RPE</t>
  </si>
  <si>
    <t>https://www.youtube.com/watch?v=AIPjkib4RPE</t>
  </si>
  <si>
    <t>https://drive.google.com/file/d/1HhnSR2ghZct2uQDGa0BPIeXZlpn4DTEs/view?usp=drive_link</t>
  </si>
  <si>
    <t>Extrinsic semiconductors P-type</t>
  </si>
  <si>
    <t>بیرونی سیمیکمڈکٹرز پی قسم</t>
  </si>
  <si>
    <t>fEXCchZl9XM</t>
  </si>
  <si>
    <t>https://www.youtube.com/watch?v=fEXCchZl9XM</t>
  </si>
  <si>
    <t>D39BGC_o-nU</t>
  </si>
  <si>
    <t>https://www.youtube.com/watch?v=D39BGC_o-nU</t>
  </si>
  <si>
    <t>https://drive.google.com/file/d/16H7ebwuKq59dz1QovZwMvJuYeRzoovbV/view?usp=drive_link</t>
  </si>
  <si>
    <t>Repeated content of row 436</t>
  </si>
  <si>
    <t>Minority charge carriers in extrinsic semiconductors</t>
  </si>
  <si>
    <t>خارجی سیمیکمڈکٹرز میں اقلیتی چارج کیریئر</t>
  </si>
  <si>
    <t>DW4Q7wiG12U</t>
  </si>
  <si>
    <t>https://www.youtube.com/watch?v=DW4Q7wiG12U</t>
  </si>
  <si>
    <t>zBbPbxUrSfM</t>
  </si>
  <si>
    <t>https://www.youtube.com/watch?v=zBbPbxUrSfM</t>
  </si>
  <si>
    <t>https://drive.google.com/file/d/18Qt8vrdikAjtUKFhWgnEsPParvrM_tEc/view?usp=drive_link</t>
  </si>
  <si>
    <t>The PN junction</t>
  </si>
  <si>
    <t>پی این جنکشن</t>
  </si>
  <si>
    <t>JRf2VuwBVvs</t>
  </si>
  <si>
    <t>https://www.youtube.com/watch?v=JRf2VuwBVvs</t>
  </si>
  <si>
    <t>YQ3b29pRsSw</t>
  </si>
  <si>
    <t>https://www.youtube.com/watch?v=YQ3b29pRsSw</t>
  </si>
  <si>
    <t>https://drive.google.com/file/d/1DSilM55K1qsn-hRGVpwrolj88P43XuuS/view?usp=drive_link</t>
  </si>
  <si>
    <t>Diffusion, drift &amp; barrier voltage</t>
  </si>
  <si>
    <t>بازی ، بہاؤ اور رکاوٹ وولٹیج</t>
  </si>
  <si>
    <t>YsrAoCIhROc</t>
  </si>
  <si>
    <t>https://www.youtube.com/watch?v=YsrAoCIhROc</t>
  </si>
  <si>
    <t>w7wbbBn_jtk</t>
  </si>
  <si>
    <t>https://www.youtube.com/watch?v=w7wbbBn_jtk</t>
  </si>
  <si>
    <t>https://drive.google.com/file/d/1Q3vxlBmXa76445HCrYxkiWqZng8O2DM6/view?usp=drive_link</t>
  </si>
  <si>
    <t>PN junction biasing</t>
  </si>
  <si>
    <t>Forward biasing a PN junction</t>
  </si>
  <si>
    <t>PN جنکشن کی طرفداری</t>
  </si>
  <si>
    <t>فارورڈ متعصب ایک PN جنکشن</t>
  </si>
  <si>
    <t>2iWnCoL1F04</t>
  </si>
  <si>
    <t>https://www.youtube.com/watch?v=2iWnCoL1F04</t>
  </si>
  <si>
    <t>wuqjoxAPoWs</t>
  </si>
  <si>
    <t>https://www.youtube.com/watch?v=wuqjoxAPoWs</t>
  </si>
  <si>
    <t>https://drive.google.com/file/d/1SqcBZtkg3Tb84MwMA7qeMclZD4MykZn4/view?usp=drive_link</t>
  </si>
  <si>
    <t>Reverse biasing a PN junction</t>
  </si>
  <si>
    <t>ایک PN جنکشن کو الٹا تعصب کرنا</t>
  </si>
  <si>
    <t>TtF3bNyAm7k</t>
  </si>
  <si>
    <t>https://www.youtube.com/watch?v=TtF3bNyAm7k</t>
  </si>
  <si>
    <t>rkpqvd7rWoM</t>
  </si>
  <si>
    <t>https://www.youtube.com/watch?v=rkpqvd7rWoM</t>
  </si>
  <si>
    <t>https://drive.google.com/file/d/1SWDxtcsn4CK1FkA9VIF-tLlapfAUvOSb/view?usp=drive_link</t>
  </si>
  <si>
    <t>Forward and reverse current mechanism</t>
  </si>
  <si>
    <t>فارورڈ اور ریورس موجودہ میکانزم</t>
  </si>
  <si>
    <t>1scOlzd46ks</t>
  </si>
  <si>
    <t>https://www.youtube.com/watch?v=1scOlzd46ks</t>
  </si>
  <si>
    <t>z3SBAj7PQiA</t>
  </si>
  <si>
    <t>https://www.youtube.com/watch?v=z3SBAj7PQiA</t>
  </si>
  <si>
    <t>https://drive.google.com/file/d/17-jyMNZxL9t2Z9ltqe5OL_3ij-xUfF_b/view?usp=drive_link</t>
  </si>
  <si>
    <t>PN diode characteristics</t>
  </si>
  <si>
    <t>پی این ڈایڈڈ خصوصیات</t>
  </si>
  <si>
    <t>DlcVE-lKDlU</t>
  </si>
  <si>
    <t>https://www.youtube.com/watch?v=DlcVE-lKDlU</t>
  </si>
  <si>
    <t>xtgtS3RZGbI</t>
  </si>
  <si>
    <t>https://www.youtube.com/watch?v=xtgtS3RZGbI</t>
  </si>
  <si>
    <t>https://drive.google.com/file/d/1tN1-Rwr-4JWgac13r2IAP26hj9gra8gC/view?usp=drive_link</t>
  </si>
  <si>
    <t>PN breakdown and avalanche</t>
  </si>
  <si>
    <t>پی این خرابی اور برفانی تودے</t>
  </si>
  <si>
    <t>Qf_qjfUJ2Cg</t>
  </si>
  <si>
    <t>https://www.youtube.com/watch?v=Qf_qjfUJ2Cg</t>
  </si>
  <si>
    <t>SxPkPg8DePs</t>
  </si>
  <si>
    <t>https://www.youtube.com/watch?v=SxPkPg8DePs</t>
  </si>
  <si>
    <t>https://drive.google.com/file/d/18cQltMuZlLEAul7iDrKnvncubwXHxirH/view?usp=drive_link</t>
  </si>
  <si>
    <t>Rectifiers</t>
  </si>
  <si>
    <t>Half wave rectifiers</t>
  </si>
  <si>
    <t>ریکٹیفائرز</t>
  </si>
  <si>
    <t>آدھی لہر recifiers</t>
  </si>
  <si>
    <t>9xoByZ9qyPo</t>
  </si>
  <si>
    <t>https://www.youtube.com/watch?v=9xoByZ9qyPo</t>
  </si>
  <si>
    <t>Sv0ZvA63Dj4</t>
  </si>
  <si>
    <t>https://www.youtube.com/watch?v=Sv0ZvA63Dj4</t>
  </si>
  <si>
    <t>https://drive.google.com/file/d/1gicvxt_diolxpKZZvNG9Ceh-ly-342iP/view?usp=drive_link</t>
  </si>
  <si>
    <t>Full wave rectifiers</t>
  </si>
  <si>
    <t>مکمل لہر rectifiers</t>
  </si>
  <si>
    <t>Oy4384Od1vA</t>
  </si>
  <si>
    <t>https://www.youtube.com/watch?v=Oy4384Od1vA</t>
  </si>
  <si>
    <t>DsjbbtaRRIY</t>
  </si>
  <si>
    <t>https://www.youtube.com/watch?v=DsjbbtaRRIY</t>
  </si>
  <si>
    <t>https://drive.google.com/file/d/1ViIZOXs_r9lnY7eIQ4zUdmzC84cnXwOm/view?usp=drive_link</t>
  </si>
  <si>
    <t>Zener diode</t>
  </si>
  <si>
    <t>Zener diode &amp; Zener breakdown</t>
  </si>
  <si>
    <t>زینر ڈائیوڈ</t>
  </si>
  <si>
    <t>زینر ڈایڈڈ اور زینر خرابی</t>
  </si>
  <si>
    <t>O6OhihBL5LE</t>
  </si>
  <si>
    <t>https://www.youtube.com/watch?v=O6OhihBL5LE</t>
  </si>
  <si>
    <t>-q1kTDLhvlc</t>
  </si>
  <si>
    <t>https://www.youtube.com/watch?v=-q1kTDLhvlc</t>
  </si>
  <si>
    <t>https://drive.google.com/file/d/1Uzc4AYzXZmYK2BwJVCmEU1T0cxjLGS6w/view?usp=drive_link</t>
  </si>
  <si>
    <t>Zener diode voltage regulator</t>
  </si>
  <si>
    <t>زینر ڈایڈڈ وولٹیج ریگولیٹر</t>
  </si>
  <si>
    <t>xS8VOTZOBf0</t>
  </si>
  <si>
    <t>https://www.youtube.com/watch?v=xS8VOTZOBf0</t>
  </si>
  <si>
    <t>Fi71hNYOwp4</t>
  </si>
  <si>
    <t>https://www.youtube.com/watch?v=Fi71hNYOwp4</t>
  </si>
  <si>
    <t>https://drive.google.com/file/d/1yReeANPMM1r2_mQ-YCqOu0rDkNyvA1PN/view?usp=drive_link</t>
  </si>
  <si>
    <t>Transistors working</t>
  </si>
  <si>
    <t>Transistor working</t>
  </si>
  <si>
    <t>ٹرانسسٹر کام کر رہے ہیں۔</t>
  </si>
  <si>
    <t>ٹرانجسٹر کام کرنا</t>
  </si>
  <si>
    <t>ZXsmVBHqaf8</t>
  </si>
  <si>
    <t>https://www.youtube.com/watch?v=ZXsmVBHqaf8</t>
  </si>
  <si>
    <t>aJ2dZ2fnlNs</t>
  </si>
  <si>
    <t>https://www.youtube.com/watch?v=aJ2dZ2fnlNs</t>
  </si>
  <si>
    <t>https://drive.google.com/file/d/1MFj7y25X3yPp5bYJgcH-f3ouagZyHBM3/view?usp=drive_link</t>
  </si>
  <si>
    <t>Parts of a transistor</t>
  </si>
  <si>
    <t>ایک ٹرانجسٹر کے حصے</t>
  </si>
  <si>
    <t>m4V_FsqzQkk</t>
  </si>
  <si>
    <t>https://www.youtube.com/watch?v=m4V_FsqzQkk</t>
  </si>
  <si>
    <t>7q7bxMqgap8</t>
  </si>
  <si>
    <t>https://www.youtube.com/watch?v=7q7bxMqgap8</t>
  </si>
  <si>
    <t>https://drive.google.com/file/d/1NS1hVl09SCxXeO1Zis7PBycmgAHQKXZ-/view?usp=drive_link</t>
  </si>
  <si>
    <t>Transistor symbol</t>
  </si>
  <si>
    <t>ٹرانجسٹر علامت</t>
  </si>
  <si>
    <t>gv9QTDBXy_U</t>
  </si>
  <si>
    <t>https://www.youtube.com/watch?v=gv9QTDBXy_U</t>
  </si>
  <si>
    <t>-dGJo3jx_Sc</t>
  </si>
  <si>
    <t>https://www.youtube.com/watch?v=-dGJo3jx_Sc</t>
  </si>
  <si>
    <t>https://drive.google.com/file/d/1h-HBGFudC2Y4oxMurHdcikzMrth7aSsH/view?usp=drive_link</t>
  </si>
  <si>
    <t>Transistor current and parameters</t>
  </si>
  <si>
    <t>ٹرانجسٹر موجودہ اور پیرامیٹرز</t>
  </si>
  <si>
    <t>EBHNtkiNlng</t>
  </si>
  <si>
    <t>https://www.youtube.com/watch?v=EBHNtkiNlng</t>
  </si>
  <si>
    <t>R2LDUtDw56M</t>
  </si>
  <si>
    <t>https://www.youtube.com/watch?v=R2LDUtDw56M</t>
  </si>
  <si>
    <t>https://drive.google.com/file/d/10WRHBuR6mUk-rhgt7azD58Mr2D0dLSK8/view?usp=drive_link</t>
  </si>
  <si>
    <t>Transistor characteristics</t>
  </si>
  <si>
    <t>Input characteristics of NPN transistor</t>
  </si>
  <si>
    <t>ٹرانجسٹر کی خصوصیات</t>
  </si>
  <si>
    <t>این پی این ٹرانجسٹر کی ان پٹ خصوصیات</t>
  </si>
  <si>
    <t>oMWt5Xug0fc</t>
  </si>
  <si>
    <t>https://www.youtube.com/watch?v=oMWt5Xug0fc</t>
  </si>
  <si>
    <t>XzLwaCYoYFg</t>
  </si>
  <si>
    <t>https://www.youtube.com/watch?v=XzLwaCYoYFg</t>
  </si>
  <si>
    <t>https://drive.google.com/file/d/199NTc6zaEUP5Jk2ckf-y8NgqNaFrS4P5/view?usp=drive_link</t>
  </si>
  <si>
    <t>Output characteristics of NPN transistor</t>
  </si>
  <si>
    <t>این پی این ٹرانجسٹر کی آؤٹ پٹ خصوصیات</t>
  </si>
  <si>
    <t>kuhudVCobrU</t>
  </si>
  <si>
    <t>https://www.youtube.com/watch?v=kuhudVCobrU</t>
  </si>
  <si>
    <t>RfZqFLssJCU</t>
  </si>
  <si>
    <t>https://www.youtube.com/watch?v=RfZqFLssJCU</t>
  </si>
  <si>
    <t>https://drive.google.com/file/d/1CGY0qz18Z4X7eBLcRPIwzU3ZEMbvOPSK/view?usp=drive_link</t>
  </si>
  <si>
    <t>Active, saturation, &amp; cutoff state of NPN transistor</t>
  </si>
  <si>
    <t>فعال ، سنترپتی ، اور NPN ٹرانجسٹر کی کٹ آف ریاست</t>
  </si>
  <si>
    <t>cuOFG_ISHno</t>
  </si>
  <si>
    <t>https://www.youtube.com/watch?v=cuOFG_ISHno</t>
  </si>
  <si>
    <t>TJzIrD91dbM</t>
  </si>
  <si>
    <t>https://www.youtube.com/watch?v=TJzIrD91dbM</t>
  </si>
  <si>
    <t>https://drive.google.com/file/d/1DB3n1LQto0EUvXM5PaNI7I8QcgjJtiz6/view?usp=drive_link</t>
  </si>
  <si>
    <t>Transistor as a device</t>
  </si>
  <si>
    <t>Transistor as a voltage amplifier</t>
  </si>
  <si>
    <t>ٹرانزسٹر بطور ڈیوائس</t>
  </si>
  <si>
    <t>وولٹیج یمپلیفائر کے طور پر ٹرانجسٹر</t>
  </si>
  <si>
    <t>Hlymqn_EIwI</t>
  </si>
  <si>
    <t>https://www.youtube.com/watch?v=Hlymqn_EIwI</t>
  </si>
  <si>
    <t>Y8bodNJZjLo</t>
  </si>
  <si>
    <t>https://www.youtube.com/watch?v=Y8bodNJZjLo</t>
  </si>
  <si>
    <t>https://drive.google.com/file/d/1WHlDc6fpN8_xwDkaun57s9UpOX0eolLu/view?usp=drive_link</t>
  </si>
  <si>
    <t>Transistor as a switch</t>
  </si>
  <si>
    <t>سوئچ کے طور پر ٹرانجسٹر</t>
  </si>
  <si>
    <t>gQCyEoSOny8</t>
  </si>
  <si>
    <t>https://www.youtube.com/watch?v=gQCyEoSOny8</t>
  </si>
  <si>
    <t>T7d9-lN7LDk</t>
  </si>
  <si>
    <t>https://www.youtube.com/watch?v=T7d9-lN7LDk</t>
  </si>
  <si>
    <t>https://drive.google.com/file/d/1z57ae7eIBGw-7jJDKjhQTjdyAzmx8RCr/view?usp=drive_link</t>
  </si>
  <si>
    <t>Basic concepts</t>
  </si>
  <si>
    <t>Basic concepts of Chemistry</t>
  </si>
  <si>
    <t>Introduction to chemistry</t>
  </si>
  <si>
    <t>بنیادی تصورات</t>
  </si>
  <si>
    <t>کیمسٹری کے بنیادی تصورات</t>
  </si>
  <si>
    <t>کیمسٹری کا تعارف</t>
  </si>
  <si>
    <t>Rd4a1X3B61w</t>
  </si>
  <si>
    <t>https://www.youtube.com/watch?v=Rd4a1X3B61w</t>
  </si>
  <si>
    <t>-ukNw06S8Sg</t>
  </si>
  <si>
    <t>https://www.youtube.com/watch?v=-ukNw06S8Sg</t>
  </si>
  <si>
    <t>https://drive.google.com/file/d/159nBDEtvOiqQ0woVAgSeBkG1DrCgRgjl/view?usp=drive_link</t>
  </si>
  <si>
    <t>Sundus Iftikhar</t>
  </si>
  <si>
    <t>SAJ+</t>
  </si>
  <si>
    <t>Introduction to scientific notation</t>
  </si>
  <si>
    <t>سائنسی اشارے کا تعارف</t>
  </si>
  <si>
    <t>trdbaV4TaAo</t>
  </si>
  <si>
    <t>https://www.youtube.com/watch?v=trdbaV4TaAo</t>
  </si>
  <si>
    <t>ki3Hi1STgpg</t>
  </si>
  <si>
    <t>https://www.youtube.com/watch?v=ki3Hi1STgpg</t>
  </si>
  <si>
    <t>0Dd-y_apbRw</t>
  </si>
  <si>
    <t>https://www.youtube.com/watch?v=0Dd-y_apbRw</t>
  </si>
  <si>
    <t>f7HOh6dz9dI</t>
  </si>
  <si>
    <t>https://www.youtube.com/watch?v=f7HOh6dz9dI</t>
  </si>
  <si>
    <t>https://drive.google.com/file/d/1i4cMrpOaSt6Zkk96MfIfUMUI29Rvpj5p/view?usp=drive_link</t>
  </si>
  <si>
    <t>Average atomic mass</t>
  </si>
  <si>
    <t>اوسط جوہری ماس</t>
  </si>
  <si>
    <t>YsqoF3hqdkg</t>
  </si>
  <si>
    <t>https://www.youtube.com/watch?v=YsqoF3hqdkg</t>
  </si>
  <si>
    <t>vZnc5ZOuu1E</t>
  </si>
  <si>
    <t>https://www.youtube.com/watch?v=vZnc5ZOuu1E</t>
  </si>
  <si>
    <t>https://drive.google.com/file/d/1e6zPq2BZB5KQi2x3dwW76uTx-_TFnZEJ/view?usp=drive_link</t>
  </si>
  <si>
    <t>Worked example: atomic weight calculation</t>
  </si>
  <si>
    <t>کام کیا مثال: جوہری وزن کا حساب کتاب</t>
  </si>
  <si>
    <t>EPvd-3712U8</t>
  </si>
  <si>
    <t>https://www.youtube.com/watch?v=EPvd-3712U8</t>
  </si>
  <si>
    <t>GgqVV1-03w8</t>
  </si>
  <si>
    <t>https://www.youtube.com/watch?v=GgqVV1-03w8</t>
  </si>
  <si>
    <t>https://drive.google.com/file/d/1mM9vNHfozwt-eQAenZ9QGBAWgvfx34GV/view?usp=drive_link</t>
  </si>
  <si>
    <t>Worked example: calculating molar mass and number of moles</t>
  </si>
  <si>
    <t>کام کیا مثال: داڑھ کے بڑے پیمانے پر اور مولوں کی تعداد کا حساب لگانا</t>
  </si>
  <si>
    <t>PAqzpZ-nMlg</t>
  </si>
  <si>
    <t>https://www.youtube.com/watch?v=PAqzpZ-nMlg</t>
  </si>
  <si>
    <t>0sLy4KoWSkg</t>
  </si>
  <si>
    <t>https://www.youtube.com/watch?v=0sLy4KoWSkg</t>
  </si>
  <si>
    <t>https://drive.google.com/file/d/1DZY8lyx8DOTuWCn6ofnGYymmrd6nVWVr/view?usp=drive_link</t>
  </si>
  <si>
    <t>Worked example: calculating mass percent</t>
  </si>
  <si>
    <t>کام کیا مثال: بڑے پیمانے پر فیصد کا حساب لگانا</t>
  </si>
  <si>
    <t>enTtIDEtda8</t>
  </si>
  <si>
    <t>https://www.youtube.com/watch?v=enTtIDEtda8</t>
  </si>
  <si>
    <t>1hfpluLvVSg</t>
  </si>
  <si>
    <t>https://www.youtube.com/watch?v=1hfpluLvVSg</t>
  </si>
  <si>
    <t>https://drive.google.com/file/d/1HNkAeBT0CiFwbUqTRv1FIrxORm_5JySn/view?usp=drive_link</t>
  </si>
  <si>
    <t>Empirical, molecular, and structural formulas</t>
  </si>
  <si>
    <t>تجرباتی ، سالماتی ، اور ساختی فارمولے</t>
  </si>
  <si>
    <t>bmjg7lq4m4o</t>
  </si>
  <si>
    <t>https://www.youtube.com/watch?v=bmjg7lq4m4o</t>
  </si>
  <si>
    <t>7IR4S7p_Fnw</t>
  </si>
  <si>
    <t>https://www.youtube.com/watch?v=7IR4S7p_Fnw</t>
  </si>
  <si>
    <t>https://drive.google.com/file/d/11lRg9uS0WsQXkUlPcfJAI-jY-gOdSBag/view?usp=drive_link</t>
  </si>
  <si>
    <t>Worked example: determining an empirical formula from percent composition data</t>
  </si>
  <si>
    <t>کام کی مثال: فیصد ساخت کے اعداد و شمار سے ایک تجرباتی فارمولے کا تعین کرنا</t>
  </si>
  <si>
    <t>k9cxYojKI1I</t>
  </si>
  <si>
    <t>https://www.youtube.com/watch?v=k9cxYojKI1I</t>
  </si>
  <si>
    <t>IOKKdglUPZM</t>
  </si>
  <si>
    <t>https://www.youtube.com/watch?v=IOKKdglUPZM</t>
  </si>
  <si>
    <t>https://drive.google.com/file/d/1czjra6aR8h2ZNW90gUk2SruhHA8TQcZ3/view?usp=drive_link</t>
  </si>
  <si>
    <t>Video title of the translated video does not match the original video</t>
  </si>
  <si>
    <t>Worked example: determining an empirical formula from combustion data</t>
  </si>
  <si>
    <t>کام کرنے والی مثال: دہن کے اعداد و شمار سے تجرباتی فارمولے کا تعین کرنا</t>
  </si>
  <si>
    <t>SE9kPohzgk4</t>
  </si>
  <si>
    <t>https://www.youtube.com/watch?v=SE9kPohzgk4</t>
  </si>
  <si>
    <t>Ob0dXY-bAtU</t>
  </si>
  <si>
    <t>https://www.youtube.com/watch?v=Ob0dXY-bAtU</t>
  </si>
  <si>
    <t>https://drive.google.com/file/d/1YkxctjiU8YS5k32aQWYsTTaHs92a9vV4/view?usp=drive_link</t>
  </si>
  <si>
    <t>Stoichiometry</t>
  </si>
  <si>
    <t>اسٹوچومیٹری</t>
  </si>
  <si>
    <t>SjQG3rKSZUQ</t>
  </si>
  <si>
    <t>https://www.youtube.com/watch?v=SjQG3rKSZUQ</t>
  </si>
  <si>
    <t>wRS62sscTxw</t>
  </si>
  <si>
    <t>https://www.youtube.com/watch?v=wRS62sscTxw</t>
  </si>
  <si>
    <t>https://drive.google.com/file/d/1fLCWZF5EC94Lob22V6vlQbyTa2rRtJfD/view?usp=drive_link</t>
  </si>
  <si>
    <t>Stoichiometry example problem 1</t>
  </si>
  <si>
    <t>stoichiometry مثال 1</t>
  </si>
  <si>
    <t>jFv6k2OV7IU</t>
  </si>
  <si>
    <t>https://www.youtube.com/watch?v=jFv6k2OV7IU</t>
  </si>
  <si>
    <t>aSYa-LegUik</t>
  </si>
  <si>
    <t>https://www.youtube.com/watch?v=aSYa-LegUik</t>
  </si>
  <si>
    <t>https://drive.google.com/file/d/1-dfHT0A31Q1kGIxwN-O6qyxRmLJOe4d3/view?usp=drive_link</t>
  </si>
  <si>
    <t>Stoichiometry example problem 2</t>
  </si>
  <si>
    <t>اسٹوچومیٹری مثال 2</t>
  </si>
  <si>
    <t>eQf_EAYGo-k</t>
  </si>
  <si>
    <t>https://www.youtube.com/watch?v=eQf_EAYGo-k</t>
  </si>
  <si>
    <t>FEU9AQmLj9o</t>
  </si>
  <si>
    <t>https://www.youtube.com/watch?v=FEU9AQmLj9o</t>
  </si>
  <si>
    <t>https://drive.google.com/file/d/14Er8cxVj-h1fSwikvRxOMB7Kk8RlOlYA/view?usp=drive_link</t>
  </si>
  <si>
    <t>Limiting reactant example problem 1</t>
  </si>
  <si>
    <t>ری ایکٹنٹ مثال کے مسئلے کو محدود کرنا 1</t>
  </si>
  <si>
    <t>YNriRslOk9A</t>
  </si>
  <si>
    <t>https://www.youtube.com/watch?v=YNriRslOk9A</t>
  </si>
  <si>
    <t>1xxVxyIxp4g</t>
  </si>
  <si>
    <t>https://www.youtube.com/watch?v=1xxVxyIxp4g</t>
  </si>
  <si>
    <t>https://drive.google.com/file/d/1lGFPCZBw6JcLhljuyyCiUYtHRwMbyK1J/view?usp=drive_link</t>
  </si>
  <si>
    <t>Structure of Atom</t>
  </si>
  <si>
    <t>Atomic model</t>
  </si>
  <si>
    <t>Isotopes (atomic structure and properties)</t>
  </si>
  <si>
    <t>ایٹم کی ساخت</t>
  </si>
  <si>
    <t>جوہری ماڈل</t>
  </si>
  <si>
    <t>آاسوٹوپس (جوہری ڈھانچہ اور خصوصیات)</t>
  </si>
  <si>
    <t>ShC3VoxxW3g</t>
  </si>
  <si>
    <t>https://www.youtube.com/watch?v=ShC3VoxxW3g</t>
  </si>
  <si>
    <t>KHAMsB0ga1M</t>
  </si>
  <si>
    <t>https://www.youtube.com/watch?v=KHAMsB0ga1M</t>
  </si>
  <si>
    <t>https://drive.google.com/file/d/1p1bh0zbnUsLZcnhoJVzfFCXL_TB6pLH7/view?usp=drive_link</t>
  </si>
  <si>
    <t>Worked example: identifying isotopes and ions</t>
  </si>
  <si>
    <t>کام کی مثال: آاسوٹوپس اور آئنوں کی نشاندہی کرنا</t>
  </si>
  <si>
    <t>koAFBScR41A</t>
  </si>
  <si>
    <t>https://www.youtube.com/watch?v=koAFBScR41A</t>
  </si>
  <si>
    <t>8itjNUw2vsM</t>
  </si>
  <si>
    <t>https://www.youtube.com/watch?v=8itjNUw2vsM</t>
  </si>
  <si>
    <t>https://drive.google.com/file/d/1Xch_xA1cBW1YcFCG5mcT2e6T76aUnh2h/view?usp=drive_link</t>
  </si>
  <si>
    <t>Translated video title is worked problem whereas the original video title is worked example</t>
  </si>
  <si>
    <t>Quantum mechanical model of atom</t>
  </si>
  <si>
    <t>Shells, subshells, and orbitals</t>
  </si>
  <si>
    <t>ایٹم کا کوانٹم مکینیکل ماڈل</t>
  </si>
  <si>
    <t>گولے ، سب شیلز اور مدار</t>
  </si>
  <si>
    <t>26PF9Ctch9Y</t>
  </si>
  <si>
    <t>https://www.youtube.com/watch?v=26PF9Ctch9Y</t>
  </si>
  <si>
    <t>clGIgpesUoA</t>
  </si>
  <si>
    <t>https://www.youtube.com/watch?v=clGIgpesUoA</t>
  </si>
  <si>
    <t>https://drive.google.com/file/d/13G1tAF1f5fkEMYg1ZhvDTB4qbdT5_7Gs/view?usp=drive_link</t>
  </si>
  <si>
    <t>electronic configuration</t>
  </si>
  <si>
    <t>The aufbau principle</t>
  </si>
  <si>
    <t>الیکٹرانک ترتیب</t>
  </si>
  <si>
    <t>اوف باؤ اصول</t>
  </si>
  <si>
    <t>Zersl0Ji3P0</t>
  </si>
  <si>
    <t>https://www.youtube.com/watch?v=Zersl0Ji3P0</t>
  </si>
  <si>
    <t>LXsmJVAlMPU</t>
  </si>
  <si>
    <t>https://www.youtube.com/watch?v=LXsmJVAlMPU</t>
  </si>
  <si>
    <t>https://drive.google.com/file/d/1tM8aCAffXBc7FnGHS4CWxEwh7xFJKHiS/view?usp=drive_link</t>
  </si>
  <si>
    <t>Introduction to electron configurations</t>
  </si>
  <si>
    <t>الیکٹران کی تشکیل کا تعارف</t>
  </si>
  <si>
    <t>LyFzELsUgBU</t>
  </si>
  <si>
    <t>https://www.youtube.com/watch?v=LyFzELsUgBU</t>
  </si>
  <si>
    <t>jkgoE8oluZs</t>
  </si>
  <si>
    <t>https://www.youtube.com/watch?v=jkgoE8oluZs</t>
  </si>
  <si>
    <t>https://drive.google.com/file/d/10vdBom7iQMEuGKK2GIm1MtfFt-DIk8XO/view?usp=drive_link</t>
  </si>
  <si>
    <t>Noble gas configuration</t>
  </si>
  <si>
    <t>نوبل گیس کی تشکیل</t>
  </si>
  <si>
    <t>tlSJCG5DqzI</t>
  </si>
  <si>
    <t>https://www.youtube.com/watch?v=tlSJCG5DqzI</t>
  </si>
  <si>
    <t>vi5SoyC-8Ic</t>
  </si>
  <si>
    <t>https://www.youtube.com/watch?v=vi5SoyC-8Ic</t>
  </si>
  <si>
    <t>https://drive.google.com/file/d/1xprDEJLTp33ull4p5WWwKfX6DJ1__Bzc/view?usp=drive_link</t>
  </si>
  <si>
    <t>Electron configurations of ions</t>
  </si>
  <si>
    <t>آئنوں کی الیکٹران تشکیلات</t>
  </si>
  <si>
    <t>oCajIGPK-WM</t>
  </si>
  <si>
    <t>https://www.youtube.com/watch?v=oCajIGPK-WM</t>
  </si>
  <si>
    <t>R9aBhH_p3eM</t>
  </si>
  <si>
    <t>https://www.youtube.com/watch?v=R9aBhH_p3eM</t>
  </si>
  <si>
    <t>https://drive.google.com/file/d/108PlfbhHcIEp2tKtopiZV-I3zo-5mlvz/view?usp=drive_link</t>
  </si>
  <si>
    <t>Periodic table and periodicity of properties</t>
  </si>
  <si>
    <t>Periodic classification of elements</t>
  </si>
  <si>
    <t>The modern periodic table</t>
  </si>
  <si>
    <t>وقتا فوقتا ٹیبل اور وقتا فوقتا خصوصیات</t>
  </si>
  <si>
    <t>عناصر کی وقتا فوقتا درجہ بندی</t>
  </si>
  <si>
    <t>جدید متواتر جدول</t>
  </si>
  <si>
    <t>QjRN0rkt-gg</t>
  </si>
  <si>
    <t>https://www.youtube.com/watch?v=QjRN0rkt-gg</t>
  </si>
  <si>
    <t>oBWZnOTI4P0</t>
  </si>
  <si>
    <t>https://www.youtube.com/watch?v=oBWZnOTI4P0</t>
  </si>
  <si>
    <t>https://drive.google.com/file/d/1QPiOTTDgJE67rA2i6o7brVqrAxMZej05/view?usp=drive_link</t>
  </si>
  <si>
    <t>Given atomic number find position and vice-versa (solved example)</t>
  </si>
  <si>
    <t>دیئے گئے جوہری نمبر کو پوزیشن اور اس کے برعکس تلاش کریں (مثال کے طور پر حل)</t>
  </si>
  <si>
    <t>Sy_rpHWhVZA</t>
  </si>
  <si>
    <t>https://www.youtube.com/watch?v=Sy_rpHWhVZA</t>
  </si>
  <si>
    <t>BtiKWMJj0dU</t>
  </si>
  <si>
    <t>https://www.youtube.com/watch?v=BtiKWMJj0dU</t>
  </si>
  <si>
    <t>https://drive.google.com/file/d/1ZzQDshmhUYzS4_1h9A69PpKOgDyR8aR5/view?usp=drive_link</t>
  </si>
  <si>
    <t>Periodic trend of valency</t>
  </si>
  <si>
    <t>تندرستی کا وقتا فوقتا رجحان</t>
  </si>
  <si>
    <t>ge1lyL8UVaI</t>
  </si>
  <si>
    <t>https://www.youtube.com/watch?v=ge1lyL8UVaI</t>
  </si>
  <si>
    <t>G_2ECX_EKoI</t>
  </si>
  <si>
    <t>https://www.youtube.com/watch?v=G_2ECX_EKoI</t>
  </si>
  <si>
    <t>https://drive.google.com/file/d/12dAtahTSU_KZhUaZE80opwjQwosVy3bE/view?usp=drive_link</t>
  </si>
  <si>
    <t>Ionization energy trends in periodic table</t>
  </si>
  <si>
    <t>وقتا فوقتا ٹیبل میں آئنائزیشن توانائی کے رجحانات</t>
  </si>
  <si>
    <t>z3rKt6J6nGU</t>
  </si>
  <si>
    <t>https://www.youtube.com/watch?v=z3rKt6J6nGU</t>
  </si>
  <si>
    <t>NsZFgwkcEFE</t>
  </si>
  <si>
    <t>https://www.youtube.com/watch?v=NsZFgwkcEFE</t>
  </si>
  <si>
    <t>https://drive.google.com/file/d/1fJ9vmO_rw5a1an1e_mcUrUyFLD2FQiHZ/view?usp=drive_link</t>
  </si>
  <si>
    <t>Classification of elements &amp; periodicity in properties</t>
  </si>
  <si>
    <t>Groups of the periodic table</t>
  </si>
  <si>
    <t>خصوصیات میں عناصر اور وقتا فوقتا کی درجہ بندی</t>
  </si>
  <si>
    <t>وقتا فوقتا ٹیبل کے گروپس</t>
  </si>
  <si>
    <t>jQGUkJc7_04</t>
  </si>
  <si>
    <t>https://www.youtube.com/watch?v=jQGUkJc7_04</t>
  </si>
  <si>
    <t>IsBVfdYMEF0</t>
  </si>
  <si>
    <t>https://www.youtube.com/watch?v=IsBVfdYMEF0</t>
  </si>
  <si>
    <t>https://drive.google.com/file/d/1lJnO97OQw0HjF2pibFSffXpdxHsG40ua/view?usp=drive_link</t>
  </si>
  <si>
    <t>Atomic radius trends on periodic table</t>
  </si>
  <si>
    <t>وقتا فوقتا ٹیبل پر ایٹم رداس کے رجحانات</t>
  </si>
  <si>
    <t>q--2WP8wXtk</t>
  </si>
  <si>
    <t>https://www.youtube.com/watch?v=q--2WP8wXtk</t>
  </si>
  <si>
    <t>kv_78Z0zFZ8</t>
  </si>
  <si>
    <t>https://www.youtube.com/watch?v=kv_78Z0zFZ8</t>
  </si>
  <si>
    <t>https://drive.google.com/file/d/1oCqQprYl9es9HbcvsY28deD6RIpovBgI/view?usp=drive_link</t>
  </si>
  <si>
    <t>Mini-video on ion size</t>
  </si>
  <si>
    <t>آئن سائز پر منی ویڈیو</t>
  </si>
  <si>
    <t>HBi8xjMchZc</t>
  </si>
  <si>
    <t>https://www.youtube.com/watch?v=HBi8xjMchZc</t>
  </si>
  <si>
    <t>8ldO_JfcwbQ</t>
  </si>
  <si>
    <t>https://www.youtube.com/watch?v=8ldO_JfcwbQ</t>
  </si>
  <si>
    <t>https://drive.google.com/file/d/1mDM20BTp47JgBR7siciiOjf40DcTR5ox/view?usp=drive_link</t>
  </si>
  <si>
    <t>Electronegativity</t>
  </si>
  <si>
    <t>الیکٹرونگیٹیٹی</t>
  </si>
  <si>
    <t>Rr7LhdSKMxY</t>
  </si>
  <si>
    <t>https://www.youtube.com/watch?v=Rr7LhdSKMxY</t>
  </si>
  <si>
    <t>D7ez7njgiYs</t>
  </si>
  <si>
    <t>https://www.youtube.com/watch?v=D7ez7njgiYs</t>
  </si>
  <si>
    <t>https://drive.google.com/file/d/1IKn6MSMVND3hol6H_mLeJgIf6EglCQp-/view?usp=drive_link</t>
  </si>
  <si>
    <t>Metallic nature</t>
  </si>
  <si>
    <t>دھاتی فطرت</t>
  </si>
  <si>
    <t>pAjluTxSYgY</t>
  </si>
  <si>
    <t>https://www.youtube.com/watch?v=pAjluTxSYgY</t>
  </si>
  <si>
    <t>F4jl__QtRYQ</t>
  </si>
  <si>
    <t>https://www.youtube.com/watch?v=F4jl__QtRYQ</t>
  </si>
  <si>
    <t>https://drive.google.com/file/d/1lC1WyoraN6td7WHGIu0Edb2ImteyuvO7/view?usp=drive_link</t>
  </si>
  <si>
    <t>Valence electrons and ionic compounds</t>
  </si>
  <si>
    <t>والینس الیکٹران اور آئنک مرکبات</t>
  </si>
  <si>
    <t>XPnlIEk7XrU</t>
  </si>
  <si>
    <t>https://www.youtube.com/watch?v=XPnlIEk7XrU</t>
  </si>
  <si>
    <t>v8fjMXmy3us</t>
  </si>
  <si>
    <t>https://www.youtube.com/watch?v=v8fjMXmy3us</t>
  </si>
  <si>
    <t>https://drive.google.com/file/d/1XVTgWXuK_N7xUz3Oe3l8ho8X68afL-Pt/view?usp=drive_link</t>
  </si>
  <si>
    <t>Structure and bonding</t>
  </si>
  <si>
    <t>Hybridization</t>
  </si>
  <si>
    <t>Pi bonds and sp2 hybridized orbitals</t>
  </si>
  <si>
    <t>ساخت اور بانڈنگ</t>
  </si>
  <si>
    <t>ہائبرڈائزیشن</t>
  </si>
  <si>
    <t>PI بانڈز اور ایس پی 2 ہائبرڈائزڈ مدار</t>
  </si>
  <si>
    <t>lJX8DxoPRfk</t>
  </si>
  <si>
    <t>https://www.youtube.com/watch?v=lJX8DxoPRfk</t>
  </si>
  <si>
    <t>xEoFUk0h2Gc</t>
  </si>
  <si>
    <t>https://www.youtube.com/watch?v=xEoFUk0h2Gc</t>
  </si>
  <si>
    <t>https://drive.google.com/file/d/1T4Zc16Qu8l2IAOtVItwrgU1lTOljaNm2/view?usp=drive_link</t>
  </si>
  <si>
    <t>Tetrahedral bond angle proof</t>
  </si>
  <si>
    <t>ٹیٹراہیڈرل بانڈ زاویہ کا ثبوت</t>
  </si>
  <si>
    <t>2UTr46btzaY</t>
  </si>
  <si>
    <t>https://www.youtube.com/watch?v=2UTr46btzaY</t>
  </si>
  <si>
    <t>ogLLC2KoQiw</t>
  </si>
  <si>
    <t>https://www.youtube.com/watch?v=ogLLC2KoQiw</t>
  </si>
  <si>
    <t>https://drive.google.com/file/d/1LZiRuWCqOQlxJjklEb7pMY2wrkm-PPfK/view?usp=drive_link</t>
  </si>
  <si>
    <t>Condensed structures</t>
  </si>
  <si>
    <t>گاڑھا سا ڈھانچے</t>
  </si>
  <si>
    <t>XEPdMvZqCHQ</t>
  </si>
  <si>
    <t>https://www.youtube.com/watch?v=XEPdMvZqCHQ</t>
  </si>
  <si>
    <t>tlNJANnaupQ</t>
  </si>
  <si>
    <t>https://www.youtube.com/watch?v=tlNJANnaupQ</t>
  </si>
  <si>
    <t>https://drive.google.com/file/d/1l3HqHTVuXhmjJqs5Ks9vDovYzSAn8Q4p/view?usp=drive_link</t>
  </si>
  <si>
    <t>Bond-line structures</t>
  </si>
  <si>
    <t>بانڈ لائن ڈھانچے</t>
  </si>
  <si>
    <t>8AwKNC1texM</t>
  </si>
  <si>
    <t>https://www.youtube.com/watch?v=8AwKNC1texM</t>
  </si>
  <si>
    <t>qy3DaQq72fE</t>
  </si>
  <si>
    <t>https://www.youtube.com/watch?v=qy3DaQq72fE</t>
  </si>
  <si>
    <t>https://drive.google.com/file/d/1s06xC2fa2UVj_dh0DkmPkbmPZx6eCrGJ/view?usp=drive_link</t>
  </si>
  <si>
    <t>Three-dimensional bond-line structures</t>
  </si>
  <si>
    <t>تین جہتی بانڈ لائن ڈھانچے</t>
  </si>
  <si>
    <t>ZAgQH2azx3w</t>
  </si>
  <si>
    <t>https://www.youtube.com/watch?v=ZAgQH2azx3w</t>
  </si>
  <si>
    <t>qACq8Jm4QZ0</t>
  </si>
  <si>
    <t>https://www.youtube.com/watch?v=qACq8Jm4QZ0</t>
  </si>
  <si>
    <t>https://drive.google.com/file/d/1jVKsi_XZ_Q03AqViefpzla46OXU64Tjc/view?usp=drive_link</t>
  </si>
  <si>
    <t>Boiling points of organic compounds</t>
  </si>
  <si>
    <t>نامیاتی مرکبات کے ابلتے پوائنٹس</t>
  </si>
  <si>
    <t>pILGRZ0nT4o</t>
  </si>
  <si>
    <t>https://www.youtube.com/watch?v=pILGRZ0nT4o</t>
  </si>
  <si>
    <t>EEkvjOZhGic</t>
  </si>
  <si>
    <t>https://www.youtube.com/watch?v=EEkvjOZhGic</t>
  </si>
  <si>
    <t>https://drive.google.com/file/d/1p6NmJug_fnR0OmmEedQAx9W4WJYp7mNg/view?usp=drive_link</t>
  </si>
  <si>
    <t>Solubility of organic compounds</t>
  </si>
  <si>
    <t>نامیاتی مرکبات کی گھلنشیلتا</t>
  </si>
  <si>
    <t>mWHWJiMKXU</t>
  </si>
  <si>
    <t>https://www.youtube.com/watch?v=mWHWJiMKXU</t>
  </si>
  <si>
    <t>ZEiexOk0_F4</t>
  </si>
  <si>
    <t>https://www.youtube.com/watch?v=ZEiexOk0_F4</t>
  </si>
  <si>
    <t>https://drive.google.com/file/d/1rsxgNpNBe6c6XWfRlv_ACGALgyIhNx-4/view?usp=drive_link</t>
  </si>
  <si>
    <t>Alkanes, alkenes and alkynes</t>
  </si>
  <si>
    <t>الکنز ، الکنز اور الکائینس</t>
  </si>
  <si>
    <t>nDV5yWfHKko</t>
  </si>
  <si>
    <t>https://www.youtube.com/watch?v=nDV5yWfHKko</t>
  </si>
  <si>
    <t>v8VKvfYciZg</t>
  </si>
  <si>
    <t>https://www.youtube.com/watch?v=v8VKvfYciZg</t>
  </si>
  <si>
    <t>https://drive.google.com/file/d/1G5LC5JtytyssH_B71d6Gnz3gumY252lZ/view</t>
  </si>
  <si>
    <t>Its written part 1 on the translated video and there is no part 2 nor does the original video have part 1 written on it.</t>
  </si>
  <si>
    <t>Dot structures</t>
  </si>
  <si>
    <t>Dot structures ii: multiple bonds</t>
  </si>
  <si>
    <t>ڈاٹ ڈھانچے</t>
  </si>
  <si>
    <t>ڈاٹ ڈھانچے II: ایک سے زیادہ بانڈز</t>
  </si>
  <si>
    <t>WLGTx6sSIOc</t>
  </si>
  <si>
    <t>https://www.youtube.com/watch?v=WLGTx6sSIOc</t>
  </si>
  <si>
    <t>ditiIZkfauI</t>
  </si>
  <si>
    <t>https://www.youtube.com/watch?v=ditiIZkfauI</t>
  </si>
  <si>
    <t>https://drive.google.com/file/d/1IREbyrRmNxX984cbRoKqkPzCnymd-Dkk/view?usp=drive_link</t>
  </si>
  <si>
    <t>Sp3 hybridized orbitals and sigma bonds</t>
  </si>
  <si>
    <t>ایس پی 3 ہائبرڈائزڈ مدار اور سگما بانڈز</t>
  </si>
  <si>
    <t>u1eGSL6J6Fo</t>
  </si>
  <si>
    <t>https://www.youtube.com/watch?v=u1eGSL6J6Fo</t>
  </si>
  <si>
    <t>LRAGHiQryiI</t>
  </si>
  <si>
    <t>https://www.youtube.com/watch?v=LRAGHiQryiI</t>
  </si>
  <si>
    <t>https://drive.google.com/file/d/1rmXAe6gUUR-sE1FilSQ6KCQXKv5WtLnP/view?usp=drive_link</t>
  </si>
  <si>
    <t>Chemical bonding and molecular structure</t>
  </si>
  <si>
    <t>Ions</t>
  </si>
  <si>
    <t>Introduction to ions</t>
  </si>
  <si>
    <t>کیمیائی تعلقات اور سالماتی ڈھانچہ</t>
  </si>
  <si>
    <t>آئنوں</t>
  </si>
  <si>
    <t>آئنوں کا تعارف</t>
  </si>
  <si>
    <t>zTUnjPALX_U</t>
  </si>
  <si>
    <t>https://www.youtube.com/watch?v=zTUnjPALX_U</t>
  </si>
  <si>
    <t>TDqwUr9zI5I</t>
  </si>
  <si>
    <t>https://www.youtube.com/watch?v=TDqwUr9zI5I</t>
  </si>
  <si>
    <t>https://drive.google.com/file/d/1bVQz7MBA59J_nr0qXTWaUdJpok2Zml5x/view?usp=drive_link</t>
  </si>
  <si>
    <t>Ionic bonds: molecular and ionic compound structure</t>
  </si>
  <si>
    <t>آئنک بانڈز: سالماتی اور آئنک کمپاؤنڈ ڈھانچہ</t>
  </si>
  <si>
    <t>FaeAurHnQJs</t>
  </si>
  <si>
    <t>https://www.youtube.com/watch?v=FaeAurHnQJs</t>
  </si>
  <si>
    <t>WMiaoiHJr_E</t>
  </si>
  <si>
    <t>https://www.youtube.com/watch?v=WMiaoiHJr_E</t>
  </si>
  <si>
    <t>https://drive.google.com/file/d/1AxFqroQpIphemot7xju4rn4fHFmA6RYU/view?usp=drive_link</t>
  </si>
  <si>
    <t>Ionic bonds: reaction of metals &amp; non-metals</t>
  </si>
  <si>
    <t>آئنک بانڈز: دھاتوں اور غیر دھاتوں کا رد عمل</t>
  </si>
  <si>
    <t>q-wwE6qkcTk</t>
  </si>
  <si>
    <t>https://www.youtube.com/watch?v=q-wwE6qkcTk</t>
  </si>
  <si>
    <t>821i3K-cyKE</t>
  </si>
  <si>
    <t>https://www.youtube.com/watch?v=821i3K-cyKE</t>
  </si>
  <si>
    <t>https://drive.google.com/file/d/1BHlkwpegfL11milhCtlEIVLlOHrjmKIx/view?usp=drive_link</t>
  </si>
  <si>
    <t>.</t>
  </si>
  <si>
    <t>Chemical bonds</t>
  </si>
  <si>
    <t>Ionic bonds and coulombs law</t>
  </si>
  <si>
    <t>کیمیائی جوڑ</t>
  </si>
  <si>
    <t>آئنک بانڈز اور کولمبس قانون</t>
  </si>
  <si>
    <t>TwqMtO2FLYk</t>
  </si>
  <si>
    <t>https://www.youtube.com/watch?v=TwqMtO2FLYk</t>
  </si>
  <si>
    <t>o8HgUaQ-PI0</t>
  </si>
  <si>
    <t>https://www.youtube.com/watch?v=o8HgUaQ-PI0</t>
  </si>
  <si>
    <t>https://drive.google.com/file/d/1Cjx7U12zi00Z6TtzsFI9gD0iKosJL7BH/view?usp=drive_link</t>
  </si>
  <si>
    <t>Ionic solids</t>
  </si>
  <si>
    <t>آئنک ٹھوس</t>
  </si>
  <si>
    <t>zax0lYlOdiI</t>
  </si>
  <si>
    <t>https://www.youtube.com/watch?v=zax0lYlOdiI</t>
  </si>
  <si>
    <t>usqTzuS7BA0</t>
  </si>
  <si>
    <t>https://www.youtube.com/watch?v=usqTzuS7BA0</t>
  </si>
  <si>
    <t>https://drive.google.com/file/d/1yamuUa-sbre3_lEf4G0jfMQyl7w5NCai/view?usp=drive_link</t>
  </si>
  <si>
    <t>Worked example : finding formula of ionic compounds</t>
  </si>
  <si>
    <t>کام کیا مثال: آئنک مرکبات کا فارمولا تلاش کرنا</t>
  </si>
  <si>
    <t>8_fMpRUsnBk</t>
  </si>
  <si>
    <t>https://www.youtube.com/watch?v=8_fMpRUsnBk</t>
  </si>
  <si>
    <t>P4UzNkzMCrQ</t>
  </si>
  <si>
    <t>https://www.youtube.com/watch?v=P4UzNkzMCrQ</t>
  </si>
  <si>
    <t>https://drive.google.com/file/d/1Gu9k2DxysU1KSGV6Tqlfq5uvyBGbY_er/view?usp=drive_link</t>
  </si>
  <si>
    <t>Naming ions and ionic compounds</t>
  </si>
  <si>
    <t>آئنوں اور آئنک مرکبات کا نام دینا</t>
  </si>
  <si>
    <t>ptAw20kem90</t>
  </si>
  <si>
    <t>https://www.youtube.com/watch?v=ptAw20kem90</t>
  </si>
  <si>
    <t>N50NKkTxx9w</t>
  </si>
  <si>
    <t>https://www.youtube.com/watch?v=N50NKkTxx9w</t>
  </si>
  <si>
    <t>https://drive.google.com/file/d/1MLn1Cy6o3LNKorOCMwetCFo_iQUkoLPD/view?usp=drive_link</t>
  </si>
  <si>
    <t>Naming ionic compounds with polyvalent ions</t>
  </si>
  <si>
    <t>پولی ویلینٹ آئنوں کے ساتھ آئنک مرکبات کا نام دینا</t>
  </si>
  <si>
    <t>vVTwzjvWySs</t>
  </si>
  <si>
    <t>https://www.youtube.com/watch?v=vVTwzjvWySs</t>
  </si>
  <si>
    <t>Yh4gVHho9mM</t>
  </si>
  <si>
    <t>https://www.youtube.com/watch?v=Yh4gVHho9mM</t>
  </si>
  <si>
    <t>https://drive.google.com/file/d/1_veOb2bui2eVm4FqEcesD8EYa6hIOLtQ/view?usp=drive_link</t>
  </si>
  <si>
    <t>Covalent bonds</t>
  </si>
  <si>
    <t>ہم آہنگ بانڈز</t>
  </si>
  <si>
    <t>kS5iU4v0QZk</t>
  </si>
  <si>
    <t>https://www.youtube.com/watch?v=kS5iU4v0QZk</t>
  </si>
  <si>
    <t>vs4cm2TW8PQ</t>
  </si>
  <si>
    <t>https://www.youtube.com/watch?v=vs4cm2TW8PQ</t>
  </si>
  <si>
    <t>https://drive.google.com/file/d/1PMrcXIL7vH8GFhyK-eA1b2ceV7ZpxODn/view?usp=drive_link</t>
  </si>
  <si>
    <t>Covalent bonds and lewis dot structure</t>
  </si>
  <si>
    <t>ہم آہنگ بانڈز اور لیوس ڈاٹ ڈھانچہ</t>
  </si>
  <si>
    <t>pieio6ohw9c&amp;t=5s</t>
  </si>
  <si>
    <t>https://www.youtube.com/watch?v=pieio6ohw9c&amp;t=5s</t>
  </si>
  <si>
    <t>jWrqUxiCU8E</t>
  </si>
  <si>
    <t>https://www.youtube.com/watch?v=jWrqUxiCU8E</t>
  </si>
  <si>
    <t>https://drive.google.com/file/d/1ju8UeAXdzzTbPhLUvZTVWIs25JgRCKmE/view?usp=drive_link</t>
  </si>
  <si>
    <t>Metallic bonds</t>
  </si>
  <si>
    <t>دھاتی بانڈز</t>
  </si>
  <si>
    <t>N5MAFQlnu18</t>
  </si>
  <si>
    <t>https://www.youtube.com/watch?v=N5MAFQlnu18</t>
  </si>
  <si>
    <t>aNcj5XCdVfA</t>
  </si>
  <si>
    <t>https://www.youtube.com/watch?v=aNcj5XCdVfA</t>
  </si>
  <si>
    <t>https://drive.google.com/file/d/1XpREnFBXnOMDrRdoqOA1NeJ1hDnvcxxM/view?usp=drive_link</t>
  </si>
  <si>
    <t>Molecular structure</t>
  </si>
  <si>
    <t>Drawing lewis diagrams</t>
  </si>
  <si>
    <t>سالماتی ڈھانچہ</t>
  </si>
  <si>
    <t>ڈرائنگ لیوس آریگرام</t>
  </si>
  <si>
    <t>9BZFphoY-vo</t>
  </si>
  <si>
    <t>https://www.youtube.com/watch?v=9BZFphoY-vo</t>
  </si>
  <si>
    <t>zBBXeGPPgYo</t>
  </si>
  <si>
    <t>https://www.youtube.com/watch?v=zBBXeGPPgYo</t>
  </si>
  <si>
    <t>https://drive.google.com/file/d/1705aZy6k8eiCiqKrjgGvKF3BTCqQuYDz/view?usp=drive_link</t>
  </si>
  <si>
    <t>Predicting bond type (metals vs. nonmetals)</t>
  </si>
  <si>
    <t>بانڈ کی قسم کی پیش گوئی کرنا (دھاتیں بمقابلہ نان میٹلز)</t>
  </si>
  <si>
    <t>B9GkAsd8EK8</t>
  </si>
  <si>
    <t>https://www.youtube.com/watch?v=B9GkAsd8EK8</t>
  </si>
  <si>
    <t>IEScCSkbEwg</t>
  </si>
  <si>
    <t>https://www.youtube.com/watch?v=IEScCSkbEwg</t>
  </si>
  <si>
    <t>https://drive.google.com/file/d/1-dRIQ47qHS5aZ0ysR3xGKO4vJ31t3kpG/view?usp=drive_link</t>
  </si>
  <si>
    <t>Worked example: lewis diagram of formaldehyde (ch‚çço)</t>
  </si>
  <si>
    <t>کام کیا مثال: فارمیڈہائڈ کا لیوس ڈایاگرام (CHCH‚O)</t>
  </si>
  <si>
    <t>s0VM7WKnPeA</t>
  </si>
  <si>
    <t>https://www.youtube.com/watch?v=s0VM7WKnPeA</t>
  </si>
  <si>
    <t>oJfraTS88T4</t>
  </si>
  <si>
    <t>https://www.youtube.com/watch?v=oJfraTS88T4</t>
  </si>
  <si>
    <t>https://drive.google.com/file/d/1yqPT0p8lUKSL0ebIskJXgpR8Ni16IOOU/view?usp=drive_link</t>
  </si>
  <si>
    <t>Lewis diagram of cyanide ion</t>
  </si>
  <si>
    <t>سائانائڈ آئن کا لیوس ڈایاگرام</t>
  </si>
  <si>
    <t>Y8p4cthWB8I</t>
  </si>
  <si>
    <t>https://www.youtube.com/watch?v=Y8p4cthWB8I</t>
  </si>
  <si>
    <t>aKUHPRuy9Ak</t>
  </si>
  <si>
    <t>https://www.youtube.com/watch?v=aKUHPRuy9Ak</t>
  </si>
  <si>
    <t>https://drive.google.com/file/d/1QnSqkighhTvic3oRzmY2qE1S4velatD-/view?usp=drive_link</t>
  </si>
  <si>
    <t>Exceptions to the octet rule</t>
  </si>
  <si>
    <t>آکٹٹ رول سے مستثنیات</t>
  </si>
  <si>
    <t>Tkb1OemB2KI</t>
  </si>
  <si>
    <t>https://www.youtube.com/watch?v=Tkb1OemB2KI</t>
  </si>
  <si>
    <t>TDL6UBfyBtY</t>
  </si>
  <si>
    <t>https://www.youtube.com/watch?v=TDL6UBfyBtY</t>
  </si>
  <si>
    <t>https://drive.google.com/file/d/13Ens_D1knQ2LMBhM0KoZ2fUlbA_hCDv-/view?usp=drive_link</t>
  </si>
  <si>
    <t>Worked example: lewis diagram of xenon difluoride (xef‚çç)</t>
  </si>
  <si>
    <t>کام کیا مثال: زینون ڈفلوورائڈ کا لیوس ڈایاگرام (Xef‚çç)</t>
  </si>
  <si>
    <t>kfTm72uWt9o</t>
  </si>
  <si>
    <t>https://www.youtube.com/watch?v=kfTm72uWt9o</t>
  </si>
  <si>
    <t>UbDtc8mlJoA</t>
  </si>
  <si>
    <t>https://www.youtube.com/watch?v=UbDtc8mlJoA</t>
  </si>
  <si>
    <t>https://drive.google.com/file/d/1I_YdiW4k8KF_SMK4EnRHP0yhuLSG5xF4/view?usp=drive_link</t>
  </si>
  <si>
    <t>Bond length and bond energy</t>
  </si>
  <si>
    <t>بانڈ کی لمبائی اور بانڈ توانائی</t>
  </si>
  <si>
    <t>EMCWvehKpd4</t>
  </si>
  <si>
    <t>https://www.youtube.com/watch?v=EMCWvehKpd4</t>
  </si>
  <si>
    <t>eQ0F-L-wYKc</t>
  </si>
  <si>
    <t>https://www.youtube.com/watch?v=eQ0F-L-wYKc</t>
  </si>
  <si>
    <t>https://drive.google.com/file/d/1c-Mxfx7WL6pqXkSAxiYzWbvkIowjj85Y/view?usp=drive_link</t>
  </si>
  <si>
    <t>Worked example: interpreting potential energy curves of diatomic molecules</t>
  </si>
  <si>
    <t>کام کیا مثال: ڈائیٹومک انووں کے توانائی کے ممکنہ منحنی خطوط کی ترجمانی کرنا</t>
  </si>
  <si>
    <t>-mZAsdJnnMM</t>
  </si>
  <si>
    <t>https://www.youtube.com/watch?v=-mZAsdJnnMM</t>
  </si>
  <si>
    <t>T5lugYUKMik</t>
  </si>
  <si>
    <t>https://www.youtube.com/watch?v=T5lugYUKMik</t>
  </si>
  <si>
    <t>https://drive.google.com/file/d/1RVmRJBIzDA8ICoj7NG4KLQy4thuqOvZU/view?usp=drive_link</t>
  </si>
  <si>
    <t>Lattice energy</t>
  </si>
  <si>
    <t>جعلی توانائی</t>
  </si>
  <si>
    <t>paXRIINiYlQ</t>
  </si>
  <si>
    <t>https://www.youtube.com/watch?v=paXRIINiYlQ</t>
  </si>
  <si>
    <t>escDCsW7tc4</t>
  </si>
  <si>
    <t>https://www.youtube.com/watch?v=escDCsW7tc4</t>
  </si>
  <si>
    <t>https://drive.google.com/file/d/1_N30J8mwCTUGBob0bPpROVmMK32iejsO/view?usp=drive_link</t>
  </si>
  <si>
    <t>Resonance</t>
  </si>
  <si>
    <t>گونج</t>
  </si>
  <si>
    <t>XRM9o1Sq5hg</t>
  </si>
  <si>
    <t>https://www.youtube.com/watch?v=XRM9o1Sq5hg</t>
  </si>
  <si>
    <t>k7PqfsiwB9M</t>
  </si>
  <si>
    <t>https://www.youtube.com/watch?v=k7PqfsiwB9M</t>
  </si>
  <si>
    <t>https://drive.google.com/file/d/1YQO7W3ttRb0vy8Zyd998vkFArV68P-gP/view?usp=drive_link</t>
  </si>
  <si>
    <t>Formal charge</t>
  </si>
  <si>
    <t>باضابطہ چارج</t>
  </si>
  <si>
    <t>Kv5y3t9jsi4</t>
  </si>
  <si>
    <t>https://www.youtube.com/watch?v=Kv5y3t9jsi4</t>
  </si>
  <si>
    <t>FjDxIQ1WuXg</t>
  </si>
  <si>
    <t>https://www.youtube.com/watch?v=FjDxIQ1WuXg</t>
  </si>
  <si>
    <t>https://drive.google.com/file/d/1csx8ozqPF81x0bsoeDpAHWDC6Wa2vKWB/view?usp=drive_link</t>
  </si>
  <si>
    <t>Worked example: using formal charges to evaluate nonequivalent resonance structures</t>
  </si>
  <si>
    <t>کام کرنے والی مثال: غیرقانونی گونج ڈھانچے کا اندازہ کرنے کے لئے باضابطہ چارجز کا استعمال</t>
  </si>
  <si>
    <t>N8qKGrChGC4</t>
  </si>
  <si>
    <t>https://www.youtube.com/watch?v=N8qKGrChGC4</t>
  </si>
  <si>
    <t>-x6qTngW7D4</t>
  </si>
  <si>
    <t>https://www.youtube.com/watch?v=-x6qTngW7D4</t>
  </si>
  <si>
    <t>https://drive.google.com/file/d/1KwjSrEU_GPyamjiVss3ox7IsFwSYzSsk/view?usp=drive_link</t>
  </si>
  <si>
    <t>Predicting bond type (electronegativity)</t>
  </si>
  <si>
    <t>بانڈ کی قسم کی پیش گوئی (الیکٹرونگیٹیٹی)</t>
  </si>
  <si>
    <t>AHUHpVQXRsw</t>
  </si>
  <si>
    <t>https://www.youtube.com/watch?v=AHUHpVQXRsw</t>
  </si>
  <si>
    <t>klPiisknHfs</t>
  </si>
  <si>
    <t>https://www.youtube.com/watch?v=klPiisknHfs</t>
  </si>
  <si>
    <t>https://drive.google.com/file/d/1Q6DhcY3ckGDZMqI1GT9LB5afVt5vVjsC/view?usp=drive_link</t>
  </si>
  <si>
    <t>More on the dot structure for sulfur dioxide</t>
  </si>
  <si>
    <t>سلفر ڈائی آکسائیڈ کے لئے ڈاٹ ڈھانچے پر مزید</t>
  </si>
  <si>
    <t>Fr_La6MrAfM</t>
  </si>
  <si>
    <t>https://www.youtube.com/watch?v=Fr_La6MrAfM</t>
  </si>
  <si>
    <t>yUARIUkEh38</t>
  </si>
  <si>
    <t>https://www.youtube.com/watch?v=yUARIUkEh38</t>
  </si>
  <si>
    <t>https://drive.google.com/file/d/1keyBs-6Z0fdBXn-9Y4MjCugNu7mDOUbJ/view?usp=drive_link</t>
  </si>
  <si>
    <t>States of matter</t>
  </si>
  <si>
    <t>London dispersion forces</t>
  </si>
  <si>
    <t>مادے کی ریاستیں</t>
  </si>
  <si>
    <t>لندن بازی افواج</t>
  </si>
  <si>
    <t>5OT5l-NZS24</t>
  </si>
  <si>
    <t>https://www.youtube.com/watch?v=5OT5l-NZS24</t>
  </si>
  <si>
    <t>V0IHDSQJ-lg</t>
  </si>
  <si>
    <t>https://www.youtube.com/watch?v=V0IHDSQJ-lg</t>
  </si>
  <si>
    <t>https://drive.google.com/file/d/191bGjFZXoXfdmccCMTIoXQyPNIcRaEKt/view?usp=drive_link</t>
  </si>
  <si>
    <t>Dipole-dipole forces</t>
  </si>
  <si>
    <t>ڈپول ڈوپول فورسز</t>
  </si>
  <si>
    <t>hg7jN32q9A0</t>
  </si>
  <si>
    <t>https://www.youtube.com/watch?v=hg7jN32q9A0</t>
  </si>
  <si>
    <t>iLENeip27lg</t>
  </si>
  <si>
    <t>https://www.youtube.com/watch?v=iLENeip27lg</t>
  </si>
  <si>
    <t>https://drive.google.com/file/d/18r0Xt-NLD7hqOg5cOVtpjNeKi9fW9VTx/view?usp=drive_link</t>
  </si>
  <si>
    <t>Hydrogen bonding</t>
  </si>
  <si>
    <t>ہائیڈروجن بانڈنگ</t>
  </si>
  <si>
    <t>ltxqQbiI6-o</t>
  </si>
  <si>
    <t>https://www.youtube.com/watch?v=ltxqQbiI6-o</t>
  </si>
  <si>
    <t>cxokgtu6KxA</t>
  </si>
  <si>
    <t>https://www.youtube.com/watch?v=cxokgtu6KxA</t>
  </si>
  <si>
    <t>https://drive.google.com/file/d/1PvpG7k_aMzaqr4G224yQy4ynBLkVVG4f/view?usp=drive_link</t>
  </si>
  <si>
    <t>pKvo0XWZtjo</t>
  </si>
  <si>
    <t>https://www.youtube.com/watch?v=pKvo0XWZtjo</t>
  </si>
  <si>
    <t>84jJmqfsoR0</t>
  </si>
  <si>
    <t>https://www.youtube.com/watch?v=84jJmqfsoR0</t>
  </si>
  <si>
    <t>https://drive.google.com/file/d/1i0f-Imvr-Q8wSt_7CiTetAHj23m7uWzZ/view?usp=drive_link</t>
  </si>
  <si>
    <t>States of matter follow-up</t>
  </si>
  <si>
    <t>مادے کی پیروی کی ریاستیں</t>
  </si>
  <si>
    <t>WenwtcuqOj8</t>
  </si>
  <si>
    <t>https://www.youtube.com/watch?v=WenwtcuqOj8</t>
  </si>
  <si>
    <t>t693ViZesjQ</t>
  </si>
  <si>
    <t>https://www.youtube.com/watch?v=t693ViZesjQ</t>
  </si>
  <si>
    <t>https://drive.google.com/file/d/10COYL2XDSh6d9DN8CTNk39vyuZko1i7i/view?usp=drive_link</t>
  </si>
  <si>
    <t>Ideal gas equation example 1 (using the ideal gas law to calculate number of moles )</t>
  </si>
  <si>
    <t>مثالی گیس مساوات مثال 1 (مولوں کی تعداد کا حساب لگانے کے لئے گیس کے مثالی قانون کا استعمال)</t>
  </si>
  <si>
    <t>erjMiErRgSQ</t>
  </si>
  <si>
    <t>https://www.youtube.com/watch?v=erjMiErRgSQ</t>
  </si>
  <si>
    <t>VKZVD2J1J3M</t>
  </si>
  <si>
    <t>https://www.youtube.com/watch?v=VKZVD2J1J3M</t>
  </si>
  <si>
    <t>https://drive.google.com/file/d/1qNHtP0LZnp4y2LInX3UGHr0Xtj5c6L6W/view?usp=drive_link</t>
  </si>
  <si>
    <t>Real vs ideal gas behavior</t>
  </si>
  <si>
    <t>اصلی بمقابلہ مثالی گیس سلوک</t>
  </si>
  <si>
    <t>5kT7oUB0q6Q</t>
  </si>
  <si>
    <t>https://www.youtube.com/watch?v=5kT7oUB0q6Q</t>
  </si>
  <si>
    <t>pWafGXf10TM</t>
  </si>
  <si>
    <t>https://www.youtube.com/watch?v=pWafGXf10TM</t>
  </si>
  <si>
    <t>https://drive.google.com/file/d/1vkPiuf7IKfCdf0Q1Ir5g_BuyH_2V0jR2/view?t=3</t>
  </si>
  <si>
    <t>Vapor pressure</t>
  </si>
  <si>
    <t>بخارات کا دباؤ</t>
  </si>
  <si>
    <t>hA5jddDYcyg</t>
  </si>
  <si>
    <t>https://www.youtube.com/watch?v=hA5jddDYcyg</t>
  </si>
  <si>
    <t>RAWWemGxvVg</t>
  </si>
  <si>
    <t>https://www.youtube.com/watch?v=RAWWemGxvVg</t>
  </si>
  <si>
    <t>https://drive.google.com/file/d/13RXyMPkjEDLxUeBavzNXEjftezXO8NBP/view?usp=drive_link</t>
  </si>
  <si>
    <t>states of matter</t>
  </si>
  <si>
    <t>Vapor pressure example</t>
  </si>
  <si>
    <t>معاملات کی ریاستیں</t>
  </si>
  <si>
    <t>بخارات کے دباؤ کی مثال</t>
  </si>
  <si>
    <t>-QpkmwIoMaY</t>
  </si>
  <si>
    <t>https://www.youtube.com/watch?v=-QpkmwIoMaY</t>
  </si>
  <si>
    <t>Ry8K1xYM8a4</t>
  </si>
  <si>
    <t>https://www.youtube.com/watch?v=Ry8K1xYM8a4</t>
  </si>
  <si>
    <t>https://drive.google.com/file/d/1xZkn41KdISbS1AALHikrvWZveypYTE4q/view?usp=drive_link</t>
  </si>
  <si>
    <t>States of matter and intermolecular forces</t>
  </si>
  <si>
    <t>Introduction to real gases</t>
  </si>
  <si>
    <t>مادے کی ریاستیں اور بین الاقوامی قوتیں</t>
  </si>
  <si>
    <t>اصلی گیسوں کا تعارف</t>
  </si>
  <si>
    <t>https://drive.google.com/file/d/1vkPiuf7IKfCdf0Q1Ir5g_BuyH_2V0jR2/view?usp=drive_link</t>
  </si>
  <si>
    <t>Specific heat, heat of fusion and vaporization example</t>
  </si>
  <si>
    <t>مخصوص حرارت ، فیوژن کی حرارت اور بخارات کی مثال</t>
  </si>
  <si>
    <t>zz4KbvF_X-0</t>
  </si>
  <si>
    <t>https://www.youtube.com/watch?v=zz4KbvF_X-0</t>
  </si>
  <si>
    <t>mpo_KxK-sW0</t>
  </si>
  <si>
    <t>https://www.youtube.com/watch?v=mpo_KxK-sW0</t>
  </si>
  <si>
    <t>https://drive.google.com/file/d/1feaRyH4vz6Mdxw10GdhK-BrENfbQ0-7D/view?usp=drive_link</t>
  </si>
  <si>
    <t>Change of state example</t>
  </si>
  <si>
    <t>ریاستی مثال کی تبدیلی</t>
  </si>
  <si>
    <t>tvO0358YUYM</t>
  </si>
  <si>
    <t>https://www.youtube.com/watch?v=tvO0358YUYM</t>
  </si>
  <si>
    <t>Ysrg08iZXBE</t>
  </si>
  <si>
    <t>https://www.youtube.com/watch?v=Ysrg08iZXBE</t>
  </si>
  <si>
    <t>https://drive.google.com/file/d/1Zu4oj0i2EM5iz1JJBGWqtC-0wQW3Tl7k/view?usp=drive_link</t>
  </si>
  <si>
    <t>Solubility and intermolecular forces</t>
  </si>
  <si>
    <t>گھلنشیلتا اور باہمی قوتیں</t>
  </si>
  <si>
    <t>zjIVJh4JLNo</t>
  </si>
  <si>
    <t>https://www.youtube.com/watch?v=zjIVJh4JLNo</t>
  </si>
  <si>
    <t>t8bCNi1dRNM</t>
  </si>
  <si>
    <t>https://www.youtube.com/watch?v=t8bCNi1dRNM</t>
  </si>
  <si>
    <t>Boiling point comparison: ap chemistry multiple choice</t>
  </si>
  <si>
    <t>ابلتے نقطہ کا موازنہ: اے پی کیمسٹری ایک سے زیادہ انتخاب</t>
  </si>
  <si>
    <t>JRxFsmvsmHY</t>
  </si>
  <si>
    <t>https://www.youtube.com/watch?v=JRxFsmvsmHY</t>
  </si>
  <si>
    <t>X-SkdLeWn3M</t>
  </si>
  <si>
    <t>https://www.youtube.com/watch?v=X-SkdLeWn3M</t>
  </si>
  <si>
    <t>https://drive.google.com/file/d/16PDn726ToyJX9ikoqgfvSh_tNaxdu7rs/view?usp=drive_link</t>
  </si>
  <si>
    <t>Translated video title does not match the video title</t>
  </si>
  <si>
    <t>Types of mixture</t>
  </si>
  <si>
    <t>مرکب کی اقسام</t>
  </si>
  <si>
    <t>3ROWXs3jtQU</t>
  </si>
  <si>
    <t>https://www.youtube.com/watch?v=3ROWXs3jtQU</t>
  </si>
  <si>
    <t>nuywPNEyBAc</t>
  </si>
  <si>
    <t>https://www.youtube.com/watch?v=nuywPNEyBAc</t>
  </si>
  <si>
    <t>https://drive.google.com/file/d/1MPmS81bVRAABOWg0-mPgC-mFYukwRPj8/view?usp=drive_link</t>
  </si>
  <si>
    <t>Boiling point elevation and freezing point depression</t>
  </si>
  <si>
    <t>ابلتے ہوئے نقطہ کی بلندی اور منجمد پوائنٹ ڈپریشن</t>
  </si>
  <si>
    <t>z9LxdqYntlU</t>
  </si>
  <si>
    <t>https://www.youtube.com/watch?v=z9LxdqYntlU</t>
  </si>
  <si>
    <t>E3X6Hl8vy5o</t>
  </si>
  <si>
    <t>https://www.youtube.com/watch?v=E3X6Hl8vy5o</t>
  </si>
  <si>
    <t>https://drive.google.com/file/d/1MH42wVprfOA-bn4Wfxj1HE1_rQgk68tL/view?usp=drive_link</t>
  </si>
  <si>
    <t>Redox reactions</t>
  </si>
  <si>
    <t>Oxidation and reduction</t>
  </si>
  <si>
    <t>ریڈوکس رد عمل</t>
  </si>
  <si>
    <t>آکسیکرن اور کمی</t>
  </si>
  <si>
    <t>bJMUKNbAsTY</t>
  </si>
  <si>
    <t>https://www.youtube.com/watch?v=bJMUKNbAsTY</t>
  </si>
  <si>
    <t>8CsMf9A3KB4</t>
  </si>
  <si>
    <t>https://www.youtube.com/watch?v=8CsMf9A3KB4</t>
  </si>
  <si>
    <t>https://drive.google.com/file/d/1UKPCrtqNJz7sMsPnKw8awRSB0P5zQ0_V/view?usp=drive_link</t>
  </si>
  <si>
    <t>Redox reactions in terms of electrons</t>
  </si>
  <si>
    <t>Oxidation state trends in periodic table</t>
  </si>
  <si>
    <t>الیکٹرانوں کے معاملے میں ریڈوکس رد عمل</t>
  </si>
  <si>
    <t>وقتا فوقتا ٹیبل میں آکسیکرن ریاست کے رجحانات</t>
  </si>
  <si>
    <t>DvYs1HILq1g</t>
  </si>
  <si>
    <t>https://www.youtube.com/watch?v=DvYs1HILq1g</t>
  </si>
  <si>
    <t>kWeQNj3qvr8</t>
  </si>
  <si>
    <t>https://www.youtube.com/watch?v=kWeQNj3qvr8</t>
  </si>
  <si>
    <t>https://drive.google.com/file/d/153X63jFmTTAErViz5BaiTwNgEdQ4DZrA/view?usp=drive_link</t>
  </si>
  <si>
    <t>Oxidation number</t>
  </si>
  <si>
    <t>Practice determining oxidation states</t>
  </si>
  <si>
    <t>آکسیکرن نمبر</t>
  </si>
  <si>
    <t>آکسیکرن ریاستوں کا تعین کرنے کی مشق کریں</t>
  </si>
  <si>
    <t>CCsNJFsYSGs</t>
  </si>
  <si>
    <t>https://www.youtube.com/watch?v=CCsNJFsYSGs</t>
  </si>
  <si>
    <t>a-oz-eP-VgQ</t>
  </si>
  <si>
    <t>https://www.youtube.com/watch?v=a-oz-eP-VgQ</t>
  </si>
  <si>
    <t>https://drive.google.com/file/d/1EyhqSwcZCZl-7tpWUCdY1LoDM8Kb5Jzh/view?usp=drive_link</t>
  </si>
  <si>
    <t>Worked example using oxidation numbers to identify oxidation and reduction</t>
  </si>
  <si>
    <t>آکسیکرن اور کمی کی نشاندہی کرنے کے لئے آکسیکرن نمبروں کا استعمال کرتے ہوئے مثال</t>
  </si>
  <si>
    <t>CsgVO0ldmQs</t>
  </si>
  <si>
    <t>https://www.youtube.com/watch?v=CsgVO0ldmQs</t>
  </si>
  <si>
    <t>iGGxgmJjw-Q</t>
  </si>
  <si>
    <t>https://www.youtube.com/watch?v=iGGxgmJjw-Q</t>
  </si>
  <si>
    <t>https://drive.google.com/file/d/1G4pIXlDD2Wlf4WJV7-AxhcJZh9MNSvtB/view?usp=drive_link</t>
  </si>
  <si>
    <t>Unusual oxygen oxidation states</t>
  </si>
  <si>
    <t>غیر معمولی آکسیجن آکسیکرن ریاستیں</t>
  </si>
  <si>
    <t>R2EtXOoIU-E</t>
  </si>
  <si>
    <t>https://www.youtube.com/watch?v=R2EtXOoIU-E</t>
  </si>
  <si>
    <t>n3Lokc066vE</t>
  </si>
  <si>
    <t>https://www.youtube.com/watch?v=n3Lokc066vE</t>
  </si>
  <si>
    <t>https://drive.google.com/file/d/1zQb1_W7_TmoIPo1brqvod-ifN6snv8BD/view?usp=drive_link</t>
  </si>
  <si>
    <t>Voltage as an intensive property</t>
  </si>
  <si>
    <t>ایک انتہائی جائیداد کے طور پر وولٹیج</t>
  </si>
  <si>
    <t>xsSLvlonxs4</t>
  </si>
  <si>
    <t>https://www.youtube.com/watch?v=xsSLvlonxs4</t>
  </si>
  <si>
    <t>rChzhWDdX5s</t>
  </si>
  <si>
    <t>https://www.youtube.com/watch?v=rChzhWDdX5s</t>
  </si>
  <si>
    <t>https://drive.google.com/file/d/1baxJ3EkqESspmWSR9GxrrJWU3DQUJQ68/view?usp=drive_link</t>
  </si>
  <si>
    <t>Redox reactions and electrochemistry</t>
  </si>
  <si>
    <t>Free energy and cell potential</t>
  </si>
  <si>
    <t>ریڈوکس رد عمل اور الیکٹرو کیمسٹری</t>
  </si>
  <si>
    <t>مفت توانائی اور سیل کی صلاحیت</t>
  </si>
  <si>
    <t>4tcLzVJdxZs</t>
  </si>
  <si>
    <t>https://www.youtube.com/watch?v=4tcLzVJdxZs</t>
  </si>
  <si>
    <t>E04XL0Xw4ng</t>
  </si>
  <si>
    <t>https://www.youtube.com/watch?v=E04XL0Xw4ng</t>
  </si>
  <si>
    <t>https://drive.google.com/file/d/1doa01As88Bf6z7De2ES7F-OtgSmADyKa/view?usp=drive_link</t>
  </si>
  <si>
    <t>Standard cell potential and the equilibrium constant</t>
  </si>
  <si>
    <t>معیاری سیل کی صلاحیت اور توازن مستقل</t>
  </si>
  <si>
    <t>CdE1Sa18gIo</t>
  </si>
  <si>
    <t>https://www.youtube.com/watch?v=CdE1Sa18gIo</t>
  </si>
  <si>
    <t>OQ9a8C_t9Ps</t>
  </si>
  <si>
    <t>https://www.youtube.com/watch?v=OQ9a8C_t9Ps</t>
  </si>
  <si>
    <t>https://drive.google.com/file/d/14_7yyDFp5MxlrsQ-W0Wk9vBusOmNQTzT/view?usp=drive_link</t>
  </si>
  <si>
    <t>Calculating the equilibrium constant from the standard cell potential</t>
  </si>
  <si>
    <t>معیاری سیل کی صلاحیت سے توازن مستقل کا حساب لگانا</t>
  </si>
  <si>
    <t>kxNaVzQ07yc</t>
  </si>
  <si>
    <t>https://www.youtube.com/watch?v=kxNaVzQ07yc</t>
  </si>
  <si>
    <t>ZqK8NA36kuU</t>
  </si>
  <si>
    <t>https://www.youtube.com/watch?v=ZqK8NA36kuU</t>
  </si>
  <si>
    <t>https://drive.google.com/file/d/1K6C1RhmcKT8stgm--YwKfCNp7PswQDld/view?usp=drive_link</t>
  </si>
  <si>
    <t>Nernst equation</t>
  </si>
  <si>
    <t>نیرنسٹ مساوات</t>
  </si>
  <si>
    <t>QaOtsYouet0</t>
  </si>
  <si>
    <t>https://www.youtube.com/watch?v=QaOtsYouet0</t>
  </si>
  <si>
    <t>xPqgrG6w7JE</t>
  </si>
  <si>
    <t>https://www.youtube.com/watch?v=xPqgrG6w7JE</t>
  </si>
  <si>
    <t>https://drive.google.com/file/d/10sHK0umvNNzAicFXwZJjQLvml9BLnmNE/view?usp=drive_link</t>
  </si>
  <si>
    <t>Concentration cell</t>
  </si>
  <si>
    <t>حراستی سیل</t>
  </si>
  <si>
    <t>mMzbr5rm4j8</t>
  </si>
  <si>
    <t>https://www.youtube.com/watch?v=mMzbr5rm4j8</t>
  </si>
  <si>
    <t>KSBD2Fwoc5I</t>
  </si>
  <si>
    <t>https://www.youtube.com/watch?v=KSBD2Fwoc5I</t>
  </si>
  <si>
    <t>https://drive.google.com/file/d/1aBGVLGkhnnnXZxizTQG6tf3DcvHzezXQ/view?usp=drive_link</t>
  </si>
  <si>
    <t>Quantitative electrolysis</t>
  </si>
  <si>
    <t>مقداری الیکٹرولیسس</t>
  </si>
  <si>
    <t>QEUsZeKYsgo</t>
  </si>
  <si>
    <t>https://www.youtube.com/watch?v=QEUsZeKYsgo</t>
  </si>
  <si>
    <t>b1FUhjnWqp8</t>
  </si>
  <si>
    <t>https://www.youtube.com/watch?v=b1FUhjnWqp8</t>
  </si>
  <si>
    <t>https://drive.google.com/file/d/1IQwn-hh32FtYjTQnTemNHjl_kzEC34MV/view?usp=drive_link</t>
  </si>
  <si>
    <t>Electrolysis of molten sodium chloride</t>
  </si>
  <si>
    <t>پگھلے ہوئے سوڈیم کلورائد کا الیکٹرولیسس</t>
  </si>
  <si>
    <t>Q9BtOLDr0vg</t>
  </si>
  <si>
    <t>https://www.youtube.com/watch?v=Q9BtOLDr0vg</t>
  </si>
  <si>
    <t>_pAgOyKz2JM</t>
  </si>
  <si>
    <t>https://www.youtube.com/watch?v=_pAgOyKz2JM</t>
  </si>
  <si>
    <t>https://drive.google.com/file/d/1nvs66TrX22ut-D43wtgMD8FmshCkHQ0y/view?usp=drive_link</t>
  </si>
  <si>
    <t>Comparing formal charges to oxidation states</t>
  </si>
  <si>
    <t>آکسیکرن ریاستوں سے باضابطہ چارجز کا موازنہ کرنا</t>
  </si>
  <si>
    <t>CuGg-Tf8lPI</t>
  </si>
  <si>
    <t>https://www.youtube.com/watch?v=CuGg-Tf8lPI</t>
  </si>
  <si>
    <t>028NFcsMFwU</t>
  </si>
  <si>
    <t>https://www.youtube.com/watch?v=028NFcsMFwU</t>
  </si>
  <si>
    <t>https://drive.google.com/file/d/1U2NubX98ikTDsZe7rOwV3o9qDO_crlGA/view?usp=drive_link</t>
  </si>
  <si>
    <t>Metals and Non-metals</t>
  </si>
  <si>
    <t>Chemical properties of metals</t>
  </si>
  <si>
    <t>Metals reacting with oxygen</t>
  </si>
  <si>
    <t>دھاتیں اور غیر دھاتیں</t>
  </si>
  <si>
    <t>دھاتوں کی کیمیائی خصوصیات</t>
  </si>
  <si>
    <t>آکسیجن کے ساتھ رد عمل ظاہر کرنے والی دھاتیں</t>
  </si>
  <si>
    <t>vLKnFm2vCB0</t>
  </si>
  <si>
    <t>https://www.youtube.com/watch?v=vLKnFm2vCB0</t>
  </si>
  <si>
    <t>M0QRGretlIk</t>
  </si>
  <si>
    <t>https://www.youtube.com/watch?v=M0QRGretlIk</t>
  </si>
  <si>
    <t>https://drive.google.com/file/d/1g85WEBCYvXFPglI7t9kDbGn9KI-u_ZS5/view?usp=drive_link</t>
  </si>
  <si>
    <t>Nature of metal oxides</t>
  </si>
  <si>
    <t>دھات کے آکسائڈ کی نوعیت</t>
  </si>
  <si>
    <t>hyok0gpQaZk</t>
  </si>
  <si>
    <t>https://www.youtube.com/watch?v=hyok0gpQaZk</t>
  </si>
  <si>
    <t>_RZga99ei28</t>
  </si>
  <si>
    <t>https://www.youtube.com/watch?v=_RZga99ei28</t>
  </si>
  <si>
    <t>https://drive.google.com/file/d/1Up5IW-w5-0hkmmQtUQPDOpXR4ZYMHyiE/view?usp=drive_link</t>
  </si>
  <si>
    <t>Metals reacting with water</t>
  </si>
  <si>
    <t>دھاتیں پانی کے ساتھ رد عمل ظاہر کرتی ہیں</t>
  </si>
  <si>
    <t>9wPp-WoLfg4</t>
  </si>
  <si>
    <t>https://www.youtube.com/watch?v=9wPp-WoLfg4</t>
  </si>
  <si>
    <t>F9EUpA4cV6s</t>
  </si>
  <si>
    <t>https://www.youtube.com/watch?v=F9EUpA4cV6s</t>
  </si>
  <si>
    <t>https://drive.google.com/file/d/1qy9YHR5sbiGIy1-1kKlI1Na2y5iWnmO5/view?usp=drive_link</t>
  </si>
  <si>
    <t>Metals reacting with acid</t>
  </si>
  <si>
    <t>دھاتیں تیزاب کے ساتھ رد عمل ظاہر کرتی ہیں</t>
  </si>
  <si>
    <t>WDBJh0oYF8w</t>
  </si>
  <si>
    <t>https://www.youtube.com/watch?v=WDBJh0oYF8w</t>
  </si>
  <si>
    <t>Emsj1mphUlE</t>
  </si>
  <si>
    <t>https://www.youtube.com/watch?v=Emsj1mphUlE</t>
  </si>
  <si>
    <t>https://drive.google.com/file/d/1z7dI1znwnGA_FDrKNHKGfOYb2uMo7_Im/view?usp=drive_link</t>
  </si>
  <si>
    <t>Reactivity series</t>
  </si>
  <si>
    <t>رد عمل کی سیریز</t>
  </si>
  <si>
    <t>UH4b57cMKCM</t>
  </si>
  <si>
    <t>https://www.youtube.com/watch?v=UH4b57cMKCM</t>
  </si>
  <si>
    <t>DclwQcI_prc</t>
  </si>
  <si>
    <t>https://www.youtube.com/watch?v=DclwQcI_prc</t>
  </si>
  <si>
    <t>https://drive.google.com/file/d/1vDAr3ackGlc2WiqFHxrPWZrwRYCyCmpv/view?usp=drive_link</t>
  </si>
  <si>
    <t>Introduction to chemical reactions</t>
  </si>
  <si>
    <t>کیمیائی رد عمل کا تعارف</t>
  </si>
  <si>
    <t>1wQqGFebxyA</t>
  </si>
  <si>
    <t>https://www.youtube.com/watch?v=1wQqGFebxyA</t>
  </si>
  <si>
    <t>4UPbhs_Yv2k</t>
  </si>
  <si>
    <t>https://www.youtube.com/watch?v=4UPbhs_Yv2k</t>
  </si>
  <si>
    <t>https://drive.google.com/file/d/1xbrE6GatqewYzjNUwaHCxfkg4y88VvpV/view?usp=drive_link</t>
  </si>
  <si>
    <t>Combination and decomposition reaction part 1</t>
  </si>
  <si>
    <t>مجموعہ اور سڑن کا رد عمل حصہ 1</t>
  </si>
  <si>
    <t>6esN2vQCwrY&amp;t=85s</t>
  </si>
  <si>
    <t>https://www.youtube.com/watch?v=6esN2vQCwrY&amp;t=85s</t>
  </si>
  <si>
    <t>RhqO765kJHA</t>
  </si>
  <si>
    <t>https://www.youtube.com/watch?v=nfp4nfg_q54</t>
  </si>
  <si>
    <t>https://drive.google.com/file/d/1nwAdiTgmDmNOvO-ouPbMfcKvwis1tuS9/view</t>
  </si>
  <si>
    <t>The translated video title does not match the original video title. Furthermore the google drive URL and the translated video are not the same</t>
  </si>
  <si>
    <t>Combination and decomposition reaction part 2</t>
  </si>
  <si>
    <t>مجموعہ اور سڑن کا رد عمل حصہ 2</t>
  </si>
  <si>
    <t>JX5Eeh9o-vo</t>
  </si>
  <si>
    <t>https://www.youtube.com/watch?v=JX5Eeh9o-vo</t>
  </si>
  <si>
    <t>https://drive.google.com/file/d/17z4ucJDb4WeW6wZLOQ4ChXe4BDmhA191/view?usp=drive_link</t>
  </si>
  <si>
    <t>Displacement reaction</t>
  </si>
  <si>
    <t>نقل مکانی کا رد عمل</t>
  </si>
  <si>
    <t>v=uwrBiqKoE6Q</t>
  </si>
  <si>
    <t>https://www.youtube.com/watch?v=v=uwrBiqKoE6Q</t>
  </si>
  <si>
    <t>WIY1ySpdggg</t>
  </si>
  <si>
    <t>https://www.youtube.com/watch?v=WIY1ySpdggg</t>
  </si>
  <si>
    <t>https://drive.google.com/file/d/1pBKMzg0emJKyTCf2kC5qYD2ZIysN6L8f/view?usp=drive_link</t>
  </si>
  <si>
    <t>Double displacement reaction</t>
  </si>
  <si>
    <t>ڈبل نقل مکانی کا رد عمل</t>
  </si>
  <si>
    <t>zEnY9lUPDec</t>
  </si>
  <si>
    <t>https://www.youtube.com/watch?v=zEnY9lUPDec</t>
  </si>
  <si>
    <t>RVZz9NS_n-s</t>
  </si>
  <si>
    <t>https://www.youtube.com/watch?v=RVZz9NS_n-s</t>
  </si>
  <si>
    <t>https://drive.google.com/file/d/1kcm1Q99JqSMq36vbIM1aZmGdXoy35NzZ/view?usp=drive_link</t>
  </si>
  <si>
    <t>Exothermic and endothermic reactions</t>
  </si>
  <si>
    <t>exothermic اور endothermic رد عمل</t>
  </si>
  <si>
    <t>NOmoGxniQoM</t>
  </si>
  <si>
    <t>https://www.youtube.com/watch?v=NOmoGxniQoM</t>
  </si>
  <si>
    <t>lzh5_S3eBdA</t>
  </si>
  <si>
    <t>https://www.youtube.com/watch?v=lzh5_S3eBdA</t>
  </si>
  <si>
    <t>https://drive.google.com/file/d/1PFWzqfFblylgBn22bX_EKAdlnw0ijeTg/view?usp=drive_link</t>
  </si>
  <si>
    <t>All types of reaction solved examples</t>
  </si>
  <si>
    <t>ہر قسم کے رد عمل حل شدہ مثالوں کو حل کیا</t>
  </si>
  <si>
    <t>kAKDFNWMixU&amp;t=201s</t>
  </si>
  <si>
    <t>https://www.youtube.com/watch?v=kAKDFNWMixU&amp;t=201s</t>
  </si>
  <si>
    <t>nfp4nfg_q54</t>
  </si>
  <si>
    <t>https://drive.google.com/drive/search?q=all%20types</t>
  </si>
  <si>
    <t>Google drive link is not working.</t>
  </si>
  <si>
    <t>Exothermic and endothermic reactions common processes and solved examples</t>
  </si>
  <si>
    <t>exothermic اور endothermic رد عمل عام عمل اور حل شدہ مثالوں کو</t>
  </si>
  <si>
    <t>x5xLkfg5hz8</t>
  </si>
  <si>
    <t>https://www.youtube.com/watch?v=x5xLkfg5hz8</t>
  </si>
  <si>
    <t>PSRFqYRgCRw</t>
  </si>
  <si>
    <t>https://www.youtube.com/watch?v=PSRFqYRgCRw</t>
  </si>
  <si>
    <t>https://drive.google.com/file/d/1Wbepqty5NURIOpc9wZkWNR5harxbq1yO/view?usp=drive_link</t>
  </si>
  <si>
    <t>Extraction of metals - overview</t>
  </si>
  <si>
    <t>دھاتوں کا نکالنا - جائزہ</t>
  </si>
  <si>
    <t>1XgIG65b8_4</t>
  </si>
  <si>
    <t>https://www.youtube.com/watch?v=1XgIG65b8_4</t>
  </si>
  <si>
    <t>Jel9fUr3JwY</t>
  </si>
  <si>
    <t>https://www.youtube.com/watch?v=Jel9fUr3JwY</t>
  </si>
  <si>
    <t>https://drive.google.com/file/d/1LtuyGXIFyVTVXc1FsvcwSx9aDFtNivCu/view?usp=drive_link</t>
  </si>
  <si>
    <t>Occurrance of metals</t>
  </si>
  <si>
    <t>Roasting and calcination - extraction of metal</t>
  </si>
  <si>
    <t>دھاتوں کی موجودگی</t>
  </si>
  <si>
    <t>روسٹنگ اور کیلکینیشن - دھات کا نکالنا</t>
  </si>
  <si>
    <t>tDampkkeS8Q</t>
  </si>
  <si>
    <t>https://www.youtube.com/watch?v=tDampkkeS8Q</t>
  </si>
  <si>
    <t>gAwvYBr6BDo</t>
  </si>
  <si>
    <t>https://www.youtube.com/watch?v=gAwvYBr6BDo</t>
  </si>
  <si>
    <t>https://drive.google.com/file/d/1IH5oW-yglKS6OvAwBy_PvNQeEoP457PM/view?usp=drive_link</t>
  </si>
  <si>
    <t>Reduction of metal oxides - extraction of metals</t>
  </si>
  <si>
    <t>دھات کے آکسائڈز میں کمی - دھاتوں کا نکالنا</t>
  </si>
  <si>
    <t>YnDIruChpHU</t>
  </si>
  <si>
    <t>https://www.youtube.com/watch?v=YnDIruChpHU</t>
  </si>
  <si>
    <t>QWC0PXried0</t>
  </si>
  <si>
    <t>https://www.youtube.com/watch?v=QWC0PXried0</t>
  </si>
  <si>
    <t>https://drive.google.com/file/d/19Ma8CBwMFHGELueXvu8sJN-lIEBJETyt/view</t>
  </si>
  <si>
    <t>The google drive URL opens to a word file not a downloadable video</t>
  </si>
  <si>
    <t>Electrolytic refining of metals</t>
  </si>
  <si>
    <t>دھاتوں کی الیکٹرویلیٹک تطہیر</t>
  </si>
  <si>
    <t>zpUIeN48A9c</t>
  </si>
  <si>
    <t>https://www.youtube.com/watch?v=zpUIeN48A9c</t>
  </si>
  <si>
    <t>Ikl3TlRJV60</t>
  </si>
  <si>
    <t>https://www.youtube.com/watch?v=Ikl3TlRJV60</t>
  </si>
  <si>
    <t>https://drive.google.com/file/d/1INZw4BP_3HaHjGlOzmTnUX8ZCYWQxUCn/view?usp=drive_link</t>
  </si>
  <si>
    <t>First law of thermodynamics introduction</t>
  </si>
  <si>
    <t>تھرموڈینامکس کا تعارف کا پہلا قانون</t>
  </si>
  <si>
    <t>vny1qUaToHw</t>
  </si>
  <si>
    <t>https://www.youtube.com/watch?v=vny1qUaToHw</t>
  </si>
  <si>
    <t>TS19-dv91dI</t>
  </si>
  <si>
    <t>https://www.youtube.com/watch?v=TS19-dv91dI</t>
  </si>
  <si>
    <t>https://drive.google.com/file/d/1Uzglz51Id9W2rTvuqm-Is2nh8cuzml1V/view?usp=drive_link</t>
  </si>
  <si>
    <t>Resonance structures</t>
  </si>
  <si>
    <t>Resonance and acid base chemistry</t>
  </si>
  <si>
    <t>Carbon as a building block of life</t>
  </si>
  <si>
    <t>گونج ڈھانچے</t>
  </si>
  <si>
    <t>گونج اور ایسڈ بیس کیمسٹری</t>
  </si>
  <si>
    <t>کاربن زندگی کے ایک بلڈنگ بلاک کے طور پر</t>
  </si>
  <si>
    <t>JgYlogdtJDo</t>
  </si>
  <si>
    <t>https://www.youtube.com/watch?v=JgYlogdtJDo</t>
  </si>
  <si>
    <t>Pzas3WEqTxs</t>
  </si>
  <si>
    <t>https://www.youtube.com/watch?v=Pzas3WEqTxs</t>
  </si>
  <si>
    <t>https://drive.google.com/file/d/1u5TYk9btJxteEDwqUuSR63xgtjBwt98_/view?usp=drive_link</t>
  </si>
  <si>
    <t>Properties of carbon</t>
  </si>
  <si>
    <t>Isomers</t>
  </si>
  <si>
    <t>کاربن کی خصوصیات</t>
  </si>
  <si>
    <t>isomers</t>
  </si>
  <si>
    <t>z8M4EciPpYI</t>
  </si>
  <si>
    <t>https://www.youtube.com/watch?v=z8M4EciPpYI</t>
  </si>
  <si>
    <t>HDpLqG-D8VU</t>
  </si>
  <si>
    <t>https://www.youtube.com/watch?v=HDpLqG-D8VU</t>
  </si>
  <si>
    <t>https://drive.google.com/file/d/1VkkZvHK_ggW8-__B39VfYZbNUEPvOYLC/view?usp=drive_link</t>
  </si>
  <si>
    <t>Formal charge on carbon</t>
  </si>
  <si>
    <t>کاربن پر باضابطہ چارج</t>
  </si>
  <si>
    <t>7p2qfyqiXHc</t>
  </si>
  <si>
    <t>https://www.youtube.com/watch?v=7p2qfyqiXHc</t>
  </si>
  <si>
    <t>w2g4h4xEgIc</t>
  </si>
  <si>
    <t>https://www.youtube.com/watch?v=w2g4h4xEgIc</t>
  </si>
  <si>
    <t>https://drive.google.com/file/d/146VvcihkuC7xMrVzQI-zumlxarDMinZU/view?t=20s</t>
  </si>
  <si>
    <t>Formal charge on nitrogen</t>
  </si>
  <si>
    <t>نائٹروجن پر باضابطہ چارج</t>
  </si>
  <si>
    <t>5-MM39VCwc0</t>
  </si>
  <si>
    <t>https://www.youtube.com/watch?v=5-MM39VCwc0</t>
  </si>
  <si>
    <t>s9pOfjI3aNs</t>
  </si>
  <si>
    <t>https://www.youtube.com/watch?v=s9pOfjI3aNs</t>
  </si>
  <si>
    <t>https://drive.google.com/file/d/132uTTyBYjKWytn4d5InKAla4oG3jQ8qF/view?usp=drive_link</t>
  </si>
  <si>
    <t>Formal charge on oxygen</t>
  </si>
  <si>
    <t>آکسیجن پر باضابطہ چارج</t>
  </si>
  <si>
    <t>8x8tA4YPhJw</t>
  </si>
  <si>
    <t>https://www.youtube.com/watch?v=8x8tA4YPhJw</t>
  </si>
  <si>
    <t>eTq5yiuivjw</t>
  </si>
  <si>
    <t>https://www.youtube.com/watch?v=eTq5yiuivjw</t>
  </si>
  <si>
    <t>https://drive.google.com/file/d/1NBv3M3VCWRNAEvFmV3-NkyQfKEo99Uks/view?usp=drive_link</t>
  </si>
  <si>
    <t>7BgiKyvviyU</t>
  </si>
  <si>
    <t>https://www.youtube.com/watch?v=7BgiKyvviyU</t>
  </si>
  <si>
    <t>hAfrVyxRQvY</t>
  </si>
  <si>
    <t>https://www.youtube.com/watch?v=hAfrVyxRQvY</t>
  </si>
  <si>
    <t>https://drive.google.com/file/d/1BJSa0kxZfSadS3nJcBeGeO90tbGjjsmu/view?usp=drive_link</t>
  </si>
  <si>
    <t>Resonance structure patterns</t>
  </si>
  <si>
    <t>گونج ڈھانچے کے نمونے</t>
  </si>
  <si>
    <t>UHZHkZ6_H5o</t>
  </si>
  <si>
    <t>https://www.youtube.com/watch?v=UHZHkZ6_H5o</t>
  </si>
  <si>
    <t>fbxaii2Qhcs</t>
  </si>
  <si>
    <t>https://www.youtube.com/watch?v=fbxaii2Qhcs</t>
  </si>
  <si>
    <t>https://drive.google.com/file/d/1AyEmDOhZGhPS7Fv2Csz9kYjsw3zeSy66/view?usp=drive_link</t>
  </si>
  <si>
    <t>Common mistakes when drawing resonance structure</t>
  </si>
  <si>
    <t>گونج ڈھانچے کو ڈرائنگ کرتے وقت عام غلطیاں</t>
  </si>
  <si>
    <t>qpP8D7yQV50</t>
  </si>
  <si>
    <t>https://www.youtube.com/watch?v=qpP8D7yQV50</t>
  </si>
  <si>
    <t>r7IJKMiRbS4&amp;t=43s</t>
  </si>
  <si>
    <t>https://www.youtube.com/watch?v=r7IJKMiRbS4&amp;t=43s</t>
  </si>
  <si>
    <t>https://drive.google.com/file/d/1TnPj9EoqrR1atm3iCMFANBWBdtBvn3eT/view?usp=drive_link</t>
  </si>
  <si>
    <t>Resonance structures and hybridization</t>
  </si>
  <si>
    <t>گونج ڈھانچے اور ہائبرڈائزیشن</t>
  </si>
  <si>
    <t>kQCS1AhAnMI</t>
  </si>
  <si>
    <t>https://www.youtube.com/watch?v=kQCS1AhAnMI</t>
  </si>
  <si>
    <t>ibIxoNYMrq8</t>
  </si>
  <si>
    <t>https://www.youtube.com/watch?v=ibIxoNYMrq8</t>
  </si>
  <si>
    <t>https://drive.google.com/file/d/1ThmUp529MgKfj7JeRbLyRQZVlB_x01TP/view?usp=drive_link</t>
  </si>
  <si>
    <t>Organic acid-base mechanisms</t>
  </si>
  <si>
    <t>نامیاتی ایسڈ بیس میکانزم</t>
  </si>
  <si>
    <t>3Wmi6xGhy9A</t>
  </si>
  <si>
    <t>https://www.youtube.com/watch?v=3Wmi6xGhy9A</t>
  </si>
  <si>
    <t>https://drive.google.com/file/d/1D8La6u4WAwEPBjxrjoAHkOqjFNAGZ6O5/view?usp=drive_link</t>
  </si>
  <si>
    <t>Substitution and elimination reactions</t>
  </si>
  <si>
    <t>Free radical reaction</t>
  </si>
  <si>
    <t>Nucleophilicity (nucleophile strength)</t>
  </si>
  <si>
    <t>متبادل اور خاتمے کے رد عمل</t>
  </si>
  <si>
    <t>مفت بنیاد پرست رد عمل</t>
  </si>
  <si>
    <t>نیوکلیوفیلیسٹی (نیوکلیوفائل طاقت)</t>
  </si>
  <si>
    <t>Q4ZO05VQEqQ</t>
  </si>
  <si>
    <t>https://www.youtube.com/watch?v=Q4ZO05VQEqQ</t>
  </si>
  <si>
    <t>CpzDzt2pN7k</t>
  </si>
  <si>
    <t>https://www.youtube.com/watch?v=CpzDzt2pN7k</t>
  </si>
  <si>
    <t>https://drive.google.com/file/d/19pVmliPNytTY056C81ePGkNkRcxT4HlI/view?usp=drive_link</t>
  </si>
  <si>
    <t>Nucleophilicity and basicity</t>
  </si>
  <si>
    <t>Nucleophilicity vs. basicity</t>
  </si>
  <si>
    <t>نیوکلیوفیلیسیٹی اور بنیادییت</t>
  </si>
  <si>
    <t>نیوکلیوفیلیسیٹی بمقابلہ بنیادی</t>
  </si>
  <si>
    <t>Mx7KM-k2MMo</t>
  </si>
  <si>
    <t>https://www.youtube.com/watch?v=Mx7KM-k2MMo</t>
  </si>
  <si>
    <t>h7KAmfO-wcQ</t>
  </si>
  <si>
    <t>https://www.youtube.com/watch?v=h7KAmfO-wcQ</t>
  </si>
  <si>
    <t>https://drive.google.com/file/d/1tfR8ZNHYDhu2CFKXwXOe7NG-xVO4islU/view?usp=drive_link</t>
  </si>
  <si>
    <t>E2 reactions</t>
  </si>
  <si>
    <t>E2 رد عمل</t>
  </si>
  <si>
    <t>J0gXdEAaSiA</t>
  </si>
  <si>
    <t>https://www.youtube.com/watch?v=J0gXdEAaSiA</t>
  </si>
  <si>
    <t>boJL-3Du2IQ</t>
  </si>
  <si>
    <t>https://www.youtube.com/watch?v=boJL-3Du2IQ</t>
  </si>
  <si>
    <t>https://drive.google.com/file/d/1bp7y4U7_D0Xn4RF7Ji9zDXGEqNtD3sl3/view?usp=drive_link</t>
  </si>
  <si>
    <t>Elimination reactions</t>
  </si>
  <si>
    <t>E1 reactions</t>
  </si>
  <si>
    <t>خاتمے کے رد عمل</t>
  </si>
  <si>
    <t>E1 رد عمل</t>
  </si>
  <si>
    <t>U9dGHwsewNk</t>
  </si>
  <si>
    <t>https://www.youtube.com/watch?v=U9dGHwsewNk</t>
  </si>
  <si>
    <t>N5vnkxLI4P4</t>
  </si>
  <si>
    <t>https://www.youtube.com/watch?v=N5vnkxLI4P4</t>
  </si>
  <si>
    <t>https://drive.google.com/file/d/1C-17wr8sW6kf4LFuBkfvQyUcZpVZZACD/view?usp=drive_link</t>
  </si>
  <si>
    <t>Zaitsev's rule</t>
  </si>
  <si>
    <t>زیتسف کا قاعدہ</t>
  </si>
  <si>
    <t>2jO--kC3aqk</t>
  </si>
  <si>
    <t>https://www.youtube.com/watch?v=2jO--kC3aqk</t>
  </si>
  <si>
    <t>yYL7Md6wDso</t>
  </si>
  <si>
    <t>https://www.youtube.com/watch?v=yYL7Md6wDso</t>
  </si>
  <si>
    <t>https://drive.google.com/file/d/13u3FTS0oaijjCBzB95jnPcCDyTDUi-2c/view?usp=drive_link</t>
  </si>
  <si>
    <t>Comparing e2, e1, sn2, sn1 reactions</t>
  </si>
  <si>
    <t>E2 ، E1 ، SN2 ، SN1 رد عمل کا موازنہ کرنا</t>
  </si>
  <si>
    <t>12Rvts2NR7M</t>
  </si>
  <si>
    <t>https://www.youtube.com/watch?v=12Rvts2NR7M</t>
  </si>
  <si>
    <t>VbExG8VtlPM</t>
  </si>
  <si>
    <t>https://www.youtube.com/watch?v=VbExG8VtlPM</t>
  </si>
  <si>
    <t>https://drive.google.com/file/d/1A-9XzTBkRf7ZkCavJLlxBxPQdchvG0kT/view?usp=drive_link</t>
  </si>
  <si>
    <t>Sn1/Sn2/E1/E2</t>
  </si>
  <si>
    <t>E2 e1 sn2 sn1 reactions example 2</t>
  </si>
  <si>
    <t>SN1/SN2/E1/E2</t>
  </si>
  <si>
    <t>E2 E1 SN2 SN1 رد عمل مثال 2</t>
  </si>
  <si>
    <t>vinEPfrqfiU</t>
  </si>
  <si>
    <t>https://www.youtube.com/watch?v=vinEPfrqfiU</t>
  </si>
  <si>
    <t>9rub7BGngQI</t>
  </si>
  <si>
    <t>https://www.youtube.com/watch?v=9rub7BGngQI</t>
  </si>
  <si>
    <t>https://drive.google.com/file/d/1xu-4uNSZlfD6z4muOiEQzZFHjzRZ7Rns/view?usp=drive_link</t>
  </si>
  <si>
    <t>E2 e1 sn2 sn1 reactions example 3</t>
  </si>
  <si>
    <t>E2 E1 SN2 SN1 رد عمل مثال 3</t>
  </si>
  <si>
    <t>MtwvLru62Qw</t>
  </si>
  <si>
    <t>https://www.youtube.com/watch?v=MtwvLru62Qw</t>
  </si>
  <si>
    <t>oQXqV2AS3wg</t>
  </si>
  <si>
    <t>https://www.youtube.com/watch?v=oQXqV2AS3wg</t>
  </si>
  <si>
    <t>https://drive.google.com/file/d/16aNy3CV69PMHxkKTGnFhE30uOsQrSRNw/view?usp=drive_link</t>
  </si>
  <si>
    <t>Identifying nucleophilic and electrophilic centers</t>
  </si>
  <si>
    <t>نیوکلیوفیلک اور الیکٹروفیلک مراکز کی نشاندہی کرنا</t>
  </si>
  <si>
    <t>Z4F88tTx9-8</t>
  </si>
  <si>
    <t>https://www.youtube.com/watch?v=Z4F88tTx9-8</t>
  </si>
  <si>
    <t>bowE9NvkwhA</t>
  </si>
  <si>
    <t>https://www.youtube.com/watch?v=bowE9NvkwhA</t>
  </si>
  <si>
    <t>https://drive.google.com/file/d/1MKcQjQVEQVS7OI8Tf8TgoVIqhwDGDTRs/view?usp=drive_link</t>
  </si>
  <si>
    <t>Sn1 and Sn2</t>
  </si>
  <si>
    <t>Curly arrow conventions in organic chemistry</t>
  </si>
  <si>
    <t>SN1 اور SN2</t>
  </si>
  <si>
    <t>نامیاتی کیمسٹری میں گھوبگھرالی تیر والے کنونشنز</t>
  </si>
  <si>
    <t>-z2yk8yxv08</t>
  </si>
  <si>
    <t>https://www.youtube.com/watch?v=-z2yk8yxv08</t>
  </si>
  <si>
    <t>zNdiiGuU5SA</t>
  </si>
  <si>
    <t>https://www.youtube.com/watch?v=zNdiiGuU5SA</t>
  </si>
  <si>
    <t>https://drive.google.com/file/d/1GNCSOxU-u0cyulJkKa9OEK0PE-QfE_Zh/view?usp=drive_link</t>
  </si>
  <si>
    <t>Alkyl halide nomenclature and classification</t>
  </si>
  <si>
    <t>الکائل ہالیڈ نام اور درجہ بندی</t>
  </si>
  <si>
    <t>aaZ-isZs4ko</t>
  </si>
  <si>
    <t>https://www.youtube.com/watch?v=aaZ-isZs4ko</t>
  </si>
  <si>
    <t>R9_gqhPooRY</t>
  </si>
  <si>
    <t>https://www.youtube.com/watch?v=R9_gqhPooRY</t>
  </si>
  <si>
    <t>https://drive.google.com/file/d/1H3sWGjwG8456M4lEih1IosVh_GzVOdDW/view?usp=drive_link</t>
  </si>
  <si>
    <t>Sn1 mechanism: kinetics and substrate</t>
  </si>
  <si>
    <t>SN1 میکانزم: متحرک اور سبسٹریٹ</t>
  </si>
  <si>
    <t>wnjxQsAvkJ8</t>
  </si>
  <si>
    <t>https://www.youtube.com/watch?v=wnjxQsAvkJ8</t>
  </si>
  <si>
    <t>17gCEI3Axiw</t>
  </si>
  <si>
    <t>https://www.youtube.com/watch?v=17gCEI3Axiw</t>
  </si>
  <si>
    <t>https://drive.google.com/file/d/1ykv90D5xAgkvy3OQmNEINVKPQ9U8jTqL/view?usp=drive_link</t>
  </si>
  <si>
    <t>Sn1 mechanism: stereochemistry</t>
  </si>
  <si>
    <t>SN1 میکانزم: سٹیریو کیمسٹری</t>
  </si>
  <si>
    <t>sDZDgctzbkI</t>
  </si>
  <si>
    <t>https://www.youtube.com/watch?v=sDZDgctzbkI</t>
  </si>
  <si>
    <t>9c3alJvHkfg</t>
  </si>
  <si>
    <t>https://www.youtube.com/watch?v=9c3alJvHkfg</t>
  </si>
  <si>
    <t>https://drive.google.com/file/d/1AK5W0cC_04SmltA8K9pd_F1aBTAf62Mw/view?usp=drive_link</t>
  </si>
  <si>
    <t>Carbocation stability and rearrangement introduction</t>
  </si>
  <si>
    <t>کاربوکیشن استحکام اور دوبارہ ترتیب کا تعارف</t>
  </si>
  <si>
    <t>VH0ciDED3wM</t>
  </si>
  <si>
    <t>https://www.youtube.com/watch?v=VH0ciDED3wM</t>
  </si>
  <si>
    <t>5k52EBJogxU</t>
  </si>
  <si>
    <t>https://www.youtube.com/watch?v=5k52EBJogxU</t>
  </si>
  <si>
    <t>https://drive.google.com/file/d/1-e8UgcJ6amoybI8OYAH8puo3l4jz5h0D/view?usp=drive_link</t>
  </si>
  <si>
    <t>Carbocation rearrangement practice</t>
  </si>
  <si>
    <t>کاربوکیشن کی بحالی کی مشق</t>
  </si>
  <si>
    <t>Dv5GU9m71YY</t>
  </si>
  <si>
    <t>https://www.youtube.com/watch?v=Dv5GU9m71YY</t>
  </si>
  <si>
    <t>qo-rhl-Y-yA</t>
  </si>
  <si>
    <t>https://www.youtube.com/watch?v=qo-rhl-Y-yA</t>
  </si>
  <si>
    <t>https://drive.google.com/file/d/1QVaftpAxaY8F9uwzkGIKBpqk--lQK-Zn/view?usp=drive_link</t>
  </si>
  <si>
    <t>Sn1 mechanism: carbocation rearrangement</t>
  </si>
  <si>
    <t>SN1 میکانزم: کاربوکیشن کی بحالی</t>
  </si>
  <si>
    <t>YddDLLDhPvM&amp;t</t>
  </si>
  <si>
    <t>https://www.youtube.com/watch?v=YddDLLDhPvM&amp;t</t>
  </si>
  <si>
    <t>MftkPSF6OdQ</t>
  </si>
  <si>
    <t>https://www.youtube.com/watch?v=MftkPSF6OdQ</t>
  </si>
  <si>
    <t>https://drive.google.com/file/d/1dJJkSDtRxyKEuvwllCd6bZhbWJCYT07i/view?usp=drive_link</t>
  </si>
  <si>
    <t>Sn1 carbocation rearrangement (advanced)</t>
  </si>
  <si>
    <t>SN1 کاربوکیشن کی بحالی (اعلی درجے کی)</t>
  </si>
  <si>
    <t>0geM5he7Oic</t>
  </si>
  <si>
    <t>https://www.youtube.com/watch?v=0geM5he7Oic</t>
  </si>
  <si>
    <t>QI-nKKusxJU</t>
  </si>
  <si>
    <t>https://www.youtube.com/watch?v=QI-nKKusxJU</t>
  </si>
  <si>
    <t>https://drive.google.com/file/d/1s1VEGH0kJ4nY-DttQgEpiO0XOwseJ12B/view?usp=drive_link</t>
  </si>
  <si>
    <t>Sn2 mechanism: kinetics and substrate</t>
  </si>
  <si>
    <t>SN2 میکانزم: متحرک اور سبسٹریٹ</t>
  </si>
  <si>
    <t>3LiyCxCTrqo</t>
  </si>
  <si>
    <t>https://www.youtube.com/watch?v=3LiyCxCTrqo</t>
  </si>
  <si>
    <t>Nx4zh8hUbFE</t>
  </si>
  <si>
    <t>https://www.youtube.com/watch?v=Nx4zh8hUbFE</t>
  </si>
  <si>
    <t>https://drive.google.com/file/d/1462XQZ2NMABKkhjvuxkVDjw5rkYav96s/view?usp=drive_link</t>
  </si>
  <si>
    <t>Sn2 mechanism: stereospecificity</t>
  </si>
  <si>
    <t>SN2 میکانزم: دقیانوسی تصور</t>
  </si>
  <si>
    <t>eaQyzkAZGjM</t>
  </si>
  <si>
    <t>https://www.youtube.com/watch?v=eaQyzkAZGjM</t>
  </si>
  <si>
    <t>gnIK8tgDhLY</t>
  </si>
  <si>
    <t>https://www.youtube.com/watch?v=gnIK8tgDhLY</t>
  </si>
  <si>
    <t>https://drive.google.com/file/d/1tFUaYMcFGRy3hgbNknGgkK6rgYjozzV6/view?usp=drive_link</t>
  </si>
  <si>
    <t>Sn1 and sn2: leaving group</t>
  </si>
  <si>
    <t>SN1 اور SN2: گروپ چھوڑنا</t>
  </si>
  <si>
    <t>lxnAwd8OXaA</t>
  </si>
  <si>
    <t>https://www.youtube.com/watch?v=lxnAwd8OXaA</t>
  </si>
  <si>
    <t>nC3HVAtzLe0</t>
  </si>
  <si>
    <t>https://www.youtube.com/watch?v=nC3HVAtzLe0</t>
  </si>
  <si>
    <t>https://drive.google.com/file/d/1mVxwTT1lRBYvQMwDK9hxh-eOe7UR8Cf9/view?usp=drive_link</t>
  </si>
  <si>
    <t>Sn1 vs sn2: solvent effects</t>
  </si>
  <si>
    <t>SN1 بمقابلہ SN2: سالوینٹ اثرات</t>
  </si>
  <si>
    <t>My5SpT9E37c</t>
  </si>
  <si>
    <t>https://www.youtube.com/watch?v=My5SpT9E37c</t>
  </si>
  <si>
    <t>vy9XlKoNa8A</t>
  </si>
  <si>
    <t>https://www.youtube.com/watch?v=vy9XlKoNa8A</t>
  </si>
  <si>
    <t>https://drive.google.com/file/d/1SjbxbehOS4DySmbeEokUQswrp3aefwq9/view?usp=drive_link</t>
  </si>
  <si>
    <t>Sn1 vs sn2: summary</t>
  </si>
  <si>
    <t>SN1 بمقابلہ SN2: خلاصہ</t>
  </si>
  <si>
    <t>wCspf85eQQo</t>
  </si>
  <si>
    <t>https://www.youtube.com/watch?v=wCspf85eQQo</t>
  </si>
  <si>
    <t>9mwpdiEA4xE</t>
  </si>
  <si>
    <t>https://www.youtube.com/watch?v=9mwpdiEA4xE</t>
  </si>
  <si>
    <t>https://drive.google.com/file/d/1b9B6yAKjsHUF2878CRWNwuCheKsROctc/view?usp=drive_link</t>
  </si>
  <si>
    <t>E1 mechanism: kinetics and substrate</t>
  </si>
  <si>
    <t>E1 میکانزم: حرکیات اور سبسٹریٹ</t>
  </si>
  <si>
    <t>l-g2xEV-z7o</t>
  </si>
  <si>
    <t>https://www.youtube.com/watch?v=l-g2xEV-z7o</t>
  </si>
  <si>
    <t>-yedPKDYlbc</t>
  </si>
  <si>
    <t>https://www.youtube.com/watch?v=-yedPKDYlbc</t>
  </si>
  <si>
    <t>https://drive.google.com/file/d/10rO6nXByooHIUfjluK66Y28MsWq0btVI/view?usp=drive_link</t>
  </si>
  <si>
    <t>E1 and E2 reactions</t>
  </si>
  <si>
    <t>E1 mechanism: stereoselectivity</t>
  </si>
  <si>
    <t>E1 اور E2 رد عمل</t>
  </si>
  <si>
    <t>E1 میکانزم: سٹیریوسیلیٹیٹیٹی</t>
  </si>
  <si>
    <t>4fdEhh6YNE4</t>
  </si>
  <si>
    <t>https://www.youtube.com/watch?v=4fdEhh6YNE4</t>
  </si>
  <si>
    <t>JJbpOMnkDyM</t>
  </si>
  <si>
    <t>https://www.youtube.com/watch?v=JJbpOMnkDyM</t>
  </si>
  <si>
    <t>https://drive.google.com/file/d/1vCrBbjFDGD0_MkzgKHuz5DNjKrul5aqh/view?usp=drive_link</t>
  </si>
  <si>
    <t>E1 mechanism: carbocations and rearrangements</t>
  </si>
  <si>
    <t>E1 میکانزم: کاربوکیشنز اور دوبارہ ترتیب</t>
  </si>
  <si>
    <t>AiGGaJfoQ1Y</t>
  </si>
  <si>
    <t>https://www.youtube.com/watch?v=AiGGaJfoQ1Y</t>
  </si>
  <si>
    <t>0Lh3hUfHbYk</t>
  </si>
  <si>
    <t>https://www.youtube.com/watch?v=0Lh3hUfHbYk</t>
  </si>
  <si>
    <t>https://drive.google.com/file/d/1eSED8r9MPio4zaJPM0XmMMxHcvVA9JnW/view?usp=drive_link</t>
  </si>
  <si>
    <t>E2 mechanism: kinetics and substrate</t>
  </si>
  <si>
    <t>E2 میکانزم: متحرک اور سبسٹریٹ</t>
  </si>
  <si>
    <t>AJGrSWxPrd8</t>
  </si>
  <si>
    <t>https://www.youtube.com/watch?v=AJGrSWxPrd8</t>
  </si>
  <si>
    <t>ZRLTBXz1824</t>
  </si>
  <si>
    <t>https://www.youtube.com/watch?v=ZRLTBXz1824</t>
  </si>
  <si>
    <t>https://drive.google.com/file/d/1ZUhwdy3Mlly_fZUD5h_e2JcCDyTk3AaY/view?usp=drive_link</t>
  </si>
  <si>
    <t>E2 mechanism: regioselectivity</t>
  </si>
  <si>
    <t>E2 میکانزم: ریگوسلیکٹیٹی</t>
  </si>
  <si>
    <t>gPr0Zn67Rf0</t>
  </si>
  <si>
    <t>https://www.youtube.com/watch?v=gPr0Zn67Rf0</t>
  </si>
  <si>
    <t>WtwXTZqDlhI</t>
  </si>
  <si>
    <t>https://www.youtube.com/watch?v=WtwXTZqDlhI</t>
  </si>
  <si>
    <t>https://drive.google.com/file/d/1nEH96mdXiM-t7lxjaYh0Nyx0Sv60-bYi/view?usp=drive_link</t>
  </si>
  <si>
    <t>E2 elimination: stereoselectivity</t>
  </si>
  <si>
    <t>E2 خاتمہ: سٹیریوسیلیٹیٹیٹی</t>
  </si>
  <si>
    <t>yQfLOhgIY_U</t>
  </si>
  <si>
    <t>https://www.youtube.com/watch?v=yQfLOhgIY_U</t>
  </si>
  <si>
    <t>Ov6TEQiLggI</t>
  </si>
  <si>
    <t>https://www.youtube.com/watch?v=Ov6TEQiLggI</t>
  </si>
  <si>
    <t>https://drive.google.com/file/d/1jbts7-BmDXGmcJzZW4P5prmeVtVOwcYa/view?usp=drive_link</t>
  </si>
  <si>
    <t>E2 elimination: stereospecificity</t>
  </si>
  <si>
    <t>E2 خاتمہ: دقیانوسی تصور</t>
  </si>
  <si>
    <t>ihXlnX3gJTU</t>
  </si>
  <si>
    <t>https://www.youtube.com/watch?v=ihXlnX3gJTU</t>
  </si>
  <si>
    <t>Ghu3SC6xMJM</t>
  </si>
  <si>
    <t>https://www.youtube.com/watch?v=Ghu3SC6xMJM</t>
  </si>
  <si>
    <t>https://drive.google.com/file/d/1eHpMl35h_AMlmHHrQ55icx2FlMaibgdd/view?usp=drive_link</t>
  </si>
  <si>
    <t>E2 elimination: substituted cyclohexanes</t>
  </si>
  <si>
    <t>E2 خاتمہ: متبادل سائکلوہیکسینز</t>
  </si>
  <si>
    <t>PP7T8vpT2KI</t>
  </si>
  <si>
    <t>https://www.youtube.com/watch?v=PP7T8vpT2KI</t>
  </si>
  <si>
    <t>UhnxY6FgYiY</t>
  </si>
  <si>
    <t>https://www.youtube.com/watch?v=UhnxY6FgYiY</t>
  </si>
  <si>
    <t>https://drive.google.com/file/d/1Oja8O9Tw2wOAbalGn-gH3EEhLITvAfEo/view?usp=drive_link</t>
  </si>
  <si>
    <t>Regioselectivity, stereoselectivity, and stereospecificity</t>
  </si>
  <si>
    <t>ریگیوسلیکٹویٹی ، سٹیریوسیلیکٹیٹی ، اور دقیانوسی تصورات</t>
  </si>
  <si>
    <t>B23i9_jC5T8</t>
  </si>
  <si>
    <t>https://www.youtube.com/watch?v=B23i9_jC5T8</t>
  </si>
  <si>
    <t>n1TqfiJ_0DY</t>
  </si>
  <si>
    <t>https://www.youtube.com/watch?v=n1TqfiJ_0DY</t>
  </si>
  <si>
    <t>https://drive.google.com/file/d/11zH4IYFzZGOYPQHqoLuJevL6VNaN5t5B/view?usp=drive_link</t>
  </si>
  <si>
    <t>Elimination vs substitution: reagent</t>
  </si>
  <si>
    <t>خاتمہ بمقابلہ متبادل: ری ایجنٹ</t>
  </si>
  <si>
    <t>fG9aJLffPeE</t>
  </si>
  <si>
    <t>https://www.youtube.com/watch?v=fG9aJLffPeE</t>
  </si>
  <si>
    <t>rvpvHCgZVvU</t>
  </si>
  <si>
    <t>https://www.youtube.com/watch?v=rvpvHCgZVvU</t>
  </si>
  <si>
    <t>https://drive.google.com/file/d/1S9eGM5Pv8JOJPZrqF_4E-tgDb6jQll71/view?usp=drive_link</t>
  </si>
  <si>
    <t>Elimination vs substitution: primary substrate</t>
  </si>
  <si>
    <t>خاتمہ بمقابلہ متبادل: پرائمری سبسٹریٹ</t>
  </si>
  <si>
    <t>HcpPPEG2wFg</t>
  </si>
  <si>
    <t>https://www.youtube.com/watch?v=HcpPPEG2wFg</t>
  </si>
  <si>
    <t>WrRV0NXqUw8</t>
  </si>
  <si>
    <t>https://www.youtube.com/watch?v=WrRV0NXqUw8</t>
  </si>
  <si>
    <t>https://drive.google.com/file/d/16jy20UhtZIGCLf82RKWK1Rte-EaVPC0a/view?usp=drive_link</t>
  </si>
  <si>
    <t>Elimination vs substitution:  secondary substrate</t>
  </si>
  <si>
    <t>خاتمہ بمقابلہ متبادل: ثانوی سبسٹریٹ</t>
  </si>
  <si>
    <t>vFSZ5PU0dIY</t>
  </si>
  <si>
    <t>https://www.youtube.com/watch?v=vFSZ5PU0dIY</t>
  </si>
  <si>
    <t>95y1-X_7BfI</t>
  </si>
  <si>
    <t>https://www.youtube.com/watch?v=95y1-X_7BfI</t>
  </si>
  <si>
    <t>https://drive.google.com/file/d/1ZHg89L0L12Ii4YwMnuGAYzu2Ihmw67oT/view?usp=drive_link</t>
  </si>
  <si>
    <t>Elimination vs  substitution: tertiary substrate</t>
  </si>
  <si>
    <t>خاتمہ بمقابلہ متبادل: ترتیری سبسٹریٹ</t>
  </si>
  <si>
    <t>HfA0rO1-vpE</t>
  </si>
  <si>
    <t>https://www.youtube.com/watch?v=HfA0rO1-vpE</t>
  </si>
  <si>
    <t>2uvUBKobLKY</t>
  </si>
  <si>
    <t>https://www.youtube.com/watch?v=2uvUBKobLKY</t>
  </si>
  <si>
    <t>https://drive.google.com/file/d/1zv-MznLp_73FQMini1Wso_1kj72auURE/view?usp=drive_link</t>
  </si>
  <si>
    <t>Google drive URL isnt working. Please check.</t>
  </si>
  <si>
    <t>Naming alkenes examples</t>
  </si>
  <si>
    <t>الکنیز کی مثالوں کا نام دینا</t>
  </si>
  <si>
    <t>KWv5PaoHwPA</t>
  </si>
  <si>
    <t>https://www.youtube.com/watch?v=KWv5PaoHwPA</t>
  </si>
  <si>
    <t>kCa5-kobAgw</t>
  </si>
  <si>
    <t>https://www.youtube.com/watch?v=kCa5-kobAgw</t>
  </si>
  <si>
    <t>https://drive.google.com/file/d/1_sjeOcyw1PPbv_hWOEUD02N1lnJykc7H/view?usp=drive_link</t>
  </si>
  <si>
    <t>Acid and bases</t>
  </si>
  <si>
    <t>Concepts of acids and bases</t>
  </si>
  <si>
    <t>Introduction to buffers</t>
  </si>
  <si>
    <t>تیزاب اور اڈے</t>
  </si>
  <si>
    <t>تیزاب اور اڈوں کے تصورات</t>
  </si>
  <si>
    <t>بفروں کا تعارف</t>
  </si>
  <si>
    <t>Y4HzGldIAss</t>
  </si>
  <si>
    <t>https://www.youtube.com/watch?v=Y4HzGldIAss</t>
  </si>
  <si>
    <t>kMbc7Nax-0o</t>
  </si>
  <si>
    <t>https://www.youtube.com/watch?v=kMbc7Nax-0o</t>
  </si>
  <si>
    <t>https://drive.google.com/file/d/15_sHQuTGWfzB6EehQ-RmaETgpJYuZgQL/view?usp=drive_link</t>
  </si>
  <si>
    <t>The video title does not match both the translated and original video. Furthermore the google drive URL has a different video than the translated video</t>
  </si>
  <si>
    <t>Heterogenous equilibrium</t>
  </si>
  <si>
    <t>heterogenous توازن</t>
  </si>
  <si>
    <t>TsXlTWgyItw</t>
  </si>
  <si>
    <t>https://www.youtube.com/watch?v=TsXlTWgyItw</t>
  </si>
  <si>
    <t>fe-G5nznS8Q</t>
  </si>
  <si>
    <t>https://www.youtube.com/watch?v=fe-G5nznS8Q</t>
  </si>
  <si>
    <t>https://drive.google.com/file/d/1Jl1xLcYk5rvZX1Q7OlKpyV3zDsKORCuF/view?usp=drive_link</t>
  </si>
  <si>
    <t>Conjugate acid base pairs</t>
  </si>
  <si>
    <t>اجتماعی ایسڈ بیس جوڑے</t>
  </si>
  <si>
    <t>4441EyWBPt8</t>
  </si>
  <si>
    <t>https://www.youtube.com/watch?v=4441EyWBPt8</t>
  </si>
  <si>
    <t>Oxj2Yuak3RY</t>
  </si>
  <si>
    <t>https://www.youtube.com/watch?v=Oxj2Yuak3RY</t>
  </si>
  <si>
    <t>https://drive.google.com/file/d/1DyWyYWQLSPJyUObfR_r1Dzz57dQBDHGI/view?usp=drive_link</t>
  </si>
  <si>
    <t>Bronsted-lowry definition of acids and bases</t>
  </si>
  <si>
    <t>تیزاب اور اڈوں کی برونسٹڈ-کم تعریف</t>
  </si>
  <si>
    <t>XVOU9c3crbc</t>
  </si>
  <si>
    <t>https://www.youtube.com/watch?v=XVOU9c3crbc</t>
  </si>
  <si>
    <t>7kD_MlQPsdM</t>
  </si>
  <si>
    <t>https://www.youtube.com/watch?v=7kD_MlQPsdM</t>
  </si>
  <si>
    <t>https://drive.google.com/file/d/17PdYoqaSHJXg8Myq9usMuVNfdPy2Pfki/view?usp=drive_link</t>
  </si>
  <si>
    <t>Autoionization of water</t>
  </si>
  <si>
    <t>پانی کی خود کشی</t>
  </si>
  <si>
    <t>vt6WjF1O_08</t>
  </si>
  <si>
    <t>https://www.youtube.com/watch?v=vt6WjF1O_08</t>
  </si>
  <si>
    <t>Ekn_JhInGVM</t>
  </si>
  <si>
    <t>https://www.youtube.com/watch?v=Ekn_JhInGVM</t>
  </si>
  <si>
    <t>https://drive.google.com/file/d/1cxWKNB9j9kwC8dqA-_pzJaCweneRRbgI/view?usp=drive_link</t>
  </si>
  <si>
    <t>Definition of ph</t>
  </si>
  <si>
    <t>پی ایچ کی تعریف</t>
  </si>
  <si>
    <t>J7-GewgqWUQ</t>
  </si>
  <si>
    <t>https://www.youtube.com/watch?v=J7-GewgqWUQ</t>
  </si>
  <si>
    <t>-Drh7IzvEIA</t>
  </si>
  <si>
    <t>https://www.youtube.com/watch?v=-Drh7IzvEIA</t>
  </si>
  <si>
    <t>https://drive.google.com/file/d/1e8YTGsXyhUUVfSd7XvsAAcrzTpLF2TxM/view?usp=drive_link</t>
  </si>
  <si>
    <t>Litmus solution natural indicator</t>
  </si>
  <si>
    <t>لیٹمس حل قدرتی اشارے</t>
  </si>
  <si>
    <t>uwfSiFlqt10</t>
  </si>
  <si>
    <t>https://www.youtube.com/watch?v=uwfSiFlqt10</t>
  </si>
  <si>
    <t>1gt0riI0gLU</t>
  </si>
  <si>
    <t>https://www.youtube.com/watch?v=1gt0riI0gLU</t>
  </si>
  <si>
    <t>https://drive.google.com/file/d/1iJPXjml6p-hMWdKpdvdwUcN00EdiAlHG/view?usp=drive_link</t>
  </si>
  <si>
    <t>Acid and Base reaction</t>
  </si>
  <si>
    <t>Reaction of acids and bases with metals</t>
  </si>
  <si>
    <t>تیزاب اور بنیادی رد عمل</t>
  </si>
  <si>
    <t>دھاتوں کے ساتھ تیزاب اور اڈوں کا رد عمل</t>
  </si>
  <si>
    <t>CPrZmOoxAT4</t>
  </si>
  <si>
    <t>https://www.youtube.com/watch?v=CPrZmOoxAT4</t>
  </si>
  <si>
    <t>VJWnXXvJYd0</t>
  </si>
  <si>
    <t>https://www.youtube.com/watch?v=VJWnXXvJYd0</t>
  </si>
  <si>
    <t>https://drive.google.com/file/d/1CdOZrqwMB-pqrJdBtIoc9kA5fEY26idx/view?usp=drive_link</t>
  </si>
  <si>
    <t>Acid base neutralisation reaction</t>
  </si>
  <si>
    <t>ایسڈ بیس غیر جانبدارانہ رد عمل</t>
  </si>
  <si>
    <t>aXs4gS43rko</t>
  </si>
  <si>
    <t>https://www.youtube.com/watch?v=aXs4gS43rko</t>
  </si>
  <si>
    <t>7GuO69KRZ-M</t>
  </si>
  <si>
    <t>https://www.youtube.com/watch?v=7GuO69KRZ-M</t>
  </si>
  <si>
    <t>https://drive.google.com/file/d/1PAPOedIpH0ExNXSnTsIypDm0G6oxrcF3/view?usp=drive_link</t>
  </si>
  <si>
    <t>Metal and non metal oxides, reacting with acids and base</t>
  </si>
  <si>
    <t>دھات اور غیر دھات آکسائڈز ، تیزاب اور اڈے کے ساتھ رد عمل کا اظہار کرتے ہیں</t>
  </si>
  <si>
    <t>zbuKIwnHuoA</t>
  </si>
  <si>
    <t>https://www.youtube.com/watch?v=zbuKIwnHuoA</t>
  </si>
  <si>
    <t>-ABAUFSAELA</t>
  </si>
  <si>
    <t>https://www.youtube.com/watch?v=-ABAUFSAELA</t>
  </si>
  <si>
    <t>https://drive.google.com/file/d/1zvK09bc2VPJ2xluMhJK47Fszx-6_cder/view?usp=drive_link</t>
  </si>
  <si>
    <t>Reaction of acids with metal</t>
  </si>
  <si>
    <t>دھات کے ساتھ تیزاب کا رد عمل</t>
  </si>
  <si>
    <t>7MVgrWAj_Ug</t>
  </si>
  <si>
    <t>https://www.youtube.com/watch?v=7MVgrWAj_Ug</t>
  </si>
  <si>
    <t>WY6EAw-aMik</t>
  </si>
  <si>
    <t>https://www.youtube.com/watch?v=WY6EAw-aMik</t>
  </si>
  <si>
    <t>Video title of translated video does not match google URL title</t>
  </si>
  <si>
    <t>Ph change and the concentration of h and oh</t>
  </si>
  <si>
    <t>پییچ کی تبدیلی اور H اور OH کی حراستی</t>
  </si>
  <si>
    <t>jG7Wr9MIwVQ</t>
  </si>
  <si>
    <t>https://www.youtube.com/watch?v=jG7Wr9MIwVQ</t>
  </si>
  <si>
    <t>9AlHhYHdv84</t>
  </si>
  <si>
    <t>https://www.youtube.com/watch?v=9AlHhYHdv84</t>
  </si>
  <si>
    <t>https://drive.google.com/file/d/1RV1W2PZPu5xbdzW2OYnmf5J1m7lglM_n/view?usp=drive_link</t>
  </si>
  <si>
    <t>Given salt find acid and base</t>
  </si>
  <si>
    <t>نمک کو تیزاب اور اڈہ تلاش کیا گیا</t>
  </si>
  <si>
    <t>jNsdcU3U3ss</t>
  </si>
  <si>
    <t>https://www.youtube.com/watch?v=jNsdcU3U3ss</t>
  </si>
  <si>
    <t>sKT_KoFvcbk</t>
  </si>
  <si>
    <t>https://www.youtube.com/watch?v=sKT_KoFvcbk</t>
  </si>
  <si>
    <t>https://drive.google.com/file/d/1Ez4bTowNopGFGzOCNAthj5MU87aPvnEd/view?usp=drive_link</t>
  </si>
  <si>
    <t>Strength of solution vs concentration</t>
  </si>
  <si>
    <t>حل بمقابلہ حراستی کی طاقت</t>
  </si>
  <si>
    <t>0J4hLIYnAo0</t>
  </si>
  <si>
    <t>https://www.youtube.com/watch?v=0J4hLIYnAo0</t>
  </si>
  <si>
    <t>2IQy5qjh6yc</t>
  </si>
  <si>
    <t>https://www.youtube.com/watch?v=2IQy5qjh6yc</t>
  </si>
  <si>
    <t>https://drive.google.com/file/d/1mT_Ih9U8pXrCL3KWFmYVHWkHjVvZzHtD/view?usp=drive_link</t>
  </si>
  <si>
    <t>Identify salts as neutral acidic or basic</t>
  </si>
  <si>
    <t>نمکیات کو غیر جانبدار تیزابیت یا بنیادی کے طور پر شناخت کریں</t>
  </si>
  <si>
    <t>Rm3ueYJpVNk</t>
  </si>
  <si>
    <t>https://www.youtube.com/watch?v=Rm3ueYJpVNk</t>
  </si>
  <si>
    <t>-jHLYxh77ck</t>
  </si>
  <si>
    <t>https://www.youtube.com/watch?v=-jHLYxh77ck</t>
  </si>
  <si>
    <t>https://drive.google.com/file/d/1ne92GBT6TyR8UCM8qMO9tk4zdRHgZ7Wi/view?usp=drive_link</t>
  </si>
  <si>
    <t>Bleaching powder</t>
  </si>
  <si>
    <t>بلیچنگ پاؤڈر</t>
  </si>
  <si>
    <t>eKqiGlf4XhU</t>
  </si>
  <si>
    <t>https://www.youtube.com/watch?v=eKqiGlf4XhU</t>
  </si>
  <si>
    <t>-XOA0U1pz8g</t>
  </si>
  <si>
    <t>https://www.youtube.com/watch?v=-XOA0U1pz8g</t>
  </si>
  <si>
    <t>https://drive.google.com/file/d/1xQMNA4QwGs_d8_AnGhsUwCyMgnsu0vKl/view?usp=drive_link</t>
  </si>
  <si>
    <t>Baking soda</t>
  </si>
  <si>
    <t>بیکنگ سوڈا</t>
  </si>
  <si>
    <t>UHRIptTczTI</t>
  </si>
  <si>
    <t>https://www.youtube.com/watch?v=UHRIptTczTI</t>
  </si>
  <si>
    <t>rthuRf0aG3w</t>
  </si>
  <si>
    <t>https://www.youtube.com/watch?v=rthuRf0aG3w</t>
  </si>
  <si>
    <t>https://drive.google.com/file/d/1MtjlvmJRjZuK2j3dTZ_I1OaWlRM4QDCK/view?usp=drive_link</t>
  </si>
  <si>
    <t>Washing soda</t>
  </si>
  <si>
    <t>دھونے کا سوڈا</t>
  </si>
  <si>
    <t>SsUemSnD_-M</t>
  </si>
  <si>
    <t>https://www.youtube.com/watch?v=SsUemSnD_-M</t>
  </si>
  <si>
    <t>lDv4CzEKoQM</t>
  </si>
  <si>
    <t>https://www.youtube.com/watch?v=lDv4CzEKoQM</t>
  </si>
  <si>
    <t>https://drive.google.com/file/d/1Z8OQzijqkBghl0Sx7JLDMUgKpzhaNcJU/view?usp=drive_link</t>
  </si>
  <si>
    <t>gjKmQ501sAg</t>
  </si>
  <si>
    <t>https://www.youtube.com/watch?v=gjKmQ501sAg</t>
  </si>
  <si>
    <t>qGW0xbSHlaQ</t>
  </si>
  <si>
    <t>https://www.youtube.com/watch?v=qGW0xbSHlaQ</t>
  </si>
  <si>
    <t>Buffers, titrations, and solubility equilibria</t>
  </si>
  <si>
    <t>Buffers</t>
  </si>
  <si>
    <t>Buffers and henderson-hasselbalch</t>
  </si>
  <si>
    <t>بفرز ، ٹائٹریشنز ، اور محلولیت توازن</t>
  </si>
  <si>
    <t>بفرز</t>
  </si>
  <si>
    <t>بفرز اور ہینڈرسن-ہاسلبلچ</t>
  </si>
  <si>
    <t>7QgtdYiWH50</t>
  </si>
  <si>
    <t>https://www.youtube.com/watch?v=7QgtdYiWH50</t>
  </si>
  <si>
    <t>bWvikdAAXGE</t>
  </si>
  <si>
    <t>https://www.youtube.com/watch?v=bWvikdAAXGE</t>
  </si>
  <si>
    <t>https://drive.google.com/file/d/1y2s5yzDlW47p61-JtUT4B0qPQFJlUOEc/view?usp=drive_link</t>
  </si>
  <si>
    <t>Ph and pka relationship for buffers</t>
  </si>
  <si>
    <t>بفرز کے لئے پی ایچ اور پی کے اے کا رشتہ</t>
  </si>
  <si>
    <t>7ZLjzp7thNI</t>
  </si>
  <si>
    <t>https://www.youtube.com/watch?v=7ZLjzp7thNI</t>
  </si>
  <si>
    <t>55qjP_l--JY</t>
  </si>
  <si>
    <t>https://www.youtube.com/watch?v=55qjP_l--JY</t>
  </si>
  <si>
    <t>https://drive.google.com/file/d/1CJGED2fF2JT9oj8uB5218W0rv_A-IV1c/view?usp=drive_link</t>
  </si>
  <si>
    <t>Buffer capacity</t>
  </si>
  <si>
    <t>بفر کی گنجائش</t>
  </si>
  <si>
    <t>pnPWdDOR9XE</t>
  </si>
  <si>
    <t>https://www.youtube.com/watch?v=pnPWdDOR9XE</t>
  </si>
  <si>
    <t>k1GXgtcjEgE</t>
  </si>
  <si>
    <t>https://www.youtube.com/watch?v=k1GXgtcjEgE</t>
  </si>
  <si>
    <t>https://drive.google.com/file/d/1Mt9Dru926Hd-RT6CJGH7_IodNkc-Hv_G/view?usp=drive_link</t>
  </si>
  <si>
    <t>Practise determining oxidation states</t>
  </si>
  <si>
    <t>M7PnxSQedkM</t>
  </si>
  <si>
    <t>https://www.youtube.com/watch?v=M7PnxSQedkM</t>
  </si>
  <si>
    <t>9nI-9CBSdqg</t>
  </si>
  <si>
    <t>https://www.youtube.com/watch?v=9nI-9CBSdqg</t>
  </si>
  <si>
    <t>Unusual oxidation states</t>
  </si>
  <si>
    <t>غیر معمولی آکسیکرن ریاستیں</t>
  </si>
  <si>
    <t>Equilibrium</t>
  </si>
  <si>
    <t>Le-chatelier's principle</t>
  </si>
  <si>
    <t>توازن</t>
  </si>
  <si>
    <t>لی چیٹیلر کا اصول</t>
  </si>
  <si>
    <t>5gujU2QcGcY</t>
  </si>
  <si>
    <t>https://www.youtube.com/watch?v=5gujU2QcGcY</t>
  </si>
  <si>
    <t>x8zcaynLA6Y</t>
  </si>
  <si>
    <t>https://www.youtube.com/watch?v=x8zcaynLA6Y</t>
  </si>
  <si>
    <t>https://drive.google.com/file/d/16Omxl-wVocroxGsKBEJL8an4fx2oWYnb/view?usp=drive_link</t>
  </si>
  <si>
    <t>Ph, poh of strong acids and bases</t>
  </si>
  <si>
    <t>پی ایچ ، مضبوط تیزاب اور اڈوں کا پی او ایچ</t>
  </si>
  <si>
    <t>tS2YJPmKOFQ</t>
  </si>
  <si>
    <t>https://www.youtube.com/watch?v=tS2YJPmKOFQ</t>
  </si>
  <si>
    <t>hCntpIiA778</t>
  </si>
  <si>
    <t>https://www.youtube.com/watch?v=hCntpIiA778</t>
  </si>
  <si>
    <t>https://drive.google.com/file/d/1H3qqmrghraXhEWyw0fHo3Z7HkZmhCcBt/view?usp=drive_link</t>
  </si>
  <si>
    <t>Pka and pkb relationship</t>
  </si>
  <si>
    <t>پی کے اے اور پی کے بی کا رشتہ</t>
  </si>
  <si>
    <t>3Gm4nAAc3zc</t>
  </si>
  <si>
    <t>https://www.youtube.com/watch?v=3Gm4nAAc3zc</t>
  </si>
  <si>
    <t>kO2YaxszXr8</t>
  </si>
  <si>
    <t>https://www.youtube.com/watch?v=kO2YaxszXr8</t>
  </si>
  <si>
    <t>https://drive.google.com/file/d/1-uwqhiwsx2NLEdqxCrDunh42Qip93D_0/view?usp=drive_link</t>
  </si>
  <si>
    <t>Small x approximation for small kc</t>
  </si>
  <si>
    <t>چھوٹے KC کے لئے چھوٹا X قریب</t>
  </si>
  <si>
    <t>owA2rUggKoA</t>
  </si>
  <si>
    <t>https://www.youtube.com/watch?v=owA2rUggKoA</t>
  </si>
  <si>
    <t>ARBdt9D4iJs</t>
  </si>
  <si>
    <t>https://www.youtube.com/watch?v=ARBdt9D4iJs</t>
  </si>
  <si>
    <t>https://drive.google.com/file/d/1qMBpvYx8uNQKTGH1_xxWx3GZrCEPk69g/view?usp=drive_link</t>
  </si>
  <si>
    <t>Small x approximation for large kc</t>
  </si>
  <si>
    <t>بڑے KC کے لئے چھوٹا X قریب</t>
  </si>
  <si>
    <t>PAz3qwVxDKY</t>
  </si>
  <si>
    <t>https://www.youtube.com/watch?v=PAz3qwVxDKY</t>
  </si>
  <si>
    <t>X9ER0MbKp0A</t>
  </si>
  <si>
    <t>https://www.youtube.com/watch?v=X9ER0MbKp0A</t>
  </si>
  <si>
    <t>https://drive.google.com/file/d/1yMsZ-HCm6NDyI1fQ3UjZv1idYK0SC54B/view?usp=drive_link</t>
  </si>
  <si>
    <t>RA+</t>
  </si>
  <si>
    <t>Titration roundup</t>
  </si>
  <si>
    <t>ٹائٹریشن راؤنڈ اپ</t>
  </si>
  <si>
    <t>BBIGR0RAMtY</t>
  </si>
  <si>
    <t>https://www.youtube.com/watch?v=BBIGR0RAMtY</t>
  </si>
  <si>
    <t>QfRw0dgzjpM</t>
  </si>
  <si>
    <t>https://www.youtube.com/watch?v=QfRw0dgzjpM</t>
  </si>
  <si>
    <t>https://drive.google.com/file/d/1mILE1uzGqDvr0O1SdOwFulrhz9tA0AY5/view?usp=drive_link</t>
  </si>
  <si>
    <t>Comparing q vs k example</t>
  </si>
  <si>
    <t>Q بمقابلہ K مثال کا موازنہ کرنا</t>
  </si>
  <si>
    <t>pnW1PNJlmWg</t>
  </si>
  <si>
    <t>https://www.youtube.com/watch?v=pnW1PNJlmWg</t>
  </si>
  <si>
    <t>DoGfdyOpKWk</t>
  </si>
  <si>
    <t>https://www.youtube.com/watch?v=DoGfdyOpKWk</t>
  </si>
  <si>
    <t>https://drive.google.com/file/d/1oZMyQkHEbxQ-NLYMliDCg1gt7yU-wZq8/view?usp=drive_link</t>
  </si>
  <si>
    <t>Titration</t>
  </si>
  <si>
    <t>Acid base titration example</t>
  </si>
  <si>
    <t>ٹائٹریشن</t>
  </si>
  <si>
    <t>ایسڈ بیس ٹائٹریشن مثال</t>
  </si>
  <si>
    <t>XjFNmfLv9_Q</t>
  </si>
  <si>
    <t>https://www.youtube.com/watch?v=XjFNmfLv9_Q</t>
  </si>
  <si>
    <t>T9EAVuhttu8</t>
  </si>
  <si>
    <t>https://www.youtube.com/watch?v=T9EAVuhttu8</t>
  </si>
  <si>
    <t>https://drive.google.com/file/d/1pjvj987dnQgUlogdvYtaP4p50_3MpUrL/view?usp=drive_link</t>
  </si>
  <si>
    <t>Organic acid-base chemistry</t>
  </si>
  <si>
    <t>Acid strength, anion size, and bond energy</t>
  </si>
  <si>
    <t>نامیاتی ایسڈ بیس کیمسٹری</t>
  </si>
  <si>
    <t>تیزاب کی طاقت ، آئن کا سائز ، اور بانڈ توانائی</t>
  </si>
  <si>
    <t>Ce4BGV1DVVg</t>
  </si>
  <si>
    <t>https://www.youtube.com/watch?v=Ce4BGV1DVVg</t>
  </si>
  <si>
    <t>3-LxQ44GgqM</t>
  </si>
  <si>
    <t>https://www.youtube.com/watch?v=3-LxQ44GgqM</t>
  </si>
  <si>
    <t>https://drive.google.com/file/d/1mzulwVxKYhfgT1uyDuLC4cB43YzRD8gk/view?usp=drive_link</t>
  </si>
  <si>
    <t>Stabilization of a conjugate base: resonance</t>
  </si>
  <si>
    <t>اجتماعی بنیاد کا استحکام: گونج</t>
  </si>
  <si>
    <t>COZqJb-HT-k</t>
  </si>
  <si>
    <t>https://www.youtube.com/watch?v=COZqJb-HT-k</t>
  </si>
  <si>
    <t>mS6P1wdAsUQ</t>
  </si>
  <si>
    <t>https://www.youtube.com/watch?v=mS6P1wdAsUQ</t>
  </si>
  <si>
    <t>https://drive.google.com/file/d/1FKuDAXqxDtvUAOAC0sI8E4fCF-Li68lI/view?usp=drive_link</t>
  </si>
  <si>
    <t>Stabilization of a conjugate base: electronegativity</t>
  </si>
  <si>
    <t>اجتماعی بنیاد کا استحکام: الیکٹرونگیٹیٹی</t>
  </si>
  <si>
    <t>VkrOYs2LFNk</t>
  </si>
  <si>
    <t>https://www.youtube.com/watch?v=VkrOYs2LFNk</t>
  </si>
  <si>
    <t>3ojwdaMEJJs</t>
  </si>
  <si>
    <t>https://www.youtube.com/watch?v=3ojwdaMEJJs</t>
  </si>
  <si>
    <t>https://drive.google.com/file/d/17QjL6YSUNTazK-hheQtNWeowz124R7YJ/view?usp=drive_link</t>
  </si>
  <si>
    <t>Stabilization of a conjugate base: induction</t>
  </si>
  <si>
    <t>اجتماعی بنیاد کا استحکام: انڈکشن</t>
  </si>
  <si>
    <t>znlvsmuROwI</t>
  </si>
  <si>
    <t>https://www.youtube.com/watch?v=znlvsmuROwI</t>
  </si>
  <si>
    <t>WtlcHWqjjFU</t>
  </si>
  <si>
    <t>https://www.youtube.com/watch?v=WtlcHWqjjFU</t>
  </si>
  <si>
    <t>The translated video and the google URL video are not the same.</t>
  </si>
  <si>
    <t>Stabilization of a conjugate base: hybridization</t>
  </si>
  <si>
    <t>کنجوجٹ بیس کا استحکام: ہائبرڈائزیشن</t>
  </si>
  <si>
    <t>kl8nvKKGvOg</t>
  </si>
  <si>
    <t>https://www.youtube.com/watch?v=kl8nvKKGvOg</t>
  </si>
  <si>
    <t>fPCu892dNrc</t>
  </si>
  <si>
    <t>https://www.youtube.com/watch?v=fPCu892dNrc</t>
  </si>
  <si>
    <t>https://drive.google.com/file/d/1OMcAWEGoNM3WEs_OtueRgiUbsgnIaxmX/view?usp=drive_link</t>
  </si>
  <si>
    <t>Stabilization of a conjugate base: solvation</t>
  </si>
  <si>
    <t>اجتماعی بنیاد کا استحکام: سالویشن</t>
  </si>
  <si>
    <t>vAYoAH98Gag</t>
  </si>
  <si>
    <t>https://www.youtube.com/watch?v=vAYoAH98Gag</t>
  </si>
  <si>
    <t>5Ff-CnY9pAI</t>
  </si>
  <si>
    <t>https://www.youtube.com/watch?v=5Ff-CnY9pAI</t>
  </si>
  <si>
    <t>https://drive.google.com/file/d/1GW1Cq6t-d3-vykgupE3_0J6MptaY1mPJ/view?usp=drive_link</t>
  </si>
  <si>
    <t>Dot structures i: single bonds</t>
  </si>
  <si>
    <t>ڈاٹ ڈھانچے I: سنگل بانڈز</t>
  </si>
  <si>
    <t>BIZNBfBuu1w</t>
  </si>
  <si>
    <t>https://www.youtube.com/watch?v=BIZNBfBuu1w</t>
  </si>
  <si>
    <t>IibUfzHpp_s</t>
  </si>
  <si>
    <t>https://www.youtube.com/watch?v=IibUfzHpp_s</t>
  </si>
  <si>
    <t>https://drive.google.com/file/d/1p_CnSOGfrYKfIeaTJ6lUwfGb-f4ld1tp/view?usp=drive_link</t>
  </si>
  <si>
    <t>Alcohols, ethers, epoxides, sulfides</t>
  </si>
  <si>
    <t>Alcohol nomenclature and properties</t>
  </si>
  <si>
    <t>Alcohol properties</t>
  </si>
  <si>
    <t>الکوحل ، ایتھرس ، ایپوکسائڈس ، سلفائڈز</t>
  </si>
  <si>
    <t>الکحل نام اور خصوصیات</t>
  </si>
  <si>
    <t>الکحل کی خصوصیات</t>
  </si>
  <si>
    <t>Aa1CMokCch4</t>
  </si>
  <si>
    <t>https://www.youtube.com/watch?v=Aa1CMokCch4</t>
  </si>
  <si>
    <t>VMq-kX0Uma0</t>
  </si>
  <si>
    <t>https://www.youtube.com/watch?v=VMq-kX0Uma0</t>
  </si>
  <si>
    <t>https://drive.google.com/file/d/1rl9gfgMtiZFBwu0whH7U6IAUpeZh30sl/view?usp=drive_link</t>
  </si>
  <si>
    <t>Alcohol nomenclature</t>
  </si>
  <si>
    <t>الکحل نام</t>
  </si>
  <si>
    <t>kFpLDQfEg1E</t>
  </si>
  <si>
    <t>https://www.youtube.com/watch?v=kFpLDQfEg1E</t>
  </si>
  <si>
    <t>khbpRomHkPc</t>
  </si>
  <si>
    <t>https://www.youtube.com/watch?v=khbpRomHkPc</t>
  </si>
  <si>
    <t>https://drive.google.com/file/d/15ICYb3O9cChCY9KemfwKhZkta_LKubND/view?usp=drive_link</t>
  </si>
  <si>
    <t>Physical properties of alcohols and preparation of alkoxides</t>
  </si>
  <si>
    <t>الکوحل کی جسمانی خصوصیات اور الکوکسائڈس کی تیاری</t>
  </si>
  <si>
    <t>t6qlbcdn_6k</t>
  </si>
  <si>
    <t>https://www.youtube.com/watch?v=t6qlbcdn_6k</t>
  </si>
  <si>
    <t>I8QhtEzavYk</t>
  </si>
  <si>
    <t>https://www.youtube.com/watch?v=I8QhtEzavYk</t>
  </si>
  <si>
    <t>https://drive.google.com/file/d/158C6Xqk7PVcXBP0a7bV9X54cV3hsbqNM/view?usp=drive_link</t>
  </si>
  <si>
    <t>Preparation of alcohols using nabh4</t>
  </si>
  <si>
    <t>نیب ایچ 4 کا استعمال کرتے ہوئے الکوحل کی تیاری</t>
  </si>
  <si>
    <t>ad5e-jy-eqs</t>
  </si>
  <si>
    <t>https://www.youtube.com/watch?v=ad5e-jy-eqs</t>
  </si>
  <si>
    <t>spUjyIRupVg</t>
  </si>
  <si>
    <t>https://www.youtube.com/watch?v=spUjyIRupVg</t>
  </si>
  <si>
    <t>https://drive.google.com/file/d/1VITI6cf6fBU_ZMLVUtArmEpEPrRPDRNM/view?usp=drive_link</t>
  </si>
  <si>
    <t>Synthesis of alcohols</t>
  </si>
  <si>
    <t>Preparation of alcohols using lialh4</t>
  </si>
  <si>
    <t>الکوحل کی ترکیب</t>
  </si>
  <si>
    <t>Lialh4 کا استعمال کرتے ہوئے الکوحل کی تیاری</t>
  </si>
  <si>
    <t>rNJPNlgmhbk</t>
  </si>
  <si>
    <t>https://www.youtube.com/watch?v=rNJPNlgmhbk</t>
  </si>
  <si>
    <t>-gFS5PEvpdk</t>
  </si>
  <si>
    <t>https://www.youtube.com/watch?v=-gFS5PEvpdk</t>
  </si>
  <si>
    <t>https://drive.google.com/file/d/10WREG0KnHSrI3iFu3buTyTO9lWBLlw4e/view?usp=drive_link</t>
  </si>
  <si>
    <t>Synthesis of alcohols using grignard reagents i</t>
  </si>
  <si>
    <t>گرائنارڈ ریجنٹس کا استعمال کرتے ہوئے الکوحل کی ترکیب i</t>
  </si>
  <si>
    <t>itnwiwRpw4w</t>
  </si>
  <si>
    <t>https://www.youtube.com/watch?v=itnwiwRpw4w</t>
  </si>
  <si>
    <t>GyJCnIGiC64</t>
  </si>
  <si>
    <t>https://www.youtube.com/watch?v=GyJCnIGiC64</t>
  </si>
  <si>
    <t>https://drive.google.com/file/d/1XrcCI3NG4YzFRwiDLl2k9MYX2fVSC1Le/view?usp=drive_link</t>
  </si>
  <si>
    <t>Synthesis of alcohols using grignard reagents ii</t>
  </si>
  <si>
    <t>گرائنارڈ ریجنٹس II کا استعمال کرتے ہوئے الکوحل کی ترکیب II</t>
  </si>
  <si>
    <t>DhwgNaRwscQ</t>
  </si>
  <si>
    <t>https://www.youtube.com/watch?v=DhwgNaRwscQ</t>
  </si>
  <si>
    <t>Q9hOq08tFUA</t>
  </si>
  <si>
    <t>https://www.youtube.com/watch?v=Q9hOq08tFUA</t>
  </si>
  <si>
    <t>https://drive.google.com/file/d/1HbHiXYuVAOrFlfiipcnP0fcYNzlpDAXr/view?usp=drive_link</t>
  </si>
  <si>
    <t>Oxidation of alcohols i: mechanism and oxidation states</t>
  </si>
  <si>
    <t>الکوحل کا آکسیکرن I: میکانزم اور آکسیکرن ریاستیں</t>
  </si>
  <si>
    <t>j-rBgs_p-bg</t>
  </si>
  <si>
    <t>https://www.youtube.com/watch?v=j-rBgs_p-bg</t>
  </si>
  <si>
    <t>C6wL_y7sTmg</t>
  </si>
  <si>
    <t>https://www.youtube.com/watch?v=C6wL_y7sTmg</t>
  </si>
  <si>
    <t>https://drive.google.com/file/d/1Y2ul3DDfZHsAtQET5YLuHXempvM456JW/view?usp=drive_link</t>
  </si>
  <si>
    <t>Reactions of alcohols</t>
  </si>
  <si>
    <t>Oxidation of alcohols ii: examples</t>
  </si>
  <si>
    <t>الکوحل کے رد عمل</t>
  </si>
  <si>
    <t>الکوحل II کا آکسیکرن: مثالوں</t>
  </si>
  <si>
    <t>wvwLy9ifmX0</t>
  </si>
  <si>
    <t>https://www.youtube.com/watch?v=wvwLy9ifmX0</t>
  </si>
  <si>
    <t>XE5V8VniA44</t>
  </si>
  <si>
    <t>https://www.youtube.com/watch?v=XE5V8VniA44</t>
  </si>
  <si>
    <t>https://drive.google.com/file/d/1_jZAL2lcnzAXeBOrcP1xywkYCWAm1wl_/view?usp=drive_link</t>
  </si>
  <si>
    <t>Biological redox reactions</t>
  </si>
  <si>
    <t>حیاتیاتی ریڈوکس رد عمل</t>
  </si>
  <si>
    <t>SJ3TKg_3PD8</t>
  </si>
  <si>
    <t>https://www.youtube.com/watch?v=SJ3TKg_3PD8</t>
  </si>
  <si>
    <t>n2Tvt13B9bE</t>
  </si>
  <si>
    <t>https://www.youtube.com/watch?v=n2Tvt13B9bE</t>
  </si>
  <si>
    <t>https://drive.google.com/file/d/1zF5tAX3nmpEMXYINDWfWs6KR9TCAl5SB/view?usp=drive_link</t>
  </si>
  <si>
    <t>Formation of nitrate esters</t>
  </si>
  <si>
    <t>نائٹریٹ ایسٹرز کی تشکیل</t>
  </si>
  <si>
    <t>_yvdb_0NGT8</t>
  </si>
  <si>
    <t>https://www.youtube.com/watch?v=_yvdb_0NGT8</t>
  </si>
  <si>
    <t>7-b44hrQaqU</t>
  </si>
  <si>
    <t>https://www.youtube.com/watch?v=7-b44hrQaqU</t>
  </si>
  <si>
    <t>https://drive.google.com/file/d/18VBU6O8glsGGv4OdcYpsskCVqWPh1LMQ/view?usp=drive_link</t>
  </si>
  <si>
    <t>Preparation of alkyl halides from alcohols</t>
  </si>
  <si>
    <t>الکوحل سے الکل ہالیڈس کی تیاری</t>
  </si>
  <si>
    <t>LccmkSz-Y-w</t>
  </si>
  <si>
    <t>https://www.youtube.com/watch?v=LccmkSz-Y-w</t>
  </si>
  <si>
    <t>Y_oQqzyY7I4</t>
  </si>
  <si>
    <t>https://www.youtube.com/watch?v=Y_oQqzyY7I4</t>
  </si>
  <si>
    <t>https://drive.google.com/file/d/1p6JtUVc8jubrZZXs1pHNcXWBDtKNW05k/view?usp=drive_link</t>
  </si>
  <si>
    <t>Ether naming and introduction</t>
  </si>
  <si>
    <t>ایتھر نام اور تعارف</t>
  </si>
  <si>
    <t>roUGDG1rhPI</t>
  </si>
  <si>
    <t>https://www.youtube.com/watch?v=roUGDG1rhPI</t>
  </si>
  <si>
    <t>dHTfgk9tKUY</t>
  </si>
  <si>
    <t>https://www.youtube.com/watch?v=dHTfgk9tKUY</t>
  </si>
  <si>
    <t>https://drive.google.com/file/d/19i6a-Yef8mqN01mrLTDeVv9zOZ56kG3O/view?usp=drive_link</t>
  </si>
  <si>
    <t>Nomenclature and properties of ethers</t>
  </si>
  <si>
    <t>Ether nomenclature</t>
  </si>
  <si>
    <t>ناموں اور ایتھرز کی خصوصیات</t>
  </si>
  <si>
    <t>ایتھر نام</t>
  </si>
  <si>
    <t>gW8za1t2nFg</t>
  </si>
  <si>
    <t>https://www.youtube.com/watch?v=gW8za1t2nFg</t>
  </si>
  <si>
    <t>IqI63rwr3js</t>
  </si>
  <si>
    <t>https://www.youtube.com/watch?v=IqI63rwr3js</t>
  </si>
  <si>
    <t>https://drive.google.com/file/d/1K6S-zPR-aWc3F4yqDEJhG_y7_VC15f9N/view?usp=drive_link</t>
  </si>
  <si>
    <t>Properties of ethers and crown ethers</t>
  </si>
  <si>
    <t>ایتھرز اور تاج ایتھرس کی خصوصیات</t>
  </si>
  <si>
    <t>UlJmX9SLGRw</t>
  </si>
  <si>
    <t>https://www.youtube.com/watch?v=UlJmX9SLGRw</t>
  </si>
  <si>
    <t>XNjEtarn7zw</t>
  </si>
  <si>
    <t>https://www.youtube.com/watch?v=XNjEtarn7zw</t>
  </si>
  <si>
    <t>https://drive.google.com/file/d/1NYOpWfAI_n7uFaSpNLjsufjKr9DAfL_8/view?usp=drive_link</t>
  </si>
  <si>
    <t>Williamson ether synthesis</t>
  </si>
  <si>
    <t>ولیمسن ایتھر ترکیب</t>
  </si>
  <si>
    <t>X9ypryY7hrQ</t>
  </si>
  <si>
    <t>https://www.youtube.com/watch?v=X9ypryY7hrQ</t>
  </si>
  <si>
    <t>U6F3tDNBeUY</t>
  </si>
  <si>
    <t>https://www.youtube.com/watch?v=U6F3tDNBeUY</t>
  </si>
  <si>
    <t>https://drive.google.com/file/d/1nEVv92kijIag2U6H-OX83XFX7iALtyvG/view?usp=drive_link</t>
  </si>
  <si>
    <t>Synthesis and cleavage of ethers</t>
  </si>
  <si>
    <t>Acidic cleavage of ethers</t>
  </si>
  <si>
    <t>ترکیب اور ایتھرز کی فراوانی</t>
  </si>
  <si>
    <t>ایتھرس کی تیزابیت کی فراوانی</t>
  </si>
  <si>
    <t>1k6MUeM-pEo</t>
  </si>
  <si>
    <t>https://www.youtube.com/watch?v=1k6MUeM-pEo</t>
  </si>
  <si>
    <t>skAHJZ9SG7M</t>
  </si>
  <si>
    <t>https://www.youtube.com/watch?v=skAHJZ9SG7M</t>
  </si>
  <si>
    <t>https://drive.google.com/file/d/1ujy2q-O8fi2IJKLcOOgc4dxWpG-IIiNm/view?usp=drive_link</t>
  </si>
  <si>
    <t>Cyclic ethers and epoxide naming</t>
  </si>
  <si>
    <t>چکرو ایتھرز اور ایپوکسائڈ نام</t>
  </si>
  <si>
    <t>5d63YMUxcS4</t>
  </si>
  <si>
    <t>https://www.youtube.com/watch?v=5d63YMUxcS4</t>
  </si>
  <si>
    <t>MlJXQtSfnso</t>
  </si>
  <si>
    <t>https://www.youtube.com/watch?v=MlJXQtSfnso</t>
  </si>
  <si>
    <t>https://drive.google.com/file/d/1_YVydHRZvfBhDYyA6WFtUiHjO4XL1-ka/view?usp=drive_link</t>
  </si>
  <si>
    <t>Nomenclature and preparation of epoxides</t>
  </si>
  <si>
    <t>نام اور ایپوکسائڈس کی تیاری</t>
  </si>
  <si>
    <t>zGO-MlsdmgU</t>
  </si>
  <si>
    <t>https://www.youtube.com/watch?v=zGO-MlsdmgU</t>
  </si>
  <si>
    <t>PMZOYlTpQXU</t>
  </si>
  <si>
    <t>https://www.youtube.com/watch?v=PMZOYlTpQXU</t>
  </si>
  <si>
    <t>https://drive.google.com/file/d/1YWGRCRlCcoentN-rwMjfyuv55uAERCOc/view?usp=drive_link</t>
  </si>
  <si>
    <t>Preparation of epoxides: stereochemistry</t>
  </si>
  <si>
    <t>ایپوکسائڈس کی تیاری: سٹیریو کیمسٹری</t>
  </si>
  <si>
    <t>E9fw0EU4wpA</t>
  </si>
  <si>
    <t>https://www.youtube.com/watch?v=E9fw0EU4wpA</t>
  </si>
  <si>
    <t>jKVOmb6hT0I</t>
  </si>
  <si>
    <t>https://www.youtube.com/watch?v=jKVOmb6hT0I</t>
  </si>
  <si>
    <t>https://drive.google.com/file/d/18CJH-1n-_4rAJt8UBkBzOo62AgOstBVx/view?usp=drive_link</t>
  </si>
  <si>
    <t>Ring-opening reactions of epoxides: strong nucleophiles</t>
  </si>
  <si>
    <t>ایپوکسائڈس کے رنگ کھولنے والے رد عمل: مضبوط نیوکلیفائلس</t>
  </si>
  <si>
    <t>rWfs1hyguaM</t>
  </si>
  <si>
    <t>https://www.youtube.com/watch?v=rWfs1hyguaM</t>
  </si>
  <si>
    <t>U9kvy9XAn0c</t>
  </si>
  <si>
    <t>https://www.youtube.com/watch?v=U9kvy9XAn0c</t>
  </si>
  <si>
    <t>https://drive.google.com/file/d/17sIQTHhHaAoBmzoBzcgDOadE2Vv083ni/view?usp=drive_link</t>
  </si>
  <si>
    <t>Ring-opening reactions of epoxides</t>
  </si>
  <si>
    <t>Ring opening reactions of epoxides: acid-catalyzed</t>
  </si>
  <si>
    <t>ایپوکسائڈس کے رنگ کھولنے والے رد عمل</t>
  </si>
  <si>
    <t>ایپوکسائڈس کے رنگ افتتاحی رد عمل: تیزابیت سے متعلق</t>
  </si>
  <si>
    <t>NRsM8kXtT5s</t>
  </si>
  <si>
    <t>https://www.youtube.com/watch?v=NRsM8kXtT5s</t>
  </si>
  <si>
    <t>vLtIv9aTcvo</t>
  </si>
  <si>
    <t>https://www.youtube.com/watch?v=vLtIv9aTcvo</t>
  </si>
  <si>
    <t>https://drive.google.com/file/d/1fZgAuzu61oR2x_ziS15A4xCSaFpfMcK-/view?usp=drive_link</t>
  </si>
  <si>
    <t>Preparation of sulfides</t>
  </si>
  <si>
    <t>سلفائڈس کی تیاری</t>
  </si>
  <si>
    <t>MC8Mc6tSjYI</t>
  </si>
  <si>
    <t>https://www.youtube.com/watch?v=MC8Mc6tSjYI</t>
  </si>
  <si>
    <t>snxOURKuXsQ</t>
  </si>
  <si>
    <t>https://www.youtube.com/watch?v=snxOURKuXsQ</t>
  </si>
  <si>
    <t>https://drive.google.com/file/d/1waZw7IwYtpjIxzEjUgrDXoqqr5CN9ViQ/view?usp=drive_link</t>
  </si>
  <si>
    <t>Thiols and sulfides</t>
  </si>
  <si>
    <t>Diels-alder reaction</t>
  </si>
  <si>
    <t>تھیولس اور سلفائڈز</t>
  </si>
  <si>
    <t>ڈیلس الڈر رد عمل</t>
  </si>
  <si>
    <t>9Ng6Zv9oLzk</t>
  </si>
  <si>
    <t>https://www.youtube.com/watch?v=9Ng6Zv9oLzk</t>
  </si>
  <si>
    <t>7b9SufFaj0k</t>
  </si>
  <si>
    <t>https://www.youtube.com/watch?v=7b9SufFaj0k</t>
  </si>
  <si>
    <t>https://drive.google.com/file/d/1cJTOv9WAt1upbcz7WKRndTH_rW1dysIp/view?usp=drive_link</t>
  </si>
  <si>
    <t>Aldehydes and ketones</t>
  </si>
  <si>
    <t>Introduction to aldehydes and ketones</t>
  </si>
  <si>
    <t>Ketone naming</t>
  </si>
  <si>
    <t>الڈیہائڈس اور کیٹونز</t>
  </si>
  <si>
    <t>الڈیہائڈس اور کیٹونز کا تعارف</t>
  </si>
  <si>
    <t>کیٹون نام</t>
  </si>
  <si>
    <t>wD15pD5pCt4</t>
  </si>
  <si>
    <t>https://www.youtube.com/watch?v=wD15pD5pCt4</t>
  </si>
  <si>
    <t>nneW3Jm1SW0</t>
  </si>
  <si>
    <t>https://www.youtube.com/watch?v=nneW3Jm1SW0</t>
  </si>
  <si>
    <t>https://drive.google.com/file/d/1Ac35U5AlCnGcyKvHMmZPQb-iooFYEvPI/view?usp=drive_link</t>
  </si>
  <si>
    <t>Carboxylic acid introduction</t>
  </si>
  <si>
    <t>کاربو آکسیلک ایسڈ کا تعارف</t>
  </si>
  <si>
    <t>xheOq0XZ-so</t>
  </si>
  <si>
    <t>https://www.youtube.com/watch?v=xheOq0XZ-so</t>
  </si>
  <si>
    <t>TJTFnKk138U</t>
  </si>
  <si>
    <t>https://www.youtube.com/watch?v=TJTFnKk138U</t>
  </si>
  <si>
    <t>https://drive.google.com/file/d/1EG1b2mp7q_BDlAHG4N9DORc0Oz8WhMbn/view?usp=drive_link</t>
  </si>
  <si>
    <t>Alkanes, cycloalkanes, and functional groups</t>
  </si>
  <si>
    <t>Hydrocarbon</t>
  </si>
  <si>
    <t>Hydrocarbon overview</t>
  </si>
  <si>
    <t>الکنز ، سائکلوالکنز ، اور فنکشنل گروپس</t>
  </si>
  <si>
    <t>ہائیڈرو کاربن</t>
  </si>
  <si>
    <t>ہائیڈرو کاربن جائزہ</t>
  </si>
  <si>
    <t>oPqq3Ex6viM</t>
  </si>
  <si>
    <t>https://www.youtube.com/watch?v=oPqq3Ex6viM</t>
  </si>
  <si>
    <t>fK41IbT2MB4</t>
  </si>
  <si>
    <t>https://www.youtube.com/watch?v=fK41IbT2MB4</t>
  </si>
  <si>
    <t>https://drive.google.com/file/d/10pkbZLsmXCaCy3ca1T-DWXsnS-NXxdjo/view?usp=drive_link</t>
  </si>
  <si>
    <t>General molecular formula part 1</t>
  </si>
  <si>
    <t>عام سالماتی فارمولا حصہ 1</t>
  </si>
  <si>
    <t>https://drive.google.com/file/d/1G5LC5JtytyssH_B71d6Gnz3gumY252lZ/view?usp=drive_link</t>
  </si>
  <si>
    <t>General molecular formula part 2</t>
  </si>
  <si>
    <t>عام سالماتی فارمولا حصہ 2</t>
  </si>
  <si>
    <t>a_pN1kziu78</t>
  </si>
  <si>
    <t>https://www.youtube.com/watch?v=a_pN1kziu78</t>
  </si>
  <si>
    <t>https://drive.google.com/file/d/1QSdn4G6G4UxsoO0y5fiCzPsDS2ZBdN1P/view?usp=drive_link</t>
  </si>
  <si>
    <t>Representing structures of organic molecules</t>
  </si>
  <si>
    <t>نامیاتی انووں کے ڈھانچے کی نمائندگی کرنا</t>
  </si>
  <si>
    <t>pMoA65Dj-zk</t>
  </si>
  <si>
    <t>https://www.youtube.com/watch?v=pMoA65Dj-zk</t>
  </si>
  <si>
    <t>aNO22apJwVM</t>
  </si>
  <si>
    <t>https://www.youtube.com/watch?v=aNO22apJwVM</t>
  </si>
  <si>
    <t>https://drive.google.com/file/d/1nCZnw5k6DGm4ozMtB3Coswf4Fol4VGD_/view?usp=drive_link</t>
  </si>
  <si>
    <t>Nomenclature of hydrocarbons</t>
  </si>
  <si>
    <t>Functional groups</t>
  </si>
  <si>
    <t>ہائیڈرو کاربن کا نام</t>
  </si>
  <si>
    <t>فنکشنل گروپس</t>
  </si>
  <si>
    <t>jXYKP5NvKjM</t>
  </si>
  <si>
    <t>https://www.youtube.com/watch?v=jXYKP5NvKjM</t>
  </si>
  <si>
    <t>fvs-7YOGLJA</t>
  </si>
  <si>
    <t>https://www.youtube.com/watch?v=fvs-7YOGLJA</t>
  </si>
  <si>
    <t>https://drive.google.com/file/d/1-Z0uGb8QoT_yqGEZNNtxa39GdGfud8wv/view?usp=drive_link</t>
  </si>
  <si>
    <t>S6UG_JZYyFI</t>
  </si>
  <si>
    <t>https://www.youtube.com/watch?v=S6UG_JZYyFI</t>
  </si>
  <si>
    <t>hpyHjkkrWHs</t>
  </si>
  <si>
    <t>https://www.youtube.com/watch?v=hpyHjkkrWHs</t>
  </si>
  <si>
    <t>https://drive.google.com/file/d/1Lv-_ficpbf-3ug_b5rKqok8Stz8D3WhC/view?usp=drive_link</t>
  </si>
  <si>
    <t>Naming alkanes</t>
  </si>
  <si>
    <t>Naming simple alkanes</t>
  </si>
  <si>
    <t>الکنز کا نام دینا</t>
  </si>
  <si>
    <t>سادہ الکانوں کا نام دینا</t>
  </si>
  <si>
    <t>NRFPvLp3r3g</t>
  </si>
  <si>
    <t>https://www.youtube.com/watch?v=NRFPvLp3r3g</t>
  </si>
  <si>
    <t>0Gt9FdN_yaw</t>
  </si>
  <si>
    <t>https://www.youtube.com/watch?v=0Gt9FdN_yaw</t>
  </si>
  <si>
    <t>https://drive.google.com/file/d/1UWQkLMcPs7aikYhiL-BltH8994zaqgBE/view?usp=drive_link</t>
  </si>
  <si>
    <t>Naming alkanes with alkyl groups</t>
  </si>
  <si>
    <t>الکیل گروپوں کے ساتھ الکنز کا نام دینا</t>
  </si>
  <si>
    <t>KKAD-OOOHxg</t>
  </si>
  <si>
    <t>https://www.youtube.com/watch?v=KKAD-OOOHxg</t>
  </si>
  <si>
    <t>wB0EyCnHg84</t>
  </si>
  <si>
    <t>https://www.youtube.com/watch?v=wB0EyCnHg84</t>
  </si>
  <si>
    <t>https://drive.google.com/file/d/1yvnv-qW8GRyWqNjpp-6zlAYiwKdBCyHe/view?usp=drive_link</t>
  </si>
  <si>
    <t>Common and systematic naming: iso-, sec-, and tert- prefixes</t>
  </si>
  <si>
    <t>عام اور منظم نام: iso- ، sec- ، اور tert- سابقہ</t>
  </si>
  <si>
    <t>TJUm860AjNw</t>
  </si>
  <si>
    <t>https://www.youtube.com/watch?v=TJUm860AjNw</t>
  </si>
  <si>
    <t>zSOWQRxLPEQ</t>
  </si>
  <si>
    <t>https://www.youtube.com/watch?v=zSOWQRxLPEQ</t>
  </si>
  <si>
    <t>https://drive.google.com/file/d/1SpRtCoiMNl8ooSLO6JJu4TJ7Iv96jx_M/view?usp=drive_link</t>
  </si>
  <si>
    <t>Naming alkanes with ethyl groups</t>
  </si>
  <si>
    <t>ایتھیل گروپوں کے ساتھ الکانوں کا نام دینا</t>
  </si>
  <si>
    <t>q_Q9C1Ooofc</t>
  </si>
  <si>
    <t>https://www.youtube.com/watch?v=q_Q9C1Ooofc</t>
  </si>
  <si>
    <t>dvaeB37LFjs</t>
  </si>
  <si>
    <t>https://www.youtube.com/watch?v=dvaeB37LFjs</t>
  </si>
  <si>
    <t>https://drive.google.com/file/d/1NkZkO5p8CSP63XDwOpwKnyYlraNDiR4Y/view?usp=drive_link</t>
  </si>
  <si>
    <t>Alkane with isopropyl group</t>
  </si>
  <si>
    <t>آئسوپروپیل گروپ کے ساتھ الکین</t>
  </si>
  <si>
    <t>O9RPGJcAfJk</t>
  </si>
  <si>
    <t>https://www.youtube.com/watch?v=O9RPGJcAfJk</t>
  </si>
  <si>
    <t>-On9JAXzosA</t>
  </si>
  <si>
    <t>https://www.youtube.com/watch?v=-On9JAXzosA</t>
  </si>
  <si>
    <t>https://drive.google.com/file/d/1h7jIqc0AO6vstWAAgV2O4iMqrB1JPHta/view?usp=drive_link</t>
  </si>
  <si>
    <t>Organic chemistry naming examples 2</t>
  </si>
  <si>
    <t>نامیاتی کیمسٹری کا نام مثالیں 2</t>
  </si>
  <si>
    <t>CJRQ8gOjq4E</t>
  </si>
  <si>
    <t>https://www.youtube.com/watch?v=CJRQ8gOjq4E</t>
  </si>
  <si>
    <t>DjJP30saQh8</t>
  </si>
  <si>
    <t>https://www.youtube.com/watch?v=DjJP30saQh8</t>
  </si>
  <si>
    <t>https://drive.google.com/file/d/1sSH2Mc5W7yQiridAaramuVNVYKkR1n6X/view?usp=drive_link</t>
  </si>
  <si>
    <t>Organic chemistry naming examples 3</t>
  </si>
  <si>
    <t>نامیاتی کیمسٹری کا نام مثال 3</t>
  </si>
  <si>
    <t>Se-ekDNhCDk</t>
  </si>
  <si>
    <t>https://www.youtube.com/watch?v=Se-ekDNhCDk</t>
  </si>
  <si>
    <t>iz-P87ghMGI</t>
  </si>
  <si>
    <t>https://www.youtube.com/watch?v=iz-P87ghMGI</t>
  </si>
  <si>
    <t>https://drive.google.com/file/d/1ndTIZ_1eWxfj4-fIJUSBYCcCwC5eFtA3/view?usp=drive_link</t>
  </si>
  <si>
    <t>Naming a cycloalkane</t>
  </si>
  <si>
    <t>سائکلوالکین کا نام دینا</t>
  </si>
  <si>
    <t>ygXkdSKXQoA</t>
  </si>
  <si>
    <t>https://www.youtube.com/watch?v=ygXkdSKXQoA</t>
  </si>
  <si>
    <t>tULGw65bbBo</t>
  </si>
  <si>
    <t>https://www.youtube.com/watch?v=tULGw65bbBo</t>
  </si>
  <si>
    <t>https://drive.google.com/file/d/16nClM9sRXEba5upvT9YHjgnz3mxNd5YK/view?usp=drive_link</t>
  </si>
  <si>
    <t>Naming two isobutyl groups systematically</t>
  </si>
  <si>
    <t>دو اسوبوٹیل گروپس کا نام منظم طریقے سے کرنا</t>
  </si>
  <si>
    <t>Xw1CMTXQGPY</t>
  </si>
  <si>
    <t>https://www.youtube.com/watch?v=Xw1CMTXQGPY</t>
  </si>
  <si>
    <t>F8D0Xaf0JVw</t>
  </si>
  <si>
    <t>https://www.youtube.com/watch?v=F8D0Xaf0JVw</t>
  </si>
  <si>
    <t>https://drive.google.com/file/d/1kyfqep9e9pCreVom6Uk39qjKCSL_-VJ3/view?usp=drive_link</t>
  </si>
  <si>
    <t>Organic chemistry naming examples 4</t>
  </si>
  <si>
    <t>نامیاتی کیمسٹری نام کی مثالوں 4</t>
  </si>
  <si>
    <t>6BR0Q5e74bs</t>
  </si>
  <si>
    <t>https://www.youtube.com/watch?v=6BR0Q5e74bs</t>
  </si>
  <si>
    <t>mDjEg3Vxfqc</t>
  </si>
  <si>
    <t>https://www.youtube.com/watch?v=mDjEg3Vxfqc</t>
  </si>
  <si>
    <t>https://drive.google.com/file/d/17Upqsz7dPRIbSOx5dS0UEaqDr_l_Nqpo/view?usp=drive_link</t>
  </si>
  <si>
    <t>Alkane and cycloalkane nomenclature i</t>
  </si>
  <si>
    <t>الکین اور سائکلوالکلین نام i</t>
  </si>
  <si>
    <t>F8RCR_1jIAk</t>
  </si>
  <si>
    <t>https://www.youtube.com/watch?v=F8RCR_1jIAk</t>
  </si>
  <si>
    <t>oI3gV8XIJ7s</t>
  </si>
  <si>
    <t>https://www.youtube.com/watch?v=oI3gV8XIJ7s</t>
  </si>
  <si>
    <t>https://drive.google.com/file/d/156v3-OI5DaHGZZmuCV54ueLOvcavt4WE/view?usp=drive_link</t>
  </si>
  <si>
    <t>Naming alkanes, cycloalkanes, and bicyclic compounds</t>
  </si>
  <si>
    <t>Alkane and cycloalkane nomenclature ii</t>
  </si>
  <si>
    <t>الکنز ، سائکلوالکنز ، اور بائیسکلک مرکبات کا نام دینا</t>
  </si>
  <si>
    <t>الکین اور سائکلوالکلین نام II</t>
  </si>
  <si>
    <t>9tEnXUuHkp4</t>
  </si>
  <si>
    <t>https://www.youtube.com/watch?v=9tEnXUuHkp4</t>
  </si>
  <si>
    <t>HEsjKlkRvY4</t>
  </si>
  <si>
    <t>https://www.youtube.com/watch?v=HEsjKlkRvY4</t>
  </si>
  <si>
    <t>https://drive.google.com/file/d/1JRLBbo6f27X4CyrueeFQtdc96Ni11oYL/view?usp=drive_link</t>
  </si>
  <si>
    <t>Alkane and cycloalkane nomenclature iii</t>
  </si>
  <si>
    <t>الکین اور سائکلوالکین نام III</t>
  </si>
  <si>
    <t>joQd0qVnX4M</t>
  </si>
  <si>
    <t>https://www.youtube.com/watch?v=joQd0qVnX4M</t>
  </si>
  <si>
    <t>1N26pyDsyGI</t>
  </si>
  <si>
    <t>https://www.youtube.com/watch?v=1N26pyDsyGI</t>
  </si>
  <si>
    <t>https://drive.google.com/file/d/11tSIQ_AlEGiB3TYeRHlTshkhcjT4bquO/view?usp=drive_link</t>
  </si>
  <si>
    <t>Bicyclic compounds</t>
  </si>
  <si>
    <t>بائیسکلک مرکبات</t>
  </si>
  <si>
    <t>cM-SFbffb7k</t>
  </si>
  <si>
    <t>https://www.youtube.com/watch?v=cM-SFbffb7k</t>
  </si>
  <si>
    <t>vML8J3o_WGM</t>
  </si>
  <si>
    <t>https://www.youtube.com/watch?v=vML8J3o_WGM</t>
  </si>
  <si>
    <t>https://drive.google.com/file/d/1CzZK55YEeAhapQUn8j0PaVfJ0Mi3OoDW/view?usp=drive_link</t>
  </si>
  <si>
    <t>Naming cubane</t>
  </si>
  <si>
    <t>نام کیوبین</t>
  </si>
  <si>
    <t>ayKHmN90ncc</t>
  </si>
  <si>
    <t>https://www.youtube.com/watch?v=ayKHmN90ncc</t>
  </si>
  <si>
    <t>vPtHEALqrmo</t>
  </si>
  <si>
    <t>https://www.youtube.com/watch?v=vPtHEALqrmo</t>
  </si>
  <si>
    <t>https://drive.google.com/file/d/1Br8g6W2yNGvgkfdF4ICA7USDILmbKr7z/view?usp=drive_link</t>
  </si>
  <si>
    <t>Heats of combustion of alkanes</t>
  </si>
  <si>
    <t>الکنز کے دہن کی حرارت</t>
  </si>
  <si>
    <t>8QYiN--_4-c</t>
  </si>
  <si>
    <t>https://www.youtube.com/watch?v=8QYiN--_4-c</t>
  </si>
  <si>
    <t>tPIIJoOvXwQ</t>
  </si>
  <si>
    <t>https://www.youtube.com/watch?v=tPIIJoOvXwQ</t>
  </si>
  <si>
    <t>https://drive.google.com/file/d/1xycbdbytT1ZOiNk3aAV6OnDBx3kKHMhY/view?usp=drive_link</t>
  </si>
  <si>
    <t>Structure and classification of alkenes</t>
  </si>
  <si>
    <t>ساخت اور الکن کی درجہ بندی</t>
  </si>
  <si>
    <t>tlUOyF3mz-k</t>
  </si>
  <si>
    <t>https://www.youtube.com/watch?v=tlUOyF3mz-k</t>
  </si>
  <si>
    <t>E7q411JTNPw</t>
  </si>
  <si>
    <t>https://www.youtube.com/watch?v=E7q411JTNPw</t>
  </si>
  <si>
    <t>https://drive.google.com/file/d/1bbRMrHmBj07Ki7G7seGAHpz1qn-Ra6um/view?usp=drive_link</t>
  </si>
  <si>
    <t>Alkene intro and stability</t>
  </si>
  <si>
    <t>الکین تعارف اور استحکام</t>
  </si>
  <si>
    <t>y4NVshz6wxk</t>
  </si>
  <si>
    <t>https://www.youtube.com/watch?v=y4NVshz6wxk</t>
  </si>
  <si>
    <t>sFNOy1a-oTQ</t>
  </si>
  <si>
    <t>https://www.youtube.com/watch?v=sFNOy1a-oTQ</t>
  </si>
  <si>
    <t>https://drive.google.com/file/d/1spl5KCa_mqw45ToNcyTPryoG_OQsIyYr/view?usp=drive_link</t>
  </si>
  <si>
    <t>Newman projections</t>
  </si>
  <si>
    <t>نیومین پیش گوئیاں</t>
  </si>
  <si>
    <t>IkmM4CPnqF0</t>
  </si>
  <si>
    <t>https://www.youtube.com/watch?v=IkmM4CPnqF0</t>
  </si>
  <si>
    <t>UaRROOx5nuI</t>
  </si>
  <si>
    <t>https://www.youtube.com/watch?v=UaRROOx5nuI</t>
  </si>
  <si>
    <t>https://drive.google.com/file/d/1ms1swsZao5R2PAbsM32axRe-mvQEoXwf/view?usp=drive_link</t>
  </si>
  <si>
    <t>Conformations of alkanes</t>
  </si>
  <si>
    <t>Newman projections 2</t>
  </si>
  <si>
    <t>الکنز کی شکلیں</t>
  </si>
  <si>
    <t>نیومین تخمینے 2</t>
  </si>
  <si>
    <t>ryJvNEHcuDg</t>
  </si>
  <si>
    <t>https://www.youtube.com/watch?v=ryJvNEHcuDg</t>
  </si>
  <si>
    <t>ynP-jSiAgEA</t>
  </si>
  <si>
    <t>https://www.youtube.com/watch?v=ynP-jSiAgEA</t>
  </si>
  <si>
    <t>https://drive.google.com/file/d/14Eg2hgfUfMpfD4Fs6ljaPNsASxd7yj-m/view?usp=drive_link</t>
  </si>
  <si>
    <t>Conformational analysis of ethane</t>
  </si>
  <si>
    <t>ایتھن کا تعمیری تجزیہ</t>
  </si>
  <si>
    <t>vOq6cwT-l2U</t>
  </si>
  <si>
    <t>https://www.youtube.com/watch?v=vOq6cwT-l2U</t>
  </si>
  <si>
    <t>5RyDdTjsJJc</t>
  </si>
  <si>
    <t>https://www.youtube.com/watch?v=5RyDdTjsJJc</t>
  </si>
  <si>
    <t>https://drive.google.com/file/d/1aNWKN46VRYCYrYEnZGPstuk-8v0t2eds/view?usp=drive_link</t>
  </si>
  <si>
    <t>Conformational analysis of propane</t>
  </si>
  <si>
    <t>پروپین کا تعمیری تجزیہ</t>
  </si>
  <si>
    <t>lIJ45KYQOLM</t>
  </si>
  <si>
    <t>https://www.youtube.com/watch?v=lIJ45KYQOLM</t>
  </si>
  <si>
    <t>T9CQjqYL6lk</t>
  </si>
  <si>
    <t>https://www.youtube.com/watch?v=T9CQjqYL6lk</t>
  </si>
  <si>
    <t>https://drive.google.com/file/d/1AkayrBbzndKhvYl7nQT7agn5r_bBns3h/view?usp=drive_link</t>
  </si>
  <si>
    <t>Newman projection practice 1</t>
  </si>
  <si>
    <t>نیومین پروجیکشن پریکٹس 1</t>
  </si>
  <si>
    <t>MOHzzgQLkk8</t>
  </si>
  <si>
    <t>https://www.youtube.com/watch?v=MOHzzgQLkk8</t>
  </si>
  <si>
    <t>P1VVmVdgJG4</t>
  </si>
  <si>
    <t>https://www.youtube.com/watch?v=P1VVmVdgJG4</t>
  </si>
  <si>
    <t>https://drive.google.com/file/d/1gV2KO7n98djiloTZ85rgmWlAUF1BpqUA/view?usp=drive_link</t>
  </si>
  <si>
    <t>Newman projection practice 2</t>
  </si>
  <si>
    <t>نیومین پروجیکشن پریکٹس 2</t>
  </si>
  <si>
    <t>iUrleWSqok4</t>
  </si>
  <si>
    <t>https://www.youtube.com/watch?v=iUrleWSqok4</t>
  </si>
  <si>
    <t>t4VVHWUNiIg</t>
  </si>
  <si>
    <t>https://www.youtube.com/watch?v=t4VVHWUNiIg</t>
  </si>
  <si>
    <t>https://drive.google.com/file/d/1TmShxebjrRXcDi-U7qCywjE-62Yluaci/view?usp=drive_link</t>
  </si>
  <si>
    <t>Chair and boat shapes for cyclohexane</t>
  </si>
  <si>
    <t>سائکلوہیکسین کے لئے کرسی اور کشتی کی شکلیں</t>
  </si>
  <si>
    <t>YUEkOBvJSNg</t>
  </si>
  <si>
    <t>https://www.youtube.com/watch?v=YUEkOBvJSNg</t>
  </si>
  <si>
    <t>wUDBm2AMiJ8</t>
  </si>
  <si>
    <t>https://www.youtube.com/watch?v=wUDBm2AMiJ8</t>
  </si>
  <si>
    <t>https://drive.google.com/file/d/1-AGbUxvZLJo7p98GDVw72hrw99J7LDX7/view?usp=drive_link</t>
  </si>
  <si>
    <t>Conformations of cycloalkanes</t>
  </si>
  <si>
    <t>Double newman diagram for methylcyclohexane</t>
  </si>
  <si>
    <t>سائکلوالکنز کی شکلیں</t>
  </si>
  <si>
    <t>میتھیلسائکلوہیکسین کے لئے ڈبل نیومین ڈایاگرام</t>
  </si>
  <si>
    <t>I6LsWSXx8fg</t>
  </si>
  <si>
    <t>https://www.youtube.com/watch?v=I6LsWSXx8fg</t>
  </si>
  <si>
    <t>ZRbW0JlpL10</t>
  </si>
  <si>
    <t>https://www.youtube.com/watch?v=ZRbW0JlpL10</t>
  </si>
  <si>
    <t>https://drive.google.com/file/d/1c2n-0rIou6NatWCtqZgrX20WyAgXhMS6/view?usp=drive_link</t>
  </si>
  <si>
    <t>Stability of cycloalkanes</t>
  </si>
  <si>
    <t>سائکلوالکنز کا استحکام</t>
  </si>
  <si>
    <t>DXc4pa9lIaA</t>
  </si>
  <si>
    <t>https://www.youtube.com/watch?v=DXc4pa9lIaA</t>
  </si>
  <si>
    <t>0qUJjy6lhuI</t>
  </si>
  <si>
    <t>https://www.youtube.com/watch?v=0qUJjy6lhuI</t>
  </si>
  <si>
    <t>https://drive.google.com/file/d/1jRTKmQLP2x8WzbZ9Cb3-hSK3Ey3Ezf9S/view?usp=drive_link</t>
  </si>
  <si>
    <t>Conformations of cyclohexane</t>
  </si>
  <si>
    <t>سائکلوہیکسین کی شکلیں</t>
  </si>
  <si>
    <t>p9NzhA3E-70</t>
  </si>
  <si>
    <t>https://www.youtube.com/watch?v=p9NzhA3E-70</t>
  </si>
  <si>
    <t>QxxaoXZBTgU</t>
  </si>
  <si>
    <t>https://www.youtube.com/watch?v=QxxaoXZBTgU</t>
  </si>
  <si>
    <t>https://drive.google.com/file/d/1MIl-DS7h5XnxI_-f6v5uO9LMf8GGu6oH/view?usp=drive_link</t>
  </si>
  <si>
    <t>Drawing chair conformations</t>
  </si>
  <si>
    <t>ڈرائنگ کرسی کی شکلیں</t>
  </si>
  <si>
    <t>AtK0QQYHKCk</t>
  </si>
  <si>
    <t>https://www.youtube.com/watch?v=AtK0QQYHKCk</t>
  </si>
  <si>
    <t>Nu300DCaYVM</t>
  </si>
  <si>
    <t>https://www.youtube.com/watch?v=Nu300DCaYVM</t>
  </si>
  <si>
    <t>https://drive.google.com/file/d/1zF_2MtkkXthVqiuj0oLJQ5wios3F5uq0/view?usp=drive_link</t>
  </si>
  <si>
    <t>Monosubstituted cyclohexane</t>
  </si>
  <si>
    <t>monosubstituted cyclohexane</t>
  </si>
  <si>
    <t>kNQnnshdNuo</t>
  </si>
  <si>
    <t>https://www.youtube.com/watch?v=kNQnnshdNuo</t>
  </si>
  <si>
    <t>ZTyB5QnbQZo</t>
  </si>
  <si>
    <t>https://www.youtube.com/watch?v=ZTyB5QnbQZo</t>
  </si>
  <si>
    <t>https://drive.google.com/file/d/1bCg88iYp9S-LbrpQXFMEOiKYCLyB2F4J/view?usp=drive_link</t>
  </si>
  <si>
    <t>Disubstituted cyclohexane</t>
  </si>
  <si>
    <t>غیر منقولہ سائکلوہیکسین</t>
  </si>
  <si>
    <t>TI27-ZN2Glg</t>
  </si>
  <si>
    <t>https://www.youtube.com/watch?v=TI27-ZN2Glg</t>
  </si>
  <si>
    <t>HvDLae08E5A</t>
  </si>
  <si>
    <t>https://www.youtube.com/watch?v=HvDLae08E5A</t>
  </si>
  <si>
    <t>https://drive.google.com/file/d/1_Ilgu1Ce7qrenVDPlhtAbjPtDeRB08VS/view?usp=drive_link</t>
  </si>
  <si>
    <t>Polysubstituted cyclohexane</t>
  </si>
  <si>
    <t>پولیسوبسٹیٹڈ سائکلوہیکسین</t>
  </si>
  <si>
    <t>BwPjtAe1gvE</t>
  </si>
  <si>
    <t>https://www.youtube.com/watch?v=BwPjtAe1gvE</t>
  </si>
  <si>
    <t>w4_MaRP4jHY</t>
  </si>
  <si>
    <t>https://www.youtube.com/watch?v=w4_MaRP4jHY</t>
  </si>
  <si>
    <t>https://drive.google.com/file/d/1kOcw2NEux_07yGO-zTjQ6T4Bjh5TqP-A/view?usp=drive_link</t>
  </si>
  <si>
    <t>https://drive.google.com/file/d/19VIyBFodCtqmwmUmiYfw8Cld7URCCPEm/view?usp=drive_link</t>
  </si>
  <si>
    <t>More functional groups</t>
  </si>
  <si>
    <t>مزید فعال گروپس</t>
  </si>
  <si>
    <t>Z9IWg0pcpqo</t>
  </si>
  <si>
    <t>https://www.youtube.com/watch?v=Z9IWg0pcpqo</t>
  </si>
  <si>
    <t>kJyXfST7bSs</t>
  </si>
  <si>
    <t>https://www.youtube.com/watch?v=kJyXfST7bSs</t>
  </si>
  <si>
    <t>https://drive.google.com/file/d/15-J3q9Gr_JUWea_rioMZZi43RFPWxyi0/view?usp=drive_link</t>
  </si>
  <si>
    <t>Identifying functional groups</t>
  </si>
  <si>
    <t>فنکشنل گروپوں کی شناخت کرنا</t>
  </si>
  <si>
    <t>esJ5MbAHswc</t>
  </si>
  <si>
    <t>https://www.youtube.com/watch?v=esJ5MbAHswc</t>
  </si>
  <si>
    <t>4FRajKIhkXM</t>
  </si>
  <si>
    <t>https://www.youtube.com/watch?v=4FRajKIhkXM</t>
  </si>
  <si>
    <t>https://drive.google.com/file/d/1qaLOrQsXxDMkFN5FykBlEkrGSqshK1dM/view?usp=drive_link</t>
  </si>
  <si>
    <t>Alkenes and alkynes</t>
  </si>
  <si>
    <t>Naming alkenes</t>
  </si>
  <si>
    <t>Cis-trans and e-z naming scheme for alkenes</t>
  </si>
  <si>
    <t>الکینز اور الکائنس</t>
  </si>
  <si>
    <t>سیس ٹرانس اور ای زیڈ نام کی اسکیم برائے الکینز</t>
  </si>
  <si>
    <t>oYoQpDtBLac</t>
  </si>
  <si>
    <t>https://www.youtube.com/watch?v=oYoQpDtBLac</t>
  </si>
  <si>
    <t>xKoSCv1GBcM</t>
  </si>
  <si>
    <t>https://www.youtube.com/watch?v=xKoSCv1GBcM</t>
  </si>
  <si>
    <t>https://drive.google.com/file/d/1xLmUGUL6qNlnWD5aF002f7qDRKk8lH7F/view?usp=drive_link</t>
  </si>
  <si>
    <t>Entgegen-zusammen naming scheme for alkenes examples</t>
  </si>
  <si>
    <t>الکینز مثالوں کے لئے اینٹیجین زوسمین نام کی اسکیم</t>
  </si>
  <si>
    <t>GFiizJ-jGVw</t>
  </si>
  <si>
    <t>https://www.youtube.com/watch?v=GFiizJ-jGVw</t>
  </si>
  <si>
    <t>zNh2XOitAHw</t>
  </si>
  <si>
    <t>https://www.youtube.com/watch?v=zNh2XOitAHw</t>
  </si>
  <si>
    <t>https://drive.google.com/file/d/1mjagOJc4lPZHLlTOjCCPZ-7fm0pWeawM/view?usp=drive_link</t>
  </si>
  <si>
    <t>Introduction to reaction mechanisms</t>
  </si>
  <si>
    <t>رد عمل کے طریقہ کار کا تعارف</t>
  </si>
  <si>
    <t>Z_GWBW_GVGA</t>
  </si>
  <si>
    <t>https://www.youtube.com/watch?v=Z_GWBW_GVGA</t>
  </si>
  <si>
    <t>K0l5whAWyWU</t>
  </si>
  <si>
    <t>https://www.youtube.com/watch?v=K0l5whAWyWU</t>
  </si>
  <si>
    <t>https://drive.google.com/file/d/18Lz4XRjAIReFSG0ZHI9i0hoV1M8B4wDp/view?usp=drive_link</t>
  </si>
  <si>
    <t>Alkene reactions</t>
  </si>
  <si>
    <t>Markovnikov's rule and carbocations</t>
  </si>
  <si>
    <t>الکین رد عمل</t>
  </si>
  <si>
    <t>مارکوونیکوف کی حکمرانی اور کاربوکیشنز</t>
  </si>
  <si>
    <t>X-VCk3WrGlM</t>
  </si>
  <si>
    <t>https://www.youtube.com/watch?v=X-VCk3WrGlM</t>
  </si>
  <si>
    <t>V3rMzlkSepo</t>
  </si>
  <si>
    <t>https://www.youtube.com/watch?v=V3rMzlkSepo</t>
  </si>
  <si>
    <t>https://drive.google.com/file/d/1EKIxhTZDB6v7gKb5AdABEd-U2Lt7kO6v/view?usp=drive_link</t>
  </si>
  <si>
    <t>Addition of water (acid-catalyzed) mechanism</t>
  </si>
  <si>
    <t>پانی کا اضافہ (تیزابیت سے متعلق) میکانزم</t>
  </si>
  <si>
    <t>O_yeKo6-qIg</t>
  </si>
  <si>
    <t>https://www.youtube.com/watch?v=O_yeKo6-qIg</t>
  </si>
  <si>
    <t>kVlHM0Nqt-s</t>
  </si>
  <si>
    <t>https://www.youtube.com/watch?v=kVlHM0Nqt-s</t>
  </si>
  <si>
    <t>https://drive.google.com/file/d/1aL_cgQcaZI8rcHHE76H-gv73bEeVfg_Y/view?usp=drive_link</t>
  </si>
  <si>
    <t>Polymerization of alkenes with acid</t>
  </si>
  <si>
    <t>تیزاب کے ساتھ یلکنز کا پولیمرائزیشن</t>
  </si>
  <si>
    <t>tR-hzV5Tkxo</t>
  </si>
  <si>
    <t>https://www.youtube.com/watch?v=tR-hzV5Tkxo</t>
  </si>
  <si>
    <t>j--h1WbYkT4</t>
  </si>
  <si>
    <t>https://www.youtube.com/watch?v=j--h1WbYkT4</t>
  </si>
  <si>
    <t>https://drive.google.com/file/d/1uGcRfOswfc_u_AEDDrOgHXOwgc9vS-cb/view?usp=drive_link</t>
  </si>
  <si>
    <t>Alkene structure and classification</t>
  </si>
  <si>
    <t>الکین ڈھانچہ اور درجہ بندی</t>
  </si>
  <si>
    <t xml:space="preserve">Title on spreedsheet doesnt matvh with the 3 videos tltle. </t>
  </si>
  <si>
    <t>Alkene nomenclature</t>
  </si>
  <si>
    <t>الکین نام</t>
  </si>
  <si>
    <t>gDWy3GEEcx8</t>
  </si>
  <si>
    <t>https://www.youtube.com/watch?v=gDWy3GEEcx8</t>
  </si>
  <si>
    <t>r1xEvcNLBdw</t>
  </si>
  <si>
    <t>https://www.youtube.com/watch?v=r1xEvcNLBdw</t>
  </si>
  <si>
    <t>https://drive.google.com/file/d/1cryzRiyzYpgpdnrfurWJm3B8kchULKj1/view?usp=drive_link</t>
  </si>
  <si>
    <t>Alkene stability</t>
  </si>
  <si>
    <t>الکین استحکام</t>
  </si>
  <si>
    <t>kDOepUPGhFs</t>
  </si>
  <si>
    <t>https://www.youtube.com/watch?v=kDOepUPGhFs</t>
  </si>
  <si>
    <t>Hydrogenation of alkene</t>
  </si>
  <si>
    <t>الکین کا ہائیڈروجنیشن</t>
  </si>
  <si>
    <t>fSk1Crn3R2E</t>
  </si>
  <si>
    <t>https://www.youtube.com/watch?v=fSk1Crn3R2E</t>
  </si>
  <si>
    <t>0JPVMeaIXDI</t>
  </si>
  <si>
    <t>https://www.youtube.com/watch?v=0JPVMeaIXDI</t>
  </si>
  <si>
    <t>https://drive.google.com/file/d/10iZR3vB98Ofsda0A-esS_TQ9k3hJlmZV/view?usp=drive_link</t>
  </si>
  <si>
    <t>Hydrohalogenation  of alkene</t>
  </si>
  <si>
    <t>الکین کا ہائیڈروہالوجینیشن</t>
  </si>
  <si>
    <t>iEKA0jUstPs</t>
  </si>
  <si>
    <t>https://www.youtube.com/watch?v=iEKA0jUstPs</t>
  </si>
  <si>
    <t>dyopsba5P30</t>
  </si>
  <si>
    <t>https://www.youtube.com/watch?v=dyopsba5P30</t>
  </si>
  <si>
    <t>https://drive.google.com/file/d/1SW0gWyeuiF-bKLBUsKBy_ompO_pgdmw5/view?usp=drive_link</t>
  </si>
  <si>
    <t>Hydration of alkenes</t>
  </si>
  <si>
    <t>الکنز کی ہائیڈریشن</t>
  </si>
  <si>
    <t>dJhxphep_gY</t>
  </si>
  <si>
    <t>https://www.youtube.com/watch?v=dJhxphep_gY</t>
  </si>
  <si>
    <t>kq96WTfmkcw</t>
  </si>
  <si>
    <t>https://www.youtube.com/watch?v=kq96WTfmkcw</t>
  </si>
  <si>
    <t>https://drive.google.com/file/d/1vIhLTmOPBM0oHtpvepmoONh8LCy09U7L/view?usp=drive_link</t>
  </si>
  <si>
    <t>Hydroboration-oxidation</t>
  </si>
  <si>
    <t>ہائیڈرو بوریشن آکسیڈیشن</t>
  </si>
  <si>
    <t>b_qDLacdkFg</t>
  </si>
  <si>
    <t>https://www.youtube.com/watch?v=b_qDLacdkFg</t>
  </si>
  <si>
    <t>sT9zIVM3DCI</t>
  </si>
  <si>
    <t>https://www.youtube.com/watch?v=sT9zIVM3DCI</t>
  </si>
  <si>
    <t>https://drive.google.com/file/d/1TqgkDy7xv4R7TRarY_6cPkTNTkiIPzAf/view?usp=drive_link</t>
  </si>
  <si>
    <t>Hydroboration-oxidation: mechanism</t>
  </si>
  <si>
    <t>ہائیڈرو بیوریشن آکسیڈیشن: میکانزم</t>
  </si>
  <si>
    <t>00qYQahwuSQ</t>
  </si>
  <si>
    <t>https://www.youtube.com/watch?v=00qYQahwuSQ</t>
  </si>
  <si>
    <t>j-PSa4zFULU</t>
  </si>
  <si>
    <t>https://www.youtube.com/watch?v=j-PSa4zFULU</t>
  </si>
  <si>
    <t>https://drive.google.com/file/d/1uOuxg05b9d4CJCVjTDwkjxFHVjRR6zdy/view?usp=drive_link</t>
  </si>
  <si>
    <t>Alkene halogenation</t>
  </si>
  <si>
    <t>الکین ہالوجنیشن</t>
  </si>
  <si>
    <t>Yiy84xYQ3es</t>
  </si>
  <si>
    <t>https://www.youtube.com/watch?v=Yiy84xYQ3es</t>
  </si>
  <si>
    <t>QMXxT9msa1Y</t>
  </si>
  <si>
    <t>https://www.youtube.com/watch?v=QMXxT9msa1Y</t>
  </si>
  <si>
    <t>https://drive.google.com/file/d/1Zg-WlIBVDfKNMtmg1NYgn3bq66kwk15C/view?usp=drive_link</t>
  </si>
  <si>
    <t>Halohydrin formation</t>
  </si>
  <si>
    <t>ہالوہائڈرین تشکیل</t>
  </si>
  <si>
    <t>FaOOx6IZxV8</t>
  </si>
  <si>
    <t>https://www.youtube.com/watch?v=FaOOx6IZxV8</t>
  </si>
  <si>
    <t>ComUCAkZ5jA</t>
  </si>
  <si>
    <t>https://www.youtube.com/watch?v=ComUCAkZ5jA</t>
  </si>
  <si>
    <t>https://drive.google.com/file/d/1Lu5ORwhGtZPH_p0j-mPeASjJ7uaXnMiU/view?usp=drive_link</t>
  </si>
  <si>
    <t>Epoxide formation and anti dihydroxylation</t>
  </si>
  <si>
    <t>ایپوکسائڈ کی تشکیل اور اینٹی ڈائی ہائڈروکسیلیشن</t>
  </si>
  <si>
    <t>KfTosrMs5W0</t>
  </si>
  <si>
    <t>https://www.youtube.com/watch?v=KfTosrMs5W0</t>
  </si>
  <si>
    <t>EG513zf4xok</t>
  </si>
  <si>
    <t>https://www.youtube.com/watch?v=EG513zf4xok</t>
  </si>
  <si>
    <t>https://drive.google.com/file/d/1P0qJBxWB7dmLm8h72Qym9vPxm-kTLUOl/view?usp=drive_link</t>
  </si>
  <si>
    <t>Syn dihydroxylation</t>
  </si>
  <si>
    <t>syn dihydroxylation</t>
  </si>
  <si>
    <t>76KtDSfWnkw</t>
  </si>
  <si>
    <t>https://www.youtube.com/watch?v=76KtDSfWnkw</t>
  </si>
  <si>
    <t>F0LJbpg6Dn4</t>
  </si>
  <si>
    <t>https://www.youtube.com/watch?v=F0LJbpg6Dn4</t>
  </si>
  <si>
    <t>https://drive.google.com/file/d/1FkfwNfjJ8sVjZ1IQRX_kJJSyvdPJOif2/view?usp=drive_link</t>
  </si>
  <si>
    <t>Ozonolysis</t>
  </si>
  <si>
    <t>اوزونولیسس</t>
  </si>
  <si>
    <t>bFj3HpdC4Uk</t>
  </si>
  <si>
    <t>https://www.youtube.com/watch?v=bFj3HpdC4Uk</t>
  </si>
  <si>
    <t>W_DIdxLX0p8</t>
  </si>
  <si>
    <t>https://www.youtube.com/watch?v=W_DIdxLX0p8</t>
  </si>
  <si>
    <t>https://drive.google.com/file/d/16WDAJOCHesDTixzzXQZ1dJfX6JmlsvX6/view?usp=drive_link</t>
  </si>
  <si>
    <t>Alkyne nomenclature</t>
  </si>
  <si>
    <t>الکائن نام</t>
  </si>
  <si>
    <t>qZTeyhR1akA</t>
  </si>
  <si>
    <t>https://www.youtube.com/watch?v=qZTeyhR1akA</t>
  </si>
  <si>
    <t>nuPaGONb-O4</t>
  </si>
  <si>
    <t>https://www.youtube.com/watch?v=nuPaGONb-O4</t>
  </si>
  <si>
    <t>https://drive.google.com/file/d/14zEtKaK3QR4mLCSNaCinQ2Lxa5FTklrV/view?usp=drive_link</t>
  </si>
  <si>
    <t>Naming and preparing alkynes</t>
  </si>
  <si>
    <t>Alkyne acidity and alkylation</t>
  </si>
  <si>
    <t>الکائینس کا نام اور تیاری کرنا</t>
  </si>
  <si>
    <t>الکائن تیزابیت اور الکیلیشن</t>
  </si>
  <si>
    <t>_-I3HdmyYfE</t>
  </si>
  <si>
    <t>https://www.youtube.com/watch?v=_-I3HdmyYfE</t>
  </si>
  <si>
    <t>8Cbu2JRAhbo</t>
  </si>
  <si>
    <t>https://www.youtube.com/watch?v=8Cbu2JRAhbo</t>
  </si>
  <si>
    <t>https://drive.google.com/file/d/15Gd_1RraWOW7oWwZfzut3RGgvPfWj9-O/view?usp=drive_link</t>
  </si>
  <si>
    <t>Preparation of alkynes</t>
  </si>
  <si>
    <t>الکائنس کی تیاری</t>
  </si>
  <si>
    <t>HbDWBeRJboE</t>
  </si>
  <si>
    <t>https://www.youtube.com/watch?v=HbDWBeRJboE</t>
  </si>
  <si>
    <t>VS74Gw9x6xo</t>
  </si>
  <si>
    <t>https://www.youtube.com/watch?v=VS74Gw9x6xo</t>
  </si>
  <si>
    <t>https://drive.google.com/file/d/17l-W_MZOioO2OieCzQqK9obclYmpSRR2/view?usp=drive_link</t>
  </si>
  <si>
    <t>Reduction of alkynes</t>
  </si>
  <si>
    <t>الکائنس کی کمی</t>
  </si>
  <si>
    <t>RdFfIEDxo18</t>
  </si>
  <si>
    <t>https://www.youtube.com/watch?v=RdFfIEDxo18</t>
  </si>
  <si>
    <t>e2YPWKoZXec</t>
  </si>
  <si>
    <t>https://www.youtube.com/watch?v=e2YPWKoZXec</t>
  </si>
  <si>
    <t>https://drive.google.com/file/d/1THG6hWtMFn75P6i0CeKpenvdJF6oP1GS/view?usp=drive_link</t>
  </si>
  <si>
    <t>Alkyne reactions</t>
  </si>
  <si>
    <t>Hydrohalogenation of alkynes</t>
  </si>
  <si>
    <t>الکائن کے رد عمل</t>
  </si>
  <si>
    <t>الکائنس کا ہائیڈروہالوجینیشن</t>
  </si>
  <si>
    <t>EbRxaBShveI</t>
  </si>
  <si>
    <t>https://www.youtube.com/watch?v=EbRxaBShveI</t>
  </si>
  <si>
    <t>OAeTYBjDki8</t>
  </si>
  <si>
    <t>https://www.youtube.com/watch?v=OAeTYBjDki8</t>
  </si>
  <si>
    <t>https://drive.google.com/file/d/1jRpx8QBkh9qiBGmRPt-FDKwDUy_ioz3a/view?usp=drive_link</t>
  </si>
  <si>
    <t>Hydration of alkynes</t>
  </si>
  <si>
    <t>الکائنس کی ہائیڈریشن</t>
  </si>
  <si>
    <t>AE1pkp-_cKE</t>
  </si>
  <si>
    <t>https://www.youtube.com/watch?v=AE1pkp-_cKE</t>
  </si>
  <si>
    <t>DzLaODYREyk</t>
  </si>
  <si>
    <t>https://www.youtube.com/watch?v=DzLaODYREyk</t>
  </si>
  <si>
    <t>https://drive.google.com/file/d/17Iq8T2xphixVoeItabc_vNgvBPBgdlXd/view?usp=drive_link</t>
  </si>
  <si>
    <t>Hydroboration-oxidation of alkynes</t>
  </si>
  <si>
    <t>الکائنس کا ہائیڈرو بوریشن آکسیڈیشن</t>
  </si>
  <si>
    <t>3KrqQXsWP1M</t>
  </si>
  <si>
    <t>https://www.youtube.com/watch?v=3KrqQXsWP1M</t>
  </si>
  <si>
    <t>N8jEOxToPac</t>
  </si>
  <si>
    <t>https://www.youtube.com/watch?v=N8jEOxToPac</t>
  </si>
  <si>
    <t>https://drive.google.com/file/d/10Ky3nI3SO1BQGd0MVvHrCngB6UxWTdxO/view?usp=drive_link</t>
  </si>
  <si>
    <t>Halogenation and ozonolysis of alkynes</t>
  </si>
  <si>
    <t>الکائنس کا ہالوجنیشن اور اوزونولیسس</t>
  </si>
  <si>
    <t>bEJxFs0f35o</t>
  </si>
  <si>
    <t>https://www.youtube.com/watch?v=bEJxFs0f35o</t>
  </si>
  <si>
    <t>QWDWhbNVezs</t>
  </si>
  <si>
    <t>https://www.youtube.com/watch?v=QWDWhbNVezs</t>
  </si>
  <si>
    <t>https://drive.google.com/file/d/1yBY5u_Rhr8N6L0Y03XQO24s53_ss8En8/view?usp=drive_link</t>
  </si>
  <si>
    <t>Synthesis using alkynes</t>
  </si>
  <si>
    <t>الکائنس کا استعمال کرتے ہوئے ترکیب</t>
  </si>
  <si>
    <t>Rc1CezZgggM</t>
  </si>
  <si>
    <t>https://www.youtube.com/watch?v=Rc1CezZgggM</t>
  </si>
  <si>
    <t>O7Lk-nQg7_Q</t>
  </si>
  <si>
    <t>https://www.youtube.com/watch?v=O7Lk-nQg7_Q</t>
  </si>
  <si>
    <t>https://drive.google.com/file/d/1xVLDS0fdFhAV2LAlmmfFIpfL8ZA-DIp-/view?usp=drive_link</t>
  </si>
  <si>
    <t>Alcohols</t>
  </si>
  <si>
    <t>الکوحل</t>
  </si>
  <si>
    <t>nQ7QSV4JRSs</t>
  </si>
  <si>
    <t>https://www.youtube.com/watch?v=nQ7QSV4JRSs</t>
  </si>
  <si>
    <t>w4oSJ0arRiQ</t>
  </si>
  <si>
    <t>https://www.youtube.com/watch?v=w4oSJ0arRiQ</t>
  </si>
  <si>
    <t>https://drive.google.com/file/d/1Dr9g1Wt1B2mNPWoBxxb9YGeWoWnMl0pD/view?usp=drive_link</t>
  </si>
  <si>
    <t>Alpha carbon chemistry</t>
  </si>
  <si>
    <t>Aldol condensations</t>
  </si>
  <si>
    <t>Amine naming introduction</t>
  </si>
  <si>
    <t>الفا کاربن کیمسٹری</t>
  </si>
  <si>
    <t>الڈول گاڑھاو</t>
  </si>
  <si>
    <t>امائن کا نام تعارف</t>
  </si>
  <si>
    <t>Kpov3GS6tjM</t>
  </si>
  <si>
    <t>https://www.youtube.com/watch?v=Kpov3GS6tjM</t>
  </si>
  <si>
    <t>bIMbEMK_ptY</t>
  </si>
  <si>
    <t>https://www.youtube.com/watch?v=bIMbEMK_ptY</t>
  </si>
  <si>
    <t>https://drive.google.com/file/d/1duNkR_WjAJW5Dws7H0ExBan_IOn1UHMy/view?usp=drive_link</t>
  </si>
  <si>
    <t>Amines</t>
  </si>
  <si>
    <t>Naming amines</t>
  </si>
  <si>
    <t>Amine naming 2</t>
  </si>
  <si>
    <t>امائنز</t>
  </si>
  <si>
    <t>امائنز کا نام دینا</t>
  </si>
  <si>
    <t>امائن کا نام 2</t>
  </si>
  <si>
    <t>CJzuu_k9Nv0</t>
  </si>
  <si>
    <t>https://www.youtube.com/watch?v=CJzuu_k9Nv0</t>
  </si>
  <si>
    <t>H3tRJvB6ddU</t>
  </si>
  <si>
    <t>https://www.youtube.com/watch?v=H3tRJvB6ddU</t>
  </si>
  <si>
    <t>https://drive.google.com/file/d/1SRYjrTek5IY-haQ9GjrUAd-OCt2rw5CH/view?usp=drive_link</t>
  </si>
  <si>
    <t>Aromatic compounds</t>
  </si>
  <si>
    <t>Naming benzene derivatives</t>
  </si>
  <si>
    <t>خوشبودار مرکبات</t>
  </si>
  <si>
    <t>بینزین مشتقات کا نام دینا</t>
  </si>
  <si>
    <t>A5r7wkwDID4</t>
  </si>
  <si>
    <t>https://www.youtube.com/watch?v=A5r7wkwDID4</t>
  </si>
  <si>
    <t>Yh9EPxB7ng4</t>
  </si>
  <si>
    <t>https://www.youtube.com/watch?v=Yh9EPxB7ng4</t>
  </si>
  <si>
    <t>https://drive.google.com/file/d/1Om1lH4rBDXxNBvHksf213dkPFgu0t8XF/view?usp=drive_link</t>
  </si>
  <si>
    <t>Electrophilic aromatic substitution</t>
  </si>
  <si>
    <t>الیکٹروفیلک خوشبودار متبادل</t>
  </si>
  <si>
    <t>fpq0eICjuSI</t>
  </si>
  <si>
    <t>https://www.youtube.com/watch?v=fpq0eICjuSI</t>
  </si>
  <si>
    <t>pHCBvVkqXBQ</t>
  </si>
  <si>
    <t>https://www.youtube.com/watch?v=pHCBvVkqXBQ</t>
  </si>
  <si>
    <t>https://drive.google.com/file/d/1bs5sWT0IUH8uoM7TS0cXJmTYuts_F2sN/view?usp=drive_link</t>
  </si>
  <si>
    <t>Reactions of benzene</t>
  </si>
  <si>
    <t>Bromination of benzene</t>
  </si>
  <si>
    <t>بینزین کے رد عمل</t>
  </si>
  <si>
    <t>بینزین کی برومینیشن</t>
  </si>
  <si>
    <t>K2tIixiXGOM</t>
  </si>
  <si>
    <t>https://www.youtube.com/watch?v=K2tIixiXGOM</t>
  </si>
  <si>
    <t>deDD1QH4U7Q</t>
  </si>
  <si>
    <t>https://www.youtube.com/watch?v=deDD1QH4U7Q</t>
  </si>
  <si>
    <t>https://drive.google.com/file/d/1qaAm5Oq423H6m7zzHzcQM8vEdlJH5qnV/view?usp=drive_link</t>
  </si>
  <si>
    <t>Friedel-crafts acylation</t>
  </si>
  <si>
    <t>فریڈیل کرافٹ ایکیلیشن</t>
  </si>
  <si>
    <t>vFfriC55fFw</t>
  </si>
  <si>
    <t>https://www.youtube.com/watch?v=vFfriC55fFw</t>
  </si>
  <si>
    <t>JZmCy_NKX2U</t>
  </si>
  <si>
    <t>https://www.youtube.com/watch?v=JZmCy_NKX2U</t>
  </si>
  <si>
    <t>https://drive.google.com/file/d/1SkOwDKHQKPpsDdCDLQ2HwNmFtQsXGxO6/view?usp=drive_link</t>
  </si>
  <si>
    <t>Friedel crafts acylation addendum</t>
  </si>
  <si>
    <t>فریڈل کرافٹس ایکیلیشن ضمیمہ</t>
  </si>
  <si>
    <t>UFwzPmqt0Y</t>
  </si>
  <si>
    <t>https://www.youtube.com/watch?v=UFwzPmqt0Y</t>
  </si>
  <si>
    <t>ihIgqrNmVSw</t>
  </si>
  <si>
    <t>https://www.youtube.com/watch?v=ihIgqrNmVSw</t>
  </si>
  <si>
    <t>https://drive.google.com/file/d/1aPtNtI7J6OGRjqVINuz54zHKDsYJknKO/view?usp=drive_link</t>
  </si>
  <si>
    <t>Original KA Video is not available</t>
  </si>
  <si>
    <t>Aromatic stability i</t>
  </si>
  <si>
    <t>خوشبودار استحکام i</t>
  </si>
  <si>
    <t>oDigu9YxXUg</t>
  </si>
  <si>
    <t>https://www.youtube.com/watch?v=oDigu9YxXUg</t>
  </si>
  <si>
    <t>ribeKV48E2M</t>
  </si>
  <si>
    <t>https://www.youtube.com/watch?v=ribeKV48E2M</t>
  </si>
  <si>
    <t>https://drive.google.com/file/d/1UuXdOQYzsswTDOdkAC0gnFonXGhd03dN/view?usp=drive_link</t>
  </si>
  <si>
    <t>Aromatic stability</t>
  </si>
  <si>
    <t>Aromatic stability ii</t>
  </si>
  <si>
    <t>خوشبودار استحکام</t>
  </si>
  <si>
    <t>خوشبودار استحکام ii</t>
  </si>
  <si>
    <t>I6wzan4hNc4</t>
  </si>
  <si>
    <t>https://www.youtube.com/watch?v=I6wzan4hNc4</t>
  </si>
  <si>
    <t>TZq0gXN-iWY</t>
  </si>
  <si>
    <t>https://www.youtube.com/watch?v=TZq0gXN-iWY</t>
  </si>
  <si>
    <t>https://drive.google.com/file/d/1tFLje6ieHOyKK2fCreJ9wQJGZL1ErQkW/view?usp=drive_link</t>
  </si>
  <si>
    <t>Aromatic stability iii</t>
  </si>
  <si>
    <t>خوشبودار استحکام iii</t>
  </si>
  <si>
    <t>yg0XJWHPqOA</t>
  </si>
  <si>
    <t>https://www.youtube.com/watch?v=yg0XJWHPqOA</t>
  </si>
  <si>
    <t>CQOCQ96VqSs</t>
  </si>
  <si>
    <t>https://www.youtube.com/watch?v=CQOCQ96VqSs</t>
  </si>
  <si>
    <t>https://drive.google.com/file/d/1YtrEx4hPbCYT76uJxjb4zoVLb7mJnBhY/view?usp=drive_link</t>
  </si>
  <si>
    <t>Aromatic stability iv</t>
  </si>
  <si>
    <t>خوشبودار استحکام iv</t>
  </si>
  <si>
    <t>BNmOZO9hbb0</t>
  </si>
  <si>
    <t>https://www.youtube.com/watch?v=BNmOZO9hbb0</t>
  </si>
  <si>
    <t>TRX1xONU-GQ</t>
  </si>
  <si>
    <t>https://www.youtube.com/watch?v=TRX1xONU-GQ</t>
  </si>
  <si>
    <t>https://drive.google.com/file/d/1V0pwWdO1Y2W5Y5S-siwNcRXhgRhN1n2C/view?usp=drive_link</t>
  </si>
  <si>
    <t>Aromatic stability v</t>
  </si>
  <si>
    <t>خوشبودار استحکام v</t>
  </si>
  <si>
    <t>Mrm4g6Aj4Y</t>
  </si>
  <si>
    <t>https://www.youtube.com/watch?v=Mrm4g6Aj4Y</t>
  </si>
  <si>
    <t>PMxB3NmKQZQ</t>
  </si>
  <si>
    <t>https://www.youtube.com/watch?v=PMxB3NmKQZQ</t>
  </si>
  <si>
    <t>https://drive.google.com/file/d/1i_q2eIqNjkYsedS4mVZObXRqHbASSbze/view?usp=drive_link</t>
  </si>
  <si>
    <t>Original KA Video not available</t>
  </si>
  <si>
    <t>Aromatic heterocycles i</t>
  </si>
  <si>
    <t>خوشبودار heterocyles i</t>
  </si>
  <si>
    <t>vAW9t5uBr08</t>
  </si>
  <si>
    <t>https://www.youtube.com/watch?v=vAW9t5uBr08</t>
  </si>
  <si>
    <t>_nWpa3RnG94</t>
  </si>
  <si>
    <t>https://www.youtube.com/watch?v=_nWpa3RnG94</t>
  </si>
  <si>
    <t>https://drive.google.com/file/d/12iA438gglAFwlCoVxJ01KqvOelGgW_66/view?usp=drive_link</t>
  </si>
  <si>
    <t>Aromatic heterocycles ii</t>
  </si>
  <si>
    <t>خوشبودار heterocyles II</t>
  </si>
  <si>
    <t>wvVdgGTrh-o</t>
  </si>
  <si>
    <t>https://www.youtube.com/watch?v=wvVdgGTrh-o</t>
  </si>
  <si>
    <t>yUdwGR3EUpc</t>
  </si>
  <si>
    <t>https://www.youtube.com/watch?v=yUdwGR3EUpc</t>
  </si>
  <si>
    <t>https://drive.google.com/file/d/1E8Du4R9fBpNQnS5kGlB_hzHzLl3SGcOA/view?usp=drive_link</t>
  </si>
  <si>
    <t>Electrophilic aromatic substitution mechanism</t>
  </si>
  <si>
    <t>الیکٹروفیلک خوشبودار متبادل کا طریقہ کار</t>
  </si>
  <si>
    <t>eQzbpL0uWVA</t>
  </si>
  <si>
    <t>https://www.youtube.com/watch?v=eQzbpL0uWVA</t>
  </si>
  <si>
    <t>sqPld1OVZC4</t>
  </si>
  <si>
    <t>https://www.youtube.com/watch?v=sqPld1OVZC4</t>
  </si>
  <si>
    <t>https://drive.google.com/file/d/1SbMHrPzUGIZpzxdicS0yO15EmJ_1-EAK/view?usp=drive_link</t>
  </si>
  <si>
    <t>Aromatic halogenation</t>
  </si>
  <si>
    <t>خوشبودار ہالوجنیشن</t>
  </si>
  <si>
    <t>3cVSSiuiwsQ</t>
  </si>
  <si>
    <t>https://www.youtube.com/watch?v=3cVSSiuiwsQ</t>
  </si>
  <si>
    <t>tK_EDwStKa0</t>
  </si>
  <si>
    <t>https://www.youtube.com/watch?v=tK_EDwStKa0</t>
  </si>
  <si>
    <t>https://drive.google.com/file/d/1Ej1WJHKveTxSJ5qSuw2NbvauOsw77Vrb/view?usp=drive_link</t>
  </si>
  <si>
    <t>Nitration</t>
  </si>
  <si>
    <t>نائٹریشن</t>
  </si>
  <si>
    <t>rC165FcI4Yg</t>
  </si>
  <si>
    <t>https://www.youtube.com/watch?v=rC165FcI4Yg</t>
  </si>
  <si>
    <t>W9XQ08_gtCE</t>
  </si>
  <si>
    <t>https://www.youtube.com/watch?v=W9XQ08_gtCE</t>
  </si>
  <si>
    <t>https://drive.google.com/file/d/13qL5UKv0GY5GJOTi1QEv3A0dl9fS1S1R/view?usp=drive_link</t>
  </si>
  <si>
    <t>Sulfonation</t>
  </si>
  <si>
    <t>سلفونیشن</t>
  </si>
  <si>
    <t>aKeDUvpfOfI</t>
  </si>
  <si>
    <t>https://www.youtube.com/watch?v=aKeDUvpfOfI</t>
  </si>
  <si>
    <t>_j6UryhsD9w</t>
  </si>
  <si>
    <t>https://www.youtube.com/watch?v=_j6UryhsD9w</t>
  </si>
  <si>
    <t>https://drive.google.com/file/d/14cSzN7o7C1jxlzIPBSL-ikyWVwFDlRal/view?usp=drive_link</t>
  </si>
  <si>
    <t>Friedel-crafts alkylation</t>
  </si>
  <si>
    <t>فریڈیل کرافٹس الکیلیشن</t>
  </si>
  <si>
    <t>U57WFaP-5dQ</t>
  </si>
  <si>
    <t>https://www.youtube.com/watch?v=U57WFaP-5dQ</t>
  </si>
  <si>
    <t>https://drive.google.com/file/d/1ctIPmglBLGqo0ElwCJRshZyrEcqWPirK/view?usp=drive_link</t>
  </si>
  <si>
    <t>xUFwzPmqt0Y</t>
  </si>
  <si>
    <t>https://www.youtube.com/watch?v=xUFwzPmqt0Y</t>
  </si>
  <si>
    <t>Ortho-para directors i</t>
  </si>
  <si>
    <t>آرتھو پیرا ڈائریکٹرز i</t>
  </si>
  <si>
    <t>i9rfWOAEplk</t>
  </si>
  <si>
    <t>https://www.youtube.com/watch?v=i9rfWOAEplk</t>
  </si>
  <si>
    <t>xxCwzW-1C20</t>
  </si>
  <si>
    <t>https://www.youtube.com/watch?v=xxCwzW-1C20</t>
  </si>
  <si>
    <t>https://drive.google.com/file/d/1SnMZMc6Mf50KyXJ98_YLIVac1GRDOhqz/view?usp=drive_link</t>
  </si>
  <si>
    <t>Directing effects</t>
  </si>
  <si>
    <t>Ortho-para directors ii</t>
  </si>
  <si>
    <t>ہدایت کے اثرات</t>
  </si>
  <si>
    <t>آرتھو پیرا ڈائریکٹرز II</t>
  </si>
  <si>
    <t>KM_maukQebY</t>
  </si>
  <si>
    <t>https://www.youtube.com/watch?v=KM_maukQebY</t>
  </si>
  <si>
    <t>DgKPpGSuYNs</t>
  </si>
  <si>
    <t>https://www.youtube.com/watch?v=DgKPpGSuYNs</t>
  </si>
  <si>
    <t>https://drive.google.com/file/d/1cDvBd_Yj2rO9Z5UaZn5y4JlsxtmyaWC0/view?usp=drive_link</t>
  </si>
  <si>
    <t>Ortho-para directors iii</t>
  </si>
  <si>
    <t>آرتھو پیرا ڈائریکٹرز III</t>
  </si>
  <si>
    <t>SFd8mcpP3TU</t>
  </si>
  <si>
    <t>https://www.youtube.com/watch?v=SFd8mcpP3TU</t>
  </si>
  <si>
    <t>AEsVJ12TtO8</t>
  </si>
  <si>
    <t>https://www.youtube.com/watch?v=AEsVJ12TtO8</t>
  </si>
  <si>
    <t>https://drive.google.com/file/d/1WmM-Td1Vg76A56L7ZGrm089ax3EG0SIM/view?usp=drive_link</t>
  </si>
  <si>
    <t>Meta directors i</t>
  </si>
  <si>
    <t>میٹا ڈائریکٹرز i</t>
  </si>
  <si>
    <t>c547u94QRFU</t>
  </si>
  <si>
    <t>https://www.youtube.com/watch?v=c547u94QRFU</t>
  </si>
  <si>
    <t>OSHkbteiH7Y</t>
  </si>
  <si>
    <t>https://www.youtube.com/watch?v=OSHkbteiH7Y</t>
  </si>
  <si>
    <t>https://drive.google.com/file/d/1nqu-Z3hInZ7dljZZzasfBqjQ8oYeFkiQ/view?usp=drive_link</t>
  </si>
  <si>
    <t>Meta directors ii</t>
  </si>
  <si>
    <t>میٹا ڈائریکٹرز ii</t>
  </si>
  <si>
    <t>XUT7zEffaTY</t>
  </si>
  <si>
    <t>https://www.youtube.com/watch?v=XUT7zEffaTY</t>
  </si>
  <si>
    <t>KAgQ7sR33N8</t>
  </si>
  <si>
    <t>https://www.youtube.com/watch?v=KAgQ7sR33N8</t>
  </si>
  <si>
    <t>https://drive.google.com/file/d/1eTJyLAddlPdZnBTy848gxe3i_9nTyKzK/view?usp=drive_link</t>
  </si>
  <si>
    <t>Multiple substituents</t>
  </si>
  <si>
    <t>متعدد متبادل</t>
  </si>
  <si>
    <t>iF-f2-KSw6E</t>
  </si>
  <si>
    <t>https://www.youtube.com/watch?v=iF-f2-KSw6E</t>
  </si>
  <si>
    <t>V3y64RmawlY</t>
  </si>
  <si>
    <t>https://www.youtube.com/watch?v=V3y64RmawlY</t>
  </si>
  <si>
    <t>https://drive.google.com/file/d/1gDlTcvmGscT2UsSw9STmF7jmO0wLFZs2/view?usp=drive_link</t>
  </si>
  <si>
    <t>Birch reduction i</t>
  </si>
  <si>
    <t>برچ میں کمی i</t>
  </si>
  <si>
    <t>p4M2q1t_Up8</t>
  </si>
  <si>
    <t>https://www.youtube.com/watch?v=p4M2q1t_Up8</t>
  </si>
  <si>
    <t>DuTC6FtF48M</t>
  </si>
  <si>
    <t>https://www.youtube.com/watch?v=DuTC6FtF48M</t>
  </si>
  <si>
    <t>https://drive.google.com/file/d/1VovOfcgCorRH548vY_75yCrOOeb-wLFE/view?usp=drive_link</t>
  </si>
  <si>
    <t>Other reactions and synthesis</t>
  </si>
  <si>
    <t>Birch reduction ii</t>
  </si>
  <si>
    <t>دوسرے رد عمل اور ترکیب</t>
  </si>
  <si>
    <t>برچ میں کمی II</t>
  </si>
  <si>
    <t>dzjkh9K5Y8o</t>
  </si>
  <si>
    <t>https://www.youtube.com/watch?v=dzjkh9K5Y8o</t>
  </si>
  <si>
    <t>6tSDEwKepK0</t>
  </si>
  <si>
    <t>https://www.youtube.com/watch?v=6tSDEwKepK0</t>
  </si>
  <si>
    <t>https://drive.google.com/file/d/1GIGOW_dR1Rmr-tx1OvkIeKDwzo6rdpNT/view?usp=drive_link</t>
  </si>
  <si>
    <t>Reactions at the benzylic position</t>
  </si>
  <si>
    <t>بینزیلک پوزیشن پر رد عمل</t>
  </si>
  <si>
    <t>GonTjrX5PjA</t>
  </si>
  <si>
    <t>https://www.youtube.com/watch?v=GonTjrX5PjA</t>
  </si>
  <si>
    <t>WbOJY0LkXHE</t>
  </si>
  <si>
    <t>https://www.youtube.com/watch?v=WbOJY0LkXHE</t>
  </si>
  <si>
    <t>https://drive.google.com/file/d/1FfLnpzW1KHLXhrw45jsDCGQClTFBRaW8/view?usp=drive_link</t>
  </si>
  <si>
    <t>Synthesis of substituted benzene rings i</t>
  </si>
  <si>
    <t>متبادل بینزین کی انگوٹھی کی ترکیب i</t>
  </si>
  <si>
    <t>K4RE-6AolEw</t>
  </si>
  <si>
    <t>https://www.youtube.com/watch?v=K4RE-6AolEw</t>
  </si>
  <si>
    <t>giTLgUrdIbw</t>
  </si>
  <si>
    <t>https://www.youtube.com/watch?v=giTLgUrdIbw</t>
  </si>
  <si>
    <t>https://drive.google.com/file/d/1YGHGr2nl-4keh-jeNVoKH0mjpPPlWMF6/view?usp=drive_link</t>
  </si>
  <si>
    <t>Synthesis of substituted benzene rings ii</t>
  </si>
  <si>
    <t>متبادل بینزین رنگوں کی ترکیب II</t>
  </si>
  <si>
    <t>b9NZvAhvIwQ</t>
  </si>
  <si>
    <t>https://www.youtube.com/watch?v=b9NZvAhvIwQ</t>
  </si>
  <si>
    <t>Cyqdp0YDKsc</t>
  </si>
  <si>
    <t>https://www.youtube.com/watch?v=Cyqdp0YDKsc</t>
  </si>
  <si>
    <t>https://drive.google.com/file/d/1sATSYz7Qwagl0oZj9F3MMAn6J9B-v1qj/view?usp=drive_link</t>
  </si>
  <si>
    <t>Nucleophilic aromatic substitution i</t>
  </si>
  <si>
    <t>نیوکلیوفیلک خوشبودار متبادل i</t>
  </si>
  <si>
    <t>6xy02bQS2Zg</t>
  </si>
  <si>
    <t>https://www.youtube.com/watch?v=6xy02bQS2Zg</t>
  </si>
  <si>
    <t>4rDRn7hivf4</t>
  </si>
  <si>
    <t>https://www.youtube.com/watch?v=4rDRn7hivf4</t>
  </si>
  <si>
    <t>https://drive.google.com/file/d/1L0kHe4QpNHidtE9cQtq8d71FyTdhD6Qn/view?usp=drive_link</t>
  </si>
  <si>
    <t>Nucleophilic aromatic substitution</t>
  </si>
  <si>
    <t>Nucleophilic aromatic substitution ii</t>
  </si>
  <si>
    <t>نیوکلیوفیلک خوشبودار متبادل</t>
  </si>
  <si>
    <t>نیوکلیوفیلک خوشبودار متبادل ii</t>
  </si>
  <si>
    <t>mMHOM2qaRaE</t>
  </si>
  <si>
    <t>https://www.youtube.com/watch?v=mMHOM2qaRaE</t>
  </si>
  <si>
    <t>Rouh5C5EQh0</t>
  </si>
  <si>
    <t>https://www.youtube.com/watch?v=Rouh5C5EQh0</t>
  </si>
  <si>
    <t>https://drive.google.com/file/d/14GY1YprvQxOKmW6lURqcuaCbzIFUZSOM/view?usp=drive_link</t>
  </si>
  <si>
    <t>Aldehyde introduction</t>
  </si>
  <si>
    <t>الڈیہائڈ تعارف</t>
  </si>
  <si>
    <t>oeyBfrx5RJY</t>
  </si>
  <si>
    <t>https://www.youtube.com/watch?v=oeyBfrx5RJY</t>
  </si>
  <si>
    <t>83zLNST8lrE</t>
  </si>
  <si>
    <r>
      <rPr>
        <rFont val="Calibri"/>
        <color rgb="FF1155CC"/>
        <sz val="12.0"/>
        <u/>
      </rPr>
      <t>https://www.youtube.com/watch?v=83zLNST8lrE</t>
    </r>
    <r>
      <rPr>
        <rFont val="Calibri"/>
        <sz val="12.0"/>
      </rPr>
      <t>E</t>
    </r>
  </si>
  <si>
    <t>https://drive.google.com/file/d/1Z3KN1ft3kRVbm_SPl_Waofc95uozN2wF/view?usp=drive_link</t>
  </si>
  <si>
    <t>Carboxylic acids and derivatives</t>
  </si>
  <si>
    <t>Naming carboxylic acids</t>
  </si>
  <si>
    <t>Carboxylic acid naming</t>
  </si>
  <si>
    <t>کاربو آکسیلک ایسڈ اور مشتق</t>
  </si>
  <si>
    <t>کاربو آکسیلک ایسڈ کا نام دینا</t>
  </si>
  <si>
    <t>کاربو آکسیلک ایسڈ کا نام</t>
  </si>
  <si>
    <t>z8h7QgevqjM</t>
  </si>
  <si>
    <t>https://www.youtube.com/watch?v=z8h7QgevqjM</t>
  </si>
  <si>
    <t>c2CqSXB13Pw</t>
  </si>
  <si>
    <t>https://www.youtube.com/watch?v=c2CqSXB13Pw</t>
  </si>
  <si>
    <t>https://drive.google.com/file/d/1cgAVsykh0oPF3ub7gjbAttsf21gKT9MF/view?usp=drive_link</t>
  </si>
  <si>
    <t>Fischer esterification</t>
  </si>
  <si>
    <t>فشر ایسٹریکیشن</t>
  </si>
  <si>
    <t>dbdVMThH1n8</t>
  </si>
  <si>
    <t>https://www.youtube.com/watch?v=dbdVMThH1n8</t>
  </si>
  <si>
    <t>q0G7sU5ECpw</t>
  </si>
  <si>
    <t>https://www.youtube.com/watch?v=q0G7sU5ECpw</t>
  </si>
  <si>
    <t>https://drive.google.com/file/d/1TCLjfGwFEDwaI2JlshYzBoKCW2T01v8V/view?usp=drive_link</t>
  </si>
  <si>
    <t>Formation of carboxylic acid derivatives</t>
  </si>
  <si>
    <t>Acid chloride formation</t>
  </si>
  <si>
    <t>کاربو آکسیلک ایسڈ مشتقات کی تشکیل</t>
  </si>
  <si>
    <t>ایسڈ کلورائد کی تشکیل</t>
  </si>
  <si>
    <t>XKk9K5xTgDA</t>
  </si>
  <si>
    <t>https://www.youtube.com/watch?v=XKk9K5xTgDA</t>
  </si>
  <si>
    <t>pheDTMHmDCM</t>
  </si>
  <si>
    <t>https://www.youtube.com/watch?v=pheDTMHmDCM</t>
  </si>
  <si>
    <t>https://drive.google.com/file/d/18UkmSWIpN6K1FMHbjmOt3-_-BqaoVhRH/view?usp=drive_link</t>
  </si>
  <si>
    <t>Amides, anhydrides, esters, and acyl chlorides</t>
  </si>
  <si>
    <t>امائڈس ، اینہائڈرائڈس ، ایسٹرز ، اور ایسیل کلورائد</t>
  </si>
  <si>
    <t>SRPQ62dR6b4</t>
  </si>
  <si>
    <t>https://www.youtube.com/watch?v=SRPQ62dR6b4</t>
  </si>
  <si>
    <t>V15StFjLM7Y</t>
  </si>
  <si>
    <t>https://www.youtube.com/watch?v=V15StFjLM7Y</t>
  </si>
  <si>
    <t>https://drive.google.com/file/d/1sJf67HHmM_1yq68ObT5D4NKvK2O9ATHM/view?usp=drive_link</t>
  </si>
  <si>
    <t>Relative stability of amides, esters, anhydrides, and acyl chlorides</t>
  </si>
  <si>
    <t>امائڈس ، ایسٹرز ، اینہائڈرائڈس ، اور ایسیل کلورائد کی نسبتا استحکام</t>
  </si>
  <si>
    <t>NYI0bJK64MY</t>
  </si>
  <si>
    <t>https://www.youtube.com/watch?v=NYI0bJK64MY</t>
  </si>
  <si>
    <t>XG8udsdSOyg</t>
  </si>
  <si>
    <t>https://www.youtube.com/watch?v=XG8udsdSOyg</t>
  </si>
  <si>
    <t>https://drive.google.com/file/d/1zuK_5MoRrkytZKkNiQIou_dDDuE8pnZe/view?usp=drive_link</t>
  </si>
  <si>
    <t>Amide formation from acyl chloride</t>
  </si>
  <si>
    <t>ایسیل کلورائد سے امیڈ تشکیل</t>
  </si>
  <si>
    <t>gMKtGulgGH8</t>
  </si>
  <si>
    <t>https://www.youtube.com/watch?v=gMKtGulgGH8</t>
  </si>
  <si>
    <t>eXBY-eSz_cU</t>
  </si>
  <si>
    <t>https://www.youtube.com/watch?v=eXBY-eSz_cU</t>
  </si>
  <si>
    <t>https://drive.google.com/file/d/1V-nVhzUNowt2FTAV-92zfUUHsCT_4s6c/view?usp=drive_link</t>
  </si>
  <si>
    <t>Aldol reaction</t>
  </si>
  <si>
    <t>ALDOL رد عمل</t>
  </si>
  <si>
    <t>3XiHrsZNZko</t>
  </si>
  <si>
    <t>https://www.youtube.com/watch?v=3XiHrsZNZko</t>
  </si>
  <si>
    <t>qxs_jZDQtV0</t>
  </si>
  <si>
    <t>https://www.youtube.com/watch?v=qxs_jZDQtV0</t>
  </si>
  <si>
    <t>https://drive.google.com/file/d/1UHhMeVsLI5rVUyGwpxHXYvkugvKAe17P/view?usp=drive_link7</t>
  </si>
  <si>
    <t>Chemical processes</t>
  </si>
  <si>
    <t>Purification and identification of organic compounds</t>
  </si>
  <si>
    <t>Distillation</t>
  </si>
  <si>
    <t>کیمیائی عمل</t>
  </si>
  <si>
    <t>طہارت اور نامیاتی مرکبات کی شناخت</t>
  </si>
  <si>
    <t>آسون</t>
  </si>
  <si>
    <t>CC8-yVzhWI4</t>
  </si>
  <si>
    <t>https://www.youtube.com/watch?v=CC8-yVzhWI4</t>
  </si>
  <si>
    <t>GlsLGfEouws</t>
  </si>
  <si>
    <t>https://www.youtube.com/watch?v=GlsLGfEouws</t>
  </si>
  <si>
    <t>https://drive.google.com/file/d/1Jetszg-YEeIu5V1ayJ9-zpLM2bRaqhw3/view?usp=drive_link</t>
  </si>
  <si>
    <t>Simple and fractional distillations</t>
  </si>
  <si>
    <t>سادہ اور جزوی آستیاں</t>
  </si>
  <si>
    <t>3pL2X-8-eVk</t>
  </si>
  <si>
    <t>https://www.youtube.com/watch?v=3pL2X-8-eVk</t>
  </si>
  <si>
    <t>JoT0fTZ-NGE</t>
  </si>
  <si>
    <t>https://www.youtube.com/watch?v=JoT0fTZ-NGE</t>
  </si>
  <si>
    <t>https://drive.google.com/file/d/1UOSNL8l3dVPBIXXkIPkH7GQ1duFsh_9j/view?usp=drive_link</t>
  </si>
  <si>
    <t>Thin layer chromatography (tlc)</t>
  </si>
  <si>
    <t>پتلی پرت کرومیٹوگرافی (TLC)</t>
  </si>
  <si>
    <t>e3lRt9XdV0s</t>
  </si>
  <si>
    <t>https://www.youtube.com/watch?v=e3lRt9XdV0s</t>
  </si>
  <si>
    <t>n92FERWB5YE</t>
  </si>
  <si>
    <t>https://www.youtube.com/watch?v=n92FERWB5YE</t>
  </si>
  <si>
    <t>https://drive.google.com/file/d/1me7Zjx2FwKScrFseU8PQzYWcs2BHicd2/view?usp=drive_link</t>
  </si>
  <si>
    <t>Thermodynamic terms</t>
  </si>
  <si>
    <t>Calculating internal energy and work example</t>
  </si>
  <si>
    <t>تھرموڈینیٹک اصطلاحات</t>
  </si>
  <si>
    <t>داخلی توانائی اور کام کی مثال کا حساب لگانا</t>
  </si>
  <si>
    <t>https://drive.google.com/file/d/1bkqFsreHrfX8ek19T0kvkJMB94t-1DBe/view?usp=drive_link</t>
  </si>
  <si>
    <t>Original &amp; KAU Video doesn't match with the title and drive video.</t>
  </si>
  <si>
    <t>Hess's law example</t>
  </si>
  <si>
    <t>ہیس کے قانون کی مثال</t>
  </si>
  <si>
    <t>FTO0lS1Q9QI</t>
  </si>
  <si>
    <t>https://www.youtube.com/watch?v=FTO0lS1Q9QI</t>
  </si>
  <si>
    <t>8pbLiycWqSk</t>
  </si>
  <si>
    <t>https://www.youtube.com/watch?v=8pbLiycWqSk</t>
  </si>
  <si>
    <t>https://drive.google.com/file/d/1s4WUkh_W9MsPKWgh1mRGdKmLmp6LAZWG/view?usp=drive_link</t>
  </si>
  <si>
    <t>Enthalpy change</t>
  </si>
  <si>
    <t>انفالپی تبدیلی</t>
  </si>
  <si>
    <t>8bCL8TQZFKo</t>
  </si>
  <si>
    <t>https://www.youtube.com/watch?v=8bCL8TQZFKo</t>
  </si>
  <si>
    <t>uBXtud409V4</t>
  </si>
  <si>
    <t>https://www.youtube.com/watch?v=uBXtud409V4</t>
  </si>
  <si>
    <t>Enthalpies for different types of reactions</t>
  </si>
  <si>
    <t>Introduction to entropy</t>
  </si>
  <si>
    <t>مختلف قسم کے رد عمل کے ل intra انفالپیز</t>
  </si>
  <si>
    <t>انٹروپی کا تعارف</t>
  </si>
  <si>
    <t>Svvr5uF_FZ8</t>
  </si>
  <si>
    <t>https://www.youtube.com/watch?v=Svvr5uF_FZ8</t>
  </si>
  <si>
    <t>i8c8Wr1k5t4</t>
  </si>
  <si>
    <t>https://www.youtube.com/watch?v=i8c8Wr1k5t4</t>
  </si>
  <si>
    <t>https://drive.google.com/file/d/1d4bdJgx4yoVnz7X0M8dOuvRVXpK2b65T/view?usp=drive_link</t>
  </si>
  <si>
    <t>Spontaneity</t>
  </si>
  <si>
    <t>Second law of thermodynamics</t>
  </si>
  <si>
    <t>بے ساختہ</t>
  </si>
  <si>
    <t>تھرموڈینامکس کا دوسرا قانون</t>
  </si>
  <si>
    <t>Vc8mmZTrNtI</t>
  </si>
  <si>
    <t>https://www.youtube.com/watch?v=Vc8mmZTrNtI</t>
  </si>
  <si>
    <t>sGSPutPm09E</t>
  </si>
  <si>
    <t>https://www.youtube.com/watch?v=sGSPutPm09E</t>
  </si>
  <si>
    <t>https://drive.google.com/file/d/1O8cZGPUfzgQs0b5DUESqV6nQLabDNzfX/view?usp=drive_link</t>
  </si>
  <si>
    <t>Chilling water problem</t>
  </si>
  <si>
    <t>سردی سے پانی کا مسئلہ</t>
  </si>
  <si>
    <t>lsXcKgjg8Hs</t>
  </si>
  <si>
    <t>https://www.youtube.com/watch?v=lsXcKgjg8Hs</t>
  </si>
  <si>
    <t>NT5nuYAS8K4</t>
  </si>
  <si>
    <t>https://www.youtube.com/watch?v=NT5nuYAS8K4</t>
  </si>
  <si>
    <t>https://drive.google.com/file/d/1Wyk39kk04hAbCzCe1Pco3qmsoOTsKfSm/view?usp=drive_link</t>
  </si>
  <si>
    <t>Internal energy</t>
  </si>
  <si>
    <t>Strong and weak acid and bases</t>
  </si>
  <si>
    <t>اندرونی توانائی</t>
  </si>
  <si>
    <t>مضبوط اور کمزور تیزاب اور اڈے</t>
  </si>
  <si>
    <t>HyKNyV0dfTI</t>
  </si>
  <si>
    <t>https://www.youtube.com/watch?v=HyKNyV0dfTI</t>
  </si>
  <si>
    <t>loh50_UmkUA</t>
  </si>
  <si>
    <t>https://www.youtube.com/watch?v=loh50_UmkUA</t>
  </si>
  <si>
    <t>https://drive.google.com/file/d/1u01VaV_pMLLPkg1pEn5b-vAENNSUVXeN/view?usp=drive_link</t>
  </si>
  <si>
    <t>Conjugated systems and pericyclic reactions</t>
  </si>
  <si>
    <t>Diels-Alder reaction</t>
  </si>
  <si>
    <t>Diels-alder: stereochemistry of dienophile</t>
  </si>
  <si>
    <t>اجتماعی نظام اور پیری سائکلک رد عمل</t>
  </si>
  <si>
    <t>ڈیلس الڈر: ڈینوفائل کی دقیانوسی کیمسٹری</t>
  </si>
  <si>
    <t>vXESvgGbSiw</t>
  </si>
  <si>
    <t>https://www.youtube.com/watch?v=vXESvgGbSiw</t>
  </si>
  <si>
    <t>TmFAjTtZw8E</t>
  </si>
  <si>
    <t>https://www.youtube.com/watch?v=TmFAjTtZw8E</t>
  </si>
  <si>
    <t>https://drive.google.com/file/d/1-dgTHSwaTgM1H-XOVR5QnkXU06Q69OiJ/view?usp=drive_link</t>
  </si>
  <si>
    <t>Diels-alder: stereochemistry of diene</t>
  </si>
  <si>
    <t>ڈیلس الڈر: دیان کی دقیانوسی کیمسٹری</t>
  </si>
  <si>
    <t>CbgWfnqLJI0</t>
  </si>
  <si>
    <t>https://www.youtube.com/watch?v=CbgWfnqLJI0</t>
  </si>
  <si>
    <t>94BtiWcsJ1k</t>
  </si>
  <si>
    <t>https://www.youtube.com/watch?v=94BtiWcsJ1k</t>
  </si>
  <si>
    <t>https://drive.google.com/file/d/1BlZ2sOJRGkyd4oakXIjpmgvvGNsYQBrJ/view?usp=drive_link</t>
  </si>
  <si>
    <t>Diels-alder: endo rule</t>
  </si>
  <si>
    <t>ڈیلس الڈر: اینڈو رول</t>
  </si>
  <si>
    <t>jXanAqj_BVA</t>
  </si>
  <si>
    <t>https://www.youtube.com/watch?v=jXanAqj_BVA</t>
  </si>
  <si>
    <t>Q-ua97Vkrn4</t>
  </si>
  <si>
    <t>https://www.youtube.com/watch?v=Q-ua97Vkrn4</t>
  </si>
  <si>
    <t>https://drive.google.com/file/d/17bgbvWT4OyPTJCsfNgvJN-s_Zbg03aTy/view?usp=drive_link</t>
  </si>
  <si>
    <t>Diels-alder: intramolecular</t>
  </si>
  <si>
    <t>ڈیلس الڈر: انٹرمولیکولر</t>
  </si>
  <si>
    <t>SrrcBWllLbI</t>
  </si>
  <si>
    <t>https://www.youtube.com/watch?v=SrrcBWllLbI</t>
  </si>
  <si>
    <t>dd4yFjHdCPY</t>
  </si>
  <si>
    <t>https://www.youtube.com/watch?v=dd4yFjHdCPY</t>
  </si>
  <si>
    <t>https://drive.google.com/file/d/1hx2Tkpa2BcFAYcfm6ACzyPwjklhYEQY0/view?usp=drive_link</t>
  </si>
  <si>
    <t>Diels-alder: regiochemistry</t>
  </si>
  <si>
    <t>ڈیلس الڈر: ریگیو کیمسٹری</t>
  </si>
  <si>
    <t>aP-IPzDzasM</t>
  </si>
  <si>
    <t>https://www.youtube.com/watch?v=aP-IPzDzasM</t>
  </si>
  <si>
    <t>-TTbNKneLQU</t>
  </si>
  <si>
    <t>https://www.youtube.com/watch?v=-TTbNKneLQU</t>
  </si>
  <si>
    <t>https://drive.google.com/file/d/1EYXX_Ryz3u9TvVMTn9rwZjs9gZc9IeO_/view?usp=drive_link</t>
  </si>
  <si>
    <t>Naming benzene derivatives introduction</t>
  </si>
  <si>
    <t>بینزین مشتق تعارف کا نام دینا</t>
  </si>
  <si>
    <t>nie2FJAOAXo</t>
  </si>
  <si>
    <t>https://www.youtube.com/watch?v=nie2FJAOAXo</t>
  </si>
  <si>
    <t>https://drive.google.com/file/d/1UgQfwZ-GIMlVXGt0bmYaaVfpOkmxZu3E/view?usp=drive_link</t>
  </si>
  <si>
    <t>Introduction to chirality</t>
  </si>
  <si>
    <t>دقیانوسی کیمسٹری</t>
  </si>
  <si>
    <t>chirality کا تعارف</t>
  </si>
  <si>
    <t>tk-SNvCPLCE</t>
  </si>
  <si>
    <t>https://www.youtube.com/watch?v=tk-SNvCPLCE</t>
  </si>
  <si>
    <t>cAbtzM0faR4</t>
  </si>
  <si>
    <t>https://www.youtube.com/watch?v=cAbtzM0faR4</t>
  </si>
  <si>
    <t>https://drive.google.com/file/d/1F3w8BvU44qibMWmCRF3eFXi-qDi-Kzi9/view?usp=drive_link</t>
  </si>
  <si>
    <t>Chirality</t>
  </si>
  <si>
    <t>Chiral examples 1</t>
  </si>
  <si>
    <t>chirality</t>
  </si>
  <si>
    <t>chiral مثالیں 1</t>
  </si>
  <si>
    <t>0XSSPow5oAc</t>
  </si>
  <si>
    <t>https://www.youtube.com/watch?v=0XSSPow5oAc</t>
  </si>
  <si>
    <t>h0v86nOSsv4</t>
  </si>
  <si>
    <t>https://www.youtube.com/watch?v=h0v86nOSsv4</t>
  </si>
  <si>
    <t>https://drive.google.com/file/d/12n06lDccw5O70K0Rh92DKau_4pBoJb1R/view?usp=drive_link</t>
  </si>
  <si>
    <t>Chiral examples 2</t>
  </si>
  <si>
    <t>چیرل مثالیں 2</t>
  </si>
  <si>
    <t>QQMZ1ljepWg</t>
  </si>
  <si>
    <t>https://www.youtube.com/watch?v=QQMZ1ljepWg</t>
  </si>
  <si>
    <t>8JuC3OcZ6UU</t>
  </si>
  <si>
    <t>https://www.youtube.com/watch?v=8JuC3OcZ6UU</t>
  </si>
  <si>
    <t>https://drive.google.com/file/d/1zQP1W6d_7MzgbQxWT3pTnRwoEnnm1Q96/view?usp=drive_link</t>
  </si>
  <si>
    <t>Drawing enantiomers</t>
  </si>
  <si>
    <t>ڈرائنگ enantiomers</t>
  </si>
  <si>
    <t>HOMn523JBok</t>
  </si>
  <si>
    <t>https://www.youtube.com/watch?v=HOMn523JBok</t>
  </si>
  <si>
    <t>sfIkPzV46PQ</t>
  </si>
  <si>
    <t>https://www.youtube.com/watch?v=sfIkPzV46PQ</t>
  </si>
  <si>
    <t>https://drive.google.com/file/d/1fbe_mMyyJ63resoYUIynu4duQF_Ucpip/view?usp=drive_link</t>
  </si>
  <si>
    <t>Enantiomers</t>
  </si>
  <si>
    <t>Cahn-ingold-prelog system for naming enantiomers</t>
  </si>
  <si>
    <t>enantiomers</t>
  </si>
  <si>
    <t>enantiomers کا نام لینے کے لئے Cahn-ingold-prelog نظام</t>
  </si>
  <si>
    <t>DfO27juYly8</t>
  </si>
  <si>
    <t>https://www.youtube.com/watch?v=DfO27juYly8</t>
  </si>
  <si>
    <t>ycoa--zMNLM</t>
  </si>
  <si>
    <t>https://www.youtube.com/watch?v=ycoa--zMNLM</t>
  </si>
  <si>
    <t>https://drive.google.com/file/d/1AxDl92JDOPbM3GMHtnMxMC_rGw91TlPS/view?usp=drive_link</t>
  </si>
  <si>
    <t>R,s (cahn-ingold-prelog) naming system example 2</t>
  </si>
  <si>
    <t>r ، s (cahn-ingold-prelog) نام لینے کے نظام کی مثال 2</t>
  </si>
  <si>
    <t>peQsBg9P4ms</t>
  </si>
  <si>
    <t>https://www.youtube.com/watch?v=peQsBg9P4ms</t>
  </si>
  <si>
    <t>hyv7brbFQb4</t>
  </si>
  <si>
    <t>https://www.youtube.com/watch?v=hyv7brbFQb4</t>
  </si>
  <si>
    <t>https://drive.google.com/file/d/12timIkCpyCjweacQ1yAflpbfk03ID1Ah/view?usp=drive_link</t>
  </si>
  <si>
    <t>More r,s practice</t>
  </si>
  <si>
    <t>مزید r ، s عمل</t>
  </si>
  <si>
    <t>9IYTqlVk_ZI</t>
  </si>
  <si>
    <t>https://www.youtube.com/watch?v=9IYTqlVk_ZI</t>
  </si>
  <si>
    <t>97gJLk8KAJ4</t>
  </si>
  <si>
    <t>https://www.youtube.com/watch?v=97gJLk8KAJ4</t>
  </si>
  <si>
    <t>https://drive.google.com/file/d/1_NjN91i0gJI9AVSy9S8s45H0YvdJarI7/view?usp=drive_link</t>
  </si>
  <si>
    <t>Fischer projection introduction</t>
  </si>
  <si>
    <t>فشر پروجیکشن کا تعارف</t>
  </si>
  <si>
    <t>sam8CdN-bfs</t>
  </si>
  <si>
    <t>https://www.youtube.com/watch?v=sam8CdN-bfs</t>
  </si>
  <si>
    <t>MjI3uzy7QSg</t>
  </si>
  <si>
    <t>https://www.youtube.com/watch?v=MjI3uzy7QSg</t>
  </si>
  <si>
    <t>https://drive.google.com/file/d/1KDaWG9G7DzKvQFfXCltwYmP7KbbPKBnx/view?usp=drive_link</t>
  </si>
  <si>
    <t>Fischer projection practice</t>
  </si>
  <si>
    <t>فشر پروجیکشن پریکٹس</t>
  </si>
  <si>
    <t>66_qW5UhYn0</t>
  </si>
  <si>
    <t>https://www.youtube.com/watch?v=66_qW5UhYn0</t>
  </si>
  <si>
    <t>3QIIXgx6Ukg</t>
  </si>
  <si>
    <t>https://www.youtube.com/watch?v=3QIIXgx6Ukg</t>
  </si>
  <si>
    <t>https://drive.google.com/file/d/1sowlYJuKNmZJolqDkJHT0S3DaZ8Cj-NJ/view?usp=drive_link</t>
  </si>
  <si>
    <t>Optical activity calculations</t>
  </si>
  <si>
    <t>آپٹیکل سرگرمی کا حساب کتاب</t>
  </si>
  <si>
    <t>t7oraaLJfYw</t>
  </si>
  <si>
    <t>https://www.youtube.com/watch?v=t7oraaLJfYw</t>
  </si>
  <si>
    <t>52CVI4nmltQ</t>
  </si>
  <si>
    <t>https://www.youtube.com/watch?v=52CVI4nmltQ</t>
  </si>
  <si>
    <t>https://drive.google.com/file/d/1W4Nq_5olLlZDYZ1lsFVqoCfCEcpKEBPx/view?usp=drive_link</t>
  </si>
  <si>
    <t>Structural isomers</t>
  </si>
  <si>
    <t>ساختی isomers</t>
  </si>
  <si>
    <t>gxVNjfUABG8</t>
  </si>
  <si>
    <t>https://www.youtube.com/watch?v=gxVNjfUABG8</t>
  </si>
  <si>
    <t>oV0zbOLlM54</t>
  </si>
  <si>
    <t>https://www.youtube.com/watch?v=oV0zbOLlM54</t>
  </si>
  <si>
    <t>https://drive.google.com/file/d/1olg1RkAv9x5-YqB3OkCRTTDHdNKQFnu3/view?usp=drive_link</t>
  </si>
  <si>
    <t>Stereoisomers, enantiomers, diastereomers, constitutional isomers and meso compounds</t>
  </si>
  <si>
    <t>دقیانوسی ، enantiomers ، diastereomers ، آئینی isomers اور meso مرکبات</t>
  </si>
  <si>
    <t>457xnJv80O0</t>
  </si>
  <si>
    <t>https://www.youtube.com/watch?v=457xnJv80O0</t>
  </si>
  <si>
    <t>gVEPz5g4r6U</t>
  </si>
  <si>
    <t>https://www.youtube.com/watch?v=gVEPz5g4r6U</t>
  </si>
  <si>
    <t>https://drive.google.com/file/d/1lf1omgxlr_Qr8CZWJkctTHebCjY0XLPf/view?usp=drive_link</t>
  </si>
  <si>
    <t>Stereoisomeric relationships</t>
  </si>
  <si>
    <t>Meso compounds</t>
  </si>
  <si>
    <t>دقیانوسی تعلقات</t>
  </si>
  <si>
    <t>میسو مرکبات</t>
  </si>
  <si>
    <t>zNAL1R-hZr0</t>
  </si>
  <si>
    <t>https://www.youtube.com/watch?v=zNAL1R-hZr0</t>
  </si>
  <si>
    <t>fGYa_sIuRSs</t>
  </si>
  <si>
    <t>https://www.youtube.com/watch?v=fGYa_sIuRSs</t>
  </si>
  <si>
    <t>https://drive.google.com/file/d/1qLEGHyn7VMYQagswrse0ymhbUtuUyZpQ/view?usp=drive_link</t>
  </si>
  <si>
    <t>Free radical reactions</t>
  </si>
  <si>
    <t>5HgzsltWwK8</t>
  </si>
  <si>
    <t>https://www.youtube.com/watch?v=5HgzsltWwK8</t>
  </si>
  <si>
    <t>67TEZ-rFYiw</t>
  </si>
  <si>
    <t>https://www.youtube.com/watch?v=67TEZ-rFYiw</t>
  </si>
  <si>
    <t>https://drive.google.com/file/d/13DTpUvvY6zqCW0U6DjiIcE7u3UyISGJY/view?usp=drive_link</t>
  </si>
  <si>
    <t>Metalloids</t>
  </si>
  <si>
    <t>Silicon based life</t>
  </si>
  <si>
    <t>میٹللائڈز</t>
  </si>
  <si>
    <t>سلیکن پر مبنی زندگی</t>
  </si>
  <si>
    <t>wNOxlmgU9jk</t>
  </si>
  <si>
    <t>https://www.youtube.com/watch?v=wNOxlmgU9jk</t>
  </si>
  <si>
    <t>zZmsg0yQneU</t>
  </si>
  <si>
    <t>https://www.youtube.com/watch?v=zZmsg0yQneU</t>
  </si>
  <si>
    <t>https://drive.google.com/file/d/1HuJ_RjDXH6YlOCxxWBrPBK5fOt6D5lOa/view?usp=drive_link</t>
  </si>
  <si>
    <t>Practice Questions</t>
  </si>
  <si>
    <t>Mass spectrometry of elements</t>
  </si>
  <si>
    <t>Mass spectrometry</t>
  </si>
  <si>
    <t>سوالات پر عمل کریں</t>
  </si>
  <si>
    <t>عناصر کی بڑے پیمانے پر اسپیکٹومیٹری</t>
  </si>
  <si>
    <t>بڑے پیمانے پر اسپیکٹومیٹری</t>
  </si>
  <si>
    <t>myolF-h1kKI</t>
  </si>
  <si>
    <t>https://www.youtube.com/watch?v=myolF-h1kKI</t>
  </si>
  <si>
    <t>eRQH092Cj8E</t>
  </si>
  <si>
    <t>https://www.youtube.com/watch?v=eRQH092Cj8E</t>
  </si>
  <si>
    <t>https://drive.google.com/file/d/1B0wchlgGIDhtD5H8a-ukQ296QqrNWjsB/view?usp=drive_link</t>
  </si>
  <si>
    <t>Worked example: identifying an element from its mass spectrum</t>
  </si>
  <si>
    <t>کام کرنے والی مثال: اس کے بڑے پیمانے پر اسپیکٹرم سے کسی عنصر کی نشاندہی کرنا</t>
  </si>
  <si>
    <t>vU7MDe4ph5A</t>
  </si>
  <si>
    <t>https://www.youtube.com/watch?v=vU7MDe4ph5A</t>
  </si>
  <si>
    <t>kWsR8Z8B76k</t>
  </si>
  <si>
    <t>https://www.youtube.com/watch?v=kWsR8Z8B76k</t>
  </si>
  <si>
    <t>https://drive.google.com/file/d/1MX__0ooWIIAie4DJXFxAEL8xuX8AMZ65/view?usp=drive_link</t>
  </si>
  <si>
    <t>Composition of mixtures</t>
  </si>
  <si>
    <t>Worked example: calculating the mass of a substance in a mixture</t>
  </si>
  <si>
    <t>مرکب کی تشکیل</t>
  </si>
  <si>
    <t>کام کی مثال: مرکب میں کسی مادہ کے بڑے پیمانے پر حساب کتاب کرنا</t>
  </si>
  <si>
    <t>Zy3Y3ZbJ2xs</t>
  </si>
  <si>
    <t>https://www.youtube.com/watch?v=Zy3Y3ZbJ2xs</t>
  </si>
  <si>
    <t>XcNMeUPem94</t>
  </si>
  <si>
    <t>https://www.youtube.com/watch?v=XcNMeUPem94</t>
  </si>
  <si>
    <t>https://drive.google.com/file/d/1_1FxS3D0UXCAaau5xydYdTxCehOemikF/view?usp=drive_link</t>
  </si>
  <si>
    <t>Worked example: analyzing the purity of a mixture</t>
  </si>
  <si>
    <t>کام کیا مثال: مرکب کی پاکیزگی کا تجزیہ کرنا</t>
  </si>
  <si>
    <t>K5HPsKdgxsI</t>
  </si>
  <si>
    <t>https://www.youtube.com/watch?v=K5HPsKdgxsI</t>
  </si>
  <si>
    <t>MNMAVejD9F4</t>
  </si>
  <si>
    <t>https://www.youtube.com/watch?v=MNMAVejD9F4</t>
  </si>
  <si>
    <t>https://drive.google.com/file/d/1H8ru06u66dC9ERUdBHjMeLUBTmg7yGjK/view?usp=drive_link</t>
  </si>
  <si>
    <t>Atomic structure and electron configuration</t>
  </si>
  <si>
    <t>Valence electrons</t>
  </si>
  <si>
    <t>جوہری ڈھانچہ اور الیکٹران کی تشکیل</t>
  </si>
  <si>
    <t>والینس الیکٹران</t>
  </si>
  <si>
    <t>cZTdBsAjPPk</t>
  </si>
  <si>
    <t>https://www.youtube.com/watch?v=cZTdBsAjPPk</t>
  </si>
  <si>
    <t>QzdbYObtfCQ</t>
  </si>
  <si>
    <t>https://www.youtube.com/watch?v=QzdbYObtfCQ</t>
  </si>
  <si>
    <t>https://drive.google.com/file/d/1Ymn5rDBHfu8bGcCNoFC2Ui39wGC2UpIG/view</t>
  </si>
  <si>
    <t>Periodic trends</t>
  </si>
  <si>
    <t>Periodic trends and coulomb's law</t>
  </si>
  <si>
    <t>وقتا فوقتا رجحانات</t>
  </si>
  <si>
    <t>وقتا فوقتا رجحانات اور کولمب کا قانون</t>
  </si>
  <si>
    <t>gi2Y-kbrjCw</t>
  </si>
  <si>
    <t>https://www.youtube.com/watch?v=gi2Y-kbrjCw</t>
  </si>
  <si>
    <t>9VYTXs-gRKk</t>
  </si>
  <si>
    <t>https://www.youtube.com/watch?v=9VYTXs-gRKk</t>
  </si>
  <si>
    <t>https://drive.google.com/file/d/10STpRwih1LZTEAtPgFZD9Q-3n5K777BI/view?usp=drive_link</t>
  </si>
  <si>
    <t>Worked example: identifying an element from successive ionization energies</t>
  </si>
  <si>
    <t>کام کرنے والی مثال: یکے بعد دیگرے آئنائزیشن توانائیوں سے کسی عنصر کی نشاندہی کرنا</t>
  </si>
  <si>
    <t>PfL-gzDdOBo</t>
  </si>
  <si>
    <t>https://www.youtube.com/watch?v=PfL-gzDdOBo</t>
  </si>
  <si>
    <t>aA6RiyWdiWc</t>
  </si>
  <si>
    <t>https://www.youtube.com/watch?v=aA6RiyWdiWc</t>
  </si>
  <si>
    <t>https://drive.google.com/file/d/1YAStxOPIb2J2qoVqBQUxPUFuitCM7ovK/view?usp=drive_link</t>
  </si>
  <si>
    <t>Photoelectron spectroscopy</t>
  </si>
  <si>
    <t>Introduction to photoelectron spectroscopy</t>
  </si>
  <si>
    <t>فوٹو الیکٹران اسپیکٹروسکوپی</t>
  </si>
  <si>
    <t>فوٹو الیکٹران اسپیکٹروسکوپی کا تعارف</t>
  </si>
  <si>
    <t>UaTWrOTh4qU</t>
  </si>
  <si>
    <t>https://www.youtube.com/watch?v=UaTWrOTh4qU</t>
  </si>
  <si>
    <t>aTOFNdzKhws</t>
  </si>
  <si>
    <t>https://www.youtube.com/watch?v=aTOFNdzKhws</t>
  </si>
  <si>
    <t>https://drive.google.com/file/d/1-pRSm8exCoYnMIh9Yp9fRLcqljxTAhu9/view?usp=drive_link</t>
  </si>
  <si>
    <t>Structure of ionic solids</t>
  </si>
  <si>
    <t>Representing ionic solids using particulate models</t>
  </si>
  <si>
    <t>آئنک ٹھوس کی ساخت</t>
  </si>
  <si>
    <t>جزوی ماڈلز کا استعمال کرتے ہوئے آئنک سالڈ کی نمائندگی کرنا</t>
  </si>
  <si>
    <t>sAhRvgX4tQk</t>
  </si>
  <si>
    <t>https://www.youtube.com/watch?v=sAhRvgX4tQk</t>
  </si>
  <si>
    <t>lQLlIRad80c</t>
  </si>
  <si>
    <t>https://www.youtube.com/watch?v=lQLlIRad80c</t>
  </si>
  <si>
    <t>https://drive.google.com/file/d/19klanR5nzlcDKYsai8THYljqWdW2uw2W/view?usp=drive_link</t>
  </si>
  <si>
    <t>Structure of metals and alloys</t>
  </si>
  <si>
    <t>Representing alloys using particulate models</t>
  </si>
  <si>
    <t>دھاتوں اور مرکب دھاتوں کی ساخت</t>
  </si>
  <si>
    <t>پارٹیکلولیٹ ماڈلز کا استعمال کرتے ہوئے مرکب دھاتوں کی نمائندگی کرنا</t>
  </si>
  <si>
    <t>LTH-WH97zbo</t>
  </si>
  <si>
    <t>https://www.youtube.com/watch?v=LTH-WH97zbo</t>
  </si>
  <si>
    <t>shfKGWKplDw</t>
  </si>
  <si>
    <t>https://www.youtube.com/watch?v=shfKGWKplDw</t>
  </si>
  <si>
    <t>Intermolecular forces</t>
  </si>
  <si>
    <t>Ion-dipole forces</t>
  </si>
  <si>
    <t>انٹرمولیکولر قوتیں</t>
  </si>
  <si>
    <t>آئن ڈپول فورسز</t>
  </si>
  <si>
    <t>7HCAGSkK1Do</t>
  </si>
  <si>
    <t>https://www.youtube.com/watch?v=7HCAGSkK1Do</t>
  </si>
  <si>
    <t>aOu9te863RQ</t>
  </si>
  <si>
    <t>https://www.youtube.com/watch?v=aOu9te863RQ</t>
  </si>
  <si>
    <t>https://drive.google.com/file/d/17JEHhugID39sP-U6QSQqmHgyiMnRVi80/view?usp=drive_link</t>
  </si>
  <si>
    <t>Intermolecular forces and vapor pressure</t>
  </si>
  <si>
    <t>انٹرمولیکولر قوتیں اور بخارات کا دباؤ</t>
  </si>
  <si>
    <t>eubN8DwUh48</t>
  </si>
  <si>
    <t>https://www.youtube.com/watch?v=eubN8DwUh48</t>
  </si>
  <si>
    <t>wotjAnz62oA</t>
  </si>
  <si>
    <t>https://www.youtube.com/watch?v=wotjAnz62oA</t>
  </si>
  <si>
    <t>https://drive.google.com/file/d/1wRV-5j0IB7rotk3obQLTOl0M82PY8zbB/view?usp=drive_link</t>
  </si>
  <si>
    <t>2015 ap chemistry free response 1a</t>
  </si>
  <si>
    <t>2015 اے پی کیمسٹری مفت رسپانس 1 اے</t>
  </si>
  <si>
    <t>fYUwEAPejbY</t>
  </si>
  <si>
    <t>https://www.youtube.com/watch?v=fYUwEAPejbY</t>
  </si>
  <si>
    <t>Id5umSCxbgo</t>
  </si>
  <si>
    <t>https://www.youtube.com/watch?v=Id5umSCxbgo</t>
  </si>
  <si>
    <t>https://drive.google.com/file/d/1xP6TEe_emKXu3pAfEamrO6jMpvTpt-cp/view?usp=drive_link</t>
  </si>
  <si>
    <t>2015 ap chemistry free response 1b and c</t>
  </si>
  <si>
    <t>2015 اے پی کیمسٹری مفت رسپانس 1 بی اور سی</t>
  </si>
  <si>
    <t>rPim-9WSg6g</t>
  </si>
  <si>
    <t>https://www.youtube.com/watch?v=rPim-9WSg6g</t>
  </si>
  <si>
    <t>969ZDIz4BdQ</t>
  </si>
  <si>
    <t>https://www.youtube.com/watch?v=969ZDIz4BdQ</t>
  </si>
  <si>
    <t>https://drive.google.com/file/d/1mndHqus4TgDBOKwGg7cu7fYiBPwKhq6c/view?usp=drive_link</t>
  </si>
  <si>
    <t>KAU Video title is differnet from others</t>
  </si>
  <si>
    <t>2015 ap chemistry free response 1d</t>
  </si>
  <si>
    <t>2015 اے پی کیمسٹری مفت رسپانس 1 ڈی</t>
  </si>
  <si>
    <t>gD2mjdGVIus</t>
  </si>
  <si>
    <t>https://www.youtube.com/watch?v=gD2mjdGVIus</t>
  </si>
  <si>
    <t>kpuW-MysKgY</t>
  </si>
  <si>
    <t>https://www.youtube.com/watch?v=kpuW-MysKgY</t>
  </si>
  <si>
    <t>https://drive.google.com/file/d/1lCjZUfve3A0yTq-N8HApcj7xWf2n4LgP/view?usp=drive_link</t>
  </si>
  <si>
    <t>2015 ap chemistry free response 1e</t>
  </si>
  <si>
    <t>2015 اے پی کیمسٹری مفت رسپانس 1 ای</t>
  </si>
  <si>
    <t>zZv70LK8TIw</t>
  </si>
  <si>
    <t>https://www.youtube.com/watch?v=zZv70LK8TIw</t>
  </si>
  <si>
    <t>RpimOi3gBtM</t>
  </si>
  <si>
    <t>https://www.youtube.com/watch?v=RpimOi3gBtM</t>
  </si>
  <si>
    <t>https://drive.google.com/file/d/1X3fnMHuEOEL6go7Adjx7ok8deXglWC8O/view?usp=drive_link</t>
  </si>
  <si>
    <t>2015 ap chemistry free response 2a (part 1 of 2)</t>
  </si>
  <si>
    <t>2015 اے پی کیمسٹری فری رسپانس 2 اے (2 کا حصہ 1)</t>
  </si>
  <si>
    <t>12lYK1U4dyY</t>
  </si>
  <si>
    <t>https://www.youtube.com/watch?v=12lYK1U4dyY</t>
  </si>
  <si>
    <t>N2BgicZB-3g</t>
  </si>
  <si>
    <t>https://www.youtube.com/watch?v=N2BgicZB-3g</t>
  </si>
  <si>
    <t>https://drive.google.com/file/d/1kIqYmbAMLHkLzm5Y05MJp9D-pBT60zWm/view?usp=drive_link</t>
  </si>
  <si>
    <t>2015 ap chemistry free response 2c</t>
  </si>
  <si>
    <t>2015 اے پی کیمسٹری مفت رسپانس 2 سی</t>
  </si>
  <si>
    <t>6uojNiKFymc</t>
  </si>
  <si>
    <t>https://www.youtube.com/watch?v=6uojNiKFymc</t>
  </si>
  <si>
    <t>y1KID2l1TUc</t>
  </si>
  <si>
    <t>https://www.youtube.com/watch?v=y1KID2l1TUc</t>
  </si>
  <si>
    <t>https://drive.google.com/file/d/1ygj_-L2gtvDAPhsWxA7sMPYHTwyYCZ6g/view?usp=drive_link</t>
  </si>
  <si>
    <t>2015 ap chemistry free response 2d and e</t>
  </si>
  <si>
    <t>2015 اے پی کیمسٹری مفت رسپانس 2 ڈی اور ای</t>
  </si>
  <si>
    <t>ImTwySWxA4U</t>
  </si>
  <si>
    <t>https://www.youtube.com/watch?v=ImTwySWxA4U</t>
  </si>
  <si>
    <t>GqQeLxxL1es</t>
  </si>
  <si>
    <t>https://www.youtube.com/watch?v=GqQeLxxL1es</t>
  </si>
  <si>
    <t>https://drive.google.com/file/d/1gE-kyYq2MFc4OeR4vxP4iael2HMPeD2n/view?usp=drive_link</t>
  </si>
  <si>
    <t>2015 ap chemistry free response 2f</t>
  </si>
  <si>
    <t>2015 اے پی کیمسٹری مفت رسپانس 2 ایف</t>
  </si>
  <si>
    <t>5c9hXhJ_o5w</t>
  </si>
  <si>
    <t>https://www.youtube.com/watch?v=5c9hXhJ_o5w</t>
  </si>
  <si>
    <t>h-IyLThQh9k</t>
  </si>
  <si>
    <t>https://www.youtube.com/watch?v=h-IyLThQh9k</t>
  </si>
  <si>
    <t>https://drive.google.com/file/d/1M07El79eFX8i6ckEVCOr3evIqBmphXK-/view?usp=drive_link</t>
  </si>
  <si>
    <t>2015 ap chemistry free response 3a</t>
  </si>
  <si>
    <t>2015 اے پی کیمسٹری مفت رسپانس 3 اے</t>
  </si>
  <si>
    <t>jzcB3faNdq0</t>
  </si>
  <si>
    <t>https://www.youtube.com/watch?v=jzcB3faNdq0</t>
  </si>
  <si>
    <t>hXpqaePcsgA</t>
  </si>
  <si>
    <t>https://www.youtube.com/watch?v=hXpqaePcsgA</t>
  </si>
  <si>
    <t>https://drive.google.com/file/d/1YbW34A6xcJ3rQurY14h_R8uJf0Cosr8o/view?usp=drive_link</t>
  </si>
  <si>
    <t>2015 ap chemistry free response 3b</t>
  </si>
  <si>
    <t>2015 اے پی کیمسٹری مفت رسپانس 3 بی</t>
  </si>
  <si>
    <t>euyhg6APq1k</t>
  </si>
  <si>
    <t>https://www.youtube.com/watch?v=euyhg6APq1k</t>
  </si>
  <si>
    <t>yN3G-SQ5YKQ</t>
  </si>
  <si>
    <t>https://www.youtube.com/watch?v=yN3G-SQ5YKQ</t>
  </si>
  <si>
    <t>https://drive.google.com/file/d/11f9fdap_zgy_OBB4PfBxX5WTIewS7-Gb/view?usp=drive_link</t>
  </si>
  <si>
    <t>2015 ap chemistry free response 3c</t>
  </si>
  <si>
    <t>2015 اے پی کیمسٹری مفت رسپانس 3 سی</t>
  </si>
  <si>
    <t>N8bTEEgskss</t>
  </si>
  <si>
    <t>https://www.youtube.com/watch?v=N8bTEEgskss</t>
  </si>
  <si>
    <t>KQVBC5-k4pQ</t>
  </si>
  <si>
    <t>https://www.youtube.com/watch?v=KQVBC5-k4pQ</t>
  </si>
  <si>
    <t>https://drive.google.com/file/d/1BDDP_yBK3T6fH61qX8VF75q7cJ2YYUbJ/view?usp=drive_link</t>
  </si>
  <si>
    <t>2015 ap chemistry free response 3d</t>
  </si>
  <si>
    <t>2015 اے پی کیمسٹری مفت رسپانس 3D</t>
  </si>
  <si>
    <t>SHL_3JvfhXM</t>
  </si>
  <si>
    <t>https://www.youtube.com/watch?v=SHL_3JvfhXM</t>
  </si>
  <si>
    <t>-OszKg63nJc</t>
  </si>
  <si>
    <t>https://www.youtube.com/watch?v=-OszKg63nJc</t>
  </si>
  <si>
    <t>https://drive.google.com/file/d/1vag31XJ7_jeF1EmdGyyqs35NQKNR4mlP/view?usp=drive_link</t>
  </si>
  <si>
    <t>2015 ap chemistry free response 3e</t>
  </si>
  <si>
    <t>2015 اے پی کیمسٹری مفت رسپانس 3 ای</t>
  </si>
  <si>
    <t>55yE4qwjHbE</t>
  </si>
  <si>
    <t>https://www.youtube.com/watch?v=55yE4qwjHbE</t>
  </si>
  <si>
    <t>HnsR0R8oIc</t>
  </si>
  <si>
    <t>https://www.youtube.com/watch?v=KHnsR0R8oIc</t>
  </si>
  <si>
    <t>https://drive.google.com/file/d/1xjoD6m8jR5Mz1PmAcmSQpvjx3xh-CSuP/view?usp=drive_link</t>
  </si>
  <si>
    <t>2015 ap chemistry free response 3f</t>
  </si>
  <si>
    <t>2015 اے پی کیمسٹری مفت رسپانس 3 ایف</t>
  </si>
  <si>
    <t>XcbobQqv4j4</t>
  </si>
  <si>
    <t>https://www.youtube.com/watch?v=XcbobQqv4j4</t>
  </si>
  <si>
    <t>KelzYZlXxzk</t>
  </si>
  <si>
    <t>https://www.youtube.com/watch?v=KelzYZlXxzk</t>
  </si>
  <si>
    <t>https://drive.google.com/file/d/1tjZzfFarNvE2GacpfMbA3diGSMqmH2mg/view?usp=drive_link</t>
  </si>
  <si>
    <t>Molarity</t>
  </si>
  <si>
    <t>2015 ap chemistry free response 4</t>
  </si>
  <si>
    <t>molarity</t>
  </si>
  <si>
    <t>2015 اے پی کیمسٹری مفت رسپانس 4</t>
  </si>
  <si>
    <t>JbLRFt_Z8nI</t>
  </si>
  <si>
    <t>https://www.youtube.com/watch?v=JbLRFt_Z8nI</t>
  </si>
  <si>
    <t>sprONeZydlE</t>
  </si>
  <si>
    <t>https://www.youtube.com/watch?v=sprONeZydlE</t>
  </si>
  <si>
    <t>https://drive.google.com/file/d/1Kr5xQ7dNDnrDLLWB2XJTYMaMxxPdXrMQ/view?usp=drive_link</t>
  </si>
  <si>
    <t>Finding order of reaction</t>
  </si>
  <si>
    <t>2015 ap chemistry free response 5</t>
  </si>
  <si>
    <t>رد عمل کا حکم تلاش کرنا</t>
  </si>
  <si>
    <t>2015 اے پی کیمسٹری مفت رسپانس 5</t>
  </si>
  <si>
    <t>5Qr-0-Vgxyk</t>
  </si>
  <si>
    <t>https://www.youtube.com/watch?v=5Qr-0-Vgxyk</t>
  </si>
  <si>
    <t>aEblzy5J3Vs</t>
  </si>
  <si>
    <t>https://www.youtube.com/watch?v=aEblzy5J3Vs</t>
  </si>
  <si>
    <t>https://drive.google.com/file/d/1jk9nmrD93MSqUmZSIvckzMjMFLts5S-R/view?usp=drive_link</t>
  </si>
  <si>
    <t xml:space="preserve">KAU &amp; Google Drive Videos Title doesn't match the Original Video, and Title </t>
  </si>
  <si>
    <t>2015 ap chemistry free response 5a: finding order of reaction</t>
  </si>
  <si>
    <t>2015 اے پی کیمسٹری مفت رسپانس 5 اے: رد عمل کا آرڈر تلاش کرنا</t>
  </si>
  <si>
    <t>RoEZkrDWqmc</t>
  </si>
  <si>
    <t>https://www.youtube.com/watch?v=RoEZkrDWqmc</t>
  </si>
  <si>
    <t>v=kibnUE3Zpho</t>
  </si>
  <si>
    <t>https://www.youtube.com/watch?v=kibnUE3Zpho</t>
  </si>
  <si>
    <t>https://drive.google.com/file/d/1FozjJ64-ZzZddSWe3HR6aJM3SNEyl2MC/view?usp=drive_link</t>
  </si>
  <si>
    <t>Error in Title on Google Drive</t>
  </si>
  <si>
    <t>2015 ap chemistry free response 6</t>
  </si>
  <si>
    <t>2015 اے پی کیمسٹری مفت رسپانس 6</t>
  </si>
  <si>
    <t>YakL8PYQw58</t>
  </si>
  <si>
    <t>https://www.youtube.com/watch?v=YakL8PYQw58</t>
  </si>
  <si>
    <t>aWChc6Frm84</t>
  </si>
  <si>
    <t>https://www.youtube.com/watch?v=aWChc6Frm84</t>
  </si>
  <si>
    <t>https://drive.google.com/file/d/1_aaZlroCPnLT8KyRdQ59nZRup5Gt0bd5/view?usp=drive_link</t>
  </si>
  <si>
    <t>2015 ap chemistry free response 7</t>
  </si>
  <si>
    <t>2015 اے پی کیمسٹری مفت رسپانس 7</t>
  </si>
  <si>
    <t>hAeC68RvwT4</t>
  </si>
  <si>
    <t>https://www.youtube.com/watch?v=hAeC68RvwT4</t>
  </si>
  <si>
    <t>DSPXPfLKnv4</t>
  </si>
  <si>
    <t>https://www.youtube.com/watch?v=DSPXPfLKnv4</t>
  </si>
  <si>
    <t>https://drive.google.com/file/d/1CStP_2hznlK5OpYHMNaTGS_YvTjEhRzb/view?usp=drive_link</t>
  </si>
  <si>
    <t>Sub-Topic</t>
  </si>
  <si>
    <t>Introduction to Biology</t>
  </si>
  <si>
    <t>What is biology</t>
  </si>
  <si>
    <t>Biology overview</t>
  </si>
  <si>
    <t>حیاتیات کیا ہے؟</t>
  </si>
  <si>
    <t>حیاتیات کا جائزہ</t>
  </si>
  <si>
    <t>dQCsA2cCdvA</t>
  </si>
  <si>
    <t>https://www.youtube.com/watch?v=dQCsA2cCdvA</t>
  </si>
  <si>
    <t>Fy3GqUcVhYs</t>
  </si>
  <si>
    <t>https://www.youtube.com/watch?v=Fy3GqUcVhYs</t>
  </si>
  <si>
    <t>https://drive.google.com/file/d/1ucwABmzeX6SKSVlJ16unYVELMjupA9-6/view?usp=drive_link</t>
  </si>
  <si>
    <t>Rabiya Kulsoom</t>
  </si>
  <si>
    <t>Carbohydrate</t>
  </si>
  <si>
    <t>Introduction to carbohydrates</t>
  </si>
  <si>
    <t>کاربوہائیڈریٹ</t>
  </si>
  <si>
    <t>کاربوہائیڈریٹ کا تعارف</t>
  </si>
  <si>
    <t>6o4WL5jlpn0</t>
  </si>
  <si>
    <t>https://www.youtube.com/watch?v=6o4WL5jlpn0</t>
  </si>
  <si>
    <t>54lKwWWL2Gc</t>
  </si>
  <si>
    <t>https://www.youtube.com/watch?v=54lKwWWL2Gc</t>
  </si>
  <si>
    <t>https://drive.google.com/file/d/1UYNNMMiMzj0RJHNC1EKfmUt82KSFoM-W/view?usp=drive_link</t>
  </si>
  <si>
    <t>Lipds and Fats</t>
  </si>
  <si>
    <t>Intro to lipids</t>
  </si>
  <si>
    <t>لپڈس اور چربی</t>
  </si>
  <si>
    <t>لیپڈس کا تعارف</t>
  </si>
  <si>
    <t>HGg_WiaSr4U</t>
  </si>
  <si>
    <t>https://www.youtube.com/watch?v=HGg_WiaSr4U</t>
  </si>
  <si>
    <t>x7RmCrQe3Ic</t>
  </si>
  <si>
    <t>https://www.youtube.com/watch?v=x7RmCrQe3Ic</t>
  </si>
  <si>
    <t>https://drive.google.com/file/d/1zcTGMOUSiS8PLd1AwvHzz3epvYMFFy_h/view?usp=drive_link</t>
  </si>
  <si>
    <t>Proteins and Amino Acids</t>
  </si>
  <si>
    <t>Intro to proteins and amino acids</t>
  </si>
  <si>
    <t>پروٹین اور امینو ایسڈ</t>
  </si>
  <si>
    <t>پروٹین اور امینو ایسڈ کا تعارف</t>
  </si>
  <si>
    <t>78QUeXVKiJ4</t>
  </si>
  <si>
    <t>https://www.youtube.com/watch?v=78QUeXVKiJ4</t>
  </si>
  <si>
    <t>EfOB9Jt6xYM</t>
  </si>
  <si>
    <t>https://www.youtube.com/watch?v=EfOB9Jt6xYM</t>
  </si>
  <si>
    <t>https://drive.google.com/file/d/1X-qm7gUQapDemWvuV5GYuQJoNNy0dRJX/view?usp=drive_link</t>
  </si>
  <si>
    <t>Nucleic Acid</t>
  </si>
  <si>
    <t>Introduction to nucleic acids and nucleotides</t>
  </si>
  <si>
    <t>نیوکلیک ایسڈ</t>
  </si>
  <si>
    <t>نیوکلیک ایسڈ اور نیوکلیوٹائڈس کا تعارف</t>
  </si>
  <si>
    <t>hI4v7v8AdfI</t>
  </si>
  <si>
    <t>https://www.youtube.com/watch?v=hI4v7v8AdfI</t>
  </si>
  <si>
    <t>Ic5bfmgZrf0</t>
  </si>
  <si>
    <t>https://www.youtube.com/watch?v=Ic5bfmgZrf0</t>
  </si>
  <si>
    <t>https://drive.google.com/file/d/1jY1nFPiJYRGEH3Qe9HcByDnS3Y7e6xEF/view?usp=drive_link</t>
  </si>
  <si>
    <t>Vitamins and Mineral</t>
  </si>
  <si>
    <t>Introduction to vitamins and minerals</t>
  </si>
  <si>
    <t>وٹامنز اور معدنیات</t>
  </si>
  <si>
    <t>وٹامن اور معدنیات کا تعارف</t>
  </si>
  <si>
    <t>TBNCqRCsSvY</t>
  </si>
  <si>
    <t>https://www.youtube.com/watch?v=TBNCqRCsSvY</t>
  </si>
  <si>
    <t>txUIkn5tCu8</t>
  </si>
  <si>
    <t>https://www.youtube.com/watch?v=txUIkn5tCu8</t>
  </si>
  <si>
    <t>https://drive.google.com/file/d/1HZ24CIh_0ZP5gCI2dUaEaFYyRwpuVm3-/view?usp=drive_link</t>
  </si>
  <si>
    <t>PH</t>
  </si>
  <si>
    <t>Introduction to ph</t>
  </si>
  <si>
    <t>پی ایچ</t>
  </si>
  <si>
    <t>پی ایچ کا تعارف</t>
  </si>
  <si>
    <t>oda2K4IFBaE</t>
  </si>
  <si>
    <t>https://www.youtube.com/watch?v=oda2K4IFBaE</t>
  </si>
  <si>
    <t>imJ4BXHAxe8</t>
  </si>
  <si>
    <t>https://www.youtube.com/watch?v=imJ4BXHAxe8</t>
  </si>
  <si>
    <t>https://drive.google.com/file/d/1e2qD_qbXC0DBWxxm20pv6N4Lo_cy7Xlg/view?usp=drive_link</t>
  </si>
  <si>
    <t>History of life</t>
  </si>
  <si>
    <t>Origins of life</t>
  </si>
  <si>
    <t>زندگی کی تاریخ</t>
  </si>
  <si>
    <t>زندگی کی ابتدا</t>
  </si>
  <si>
    <t>rMuj2MGeIAc</t>
  </si>
  <si>
    <t>https://www.youtube.com/watch?v=rMuj2MGeIAc</t>
  </si>
  <si>
    <t>_29qO3pMv0c</t>
  </si>
  <si>
    <t>https://www.youtube.com/watch?v=_29qO3pMv0c</t>
  </si>
  <si>
    <t>https://drive.google.com/file/d/1mOqUCSb_Qba--ACHaBg64LDaJwkfMtEc/view?usp=drive_link</t>
  </si>
  <si>
    <t>Experimental Design</t>
  </si>
  <si>
    <t>Introduction to experimental design</t>
  </si>
  <si>
    <t>تجرباتی نمونہ</t>
  </si>
  <si>
    <t>تجرباتی ڈیزائن کا تعارف</t>
  </si>
  <si>
    <t>ceWyayKg3QY</t>
  </si>
  <si>
    <t>https://www.youtube.com/watch?v=ceWyayKg3QY</t>
  </si>
  <si>
    <t>NIzdGdMKkJQ</t>
  </si>
  <si>
    <t>https://www.youtube.com/watch?v=NIzdGdMKkJQ</t>
  </si>
  <si>
    <t>Introduction to experimental design - High school biology - Khan Academy Urdu.mp4</t>
  </si>
  <si>
    <t>Biology Foundations</t>
  </si>
  <si>
    <t>The scientific method</t>
  </si>
  <si>
    <t>حیاتیات کی بنیادیں</t>
  </si>
  <si>
    <t>سائنسی طریقہ</t>
  </si>
  <si>
    <t>N6IAzlugWw0</t>
  </si>
  <si>
    <t>https://www.youtube.com/watch?v=N6IAzlugWw0</t>
  </si>
  <si>
    <t>6yyL333hcHg</t>
  </si>
  <si>
    <t>https://www.youtube.com/watch?v=6yyL333hcHg</t>
  </si>
  <si>
    <t>https://drive.google.com/file/d/1CKUz9jZn4zryb2ZRTPclpJf65wlN3KHm/view?usp=drive_link</t>
  </si>
  <si>
    <t xml:space="preserve"> Water Acids and Bases</t>
  </si>
  <si>
    <t>Biological Processess</t>
  </si>
  <si>
    <t>Liquid water denser than solid water (ice)</t>
  </si>
  <si>
    <t>واٹر ایسڈ اور اڈے</t>
  </si>
  <si>
    <t>حیاتیاتی عمل</t>
  </si>
  <si>
    <t>ٹھوس پانی (برف) کے مقابلے میں مائع پانی کا ڈینسر</t>
  </si>
  <si>
    <t>Y3ATc9he254</t>
  </si>
  <si>
    <t>https://www.youtube.com/watch?v=Y3ATc9he254</t>
  </si>
  <si>
    <t>pZipnvdnzGM</t>
  </si>
  <si>
    <t>https://www.youtube.com/watch?v=pZipnvdnzGM</t>
  </si>
  <si>
    <t>https://drive.google.com/file/d/1PVV8iCcKaufrr5Yha4vLfISR6eABPgDM/view?usp=drive_link</t>
  </si>
  <si>
    <t>Evaporative cooling</t>
  </si>
  <si>
    <t>بخارات کو ٹھنڈا کرنا</t>
  </si>
  <si>
    <t>_eEONOJHnEs</t>
  </si>
  <si>
    <t>https://www.youtube.com/watch?v=_eEONOJHnEs</t>
  </si>
  <si>
    <t>o2BjxmPCTvk</t>
  </si>
  <si>
    <t>https://www.youtube.com/watch?v=o2BjxmPCTvk</t>
  </si>
  <si>
    <t>https://drive.google.com/file/d/1fzhhzSGv3hX-cw5oQ0YCKrYH-EHVMGj_/view?usp=drive_link</t>
  </si>
  <si>
    <t>bNea9j4fCCk</t>
  </si>
  <si>
    <t>https://www.youtube.com/watch?v=bNea9j4fCCk</t>
  </si>
  <si>
    <t>https://drive.google.com/file/d/1LdP0h8KOotJeOPaAMqyspOkH9Jb1ENof/view?usp=drive_link</t>
  </si>
  <si>
    <t>Hydrogen bonding in water</t>
  </si>
  <si>
    <t>پانی میں ہائیڈروجن بانڈنگ</t>
  </si>
  <si>
    <t>6G1evL7ELwE</t>
  </si>
  <si>
    <t>https://www.youtube.com/watch?v=6G1evL7ELwE</t>
  </si>
  <si>
    <t>S_WLM37bM3I</t>
  </si>
  <si>
    <t>https://www.youtube.com/watch?v=S_WLM37bM3I</t>
  </si>
  <si>
    <t>https://drive.google.com/file/d/1qi0CXYNt_JiWZR3XIZAMOo3zT9o3wfg1/view?usp=drive_link</t>
  </si>
  <si>
    <t>Water as a solvent</t>
  </si>
  <si>
    <t>سالوینٹ کے طور پر پانی</t>
  </si>
  <si>
    <t>lCvBp73ZJ-A</t>
  </si>
  <si>
    <t>https://www.youtube.com/watch?v=lCvBp73ZJ-A</t>
  </si>
  <si>
    <t>4yVLwderGsA</t>
  </si>
  <si>
    <t>https://www.youtube.com/watch?v=4yVLwderGsA</t>
  </si>
  <si>
    <t>https://drive.google.com/file/d/1995EA9EqB5KlB9bh6uicIZK1qFLyFFXY/view?usp=drive_link</t>
  </si>
  <si>
    <t>Macromolecules</t>
  </si>
  <si>
    <t>Fats proteins and metabolism</t>
  </si>
  <si>
    <t>Lipid overview</t>
  </si>
  <si>
    <t>میکرومولیکولس</t>
  </si>
  <si>
    <t>چربی پروٹین اور میٹابولزم</t>
  </si>
  <si>
    <t>لیپڈ جائزہ</t>
  </si>
  <si>
    <t>Ezp8F7XJHWE</t>
  </si>
  <si>
    <t>https://www.youtube.com/watch?v=Ezp8F7XJHWE</t>
  </si>
  <si>
    <t>zHqDoFK3gd8</t>
  </si>
  <si>
    <t>https://www.youtube.com/watch?v=zHqDoFK3gd8</t>
  </si>
  <si>
    <t>https://drive.google.com/file/d/1sjk4NLIwD9z0EvK2t0cDk330SFvhyOZC/view?usp=drive_link</t>
  </si>
  <si>
    <t>Overview of fatty acid oxidation</t>
  </si>
  <si>
    <t>فیٹی ایسڈ آکسیکرن کا جائزہ</t>
  </si>
  <si>
    <t>acA5iF1zrDI</t>
  </si>
  <si>
    <t>https://www.youtube.com/watch?v=acA5iF1zrDI</t>
  </si>
  <si>
    <t>-BiAjEhWZBo</t>
  </si>
  <si>
    <t>https://www.youtube.com/watch?v=-BiAjEhWZBo</t>
  </si>
  <si>
    <t>https://drive.google.com/file/d/1oi9Ss5oeCuwi2iM-RqPwiE8TuW77Fv22/view?usp=drive_link</t>
  </si>
  <si>
    <t>Fatty acid oxidation part 1</t>
  </si>
  <si>
    <t>فیٹی ایسڈ آکسیکرن حصہ 1</t>
  </si>
  <si>
    <t>epABNPUtkVc</t>
  </si>
  <si>
    <t>https://www.youtube.com/watch?v=epABNPUtkVc</t>
  </si>
  <si>
    <t>2YpHw3SsAYA</t>
  </si>
  <si>
    <t>https://www.youtube.com/watch?v=2YpHw3SsAYA</t>
  </si>
  <si>
    <t>https://drive.google.com/file/d/1xBY5hO0l1zkcR82Wfuu6a0CTcD4yEf7i/view?usp=drive_link</t>
  </si>
  <si>
    <t>Fatty acid oxidation part 2</t>
  </si>
  <si>
    <t>فیٹی ایسڈ آکسیکرن حصہ 2</t>
  </si>
  <si>
    <t>ITPKSc5NrQQ</t>
  </si>
  <si>
    <t>https://www.youtube.com/watch?v=ITPKSc5NrQQ</t>
  </si>
  <si>
    <t>clqH_BdFqgw</t>
  </si>
  <si>
    <t>https://www.youtube.com/watch?v=clqH_BdFqgw</t>
  </si>
  <si>
    <t>https://drive.google.com/file/d/1kxwvpBikFS8l7szO0pi6SznHBHrKEJhK/view?usp=drive_link</t>
  </si>
  <si>
    <t>Molecular structure of fats</t>
  </si>
  <si>
    <t>چربی کی سالماتی ڈھانچہ</t>
  </si>
  <si>
    <t>OpyTJbzA7Fk</t>
  </si>
  <si>
    <t>https://www.youtube.com/watch?v=OpyTJbzA7Fk</t>
  </si>
  <si>
    <t>-fayE0wRO9I</t>
  </si>
  <si>
    <t>https://www.youtube.com/watch?v=-fayE0wRO9I</t>
  </si>
  <si>
    <t>https://drive.google.com/file/d/1alNCg8hOW9ediNKP6BwNt4kXZck2ojYf/view?usp=drive_link</t>
  </si>
  <si>
    <t>Saturated fats unsaturated fats and transfats</t>
  </si>
  <si>
    <t>سنترپت چربی غیر مطمئن چربی اور منتقلی</t>
  </si>
  <si>
    <t>O9lL2KStW9s</t>
  </si>
  <si>
    <t>https://www.youtube.com/watch?v=O9lL2KStW9s</t>
  </si>
  <si>
    <t>W0ifwD1BnY0</t>
  </si>
  <si>
    <t>https://www.youtube.com/watch?v=W0ifwD1BnY0</t>
  </si>
  <si>
    <t>https://drive.google.com/file/d/1Esp_7a4yHRkAiebNM4G0xjbKhPnNCZcQ/view?usp=drive_link</t>
  </si>
  <si>
    <t>Molecular structure of fructose</t>
  </si>
  <si>
    <t>فریکٹوز کی سالماتی ڈھانچہ</t>
  </si>
  <si>
    <t>662koqcIXSk</t>
  </si>
  <si>
    <t>https://www.youtube.com/watch?v=662koqcIXSk</t>
  </si>
  <si>
    <t>SORrzBS6B58</t>
  </si>
  <si>
    <t>https://www.youtube.com/watch?v=SORrzBS6B58</t>
  </si>
  <si>
    <t>https://drive.google.com/file/d/1B-lqU2mEWByRfpvBsOgVCX_beNJZE8B7/view?usp=drive_link</t>
  </si>
  <si>
    <t>Overview of protein structure</t>
  </si>
  <si>
    <t>پروٹین کے ڈھانچے کا جائزہ</t>
  </si>
  <si>
    <t>MODnIkQvyz0</t>
  </si>
  <si>
    <t>https://www.youtube.com/watch?v=MODnIkQvyz0</t>
  </si>
  <si>
    <t>cKqYFD5TZKk</t>
  </si>
  <si>
    <t>https://www.youtube.com/watch?v=cKqYFD5TZKk</t>
  </si>
  <si>
    <t>https://drive.google.com/file/d/1RsLUnBDQQrsYWC2r-wwI-GUY5c5WOVai/view?usp=drive_link</t>
  </si>
  <si>
    <t>Introduction to amino acids</t>
  </si>
  <si>
    <t>امینو ایسڈ کا تعارف</t>
  </si>
  <si>
    <t>KtJ0bgv-4No</t>
  </si>
  <si>
    <t>https://www.youtube.com/watch?v=KtJ0bgv-4No</t>
  </si>
  <si>
    <t>https://drive.google.com/file/d/1HKcM4CZTTMP4X5Xb63oRE7B3TAWAwNgA/view?usp=drive_link</t>
  </si>
  <si>
    <t>Tertiary structure of proteins</t>
  </si>
  <si>
    <t>پروٹین کی ترتیری ڈھانچہ</t>
  </si>
  <si>
    <t>7udSVZ7bDb8</t>
  </si>
  <si>
    <t>https://www.youtube.com/watch?v=7udSVZ7bDb8</t>
  </si>
  <si>
    <t>UA91UAqdtqE</t>
  </si>
  <si>
    <t>https://www.youtube.com/watch?v=UA91UAqdtqE</t>
  </si>
  <si>
    <t>https://drive.google.com/file/d/1vCEhTKOTqKrDRq3L8R6SIuBis1Oo7B2u/view?usp=drive_link</t>
  </si>
  <si>
    <t>Peptide bond formation</t>
  </si>
  <si>
    <t>پیپٹائڈ بانڈ کی تشکیل</t>
  </si>
  <si>
    <t>nv2kfBFkv4s</t>
  </si>
  <si>
    <t>https://www.youtube.com/watch?v=nv2kfBFkv4s</t>
  </si>
  <si>
    <t>2Qs_1bpGkQ4</t>
  </si>
  <si>
    <t>https://www.youtube.com/watch?v=2Qs_1bpGkQ4</t>
  </si>
  <si>
    <t>https://drive.google.com/file/d/1pzsZxWaZCfZgauVb-4ivISTOQzbwe9U1/view?usp=drive_link</t>
  </si>
  <si>
    <t>Four levels of protein structure</t>
  </si>
  <si>
    <t>پروٹین کے ڈھانچے کی چار سطحیں</t>
  </si>
  <si>
    <t>O5gN-IK6uKs</t>
  </si>
  <si>
    <t>https://www.youtube.com/watch?v=O5gN-IK6uKs</t>
  </si>
  <si>
    <t>rYdPEqqvtK8</t>
  </si>
  <si>
    <t>https://www.youtube.com/watch?v=rYdPEqqvtK8</t>
  </si>
  <si>
    <t>https://drive.google.com/file/d/10t1LEHuDgcaJUBO2Hqt5-Iw_OjnLHXsV/view?usp=drive_link</t>
  </si>
  <si>
    <t>Classification of amino acids</t>
  </si>
  <si>
    <t>امینو ایسڈ کی درجہ بندی</t>
  </si>
  <si>
    <t>OPAvXQsPCqQ</t>
  </si>
  <si>
    <t>https://www.youtube.com/watch?v=OPAvXQsPCqQ</t>
  </si>
  <si>
    <t>RhMT2dlDKB0</t>
  </si>
  <si>
    <t>https://www.youtube.com/watch?v=RhMT2dlDKB0</t>
  </si>
  <si>
    <t>https://drive.google.com/file/d/1RYLLbjMIgUkJF5gKkhD0zDn5DNZAWn9a/view?usp=drive_link</t>
  </si>
  <si>
    <t>Myosin and actin</t>
  </si>
  <si>
    <t>مائوسین اور ایکٹین</t>
  </si>
  <si>
    <t>zopoN2i7ALQ</t>
  </si>
  <si>
    <t>https://www.youtube.com/watch?v=zopoN2i7ALQ</t>
  </si>
  <si>
    <t>yXSTKNuy76s</t>
  </si>
  <si>
    <t>https://www.youtube.com/watch?v=yXSTKNuy76s</t>
  </si>
  <si>
    <t>https://drive.google.com/file/d/14rZ83H-B9kxul0M9GvpWRgUyqqmjiGvx/view?usp=drive_link</t>
  </si>
  <si>
    <t>Impact of mutations on translation into amino acids</t>
  </si>
  <si>
    <t>امینو ایسڈ میں ترجمہ پر تغیرات کا اثر</t>
  </si>
  <si>
    <t>1Dk0_-fyyDI</t>
  </si>
  <si>
    <t>https://www.youtube.com/watch?v=1Dk0_-fyyDI</t>
  </si>
  <si>
    <t>G6GZvcHf5j8</t>
  </si>
  <si>
    <t>https://www.youtube.com/watch?v=G6GZvcHf5j8</t>
  </si>
  <si>
    <t>https://drive.google.com/file/d/1V4uK0Ci1CPYTZP6nUtztS_lFWOEZD-ct/view?usp=drive_link</t>
  </si>
  <si>
    <t>Formation of biomolecules</t>
  </si>
  <si>
    <t>بایومولیکولس کی تشکیل</t>
  </si>
  <si>
    <t>9RUSMa-UIcQ</t>
  </si>
  <si>
    <t>https://www.youtube.com/watch?v=9RUSMa-UIcQ</t>
  </si>
  <si>
    <t>oa2cpu7UrkI</t>
  </si>
  <si>
    <t>https://www.youtube.com/watch?v=oa2cpu7UrkI</t>
  </si>
  <si>
    <t>https://drive.google.com/file/d/1GxuwielJ0-MbnRMv6XqKZa35s2xgdJRY/view?usp=drive_link</t>
  </si>
  <si>
    <t>Hydrolysis</t>
  </si>
  <si>
    <t>ہائیڈولیسس</t>
  </si>
  <si>
    <t>SOQyiM6V3RQ</t>
  </si>
  <si>
    <t>https://www.youtube.com/watch?v=SOQyiM6V3RQ</t>
  </si>
  <si>
    <t>Zz-8WwzQ8z0</t>
  </si>
  <si>
    <t>https://www.youtube.com/watch?v=Zz-8WwzQ8z0</t>
  </si>
  <si>
    <t>https://drive.google.com/file/d/1Z1gl9kHa4hcFCN97riC89D7--JV3y84Y/view?usp=drive_link</t>
  </si>
  <si>
    <t>Microorganisms</t>
  </si>
  <si>
    <t>Bacteria</t>
  </si>
  <si>
    <t>Overview of archaea protista and bacteria</t>
  </si>
  <si>
    <t>مائکروجنزم</t>
  </si>
  <si>
    <t>بیکٹیریا</t>
  </si>
  <si>
    <t>آرچیا پروٹسٹا اور بیکٹیریا کا جائزہ</t>
  </si>
  <si>
    <t>cN5jQ7sQMn0</t>
  </si>
  <si>
    <t>https://www.youtube.com/watch?v=cN5jQ7sQMn0</t>
  </si>
  <si>
    <t>iUj4IcS03zM</t>
  </si>
  <si>
    <t>https://www.youtube.com/watch?v=iUj4IcS03zM</t>
  </si>
  <si>
    <t>https://drive.google.com/file/d/1mvqsH8vaGvRHA1o1bnDR7nuBhVGE6CIe/view?usp=drive_link</t>
  </si>
  <si>
    <t>Bacterial characteristics - gram staining</t>
  </si>
  <si>
    <t>بیکٹیریل خصوصیات - گرام داغ</t>
  </si>
  <si>
    <t>FgsgpoFhleA</t>
  </si>
  <si>
    <t>https://www.youtube.com/watch?v=FgsgpoFhleA</t>
  </si>
  <si>
    <t>KwgpwGiq9YI</t>
  </si>
  <si>
    <t>https://www.youtube.com/watch?v=KwgpwGiq9YI</t>
  </si>
  <si>
    <t>https://drive.google.com/file/d/1s1b8QcUmSZm8oLL1zJtlkJeSkNWOPg5v/view?usp=drive_link</t>
  </si>
  <si>
    <t>TDoGrbpJJ14</t>
  </si>
  <si>
    <t>https://www.youtube.com/watch?v=TDoGrbpJJ14</t>
  </si>
  <si>
    <t>OuM-Iy6MzAA</t>
  </si>
  <si>
    <t>https://www.youtube.com/watch?v=OuM-Iy6MzAA</t>
  </si>
  <si>
    <t>https://drive.google.com/file/d/1XW_S85xAshOARgiEMPXSypYTkGq31K3W/view?usp=drive_link</t>
  </si>
  <si>
    <t>Viruses</t>
  </si>
  <si>
    <t>Viruses  part 1</t>
  </si>
  <si>
    <t>وائرس</t>
  </si>
  <si>
    <t>وائرس حصہ 1</t>
  </si>
  <si>
    <t>0h5Jd7sgQWY</t>
  </si>
  <si>
    <t>https://www.youtube.com/watch?v=0h5Jd7sgQWY</t>
  </si>
  <si>
    <t>JNUg_T3cDtg</t>
  </si>
  <si>
    <t>https://www.youtube.com/watch?v=JNUg_T3cDtg</t>
  </si>
  <si>
    <t>https://drive.google.com/file/d/1DpD-MEk3ytDJDGoUWOYtMgLN3u6-NDyv/view?usp=drive_link</t>
  </si>
  <si>
    <t>Viruses  part 2</t>
  </si>
  <si>
    <t>وائرس حصہ 2</t>
  </si>
  <si>
    <t>Jl63n2VngbE</t>
  </si>
  <si>
    <t>https://www.youtube.com/watch?v=Jl63n2VngbE</t>
  </si>
  <si>
    <t>https://drive.google.com/file/d/1S1EL3JzxgMwD3C4-6vtl-ulG0KIPwxaA/view?usp=drive_link</t>
  </si>
  <si>
    <t>Viral Cycle</t>
  </si>
  <si>
    <t>Viral replication: lytic vs lysogenic</t>
  </si>
  <si>
    <t>وائرل سائیکل</t>
  </si>
  <si>
    <t>وائرل نقل: لائٹک بمقابلہ لائسوجینک</t>
  </si>
  <si>
    <t>J4BN4dARpio</t>
  </si>
  <si>
    <t>https://www.youtube.com/watch?v=J4BN4dARpio</t>
  </si>
  <si>
    <t>kxpUYWN8sQI</t>
  </si>
  <si>
    <t>https://www.youtube.com/watch?v=kxpUYWN8sQI</t>
  </si>
  <si>
    <t>https://drive.google.com/file/d/11IRWRhrn9KHtCJnPekLupsmKeGmBnopa/view?usp=drive_link</t>
  </si>
  <si>
    <t>Retroviruses</t>
  </si>
  <si>
    <t>ریٹرو وائرس</t>
  </si>
  <si>
    <t>KhdX5eX4dMM</t>
  </si>
  <si>
    <t>https://www.youtube.com/watch?v=KhdX5eX4dMM</t>
  </si>
  <si>
    <t>OCNKNQ2GKzQ</t>
  </si>
  <si>
    <t>https://www.youtube.com/watch?v=OCNKNQ2GKzQ</t>
  </si>
  <si>
    <t>https://drive.google.com/file/d/18y8IfgIHvfQXhCGGrZeubgb05eDWntWY/view?usp=drive_link</t>
  </si>
  <si>
    <t>Organisms</t>
  </si>
  <si>
    <t>Cells and organisms</t>
  </si>
  <si>
    <t>Organization of multicellular organisms</t>
  </si>
  <si>
    <t>حیاتیات</t>
  </si>
  <si>
    <t>خلیات اور حیاتیات</t>
  </si>
  <si>
    <t>ملٹی سیلولر حیاتیات کی تنظیم</t>
  </si>
  <si>
    <t>8pWMifyG5bU</t>
  </si>
  <si>
    <t>https://www.youtube.com/watch?v=8pWMifyG5bU</t>
  </si>
  <si>
    <t>nsrf35J7ZYk</t>
  </si>
  <si>
    <t>https://www.youtube.com/watch?v=nsrf35J7ZYk</t>
  </si>
  <si>
    <t>https://drive.google.com/file/d/1TAIeep6FAQvbmX-pvRNHJot6eR6hu6Go/view?usp=drive_link</t>
  </si>
  <si>
    <t>Cell division and organism growth</t>
  </si>
  <si>
    <t>سیل ڈویژن اور حیاتیات کی نمو</t>
  </si>
  <si>
    <t>q2CSqC_waE8</t>
  </si>
  <si>
    <t>https://www.youtube.com/watch?v=q2CSqC_waE8</t>
  </si>
  <si>
    <t>fDv5OVXoqf0</t>
  </si>
  <si>
    <t>https://www.youtube.com/watch?v=fDv5OVXoqf0</t>
  </si>
  <si>
    <t>https://drive.google.com/file/d/1JL9y6kynT91-NufDBHgn3tag-SXYn3pC/view?usp=drive_link</t>
  </si>
  <si>
    <t>Competition, predation, and mutualism</t>
  </si>
  <si>
    <t>مسابقت ، پیشن گوئی ، اور باہمی ازم</t>
  </si>
  <si>
    <t>S65RR_pEyPw</t>
  </si>
  <si>
    <t>https://www.youtube.com/watch?v=S65RR_pEyPw</t>
  </si>
  <si>
    <t>J7coY8Nsgf4</t>
  </si>
  <si>
    <t>https://www.youtube.com/watch?v=J7coY8Nsgf4</t>
  </si>
  <si>
    <t>https://drive.google.com/file/d/1Q16yV4P4TUQTGdARrPxNyQygPaOZSAFR/view?usp=drive_link</t>
  </si>
  <si>
    <t>Organism growth and the environment</t>
  </si>
  <si>
    <t>حیاتیات کی نمو اور ماحول</t>
  </si>
  <si>
    <t>XEkafr12Wd8</t>
  </si>
  <si>
    <t>https://www.youtube.com/watch?v=XEkafr12Wd8</t>
  </si>
  <si>
    <t>WnOYZdgHpOQ</t>
  </si>
  <si>
    <t>https://www.youtube.com/watch?v=WnOYZdgHpOQ</t>
  </si>
  <si>
    <t>https://drive.google.com/file/d/1ty1tgVkTatQcVJcO7psVOJC8htJd-y5F/view?usp=drive_link</t>
  </si>
  <si>
    <t xml:space="preserve"> Cells</t>
  </si>
  <si>
    <t>Overview</t>
  </si>
  <si>
    <t>Overview of cell signaling</t>
  </si>
  <si>
    <t>سیل سگنلنگ</t>
  </si>
  <si>
    <t>جائزہ</t>
  </si>
  <si>
    <t>سیل سگنلنگ کا جائزہ</t>
  </si>
  <si>
    <t>FQFBygnIONU</t>
  </si>
  <si>
    <t>https://www.youtube.com/watch?v=FQFBygnIONU</t>
  </si>
  <si>
    <t>AfqeGAN2_7o</t>
  </si>
  <si>
    <t>https://www.youtube.com/watch?v=AfqeGAN2_7o</t>
  </si>
  <si>
    <t>https://drive.google.com/file/d/1Sama6MHyfoIbn0vXqf8YfjfUw67DvhgO/view?usp=drive_link</t>
  </si>
  <si>
    <t>Yeast Reproduction</t>
  </si>
  <si>
    <t>Cell signaling in yeast reproduction</t>
  </si>
  <si>
    <t>خمیر پنروتپادن</t>
  </si>
  <si>
    <t>خمیر کے پنروتپادن میں سیل سگنلنگ</t>
  </si>
  <si>
    <t>DJfNr8WoXW4</t>
  </si>
  <si>
    <t>https://www.youtube.com/watch?v=DJfNr8WoXW4</t>
  </si>
  <si>
    <t>MvnWR2k6Ohg</t>
  </si>
  <si>
    <t>https://www.youtube.com/watch?v=MvnWR2k6Ohg</t>
  </si>
  <si>
    <t>https://drive.google.com/file/d/1eGMCwtdmWVAl-07TK0s_xllr5dUeBv4a/view?usp=drive_link</t>
  </si>
  <si>
    <t>Introduction</t>
  </si>
  <si>
    <t>Introduction to the cell</t>
  </si>
  <si>
    <t>تعارف</t>
  </si>
  <si>
    <t>خلیات</t>
  </si>
  <si>
    <t>سیل کا تعارف</t>
  </si>
  <si>
    <t>5KfHxF6Vhps</t>
  </si>
  <si>
    <t>https://www.youtube.com/watch?v=5KfHxF6Vhps</t>
  </si>
  <si>
    <t>9xzEwk-_-us</t>
  </si>
  <si>
    <t>https://www.youtube.com/watch?v=9xzEwk-_-us</t>
  </si>
  <si>
    <t>https://drive.google.com/file/d/1ZOO1xcD7n5oMm3fJ1X3wU3qYu0fXmUZp/view?usp=drive_link</t>
  </si>
  <si>
    <t>Scale of Cells</t>
  </si>
  <si>
    <t>Scale of cells</t>
  </si>
  <si>
    <t>خلیوں کا پیمانہ</t>
  </si>
  <si>
    <t>xKJ3txXIuQk</t>
  </si>
  <si>
    <t>https://www.youtube.com/watch?v=xKJ3txXIuQk</t>
  </si>
  <si>
    <t>O2Vyob2BfmY</t>
  </si>
  <si>
    <t>https://www.youtube.com/watch?v=O2Vyob2BfmY</t>
  </si>
  <si>
    <t>https://drive.google.com/file/d/1S8ICSjRPUtv5LAxsOS42ZZ2nMJ3hH3bp/view?usp=drive_link</t>
  </si>
  <si>
    <t>Unicellular organisms</t>
  </si>
  <si>
    <t>Cell theory</t>
  </si>
  <si>
    <t>یونیسیلولر حیاتیات</t>
  </si>
  <si>
    <t>سیل تھیوری</t>
  </si>
  <si>
    <t>zk3vlhz1b6k</t>
  </si>
  <si>
    <t>https://www.youtube.com/watch?v=zk3vlhz1b6k</t>
  </si>
  <si>
    <t>zWRxNNX0lZI</t>
  </si>
  <si>
    <t>https://www.youtube.com/watch?v=zWRxNNX0lZI</t>
  </si>
  <si>
    <t>https://drive.google.com/file/d/13s5pbh5sSJYSmh-PznBiTAhcQRE7Ydke/view?usp=drive_link</t>
  </si>
  <si>
    <t>Fluid Mosaic Model</t>
  </si>
  <si>
    <t>Introduction to cilia, flagella and pseudopodia</t>
  </si>
  <si>
    <t>سیال موزیک ماڈل</t>
  </si>
  <si>
    <t>سیلیا ، فلاجیلا اور سیوڈوپوڈیا کا تعارف</t>
  </si>
  <si>
    <t>E0D1H74PMmI</t>
  </si>
  <si>
    <t>https://www.youtube.com/watch?v=E0D1H74PMmI</t>
  </si>
  <si>
    <t>Gygkdvy3-Vo</t>
  </si>
  <si>
    <t>https://www.youtube.com/watch?v=Gygkdvy3-Vo</t>
  </si>
  <si>
    <t>https://drive.google.com/file/d/1tii0yMg_S5D3KUqgwHnFym3OWfEv3ekX/view?usp=drive_link</t>
  </si>
  <si>
    <t>Cell Organelles</t>
  </si>
  <si>
    <t>Fluid mosaic model of cell membranes</t>
  </si>
  <si>
    <t>سیل آرگنیلس</t>
  </si>
  <si>
    <t>سیل جھلیوں کا سیال موزیک ماڈل</t>
  </si>
  <si>
    <t>cP8iQu57dQo</t>
  </si>
  <si>
    <t>https://www.youtube.com/watch?v=cP8iQu57dQo</t>
  </si>
  <si>
    <t>YiJRPFf_rxo</t>
  </si>
  <si>
    <t>https://www.youtube.com/watch?v=YiJRPFf_rxo</t>
  </si>
  <si>
    <t>https://drive.google.com/file/d/1G-QlljF5a6bqBaknUJQiWZMYNOe8UFF4/view?usp=drive_link</t>
  </si>
  <si>
    <t>Types of Cells</t>
  </si>
  <si>
    <t>Organelles in eukaryotic cells</t>
  </si>
  <si>
    <t>خلیوں کی اقسام</t>
  </si>
  <si>
    <t>یوکریوٹک خلیوں میں آرگنیلس</t>
  </si>
  <si>
    <t>bWPQvxElpLY</t>
  </si>
  <si>
    <t>https://www.youtube.com/watch?v=bWPQvxElpLY</t>
  </si>
  <si>
    <t>5aSX4cluGyM</t>
  </si>
  <si>
    <t>https://www.youtube.com/watch?v=5aSX4cluGyM</t>
  </si>
  <si>
    <t>https://drive.google.com/file/d/1WzywClZFsBOG5KGuIIrsMTaaZ3x7Q0-q/view?usp=drive_link</t>
  </si>
  <si>
    <t>Prokaryotic and eukaryotic cells</t>
  </si>
  <si>
    <t>پروکریوٹک اور یوکریاٹک خلیات</t>
  </si>
  <si>
    <t>xTnNv7YplSo</t>
  </si>
  <si>
    <t>https://www.youtube.com/watch?v=xTnNv7YplSo</t>
  </si>
  <si>
    <t>WAFsgRNFw8U</t>
  </si>
  <si>
    <t>https://www.youtube.com/watch?v=WAFsgRNFw8U</t>
  </si>
  <si>
    <t>https://drive.google.com/file/d/1URRUIXxipc-IAbmFDywrEPEdQ0YLAlgy/view?usp=drive_link</t>
  </si>
  <si>
    <t>Overview of animal and plant cells</t>
  </si>
  <si>
    <t>جانوروں اور پودوں کے خلیوں کا جائزہ</t>
  </si>
  <si>
    <t>24YMQ9GvLss</t>
  </si>
  <si>
    <t>https://www.youtube.com/watch?v=24YMQ9GvLss</t>
  </si>
  <si>
    <t>jBHdraR_pH8</t>
  </si>
  <si>
    <t>https://www.youtube.com/watch?v=jBHdraR_pH8</t>
  </si>
  <si>
    <t>https://drive.google.com/file/d/12JvtLFE1J-Cc_IGe5MHdntzCBXqUV-u0/view?usp=drive_link</t>
  </si>
  <si>
    <t>Comparing animal and plant cells</t>
  </si>
  <si>
    <t>جانوروں اور پودوں کے خلیوں کا موازنہ کرنا</t>
  </si>
  <si>
    <t>HjC-eMiMDfo</t>
  </si>
  <si>
    <t>https://www.youtube.com/watch?v=HjC-eMiMDfo</t>
  </si>
  <si>
    <t>KMAZDTN8d0k</t>
  </si>
  <si>
    <t>https://www.youtube.com/watch?v=KMAZDTN8d0k</t>
  </si>
  <si>
    <t>https://drive.google.com/file/d/1QLTwTDHRf7D9vevh_QlBbGpv9-j0dbC1/view?usp=drive_link</t>
  </si>
  <si>
    <t>Cell Communication</t>
  </si>
  <si>
    <t>Activation and inhibition of signal transduction pathways</t>
  </si>
  <si>
    <t>سیل مواصلات</t>
  </si>
  <si>
    <t>ایکٹیویشن اور سگنل ٹرانزیکشن راستوں کی روک تھام</t>
  </si>
  <si>
    <t>zYX5a65LrXs</t>
  </si>
  <si>
    <t>https://www.youtube.com/watch?v=zYX5a65LrXs</t>
  </si>
  <si>
    <t>ZUuT8aFsNww</t>
  </si>
  <si>
    <t>https://www.youtube.com/watch?v=ZUuT8aFsNww</t>
  </si>
  <si>
    <t>https://drive.google.com/file/d/1I0lF9kUq-EOeZV5hKxxgORuIdVmvaVkX/view?usp=drive_link</t>
  </si>
  <si>
    <t>Differences in translation betweeen prokaryotes and eukaryotes</t>
  </si>
  <si>
    <t>ترجمے میں اختلافات پروکریوٹس اور یوکرائٹس کے ترجمے میں</t>
  </si>
  <si>
    <t>WNZf4ip_R9s</t>
  </si>
  <si>
    <t>https://www.youtube.com/watch?v=WNZf4ip_R9s</t>
  </si>
  <si>
    <t>zHo5uZUPqnk</t>
  </si>
  <si>
    <t>https://www.youtube.com/watch?v=zHo5uZUPqnk</t>
  </si>
  <si>
    <t>https://drive.google.com/file/d/1t1xRfv9eqSTJnUCKUCdKUlzx78Vx3ZWz/view?usp=drive_link</t>
  </si>
  <si>
    <t>Stem Cells</t>
  </si>
  <si>
    <t>Embryonic stem cells</t>
  </si>
  <si>
    <t>خلیہ سیل</t>
  </si>
  <si>
    <t>برانن اسٹیم سیل</t>
  </si>
  <si>
    <t>-yCIMk1x0Pk</t>
  </si>
  <si>
    <t>https://www.youtube.com/watch?v=-yCIMk1x0Pk</t>
  </si>
  <si>
    <t>-77KrFpUgbQ</t>
  </si>
  <si>
    <t>https://www.youtube.com/watch?v=-77KrFpUgbQ</t>
  </si>
  <si>
    <t>https://drive.google.com/file/d/1tq3IhJGpo0qOx4iwbC4d_bnp5fmqs_oU/view?usp=drive_link</t>
  </si>
  <si>
    <t>Cell structure and function</t>
  </si>
  <si>
    <t>Microtubules</t>
  </si>
  <si>
    <t>سیل ڈھانچہ اور فنکشن</t>
  </si>
  <si>
    <t>مائکروٹوبولس</t>
  </si>
  <si>
    <t>-qV__tYb4c4</t>
  </si>
  <si>
    <t>https://www.youtube.com/watch?v=-qV__tYb4c4</t>
  </si>
  <si>
    <t>3qFTgmf-loc</t>
  </si>
  <si>
    <t>https://www.youtube.com/watch?v=3qFTgmf-loc</t>
  </si>
  <si>
    <t>https://drive.google.com/file/d/1upJqYAupFGPwVoY8W_FKimu17yKR4sMk/view?usp=drive_link</t>
  </si>
  <si>
    <t>Structure of a cell</t>
  </si>
  <si>
    <t>The cytoskeleton</t>
  </si>
  <si>
    <t>ایک سیل کی ساخت</t>
  </si>
  <si>
    <t>سائٹوسکیلیٹن</t>
  </si>
  <si>
    <t>4BAGI6LbHeo</t>
  </si>
  <si>
    <t>https://www.youtube.com/watch?v=4BAGI6LbHeo</t>
  </si>
  <si>
    <t>muwmLCNjIpU</t>
  </si>
  <si>
    <t>https://www.youtube.com/watch?v=muwmLCNjIpU</t>
  </si>
  <si>
    <t>https://drive.google.com/file/d/1CJ3oJ4SaEGwoyJJEwYl3v1ZMHct3EI44/view?usp=drive_link</t>
  </si>
  <si>
    <t>Endoplasmic reticulum and golgi bodies</t>
  </si>
  <si>
    <t>اینڈوپلاسمک ریٹیکولم اور گولگی لاشیں</t>
  </si>
  <si>
    <t>6UqtgH_Zy1Y</t>
  </si>
  <si>
    <t>https://www.youtube.com/watch?v=6UqtgH_Zy1Y</t>
  </si>
  <si>
    <t>KYJUOr1ryx4</t>
  </si>
  <si>
    <t>https://www.youtube.com/watch?v=KYJUOr1ryx4</t>
  </si>
  <si>
    <t>https://drive.google.com/file/d/14-mZp3WljWO5K1uthoxfhdfL_u98n_57/view?usp=drive_link</t>
  </si>
  <si>
    <t>Endomembrane system</t>
  </si>
  <si>
    <t>اینڈومیمبرین سسٹم</t>
  </si>
  <si>
    <t>vC-cEWJxDRY</t>
  </si>
  <si>
    <t>https://www.youtube.com/watch?v=vC-cEWJxDRY</t>
  </si>
  <si>
    <t>eLv-UihE9m8</t>
  </si>
  <si>
    <t>https://www.youtube.com/watch?v=eLv-UihE9m8</t>
  </si>
  <si>
    <t>https://drive.google.com/file/d/1PS_ICHV3x4YTC7flqjm3DBpBZU0jtG_w/view?usp=drive_link</t>
  </si>
  <si>
    <t>Mitochondria</t>
  </si>
  <si>
    <t>مائٹوکونڈریا</t>
  </si>
  <si>
    <t>i1dAnpSFbyI</t>
  </si>
  <si>
    <t>https://www.youtube.com/watch?v=i1dAnpSFbyI</t>
  </si>
  <si>
    <t>c-5BOyr_EM8</t>
  </si>
  <si>
    <t>https://www.youtube.com/watch?v=c-5BOyr_EM8</t>
  </si>
  <si>
    <t>https://drive.google.com/file/d/1tD2xfYygf88HVy5DRuL2fpc-3i9h4KPk/view?usp=drive_link</t>
  </si>
  <si>
    <t>Extracellular matrix</t>
  </si>
  <si>
    <t>ایکسٹرا سیلولر میٹرکس</t>
  </si>
  <si>
    <t>cMNx17H3dRU</t>
  </si>
  <si>
    <t>https://www.youtube.com/watch?v=cMNx17H3dRU</t>
  </si>
  <si>
    <t>l_45aL9R1-M</t>
  </si>
  <si>
    <t>https://www.youtube.com/watch?v=l_45aL9R1-M</t>
  </si>
  <si>
    <t>https://drive.google.com/file/d/1xdFwXCXz0HMpPs2gFblxZOSStPZ-quFU/view?usp=drive_link</t>
  </si>
  <si>
    <t>Plant cell walls</t>
  </si>
  <si>
    <t>سیل کی دیواریں لگائیں</t>
  </si>
  <si>
    <t xml:space="preserve"> zdvKhaQxvag</t>
  </si>
  <si>
    <t>https://www.youtube.com/watch?v= zdvKhaQxvag</t>
  </si>
  <si>
    <t>GknntpmeGTk</t>
  </si>
  <si>
    <t>https://www.youtube.com/watch?v=GknntpmeGTk</t>
  </si>
  <si>
    <t>https://drive.google.com/file/d/1xZYd0T46CQsptMp0fvm4R924718oHrFE/view?usp=drive_link</t>
  </si>
  <si>
    <t>The OG link needs to be attached</t>
  </si>
  <si>
    <t>Endosymbiosis theory</t>
  </si>
  <si>
    <t>اینڈوسمبیوسس تھیوری</t>
  </si>
  <si>
    <t>eCWwKrJyKxA</t>
  </si>
  <si>
    <t>https://www.youtube.com/watch?v=eCWwKrJyKxA</t>
  </si>
  <si>
    <t>pMZIXa2LTys</t>
  </si>
  <si>
    <t>https://www.youtube.com/watch?v=pMZIXa2LTys</t>
  </si>
  <si>
    <t>https://drive.google.com/file/d/1l2h9LCayYslyLTq0bfjicdhS6oxcV79V/view?usp=drive_link</t>
  </si>
  <si>
    <t>Surface area to volume ratio of cells</t>
  </si>
  <si>
    <t>سطح کے رقبے سے خلیوں کے حجم کا تناسب</t>
  </si>
  <si>
    <t>uu9eHX6Tu8Q</t>
  </si>
  <si>
    <t>https://www.youtube.com/watch?v=uu9eHX6Tu8Q</t>
  </si>
  <si>
    <t>-p11oBtpwkM</t>
  </si>
  <si>
    <t>https://www.youtube.com/watch?v=-p11oBtpwkM</t>
  </si>
  <si>
    <t>https://drive.google.com/file/d/1j02enCcHUmT8nnzbgXwK6ifeEuMhhQGI/view?usp=drive_link</t>
  </si>
  <si>
    <t>Microfilaments and intermediate filaments</t>
  </si>
  <si>
    <t>مائکروفیلیمینٹس اور انٹرمیڈیٹ فلیمینٹس</t>
  </si>
  <si>
    <t>pyEVmWLOePw</t>
  </si>
  <si>
    <t>https://www.youtube.com/watch?v=pyEVmWLOePw</t>
  </si>
  <si>
    <t>gT_EevojjtA</t>
  </si>
  <si>
    <t>https://www.youtube.com/watch?v=gT_EevojjtA</t>
  </si>
  <si>
    <t>https://drive.google.com/file/d/1iNJVIdZ0BNUWN1uHuAM5QFV2o0OYzW65/view?usp=drive_link</t>
  </si>
  <si>
    <t>Energy and Enzymes</t>
  </si>
  <si>
    <t>Enzymes and Transport</t>
  </si>
  <si>
    <t>Enzymes</t>
  </si>
  <si>
    <t>خامروں اور نقل و حمل</t>
  </si>
  <si>
    <t>توانائی اور انزائمز</t>
  </si>
  <si>
    <t>خامروں</t>
  </si>
  <si>
    <t>A90HKrgUOg0</t>
  </si>
  <si>
    <t>https://www.youtube.com/watch?v=A90HKrgUOg0</t>
  </si>
  <si>
    <t>7ewk_MdmniI</t>
  </si>
  <si>
    <t>https://www.youtube.com/watch?v=7ewk_MdmniI</t>
  </si>
  <si>
    <t>https://drive.google.com/file/d/1rHxcywSrTb1OK00bTrr2tVd-Ti90wLVz/view?usp=drive_link</t>
  </si>
  <si>
    <t>Cofactors and Coenzymes</t>
  </si>
  <si>
    <t>Enzyme cofactors and coenzymes</t>
  </si>
  <si>
    <t>کوفیکٹر اور کوئنزائم</t>
  </si>
  <si>
    <t>انزائم کوفیکٹرز اور کوئزائمز</t>
  </si>
  <si>
    <t>jYR0RlMft8Y</t>
  </si>
  <si>
    <t>https://www.youtube.com/watch?v=jYR0RlMft8Y</t>
  </si>
  <si>
    <t>IVVIjuYyB_U</t>
  </si>
  <si>
    <t>https://www.youtube.com/watch?v=IVVIjuYyB_U</t>
  </si>
  <si>
    <t>https://drive.google.com/file/d/1DcHYhFE02I-ys5nAF_KpkGsv9sn3iSKb/view?usp=drive_link</t>
  </si>
  <si>
    <t>Inhibition</t>
  </si>
  <si>
    <t>Competitive inhibition</t>
  </si>
  <si>
    <t>روک تھام</t>
  </si>
  <si>
    <t>مسابقتی روکنا</t>
  </si>
  <si>
    <t>O23i38B2EmA</t>
  </si>
  <si>
    <t>https://www.youtube.com/watch?v=O23i38B2EmA</t>
  </si>
  <si>
    <t>_U4ByiZy4pc</t>
  </si>
  <si>
    <t>https://www.youtube.com/watch?v=_U4ByiZy4pc</t>
  </si>
  <si>
    <t>https://drive.google.com/file/d/1ryBK3siuqH2nq4g5cyLUCBJy-Yui6b4j/view?usp=drive_link</t>
  </si>
  <si>
    <t>Noncompetitive inhibition</t>
  </si>
  <si>
    <t>غیر مقابلہ روک تھام</t>
  </si>
  <si>
    <t>4xOsAuj0QZg</t>
  </si>
  <si>
    <t>https://www.youtube.com/watch?v=4xOsAuj0QZg</t>
  </si>
  <si>
    <t>vCrrpvXaP68</t>
  </si>
  <si>
    <t>https://www.youtube.com/watch?v=vCrrpvXaP68</t>
  </si>
  <si>
    <t>https://drive.google.com/file/d/1wv6uc5T3A9S5wsZObvdLqPNVZbCWTL_5/view?usp=drive_link</t>
  </si>
  <si>
    <t>Reaction Coupling</t>
  </si>
  <si>
    <t>Reaction coupling to create glucose-6-phosphate</t>
  </si>
  <si>
    <t>رد عمل کا جوڑا</t>
  </si>
  <si>
    <t>گلوکوز -6-فاسفیٹ بنانے کے لئے رد عمل کا جوڑا</t>
  </si>
  <si>
    <t>L8ifD4I1o38</t>
  </si>
  <si>
    <t>https://www.youtube.com/watch?v=L8ifD4I1o38</t>
  </si>
  <si>
    <t>rlTtck6F3RA</t>
  </si>
  <si>
    <t>https://www.youtube.com/watch?v=rlTtck6F3RA</t>
  </si>
  <si>
    <t>https://drive.google.com/file/d/1nzELBobfXvS4cxx9kWgKbogh9XQ2eRLe/view?usp=drive_link</t>
  </si>
  <si>
    <t>ATP</t>
  </si>
  <si>
    <t>Atp: adenosine triphosphate</t>
  </si>
  <si>
    <t>اے ٹی پی</t>
  </si>
  <si>
    <t>اے ٹی پی: اڈینوسین ٹرائی فاسفیٹ</t>
  </si>
  <si>
    <t>PK6HmIe2EAg</t>
  </si>
  <si>
    <t>https://www.youtube.com/watch?v=PK6HmIe2EAg</t>
  </si>
  <si>
    <t>bb8aitMzM3M</t>
  </si>
  <si>
    <t>https://www.youtube.com/watch?v=bb8aitMzM3M</t>
  </si>
  <si>
    <t>https://drive.google.com/file/d/1sV6dMq5GujMetKt8Utq1-RtgbUEykpLB/view?usp=drive_link</t>
  </si>
  <si>
    <t>Entropy</t>
  </si>
  <si>
    <t>اینٹروپی</t>
  </si>
  <si>
    <t>https://drive.google.com/file/d/1w47m9raoGJqwblA_ExjR-decXhI1SUAo/view?usp=drive_link</t>
  </si>
  <si>
    <t>The Urdu and the OG video are obtained from Khan Academy Chemistry</t>
  </si>
  <si>
    <t>Why heat increases entropy</t>
  </si>
  <si>
    <t>گرمی کیوں اینٹروپی میں اضافہ کرتی ہے</t>
  </si>
  <si>
    <t>cKAF1v5hJoE</t>
  </si>
  <si>
    <t>https://www.youtube.com/watch?v=cKAF1v5hJoE</t>
  </si>
  <si>
    <t>07_7iEfQtY8</t>
  </si>
  <si>
    <t>https://www.youtube.com/watch?v=07_7iEfQtY8</t>
  </si>
  <si>
    <t>https://drive.google.com/file/d/1grxkGYT475nU3UJnANTBQEqEh2OvNaEj/view?usp=drive_link</t>
  </si>
  <si>
    <t>Cellular energetics</t>
  </si>
  <si>
    <t>ATP Synthesis</t>
  </si>
  <si>
    <t>Atp synthase</t>
  </si>
  <si>
    <t>سیلولر توانائی</t>
  </si>
  <si>
    <t>اے ٹی پی ترکیب</t>
  </si>
  <si>
    <t>اے ٹی پی سنتھیس</t>
  </si>
  <si>
    <t>rg8gpzFLQ-E</t>
  </si>
  <si>
    <t>https://www.youtube.com/watch?v=rg8gpzFLQ-E</t>
  </si>
  <si>
    <t>VAOlaqQKL5Y</t>
  </si>
  <si>
    <t>https://www.youtube.com/watch?v=VAOlaqQKL5Y</t>
  </si>
  <si>
    <t>https://drive.google.com/file/d/1dZEBImEBqZl3mcrRqsmUFPt4l95mGtEb/view?usp=drive_link</t>
  </si>
  <si>
    <t>Enzyme velocity and PH</t>
  </si>
  <si>
    <t>Enzyme reaction velocity and ph</t>
  </si>
  <si>
    <t>انزائم کی رفتار اور پییچ</t>
  </si>
  <si>
    <t>انزائم رد عمل کی رفتار اور پییچ</t>
  </si>
  <si>
    <t>LtGCHzKAf8w</t>
  </si>
  <si>
    <t>https://www.youtube.com/watch?v=LtGCHzKAf8w</t>
  </si>
  <si>
    <t>QIKKF10Zp6I</t>
  </si>
  <si>
    <t>https://www.youtube.com/watch?v=QIKKF10Zp6I</t>
  </si>
  <si>
    <t>https://drive.google.com/file/d/17uMc878p5Dxh1FE2vqdJxeM87xkK_7uI/view?usp=drive_link</t>
  </si>
  <si>
    <t>Molecular Variation</t>
  </si>
  <si>
    <t>Molecular variation</t>
  </si>
  <si>
    <t>سالماتی تغیر</t>
  </si>
  <si>
    <t>RYz3d1meQQc</t>
  </si>
  <si>
    <t>https://www.youtube.com/watch?v=RYz3d1meQQc</t>
  </si>
  <si>
    <t>I6_UFAst75I</t>
  </si>
  <si>
    <t>https://www.youtube.com/watch?v=I6_UFAst75I</t>
  </si>
  <si>
    <t>https://drive.google.com/file/d/1PSqhrlVmTnLPAq-aChVsHu5VhnOtGV5j/view?usp=drive_link</t>
  </si>
  <si>
    <t>Photosynthesis evolution</t>
  </si>
  <si>
    <t>فوٹو سنتھیس ارتقاء</t>
  </si>
  <si>
    <t>RnHCOBDSSfA</t>
  </si>
  <si>
    <t>https://www.youtube.com/watch?v=RnHCOBDSSfA</t>
  </si>
  <si>
    <t>GS3ID829ST0</t>
  </si>
  <si>
    <t>https://www.youtube.com/watch?v=GS3ID829ST0</t>
  </si>
  <si>
    <t>https://drive.google.com/file/d/1FVwfsFiq8sk3NpMASplOeTItU2vZO5JF/view?usp=drive_link</t>
  </si>
  <si>
    <t>Biomolecules</t>
  </si>
  <si>
    <t>Regulation of transcription</t>
  </si>
  <si>
    <t>بایومولیکولس</t>
  </si>
  <si>
    <t>نقل کا ضابطہ</t>
  </si>
  <si>
    <t>ypH-hDKpCY0</t>
  </si>
  <si>
    <t>https://www.youtube.com/watch?v=ypH-hDKpCY0</t>
  </si>
  <si>
    <t>vOcvgQLjwyo</t>
  </si>
  <si>
    <t>https://www.youtube.com/watch?v=vOcvgQLjwyo</t>
  </si>
  <si>
    <t>https://drive.google.com/file/d/1cJv1QXNB0VBPRFEjjtylLP6vtr8hwags/view?usp=drive_link</t>
  </si>
  <si>
    <t>Overview of cellular respiration</t>
  </si>
  <si>
    <t>سیلولر سانس</t>
  </si>
  <si>
    <t>سیلولر سانس کا جائزہ</t>
  </si>
  <si>
    <t>9zoS5WGsmpc</t>
  </si>
  <si>
    <t>https://www.youtube.com/watch?v=9zoS5WGsmpc</t>
  </si>
  <si>
    <t>wW-wig-EuCU</t>
  </si>
  <si>
    <t>https://www.youtube.com/watch?v=wW-wig-EuCU</t>
  </si>
  <si>
    <t>https://drive.google.com/file/d/1OBEE-WczDEN7qympXxy97lXmXe5feMUT/view?usp=drive_link</t>
  </si>
  <si>
    <t>Electron Transport Chain</t>
  </si>
  <si>
    <t>Oxidative phosphorylation and the electron transport chain</t>
  </si>
  <si>
    <t>الیکٹران ٹرانسپورٹ چین</t>
  </si>
  <si>
    <t>آکسیڈیٹیو فاسفوریلیشن اور الیکٹران ٹرانسپورٹ چین</t>
  </si>
  <si>
    <t>J30zpvbmw7s</t>
  </si>
  <si>
    <t>https://www.youtube.com/watch?v=J30zpvbmw7s</t>
  </si>
  <si>
    <t>WTpTUVe1vxE</t>
  </si>
  <si>
    <t>https://www.youtube.com/watch?v=WTpTUVe1vxE</t>
  </si>
  <si>
    <t>https://drive.google.com/file/d/1YcL4k0oSYtANa3J1-nZ5WnlzmJHtMo7o/view?usp=drive_link</t>
  </si>
  <si>
    <t>Glycolysis</t>
  </si>
  <si>
    <t>Steps of glycolysis</t>
  </si>
  <si>
    <t>گلائکولیسس</t>
  </si>
  <si>
    <t>گلائکولیسس کے اقدامات</t>
  </si>
  <si>
    <t>ArmlWtDnuys</t>
  </si>
  <si>
    <t>https://www.youtube.com/watch?v=ArmlWtDnuys</t>
  </si>
  <si>
    <t>rqb-fcmeCVk</t>
  </si>
  <si>
    <t>https://www.youtube.com/watch?v=rqb-fcmeCVk</t>
  </si>
  <si>
    <t>https://drive.google.com/file/d/17u8M-GR9EmNl8wQS-dXh3B8StYVZkhlS/view?usp=drive_link</t>
  </si>
  <si>
    <t>Matter and Energy in Organisms</t>
  </si>
  <si>
    <t>Cellular respiration</t>
  </si>
  <si>
    <t>حیاتیات میں معاملہ اور توانائی</t>
  </si>
  <si>
    <t>NUFbQUOLAXc</t>
  </si>
  <si>
    <t>https://www.youtube.com/watch?v=NUFbQUOLAXc</t>
  </si>
  <si>
    <t>5bWVScBT7XA</t>
  </si>
  <si>
    <t>https://www.youtube.com/watch?v=5bWVScBT7XA</t>
  </si>
  <si>
    <t>https://drive.google.com/file/d/1At1j2qJD0PhbGsbaqk-klQc7gdve5Fo5/view?usp=drive_link</t>
  </si>
  <si>
    <t>Lactic Acid Fermentation</t>
  </si>
  <si>
    <t>Lactic acid fermentation</t>
  </si>
  <si>
    <t>لییکٹک ایسڈ ابال</t>
  </si>
  <si>
    <t>lfeXuK8pbFw</t>
  </si>
  <si>
    <t>https://www.youtube.com/watch?v=lfeXuK8pbFw</t>
  </si>
  <si>
    <t>YKGe8lxNkYY</t>
  </si>
  <si>
    <t>https://www.youtube.com/watch?v=YKGe8lxNkYY</t>
  </si>
  <si>
    <t>https://drive.google.com/file/d/1Fo8cPQAKSjoZYWjyU_bV_Dwy5C03olkJ/view?usp=drive_link</t>
  </si>
  <si>
    <t>Oxidation and reduction in cellular respiration</t>
  </si>
  <si>
    <t>آکسیکرن اور سیلولر سانس میں کمی</t>
  </si>
  <si>
    <t>_KyyVhlUDNU</t>
  </si>
  <si>
    <t>https://www.youtube.com/watch?v=_KyyVhlUDNU</t>
  </si>
  <si>
    <t>wIopd-F0E4Y</t>
  </si>
  <si>
    <t>https://www.youtube.com/watch?v=wIopd-F0E4Y</t>
  </si>
  <si>
    <t>https://drive.google.com/file/d/1_IaeTNsoIjEvzOVGsZppjh94GnBTouAS/view?usp=drive_link</t>
  </si>
  <si>
    <t>Photosynthesis</t>
  </si>
  <si>
    <t>فوٹو سنتھیس</t>
  </si>
  <si>
    <t>PSGKRd7Bbl0</t>
  </si>
  <si>
    <t>https://www.youtube.com/watch?v=PSGKRd7Bbl0</t>
  </si>
  <si>
    <t>S-P7OUhm3Kw</t>
  </si>
  <si>
    <t>https://www.youtube.com/watch?v=S-P7OUhm3Kw</t>
  </si>
  <si>
    <t>https://drive.google.com/file/d/1JE9_7v9R1kLm6f874LRdaqY2jxN8DAhv/view?usp=drive_link</t>
  </si>
  <si>
    <t>Life processes</t>
  </si>
  <si>
    <t>زندگی کے عمل</t>
  </si>
  <si>
    <t>https://drive.google.com/file/d/1y8lteGAqoZ5E6J0HR6gah9bTCsTPXpdo/view?usp=drive_link</t>
  </si>
  <si>
    <t>Photosynthesis:  calvin cycle</t>
  </si>
  <si>
    <t>فوٹو سنتھیس: کیلون سائیکل</t>
  </si>
  <si>
    <t>slm6D2VEXYs</t>
  </si>
  <si>
    <t>https://www.youtube.com/watch?v=slm6D2VEXYs</t>
  </si>
  <si>
    <t>iHMBpoz2IJI</t>
  </si>
  <si>
    <t>https://www.youtube.com/watch?v=iHMBpoz2IJI</t>
  </si>
  <si>
    <t>https://drive.google.com/file/d/1cKNZqT_CW0jrE3KXycEgE-s0-7AqtlU0/view?usp=drive_link</t>
  </si>
  <si>
    <t>Light Dependant Reaction</t>
  </si>
  <si>
    <t>Conceptual overview of light dependent reactions</t>
  </si>
  <si>
    <t>ہلکا انحصار رد عمل</t>
  </si>
  <si>
    <t>روشنی پر منحصر رد عمل کا تصوراتی جائزہ</t>
  </si>
  <si>
    <t>vEsAtC9d_MQ</t>
  </si>
  <si>
    <t>https://www.youtube.com/watch?v=vEsAtC9d_MQ</t>
  </si>
  <si>
    <t>k1tLTZhpuSE</t>
  </si>
  <si>
    <t>https://www.youtube.com/watch?v=k1tLTZhpuSE</t>
  </si>
  <si>
    <t>https://drive.google.com/file/d/1swUATw0K_g7HDwR-IW78pgVSw1CTwXvu/view?usp=drive_link</t>
  </si>
  <si>
    <t>Light dependent reactions actors</t>
  </si>
  <si>
    <t>ہلکے منحصر رد عمل اداکار</t>
  </si>
  <si>
    <t>KzpRivhr6HI</t>
  </si>
  <si>
    <t>https://www.youtube.com/watch?v=KzpRivhr6HI</t>
  </si>
  <si>
    <t>nIQmg_NQ9Vw</t>
  </si>
  <si>
    <t>https://www.youtube.com/watch?v=nIQmg_NQ9Vw</t>
  </si>
  <si>
    <t>https://drive.google.com/file/d/1XlBKFdwDbUyvwFpmPiyjaxxlyj6T62Yl/view?usp=drive_link</t>
  </si>
  <si>
    <t>Matter and energy in organisms</t>
  </si>
  <si>
    <t>Photosynthesis in organisms</t>
  </si>
  <si>
    <t>حیاتیات میں فوٹو سنتھیت</t>
  </si>
  <si>
    <t>_BLShUdXbN4</t>
  </si>
  <si>
    <t>https://www.youtube.com/watch?v=_BLShUdXbN4</t>
  </si>
  <si>
    <t>2wS6M3c-ALo</t>
  </si>
  <si>
    <t>https://www.youtube.com/watch?v=2wS6M3c-ALo</t>
  </si>
  <si>
    <t>https://drive.google.com/file/d/1kimKN4ye_NVD4DmMpVn17Dy-EUEje-Sr/view?usp=drive_link</t>
  </si>
  <si>
    <t>Photosynthesis in ecosystems</t>
  </si>
  <si>
    <t>ماحولیاتی نظام میں فوٹو سنتھیسس</t>
  </si>
  <si>
    <t>_1U6uMmUJZU</t>
  </si>
  <si>
    <t>https://www.youtube.com/watch?v=_1U6uMmUJZU</t>
  </si>
  <si>
    <t>romBCM_xfY4</t>
  </si>
  <si>
    <t>https://www.youtube.com/watch?v=romBCM_xfY4</t>
  </si>
  <si>
    <t>Energy and transport</t>
  </si>
  <si>
    <t>Breaking down photosynthesis stages</t>
  </si>
  <si>
    <t>توانائی اور نقل و حمل</t>
  </si>
  <si>
    <t>فوٹو سنتھیت کے مراحل کو توڑنا</t>
  </si>
  <si>
    <t>Wt5EMpUt-_g</t>
  </si>
  <si>
    <t>https://www.youtube.com/watch?v=Wt5EMpUt-_g</t>
  </si>
  <si>
    <t>pdumKWW4JOc</t>
  </si>
  <si>
    <t>https://www.youtube.com/watch?v=pdumKWW4JOc</t>
  </si>
  <si>
    <t>https://drive.google.com/file/d/1RcZO8P4zP4mjL_7lH2bMva6ha5W5VHYb/view?usp=drive_link</t>
  </si>
  <si>
    <t>C4 photosynthesis</t>
  </si>
  <si>
    <t>C4 فوٹو سنتھیسس</t>
  </si>
  <si>
    <t>7ynX_F-SwNY</t>
  </si>
  <si>
    <t>https://www.youtube.com/watch?v=7ynX_F-SwNY</t>
  </si>
  <si>
    <t>LR8ovy2-5mU</t>
  </si>
  <si>
    <t>https://www.youtube.com/watch?v=LR8ovy2-5mU</t>
  </si>
  <si>
    <t>https://drive.google.com/file/d/1HM0_ym6zigZC8f5W0TXm53MGm83svyFO/view?usp=drive_link</t>
  </si>
  <si>
    <t>Atp hydrolysis mechanism</t>
  </si>
  <si>
    <t>اے ٹی پی ہائیڈولیسس میکانزم</t>
  </si>
  <si>
    <t>-KE7jTXwNYs</t>
  </si>
  <si>
    <t>https://www.youtube.com/watch?v=-KE7jTXwNYs</t>
  </si>
  <si>
    <t>wInZ7Y7-Ud0</t>
  </si>
  <si>
    <t>https://www.youtube.com/watch?v=wInZ7Y7-Ud0</t>
  </si>
  <si>
    <t>https://drive.google.com/file/d/1wmNl3x51LbHeRsOlZ6vHhvgyZYaJyBAI/view?usp=drive_link</t>
  </si>
  <si>
    <t>Photorespiration</t>
  </si>
  <si>
    <t>پلانٹ حیاتیات</t>
  </si>
  <si>
    <t>فوٹووراسپیریشن</t>
  </si>
  <si>
    <t>DnNqe8o0ehc</t>
  </si>
  <si>
    <t>https://www.youtube.com/watch?v=DnNqe8o0ehc</t>
  </si>
  <si>
    <t>YFrKIyornMU</t>
  </si>
  <si>
    <t>https://www.youtube.com/watch?v=YFrKIyornMU</t>
  </si>
  <si>
    <t>https://drive.google.com/file/d/1hsJGoIvO8gzR7OYsqh6CPO5ONHzwJQTZ/view?usp=drive_link</t>
  </si>
  <si>
    <t>Control and coordination</t>
  </si>
  <si>
    <t>Phototropism</t>
  </si>
  <si>
    <t>کنٹرول اور کوآرڈینیشن</t>
  </si>
  <si>
    <t>فوٹوٹروپزم</t>
  </si>
  <si>
    <t>2A_LKrLlhxE</t>
  </si>
  <si>
    <t>https://www.youtube.com/watch?v=2A_LKrLlhxE</t>
  </si>
  <si>
    <t>ILZbi3TjgOY</t>
  </si>
  <si>
    <t>https://www.youtube.com/watch?v=ILZbi3TjgOY</t>
  </si>
  <si>
    <t>https://drive.google.com/file/d/1HmZ75jGg1dGuwHTl0YaQUH0_1TCHUsjq/view?usp=drive_link</t>
  </si>
  <si>
    <t>Photoperiodism</t>
  </si>
  <si>
    <t>فوٹو پیریڈزم</t>
  </si>
  <si>
    <t>AQf3gKTCffs</t>
  </si>
  <si>
    <t>https://www.youtube.com/watch?v=AQf3gKTCffs</t>
  </si>
  <si>
    <t>QKZA0OaJbUU</t>
  </si>
  <si>
    <t>https://www.youtube.com/watch?v=QKZA0OaJbUU</t>
  </si>
  <si>
    <t>https://drive.google.com/file/d/1AwO7WEm8WYRCiKjYQmzUWR_HFxwjljWE/view?usp=drive_link</t>
  </si>
  <si>
    <t>Tropism (types, positive &amp; negative)</t>
  </si>
  <si>
    <t>ٹراپزم (اقسام ، مثبت اور منفی)</t>
  </si>
  <si>
    <t>J9D8a7lHZSQ</t>
  </si>
  <si>
    <t>https://www.youtube.com/watch?v=J9D8a7lHZSQ</t>
  </si>
  <si>
    <t>MTZ134Oxjus</t>
  </si>
  <si>
    <t>https://www.youtube.com/watch?v=MTZ134Oxjus</t>
  </si>
  <si>
    <t>https://drive.google.com/file/d/1P-fKa1tCBQh85AS_zV6D6JDa6nNCy0VB/view?usp=drive_link</t>
  </si>
  <si>
    <t>People and plants</t>
  </si>
  <si>
    <t>لوگ اور پودے</t>
  </si>
  <si>
    <t>lzWUG4H5QBo</t>
  </si>
  <si>
    <t>https://www.youtube.com/watch?v=lzWUG4H5QBo</t>
  </si>
  <si>
    <t>JtXr6rcNdZ0</t>
  </si>
  <si>
    <t>https://www.youtube.com/watch?v=JtXr6rcNdZ0</t>
  </si>
  <si>
    <t>https://drive.google.com/file/d/1U1Z9O3sgYydEoWuFspbElgBamAFkzqfx/view?usp=drive_link</t>
  </si>
  <si>
    <t>chemistry of life</t>
  </si>
  <si>
    <t>Biological Molecules</t>
  </si>
  <si>
    <t>Elemental building blocks of biological molecules</t>
  </si>
  <si>
    <t>زندگی کی کیمسٹری</t>
  </si>
  <si>
    <t>حیاتیاتی انو</t>
  </si>
  <si>
    <t>حیاتیاتی انووں کے بنیادی عمارت کے بلاکس</t>
  </si>
  <si>
    <t>vnsrBHkYTq4</t>
  </si>
  <si>
    <t>https://www.youtube.com/watch?v=vnsrBHkYTq4</t>
  </si>
  <si>
    <t>YVH2HPJYt-U</t>
  </si>
  <si>
    <t>https://www.youtube.com/watch?v=YVH2HPJYt-U</t>
  </si>
  <si>
    <t>https://drive.google.com/file/d/1QjdddeYsYR6dWluEjZbSr4OePaNvRufb/view?usp=drive_link</t>
  </si>
  <si>
    <t>Water for Life</t>
  </si>
  <si>
    <t>Importance of water for life</t>
  </si>
  <si>
    <t>زندگی کے لئے پانی</t>
  </si>
  <si>
    <t>زندگی کے لئے پانی کی اہمیت</t>
  </si>
  <si>
    <t>fxlMABxU7zU</t>
  </si>
  <si>
    <t>https://www.youtube.com/watch?v=fxlMABxU7zU</t>
  </si>
  <si>
    <t>mwRIS9vcx04</t>
  </si>
  <si>
    <t>https://www.youtube.com/watch?v=mwRIS9vcx04</t>
  </si>
  <si>
    <t>https://drive.google.com/file/d/1tpJzbcCGBMm2qjqYDPeEfSIVLQonX9kL/view?usp=drive_link</t>
  </si>
  <si>
    <t>gastrointestinal system</t>
  </si>
  <si>
    <t>GI Tract Intro</t>
  </si>
  <si>
    <t>Meet the gastrointestinal tract!</t>
  </si>
  <si>
    <t>معدے کا نظام</t>
  </si>
  <si>
    <t>GI ٹریک انٹرو</t>
  </si>
  <si>
    <t>معدے کی نالی سے ملو!</t>
  </si>
  <si>
    <t>Oh_Pt_UrtEE</t>
  </si>
  <si>
    <t>https://www.youtube.com/watch?v=Oh_Pt_UrtEE</t>
  </si>
  <si>
    <t>bm9A6EMSFnI</t>
  </si>
  <si>
    <t>https://www.youtube.com/watch?v=bm9A6EMSFnI</t>
  </si>
  <si>
    <t>https://drive.google.com/file/d/1FT6Lg7CPcunDr3hkC-Ph-5XiTMFIXyke/view?usp=drive_link</t>
  </si>
  <si>
    <t>GI Tract</t>
  </si>
  <si>
    <t>Stomach</t>
  </si>
  <si>
    <t>پیٹ</t>
  </si>
  <si>
    <t>OzLoUCCASwM</t>
  </si>
  <si>
    <t>https://www.youtube.com/watch?v=OzLoUCCASwM</t>
  </si>
  <si>
    <t>kO31-SL-d6c</t>
  </si>
  <si>
    <t>https://www.youtube.com/watch?v=kO31-SL-d6c</t>
  </si>
  <si>
    <t>https://drive.google.com/file/d/15_fhQyb3WP7DWitRNqBdcBTMS-qJADFF/view?usp=drive_link</t>
  </si>
  <si>
    <t>Liver</t>
  </si>
  <si>
    <t>جگر</t>
  </si>
  <si>
    <t>rDjWrNRKfvg</t>
  </si>
  <si>
    <t>https://www.youtube.com/watch?v=rDjWrNRKfvg</t>
  </si>
  <si>
    <t>SYcAPgKj4GY</t>
  </si>
  <si>
    <t>https://www.youtube.com/watch?v=SYcAPgKj4GY</t>
  </si>
  <si>
    <t>https://drive.google.com/file/d/1NgNKASIrlCb3Rg0Qn5kQVdcwnFGvjZpe/view?usp=drive_link</t>
  </si>
  <si>
    <t>Small intestine part 1</t>
  </si>
  <si>
    <t>چھوٹی آنت کا حصہ 1</t>
  </si>
  <si>
    <t>UgnF1w-H8vw</t>
  </si>
  <si>
    <t>https://www.youtube.com/watch?v=UgnF1w-H8vw</t>
  </si>
  <si>
    <t>48k7WKRpov4</t>
  </si>
  <si>
    <t>https://www.youtube.com/watch?v=48k7WKRpov4</t>
  </si>
  <si>
    <t>https://drive.google.com/file/d/10YujJcERV1LVsZKXlO1niK_lUcfvqtsx/view?usp=drive_link</t>
  </si>
  <si>
    <t>Small intestine part 2</t>
  </si>
  <si>
    <t>چھوٹی آنت کا حصہ 2</t>
  </si>
  <si>
    <t>nLCNoT79_-o</t>
  </si>
  <si>
    <t>https://www.youtube.com/watch?v=nLCNoT79_-o</t>
  </si>
  <si>
    <t>Cuihs6iWM0U</t>
  </si>
  <si>
    <t>https://www.youtube.com/watch?v=Cuihs6iWM0U</t>
  </si>
  <si>
    <t>https://drive.google.com/file/d/1Cd5wUsil0zhKk-Xtr86grU6j-N5P4d_1/view?usp=drive_link</t>
  </si>
  <si>
    <t>Small intestine part 3</t>
  </si>
  <si>
    <t>چھوٹی آنت کا حصہ 3</t>
  </si>
  <si>
    <t>7zq3s3F5Do8</t>
  </si>
  <si>
    <t>https://www.youtube.com/watch?v=7zq3s3F5Do8</t>
  </si>
  <si>
    <t>V7zvbi1KqDE</t>
  </si>
  <si>
    <t>https://www.youtube.com/watch?v=V7zvbi1KqDE</t>
  </si>
  <si>
    <t>https://drive.google.com/file/d/10NTqCY1eQesVL2VsbmElKcekDI-t2dVB/view?usp=drive_link</t>
  </si>
  <si>
    <t>Colon rectum anus</t>
  </si>
  <si>
    <t>بڑی آنت کے ملاشی مقعد</t>
  </si>
  <si>
    <t>Lzr9GGjh6YQ</t>
  </si>
  <si>
    <t>https://www.youtube.com/watch?v=Lzr9GGjh6YQ</t>
  </si>
  <si>
    <t>UAAd8Cbqwr8</t>
  </si>
  <si>
    <t>https://www.youtube.com/watch?v=UAAd8Cbqwr8</t>
  </si>
  <si>
    <t>https://drive.google.com/file/d/1tJg2Mcp6XH2bQdW1p3Gz9i8oqbEj5mFJ/view?usp=drive_link</t>
  </si>
  <si>
    <t>Exocrine pancreas</t>
  </si>
  <si>
    <t>exocrine لبلبہ</t>
  </si>
  <si>
    <t>BtqlMr1rUT8</t>
  </si>
  <si>
    <t>https://www.youtube.com/watch?v=BtqlMr1rUT8</t>
  </si>
  <si>
    <t>dxrW1zQKUWE</t>
  </si>
  <si>
    <t>https://www.youtube.com/watch?v=dxrW1zQKUWE</t>
  </si>
  <si>
    <t>https://drive.google.com/file/d/1-uOkOT1F83yqSd2Rgt2BnaKhVA2G2FTf/view?usp=drive_link</t>
  </si>
  <si>
    <t>Endocrine pancreas</t>
  </si>
  <si>
    <t>اینڈوکرائن لبلبہ</t>
  </si>
  <si>
    <t>-q0YMq8</t>
  </si>
  <si>
    <t>https://www.youtube.com/watch?v=-q0YMq8</t>
  </si>
  <si>
    <t>FW0WImCxQKY</t>
  </si>
  <si>
    <t>https://www.youtube.com/watch?v=FW0WImCxQKY</t>
  </si>
  <si>
    <t>https://drive.google.com/file/d/1gK85616-diVuQIa6Nx4qGd7FsXB8dwFR/view?usp=drive_link</t>
  </si>
  <si>
    <t>Hepatic lobule</t>
  </si>
  <si>
    <t>ہیپاٹک لوبول</t>
  </si>
  <si>
    <t>nJfB32MtqBA</t>
  </si>
  <si>
    <t>https://www.youtube.com/watch?v=nJfB32MtqBA</t>
  </si>
  <si>
    <t>kkZ258SEjQM</t>
  </si>
  <si>
    <t>https://www.youtube.com/watch?v=kkZ258SEjQM</t>
  </si>
  <si>
    <t>https://drive.google.com/file/d/1wAZf6JG-1O-CD3iS6CoGXVehdK8TFuoX/view?usp=drive_link</t>
  </si>
  <si>
    <t>Biliary tree</t>
  </si>
  <si>
    <t>بلاری کا درخت</t>
  </si>
  <si>
    <t>jmfcACEGW-0</t>
  </si>
  <si>
    <t>https://www.youtube.com/watch?v=jmfcACEGW-0</t>
  </si>
  <si>
    <t>imMfcMUVxzQ</t>
  </si>
  <si>
    <t>https://www.youtube.com/watch?v=imMfcMUVxzQ</t>
  </si>
  <si>
    <t>https://drive.google.com/file/d/1LAGG5Nj-RBwtweCY9d9ztnovVuMvCfIi/view?usp=drive_link</t>
  </si>
  <si>
    <t>Gastrointestinal system diseases</t>
  </si>
  <si>
    <t>What is cholera?</t>
  </si>
  <si>
    <t>معدے کے نظام کی بیماریاں</t>
  </si>
  <si>
    <t>ہیضہ کیا ہے؟</t>
  </si>
  <si>
    <t>kXf8MkpALrc</t>
  </si>
  <si>
    <t>https://www.youtube.com/watch?v=kXf8MkpALrc</t>
  </si>
  <si>
    <t>0KHzXITyZqw</t>
  </si>
  <si>
    <t>https://www.youtube.com/watch?v=0KHzXITyZqw</t>
  </si>
  <si>
    <t>https://drive.google.com/file/d/1dNRHAccEMWfhtI92wrwiNrak3Tt4JSIX/view?usp=drive_link</t>
  </si>
  <si>
    <t>What is viral gastroenteritis?</t>
  </si>
  <si>
    <t>وائرل معدے کی کیا ہے؟</t>
  </si>
  <si>
    <t>2Xq2fZCs2oU</t>
  </si>
  <si>
    <t>https://www.youtube.com/watch?v=2Xq2fZCs2oU</t>
  </si>
  <si>
    <t>5FFj50-L3V0</t>
  </si>
  <si>
    <t>https://www.youtube.com/watch?v=5FFj50-L3V0</t>
  </si>
  <si>
    <t>https://drive.google.com/file/d/15D1lKgusbWMwwJKypMoY02ururf7Ww3Q/view?usp=drive_link</t>
  </si>
  <si>
    <t>Circulatory System</t>
  </si>
  <si>
    <t>circulatory system and the heart</t>
  </si>
  <si>
    <t>Circulatory system and the heart</t>
  </si>
  <si>
    <t>گردش کا نظام</t>
  </si>
  <si>
    <t>گردش کا نظام اور دل</t>
  </si>
  <si>
    <t>QhiVnFvshZg</t>
  </si>
  <si>
    <t>https://www.youtube.com/watch?v=QhiVnFvshZg</t>
  </si>
  <si>
    <t>pyKjbZ4a368</t>
  </si>
  <si>
    <t>https://www.youtube.com/watch?v=pyKjbZ4a368</t>
  </si>
  <si>
    <t>https://drive.google.com/file/d/1tDX8u0PHOnKyUfJVE1HghYC-QhOOVkeh/view?usp=drive_link</t>
  </si>
  <si>
    <t>Basic Circulation</t>
  </si>
  <si>
    <t>Two circulation in the body</t>
  </si>
  <si>
    <t>بنیادی گردش</t>
  </si>
  <si>
    <t>جسم میں دو گردش</t>
  </si>
  <si>
    <t>K57qjYYjgIY</t>
  </si>
  <si>
    <t>https://www.youtube.com/watch?v=K57qjYYjgIY</t>
  </si>
  <si>
    <t>a_3qsf8Rh3s</t>
  </si>
  <si>
    <t>https://www.youtube.com/watch?v=a_3qsf8Rh3s</t>
  </si>
  <si>
    <t>https://drive.google.com/file/d/1nco9kbd79ZpX-p8kRuVsZwZYsYR1e4i8/view?usp=drive_link</t>
  </si>
  <si>
    <t>Thermoregulation</t>
  </si>
  <si>
    <t>Thermoregulation in the circulatory system</t>
  </si>
  <si>
    <t>تھرمورگولیشن</t>
  </si>
  <si>
    <t>گردشی نظام میں تھرمورگولیشن</t>
  </si>
  <si>
    <t>C_LiAEjuIIc</t>
  </si>
  <si>
    <t>https://www.youtube.com/watch?v=C_LiAEjuIIc</t>
  </si>
  <si>
    <t>l6zVkQ_t0Fo</t>
  </si>
  <si>
    <t>https://www.youtube.com/watch?v=l6zVkQ_t0Fo</t>
  </si>
  <si>
    <t>https://drive.google.com/file/d/1EoEXNrjMNFNurIyzxJkwVP1P6PnfG4EA/view?usp=drive_link</t>
  </si>
  <si>
    <t>Circulatory System Diseases</t>
  </si>
  <si>
    <t>Hypertension Overview</t>
  </si>
  <si>
    <t>What is hypertension?</t>
  </si>
  <si>
    <t>گردش نظام کی بیماریوں</t>
  </si>
  <si>
    <t>ہائی بلڈ پریشر کا جائزہ</t>
  </si>
  <si>
    <t>ہائی بلڈ پریشر کیا ہے؟</t>
  </si>
  <si>
    <t>FBoYigdnLKQ</t>
  </si>
  <si>
    <t>https://www.youtube.com/watch?v=FBoYigdnLKQ</t>
  </si>
  <si>
    <t>b_mYVf8GkCk</t>
  </si>
  <si>
    <t>https://www.youtube.com/watch?v=b_mYVf8GkCk</t>
  </si>
  <si>
    <t>https://drive.google.com/file/d/19MjfABsL_5135Stbn-ezLtmgb3iV997r/view?usp=drive_link</t>
  </si>
  <si>
    <t>Blood Pressure</t>
  </si>
  <si>
    <t>What is blood pressure?</t>
  </si>
  <si>
    <t>بلڈ پریشر</t>
  </si>
  <si>
    <t>بلڈ پریشر کیا ہے؟</t>
  </si>
  <si>
    <t>J97G6BeYW0I</t>
  </si>
  <si>
    <t>https://www.youtube.com/watch?v=J97G6BeYW0I</t>
  </si>
  <si>
    <t>ExhW2zIPF9Y</t>
  </si>
  <si>
    <t>https://www.youtube.com/watch?v=ExhW2zIPF9Y</t>
  </si>
  <si>
    <t>https://drive.google.com/file/d/1To9I_kbbJtcq92O8MSIhHE-fQBg5OaBD/view?usp=drive_link</t>
  </si>
  <si>
    <t>Symptoms and categories</t>
  </si>
  <si>
    <t>Hypertension symptoms and categories</t>
  </si>
  <si>
    <t>علامات اور زمرے</t>
  </si>
  <si>
    <t>ہائی بلڈ پریشر کی علامات اور زمرے</t>
  </si>
  <si>
    <t>8aeivxR1GDc</t>
  </si>
  <si>
    <t>https://www.youtube.com/watch?v=8aeivxR1GDc</t>
  </si>
  <si>
    <t>N8eTTjobA1k</t>
  </si>
  <si>
    <t>https://www.youtube.com/watch?v=N8eTTjobA1k</t>
  </si>
  <si>
    <t>https://drive.google.com/file/d/1bM6sW-cS2o8PNNHIcG7y4EDqVfRx2Sl3/view?usp=drive_link</t>
  </si>
  <si>
    <t>Effects on the Blood Vessels</t>
  </si>
  <si>
    <t>Hypertension effects on the blood vessels</t>
  </si>
  <si>
    <t>خون کی وریدوں پر اثرات</t>
  </si>
  <si>
    <t>خون کی وریدوں پر ہائی بلڈ پریشر کے اثرات</t>
  </si>
  <si>
    <t>PYkaoQc-fLU</t>
  </si>
  <si>
    <t>https://www.youtube.com/watch?v=PYkaoQc-fLU</t>
  </si>
  <si>
    <t>G-XOBop3uIQ</t>
  </si>
  <si>
    <t>https://www.youtube.com/watch?v=G-XOBop3uIQ</t>
  </si>
  <si>
    <t>https://drive.google.com/file/d/1xjcaXDt1WPgELivBlCpExvYUgvyHFJMx/view?usp=drive_link</t>
  </si>
  <si>
    <t>Effects on the Heart</t>
  </si>
  <si>
    <t>Hypertension effects on the heart</t>
  </si>
  <si>
    <t>دل پر اثرات</t>
  </si>
  <si>
    <t>ہائی بلڈ پریشر دل پر اثرات</t>
  </si>
  <si>
    <t>0fWuPR1AsJ4</t>
  </si>
  <si>
    <t>https://www.youtube.com/watch?v=0fWuPR1AsJ4</t>
  </si>
  <si>
    <t>x2YoVUMba8w</t>
  </si>
  <si>
    <t>https://www.youtube.com/watch?v=x2YoVUMba8w</t>
  </si>
  <si>
    <t>https://drive.google.com/file/d/1PJsM9-w-Ytp0JGEyWKTD0mqRe_xgcWKb/view?usp=drive_link</t>
  </si>
  <si>
    <t>How to manage hypertension</t>
  </si>
  <si>
    <t>4 lifestyle changes to help manage hypertension</t>
  </si>
  <si>
    <t>ہائی بلڈ پریشر کا انتظام کیسے کریں</t>
  </si>
  <si>
    <t>ہائی بلڈ پریشر کو سنبھالنے میں مدد کے لئے طرز زندگی میں 4 تبدیلیاں</t>
  </si>
  <si>
    <t>Y2B6j7poiKI</t>
  </si>
  <si>
    <t>https://www.youtube.com/watch?v=Y2B6j7poiKI</t>
  </si>
  <si>
    <t>AhCsBNU1IaQ</t>
  </si>
  <si>
    <t>https://www.youtube.com/watch?v=AhCsBNU1IaQ</t>
  </si>
  <si>
    <t>https://drive.google.com/file/d/1EE9M7BUVoyHp1QXwFNmEPKSui80v9VG_/view?usp=drive_link</t>
  </si>
  <si>
    <t>Arteriosclerosis, arteriolosclerosis, and atherosclerosis</t>
  </si>
  <si>
    <t>آرٹیریوسکلروسیس ، آرٹیریولوسکلروسیس ، اور ایتھروسکلروسیس</t>
  </si>
  <si>
    <t>_T60pBGcoQU</t>
  </si>
  <si>
    <t>https://www.youtube.com/watch?v=_T60pBGcoQU</t>
  </si>
  <si>
    <t>A83LMqrVNV4</t>
  </si>
  <si>
    <t>https://www.youtube.com/watch?v=A83LMqrVNV4</t>
  </si>
  <si>
    <t>https://drive.google.com/file/d/1EkKJ2NY7bjWAHlOVxrNZp0Kbgv9N1E0j/view?usp=drive_link</t>
  </si>
  <si>
    <t>Atherosclerosis part 1</t>
  </si>
  <si>
    <t>ایتھروسکلروسیس حصہ 1</t>
  </si>
  <si>
    <t>1qifvZnpKjU</t>
  </si>
  <si>
    <t>https://www.youtube.com/watch?v=1qifvZnpKjU</t>
  </si>
  <si>
    <t>NWKLeknfeM0</t>
  </si>
  <si>
    <t>https://www.youtube.com/watch?v=NWKLeknfeM0</t>
  </si>
  <si>
    <t>https://drive.google.com/file/d/13bzvO5RHdX78fCapBb-cfDUli7yVB2OI/view?usp=drive_link</t>
  </si>
  <si>
    <t>Atherosclerosis - part 2</t>
  </si>
  <si>
    <t>ایتھروسکلروسیس - حصہ 2</t>
  </si>
  <si>
    <t>N-mAEwzCwMM</t>
  </si>
  <si>
    <t>https://www.youtube.com/watch?v=N-mAEwzCwMM</t>
  </si>
  <si>
    <t>hylKxtb91EA</t>
  </si>
  <si>
    <t>https://www.youtube.com/watch?v=hylKxtb91EA</t>
  </si>
  <si>
    <t>https://drive.google.com/file/d/1WDKz_lnEEltIAgB4iAzru1AJZL-t-c7a/view?usp=drive_link</t>
  </si>
  <si>
    <t>Arteriolosclerosis - part 1</t>
  </si>
  <si>
    <t>آرٹیریولوسکلروسیس - حصہ 1</t>
  </si>
  <si>
    <t>1JudNLK1-Ck</t>
  </si>
  <si>
    <t>https://www.youtube.com/watch?v=1JudNLK1-Ck</t>
  </si>
  <si>
    <t>JjzIWIoZ5Uw</t>
  </si>
  <si>
    <t>https://www.youtube.com/watch?v=JjzIWIoZ5Uw</t>
  </si>
  <si>
    <t>https://drive.google.com/file/d/1vU2STwNnsV_RRQqrpPbeLNhD7NH-y8dQ/view?usp=drive_link</t>
  </si>
  <si>
    <t>Arteriolosclerosis - part 2</t>
  </si>
  <si>
    <t>آرٹیریولوسکلروسیس - حصہ 2</t>
  </si>
  <si>
    <t>EOnlvbWjFOE</t>
  </si>
  <si>
    <t>https://www.youtube.com/watch?v=EOnlvbWjFOE</t>
  </si>
  <si>
    <t>0QiWCMXlyFk</t>
  </si>
  <si>
    <t>https://www.youtube.com/watch?v=0QiWCMXlyFk</t>
  </si>
  <si>
    <t>https://drive.google.com/file/d/1A_R6z17v-i9yBL7sqBtWKUYnEOonP3T2/view?usp=drive_link</t>
  </si>
  <si>
    <t>Atrial fibrillation AFIB</t>
  </si>
  <si>
    <t>Atrial fibrillation afib</t>
  </si>
  <si>
    <t>ایٹریل فبریلیشن افیب</t>
  </si>
  <si>
    <t>0FufW_MZMa4</t>
  </si>
  <si>
    <t>https://www.youtube.com/watch?v=0FufW_MZMa4</t>
  </si>
  <si>
    <t>wdWILVCHN7E</t>
  </si>
  <si>
    <t>https://www.youtube.com/watch?v=wdWILVCHN7E</t>
  </si>
  <si>
    <t>https://drive.google.com/file/d/1nEWMtl_-BqyB8HFmo6eRq5O99YoX2Oai/view?usp=drive_link</t>
  </si>
  <si>
    <t>Gradients</t>
  </si>
  <si>
    <t>Concentration gradients</t>
  </si>
  <si>
    <t>تدریجی</t>
  </si>
  <si>
    <t>حراستی میلان</t>
  </si>
  <si>
    <t>CNP-dCQ-Cmg</t>
  </si>
  <si>
    <t>https://www.youtube.com/watch?v=CNP-dCQ-Cmg</t>
  </si>
  <si>
    <t>UbsT-G35YuY</t>
  </si>
  <si>
    <t>https://www.youtube.com/watch?v=UbsT-G35YuY</t>
  </si>
  <si>
    <t>https://drive.google.com/file/d/1j5Gu2cpN1Cb2-SWJH4Z0dsVZGPYinWIZ/view?usp=drive_link</t>
  </si>
  <si>
    <t>Diffusion</t>
  </si>
  <si>
    <t>Diffusion - introduction</t>
  </si>
  <si>
    <t>بازی</t>
  </si>
  <si>
    <t>بازی - تعارف</t>
  </si>
  <si>
    <t>a_Y9wBQ610o</t>
  </si>
  <si>
    <t>https://www.youtube.com/watch?v=a_Y9wBQ610o</t>
  </si>
  <si>
    <t>uoE_QD7JZOU</t>
  </si>
  <si>
    <t>https://www.youtube.com/watch?v=uoE_QD7JZOU</t>
  </si>
  <si>
    <t>https://drive.google.com/file/d/1JMffWOvim8qbz6QgMgqtHtYt98H46njK/view?usp=drive_link</t>
  </si>
  <si>
    <t>Active and passive transport</t>
  </si>
  <si>
    <t>Introduction to passive and active transport</t>
  </si>
  <si>
    <t>فعال اور غیر فعال نقل و حمل</t>
  </si>
  <si>
    <t>غیر فعال اور فعال نقل و حمل کا تعارف</t>
  </si>
  <si>
    <t>TsoAA7zOyj8</t>
  </si>
  <si>
    <t>https://www.youtube.com/watch?v=TsoAA7zOyj8</t>
  </si>
  <si>
    <t>V1T02_o9Nc4</t>
  </si>
  <si>
    <t>https://www.youtube.com/watch?v=V1T02_o9Nc4</t>
  </si>
  <si>
    <t>https://drive.google.com/file/d/1DI00l5KOF2BKkljChMHdxZCQpM4FeHyk/view?usp=drive_link</t>
  </si>
  <si>
    <t>metabolism, Anabolism and catabolism</t>
  </si>
  <si>
    <t>Introduction to metabolism: anabolism and catabolism</t>
  </si>
  <si>
    <t>میٹابولزم ، انابولزم اور کیٹابولزم</t>
  </si>
  <si>
    <t>میٹابولزم کا تعارف: انابولزم اور کیٹابولزم</t>
  </si>
  <si>
    <t>KwNe9x0eChs</t>
  </si>
  <si>
    <t>https://www.youtube.com/watch?v=KwNe9x0eChs</t>
  </si>
  <si>
    <t>K-bHmz1vRX0</t>
  </si>
  <si>
    <t>https://www.youtube.com/watch?v=K-bHmz1vRX0</t>
  </si>
  <si>
    <t>https://drive.google.com/file/d/1yXb26ok1R1ujSYr3XEzUUHYd6izXCy_Y/view?usp=drive_link</t>
  </si>
  <si>
    <t>Osmosis</t>
  </si>
  <si>
    <t>osmosis</t>
  </si>
  <si>
    <t>rCNlG_j_gSM</t>
  </si>
  <si>
    <t>https://www.youtube.com/watch?v=rCNlG_j_gSM</t>
  </si>
  <si>
    <t>u8UAgV1GFi8</t>
  </si>
  <si>
    <t>https://www.youtube.com/watch?v=u8UAgV1GFi8</t>
  </si>
  <si>
    <t>https://drive.google.com/file/d/1m-pWmJ041uZiwUMX3jmClGUFQwB_rZQd/view?usp=drive_link</t>
  </si>
  <si>
    <t>Tonicity</t>
  </si>
  <si>
    <t>Hypotonic, isotonic, and hypertonic solutions (tonicity)</t>
  </si>
  <si>
    <t>ٹانکیٹی</t>
  </si>
  <si>
    <t>ہائپوٹونک ، آئسوٹونک ، اور ہائپرٹونک حل (ٹونیکٹی)</t>
  </si>
  <si>
    <t>afWnU10ZNfg</t>
  </si>
  <si>
    <t>https://www.youtube.com/watch?v=afWnU10ZNfg</t>
  </si>
  <si>
    <t>kdXUmragoYI</t>
  </si>
  <si>
    <t>https://www.youtube.com/watch?v=kdXUmragoYI</t>
  </si>
  <si>
    <t>https://drive.google.com/file/d/1wNNw3lzyXxuoIiZmzNOQH-0-tUyhKBlP/view?usp=drive_link</t>
  </si>
  <si>
    <t>Fermentation</t>
  </si>
  <si>
    <t>Alcohol or ethanol fermentation</t>
  </si>
  <si>
    <t>ابال</t>
  </si>
  <si>
    <t>شراب یا ایتھنول ابال</t>
  </si>
  <si>
    <t>D6mRPgvAEOc</t>
  </si>
  <si>
    <t>https://www.youtube.com/watch?v=D6mRPgvAEOc</t>
  </si>
  <si>
    <t>q-RrRRfFQkk</t>
  </si>
  <si>
    <t>https://www.youtube.com/watch?v=q-RrRRfFQkk</t>
  </si>
  <si>
    <t>https://drive.google.com/file/d/1mpG5QsBWa35MM7efRcGidhwX2BP_x4J3/view?usp=drive_link</t>
  </si>
  <si>
    <t>Kinetics</t>
  </si>
  <si>
    <t>Introduction to kinetics</t>
  </si>
  <si>
    <t>حرکیات</t>
  </si>
  <si>
    <t>حرکیات کا تعارف</t>
  </si>
  <si>
    <t>__zy-oOLPug</t>
  </si>
  <si>
    <t>https://www.youtube.com/watch?v=__zy-oOLPug</t>
  </si>
  <si>
    <t>haCSf_EhNEY</t>
  </si>
  <si>
    <t>https://www.youtube.com/watch?v=haCSf_EhNEY</t>
  </si>
  <si>
    <t>https://drive.google.com/file/d/13cy3aULa7hTceQ4pFpANOlYNr8g7Jttq/view?usp=drive_link</t>
  </si>
  <si>
    <t>Biological processes</t>
  </si>
  <si>
    <t>Intro to life processes</t>
  </si>
  <si>
    <t>زندگی کے عمل سے تعارف</t>
  </si>
  <si>
    <t>hGSNHbDguE0</t>
  </si>
  <si>
    <t>https://www.youtube.com/watch?v=hGSNHbDguE0</t>
  </si>
  <si>
    <t>LuL9cUT_MQs</t>
  </si>
  <si>
    <t>https://www.youtube.com/watch?v=LuL9cUT_MQs</t>
  </si>
  <si>
    <t>https://drive.google.com/file/d/1l-c44DYFFnc0jFC3SY0jOpnvM2UXNQk8/view?usp=drive_link</t>
  </si>
  <si>
    <t>Autotrophs &amp; heterotrophs (nutrition modes)</t>
  </si>
  <si>
    <t>آٹوٹروفس اور ہیٹروٹروفس (غذائیت کے طریقوں)</t>
  </si>
  <si>
    <t>6nCRODqTngg</t>
  </si>
  <si>
    <t>https://www.youtube.com/watch?v=6nCRODqTngg</t>
  </si>
  <si>
    <t>25RcMiXFYQA</t>
  </si>
  <si>
    <t>https://www.youtube.com/watch?v=25RcMiXFYQA</t>
  </si>
  <si>
    <t>https://drive.google.com/file/d/1O2ciJHpizGu7lld5UF9uhppRPYuojZsv/view?usp=drive_link</t>
  </si>
  <si>
    <t>Digesting food</t>
  </si>
  <si>
    <t>کھانا ہضم کرنا</t>
  </si>
  <si>
    <t>v2V4zMx33Mc</t>
  </si>
  <si>
    <t>https://www.youtube.com/watch?v=v2V4zMx33Mc</t>
  </si>
  <si>
    <t>nGj7C-KamHM</t>
  </si>
  <si>
    <t>https://www.youtube.com/watch?v=nGj7C-KamHM</t>
  </si>
  <si>
    <t>https://drive.google.com/file/d/1fE9q3EO6gShwvE1bI7HyFUO3ANJiHVbo/view?usp=drive_link</t>
  </si>
  <si>
    <t>Aerobic &amp; anaerobic respiration</t>
  </si>
  <si>
    <t>ایروبک اور انیروبک سانس</t>
  </si>
  <si>
    <t>_q2RHIrgaXE</t>
  </si>
  <si>
    <t>https://www.youtube.com/watch?v=_q2RHIrgaXE</t>
  </si>
  <si>
    <t>kMW5Ty_Y9jw</t>
  </si>
  <si>
    <t>https://www.youtube.com/watch?v=kMW5Ty_Y9jw</t>
  </si>
  <si>
    <t>https://drive.google.com/file/d/197fqRT5UrUysoe5Fa2GY16RzbxX1O1X4/view?usp=drive_link</t>
  </si>
  <si>
    <t>Respiration site &amp; atp</t>
  </si>
  <si>
    <t>سانس کی سائٹ اور اے ٹی پی</t>
  </si>
  <si>
    <t>L-Dc_f8ZrSw</t>
  </si>
  <si>
    <t>https://www.youtube.com/watch?v=L-Dc_f8ZrSw</t>
  </si>
  <si>
    <t>rw5Sv4hNf2A</t>
  </si>
  <si>
    <t>https://www.youtube.com/watch?v=rw5Sv4hNf2A</t>
  </si>
  <si>
    <t>https://drive.google.com/file/d/1-rABU5EUU65RsaWCYADby1LWssJnpxFc/view?usp=drive_link</t>
  </si>
  <si>
    <t>Intro to vascular tissues (xylem &amp; phloem)</t>
  </si>
  <si>
    <t>عروقی ؤتکوں سے تعارف (زائلم اور فلوئم)</t>
  </si>
  <si>
    <t>AYyPlvdcMEY</t>
  </si>
  <si>
    <t>https://www.youtube.com/watch?v=AYyPlvdcMEY</t>
  </si>
  <si>
    <t>Zsh0osxe4y4</t>
  </si>
  <si>
    <t>https://www.youtube.com/watch?v=Zsh0osxe4y4</t>
  </si>
  <si>
    <t>https://drive.google.com/file/d/1afjn26F1U_P0WSrBT2QsS5Y9dbYDRiPT/view?usp=drive_link</t>
  </si>
  <si>
    <t>Xylem &amp; transpiration</t>
  </si>
  <si>
    <t>زائلم اور ٹرانسپیریشن</t>
  </si>
  <si>
    <t>d60lqIfGeQw</t>
  </si>
  <si>
    <t>https://www.youtube.com/watch?v=d60lqIfGeQw</t>
  </si>
  <si>
    <t>eiagHNi2rTo</t>
  </si>
  <si>
    <t>https://www.youtube.com/watch?v=eiagHNi2rTo</t>
  </si>
  <si>
    <t>https://drive.google.com/file/d/1eiY7lo9oUopGMY69hLjMMeESeIMASoLH/view?usp=drive_link</t>
  </si>
  <si>
    <t>Phloem &amp; translocation</t>
  </si>
  <si>
    <t>فلوئم اور ٹرانسلوکیشن</t>
  </si>
  <si>
    <t>hZAxvlXDiqA</t>
  </si>
  <si>
    <t>https://www.youtube.com/watch?v=hZAxvlXDiqA</t>
  </si>
  <si>
    <t>vzrTo9alOZc</t>
  </si>
  <si>
    <t>https://www.youtube.com/watch?v=vzrTo9alOZc</t>
  </si>
  <si>
    <t>https://drive.google.com/file/d/1LaGfsI__fWw10TU4RaSIb5CXlNlGy0p2/view?usp=drive_link</t>
  </si>
  <si>
    <t>Lymphatic System</t>
  </si>
  <si>
    <t>Intro to Lymphatic System</t>
  </si>
  <si>
    <t>Lymph &amp; lymphatic system</t>
  </si>
  <si>
    <t>لیمفاٹک نظام</t>
  </si>
  <si>
    <t>لیمفاٹک نظام کا تعارف</t>
  </si>
  <si>
    <t>لمف اور لیمفاٹک نظام</t>
  </si>
  <si>
    <t>o_TVdvaMCWA</t>
  </si>
  <si>
    <t>https://www.youtube.com/watch?v=o_TVdvaMCWA</t>
  </si>
  <si>
    <t>S1CTEtPiF88</t>
  </si>
  <si>
    <t>https://www.youtube.com/watch?v=S1CTEtPiF88</t>
  </si>
  <si>
    <t>https://drive.google.com/file/d/1Y-2-qaPX8ZCgMawoPmvKVB09eGiPrhb8/view?usp=drive_link</t>
  </si>
  <si>
    <t>What is actually in lymph</t>
  </si>
  <si>
    <t>اصل میں لمف میں کیا ہے؟</t>
  </si>
  <si>
    <t>2Bq2xopLew8</t>
  </si>
  <si>
    <t>https://www.youtube.com/watch?v=2Bq2xopLew8</t>
  </si>
  <si>
    <t>qrP5ouxmUZ8</t>
  </si>
  <si>
    <t>https://www.youtube.com/watch?v=qrP5ouxmUZ8</t>
  </si>
  <si>
    <t>https://drive.google.com/file/d/1d3lCrKp4d1t7GCd9T3mcjEvIAU64u-6g/view?usp=drive_link</t>
  </si>
  <si>
    <t>Lymphatic Vessels</t>
  </si>
  <si>
    <t>How lymphatic vessels move fluid</t>
  </si>
  <si>
    <t>لیمفاٹک برتن</t>
  </si>
  <si>
    <t>لیمفاٹک برتن سیال کو کس طرح منتقل کرتے ہیں</t>
  </si>
  <si>
    <t>CLneY6SoPi0</t>
  </si>
  <si>
    <t>https://www.youtube.com/watch?v=CLneY6SoPi0</t>
  </si>
  <si>
    <t>BzvxHtr1W6k</t>
  </si>
  <si>
    <t>https://www.youtube.com/watch?v=BzvxHtr1W6k</t>
  </si>
  <si>
    <t>https://drive.google.com/file/d/17-k9byWICdgvg9VBhyxAaCAvGWmo4qLL/view?usp=drive_link</t>
  </si>
  <si>
    <t>Importance of Lymphatic System</t>
  </si>
  <si>
    <t>Why we need a lymphatic system</t>
  </si>
  <si>
    <t>لمفٹک نظام کی اہمیت</t>
  </si>
  <si>
    <t>ہمیں لیمفاٹک نظام کی ضرورت کیوں ہے</t>
  </si>
  <si>
    <t>_GinTV94hUk</t>
  </si>
  <si>
    <t>https://www.youtube.com/watch?v=_GinTV94hUk</t>
  </si>
  <si>
    <t>HSUBtsOK91Y</t>
  </si>
  <si>
    <t>https://www.youtube.com/watch?v=HSUBtsOK91Y</t>
  </si>
  <si>
    <t>https://drive.google.com/file/d/13qLKg1tLMAh1SPCNs2fNGsI8EqXRNCza/view?usp=drive_link</t>
  </si>
  <si>
    <t>The lymphatic system's role in immunity</t>
  </si>
  <si>
    <t>استثنیٰ میں لیمفاٹک نظام کا کردار</t>
  </si>
  <si>
    <t>kjLwVqxwaIM</t>
  </si>
  <si>
    <t>https://www.youtube.com/watch?v=kjLwVqxwaIM</t>
  </si>
  <si>
    <t>YlQYH3Pc7II</t>
  </si>
  <si>
    <t>https://www.youtube.com/watch?v=YlQYH3Pc7II</t>
  </si>
  <si>
    <t>https://drive.google.com/file/d/1HTwJ7zNwqqP02D0Csp0ozOv8HjHTlNx-/view?usp=drive_link</t>
  </si>
  <si>
    <t>Transport in Lymphatic System</t>
  </si>
  <si>
    <t>Lipid and protein transport in the lymphatic system</t>
  </si>
  <si>
    <t>لیمفاٹک نظام میں نقل و حمل</t>
  </si>
  <si>
    <t>لیمفاٹک نظام میں لیپڈ اور پروٹین ٹرانسپورٹ</t>
  </si>
  <si>
    <t>EHUlWm0kFTA</t>
  </si>
  <si>
    <t>https://www.youtube.com/watch?v=EHUlWm0kFTA</t>
  </si>
  <si>
    <t>h-zhN1hmVBo</t>
  </si>
  <si>
    <t>https://www.youtube.com/watch?v=h-zhN1hmVBo</t>
  </si>
  <si>
    <t>https://drive.google.com/file/d/1ubbWWB14e71doPe0axynznSi_qRrmDkS/view?usp=drive_link</t>
  </si>
  <si>
    <t>Membranes and transport</t>
  </si>
  <si>
    <t>Cellular Transport</t>
  </si>
  <si>
    <t>Endocytosis, phagocytosis, and pinocytosis</t>
  </si>
  <si>
    <t>جھلیوں اور نقل و حمل</t>
  </si>
  <si>
    <t>سیلولر ٹرانسپورٹ</t>
  </si>
  <si>
    <t>اینڈوسیٹوسس ، فگوسیٹوسس ، اور پنوسیٹوسس</t>
  </si>
  <si>
    <t>QspmZf_yWyU</t>
  </si>
  <si>
    <t>https://www.youtube.com/watch?v=QspmZf_yWyU</t>
  </si>
  <si>
    <t>Zpl6hHbmeP0</t>
  </si>
  <si>
    <t>https://www.youtube.com/watch?v=Zpl6hHbmeP0</t>
  </si>
  <si>
    <t>https://drive.google.com/file/d/1x-wxKtbDjCB7RpHR6l6F8N0LDtpLEHmj/view?usp=drive_link</t>
  </si>
  <si>
    <t>Exocytosis</t>
  </si>
  <si>
    <t>exocytosis</t>
  </si>
  <si>
    <t>VOzV4d0HKis</t>
  </si>
  <si>
    <t>https://www.youtube.com/watch?v=VOzV4d0HKis</t>
  </si>
  <si>
    <t>xiKhF8PyIHE</t>
  </si>
  <si>
    <t>https://www.youtube.com/watch?v=xiKhF8PyIHE</t>
  </si>
  <si>
    <t>https://drive.google.com/file/d/1mNB_wO428A4sd-TW7gg2xIuC_sMQpNkx/view?usp=drive_link</t>
  </si>
  <si>
    <t>Facilitated diffusion</t>
  </si>
  <si>
    <t>سہولت بازی</t>
  </si>
  <si>
    <t>8HlVy__J8XA</t>
  </si>
  <si>
    <t>https://www.youtube.com/watch?v=8HlVy__J8XA</t>
  </si>
  <si>
    <t>X6hRCZguDKY</t>
  </si>
  <si>
    <t>https://www.youtube.com/watch?v=X6hRCZguDKY</t>
  </si>
  <si>
    <t>https://drive.google.com/file/d/1OPkATP_P08uVx143gVBl8L6p2rAlhtb0/view?usp=drive_link</t>
  </si>
  <si>
    <t>Passive transport and selective permeability</t>
  </si>
  <si>
    <t>غیر فعال نقل و حمل اور انتخابی پارگمیتا</t>
  </si>
  <si>
    <t>jQN07Hvq6WI</t>
  </si>
  <si>
    <t>https://www.youtube.com/watch?v=jQN07Hvq6WI</t>
  </si>
  <si>
    <t>aylN3kUb-og</t>
  </si>
  <si>
    <t>https://www.youtube.com/watch?v=aylN3kUb-og</t>
  </si>
  <si>
    <t>https://drive.google.com/file/d/192-HyDOMgewyS9jy69J7VtJbKJO1-2KT/view?usp=drive_link</t>
  </si>
  <si>
    <t>Electrochemical gradients and secondary active transport</t>
  </si>
  <si>
    <t>الیکٹرو کیمیکل میلان اور ثانوی فعال نقل و حمل</t>
  </si>
  <si>
    <t>wbWL2wfvsM8</t>
  </si>
  <si>
    <t>https://www.youtube.com/watch?v=wbWL2wfvsM8</t>
  </si>
  <si>
    <t>TWzxQI3nKew</t>
  </si>
  <si>
    <t>https://www.youtube.com/watch?v=TWzxQI3nKew</t>
  </si>
  <si>
    <t>https://drive.google.com/file/d/1XpukbqH1QLlqLI84UFBUAcnqgs0gejZj/view?usp=drive_link</t>
  </si>
  <si>
    <t>Uniporters, symporters and antiporters</t>
  </si>
  <si>
    <t>یونی پورٹرز ، سمپورٹرز اور اینٹی پورٹرز</t>
  </si>
  <si>
    <t>-aGYytZ7K7M</t>
  </si>
  <si>
    <t>https://www.youtube.com/watch?v=-aGYytZ7K7M</t>
  </si>
  <si>
    <t>GwlJsh6opiA</t>
  </si>
  <si>
    <t>https://www.youtube.com/watch?v=GwlJsh6opiA</t>
  </si>
  <si>
    <t>https://drive.google.com/file/d/1kIm3PjagjvFgPuA26qy9Epphtmg9L-bQ/view?usp=drive_link</t>
  </si>
  <si>
    <t>Potassium Pump</t>
  </si>
  <si>
    <t>Sodium potassium pump</t>
  </si>
  <si>
    <t>پوٹاشیم پمپ</t>
  </si>
  <si>
    <t>سوڈیم پوٹاشیم پمپ</t>
  </si>
  <si>
    <t>vh166DKxYiM</t>
  </si>
  <si>
    <t>https://www.youtube.com/watch?v=vh166DKxYiM</t>
  </si>
  <si>
    <t>ae7LGrCIM9E</t>
  </si>
  <si>
    <t>https://www.youtube.com/watch?v=ae7LGrCIM9E</t>
  </si>
  <si>
    <t>https://drive.google.com/file/d/1jskRgLkbriv8KHrcENet6XjtNNCRfdcP/view?usp=drive_link</t>
  </si>
  <si>
    <t>renal system</t>
  </si>
  <si>
    <t>Renal system physiology</t>
  </si>
  <si>
    <t>Meet the kidneys!</t>
  </si>
  <si>
    <t>گردوں کا نظام</t>
  </si>
  <si>
    <t>رینل سسٹم فزیولوجی</t>
  </si>
  <si>
    <t>گردوں سے ملو!</t>
  </si>
  <si>
    <t>mcQQGGShmLs</t>
  </si>
  <si>
    <t>https://www.youtube.com/watch?v=mcQQGGShmLs</t>
  </si>
  <si>
    <t>07xzni3SQNk</t>
  </si>
  <si>
    <t>https://www.youtube.com/watch?v=07xzni3SQNk</t>
  </si>
  <si>
    <t>https://drive.google.com/file/d/1qkVAdyLdp9wwp2tcMptQWjdwTm0WvXAI/view?usp=drive_link</t>
  </si>
  <si>
    <t>Kidney function and anatomy</t>
  </si>
  <si>
    <t>گردے کی تقریب اور اناٹومی</t>
  </si>
  <si>
    <t>ctGkLYuUCvU</t>
  </si>
  <si>
    <t>https://www.youtube.com/watch?v=ctGkLYuUCvU</t>
  </si>
  <si>
    <t>QinX_633oDQ</t>
  </si>
  <si>
    <t>https://www.youtube.com/watch?v=QinX_633oDQ</t>
  </si>
  <si>
    <t>https://drive.google.com/file/d/1ACy9Aspz5XT16Bd6Mg7ZoXjlTpAawvI2/view?usp=drive_link</t>
  </si>
  <si>
    <t>Renal System Physiology</t>
  </si>
  <si>
    <t>General overview of the raas system: cells and hormones</t>
  </si>
  <si>
    <t>RAAS سسٹم کا عمومی جائزہ: خلیات اور ہارمونز</t>
  </si>
  <si>
    <t>BVUeCLt68Ik</t>
  </si>
  <si>
    <t>https://www.youtube.com/watch?v=BVUeCLt68Ik</t>
  </si>
  <si>
    <t>vuZOSQPk0Lw</t>
  </si>
  <si>
    <t>https://www.youtube.com/watch?v=vuZOSQPk0Lw</t>
  </si>
  <si>
    <t>https://drive.google.com/file/d/1mZd3DvwM5Chd6XJO3u4ONjvG05_seDlE/view?usp=drive_link</t>
  </si>
  <si>
    <t>Glomerular filteration in the nephron</t>
  </si>
  <si>
    <t>نیفرن میں گلوومرولر فلٹریشن</t>
  </si>
  <si>
    <t>wWsdcfGta4k</t>
  </si>
  <si>
    <t>https://www.youtube.com/watch?v=wWsdcfGta4k</t>
  </si>
  <si>
    <t>AUpIr1UX-M0</t>
  </si>
  <si>
    <t>https://www.youtube.com/watch?v=AUpIr1UX-M0</t>
  </si>
  <si>
    <t>https://drive.google.com/file/d/1vp7DbE_2pIHExBCVFd1QInvP24mWAf_H/view?usp=drive_link</t>
  </si>
  <si>
    <t>Changing glomerular filteration rate</t>
  </si>
  <si>
    <t>گلوومیرولر فلٹریشن ریٹ کو تبدیل کرنا</t>
  </si>
  <si>
    <t>x0pFo1RxTzM</t>
  </si>
  <si>
    <t>https://www.youtube.com/watch?v=x0pFo1RxTzM</t>
  </si>
  <si>
    <t>GalOCYK_HyY</t>
  </si>
  <si>
    <t>https://www.youtube.com/watch?v=GalOCYK_HyY</t>
  </si>
  <si>
    <t>https://drive.google.com/file/d/1QRmBp6O7Mxc7Q7RZXqOogUOu8Df7cRmk/view?usp=drive_link</t>
  </si>
  <si>
    <t>Renin production in the kidneys</t>
  </si>
  <si>
    <t>گردوں میں رینن کی پیداوار</t>
  </si>
  <si>
    <t>AtlhAhONHyM</t>
  </si>
  <si>
    <t>https://www.youtube.com/watch?v=AtlhAhONHyM</t>
  </si>
  <si>
    <t>iffgNwIeskU</t>
  </si>
  <si>
    <t>https://www.youtube.com/watch?v=iffgNwIeskU</t>
  </si>
  <si>
    <t>https://drive.google.com/file/d/1LYQJaPOpuyIbkjgsL0nmvzL7kWxL3Xlj/view?usp=drive_link</t>
  </si>
  <si>
    <t>Types of CVD</t>
  </si>
  <si>
    <t>Thromboemboli and thromboembolisms</t>
  </si>
  <si>
    <t>قلبی امراض</t>
  </si>
  <si>
    <t>سی وی ڈی کی اقسام</t>
  </si>
  <si>
    <t>تھرومبو ایمبولی اور تھرومبو ایمبولزم</t>
  </si>
  <si>
    <t>h0207xMD6b8</t>
  </si>
  <si>
    <t>https://www.youtube.com/watch?v=h0207xMD6b8</t>
  </si>
  <si>
    <t>-79KeGFHL2c</t>
  </si>
  <si>
    <t>https://www.youtube.com/watch?v=-79KeGFHL2c</t>
  </si>
  <si>
    <t>https://drive.google.com/file/d/1IGAf27UTXtd2ZKdbAPtZTCJbKZqXXM9r/view?usp=drive_link</t>
  </si>
  <si>
    <t>Stenosis, ischemia and heart failure</t>
  </si>
  <si>
    <t>اسٹینوسس ، اسکیمیا اور دل کی ناکامی</t>
  </si>
  <si>
    <t>3858MaULDdI</t>
  </si>
  <si>
    <t>https://www.youtube.com/watch?v=3858MaULDdI</t>
  </si>
  <si>
    <t>-d97uwV6blg</t>
  </si>
  <si>
    <t>https://www.youtube.com/watch?v=-d97uwV6blg</t>
  </si>
  <si>
    <t>https://drive.google.com/file/d/1BRlVgTeC3n_rIAJVO-1NUmllAIqnhhnb/view?usp=drive_link</t>
  </si>
  <si>
    <t>Heart disease and heart attacks</t>
  </si>
  <si>
    <t>دل کی بیماری اور دل کے دورے</t>
  </si>
  <si>
    <t>vYnreB1duro</t>
  </si>
  <si>
    <t>https://www.youtube.com/watch?v=vYnreB1duro</t>
  </si>
  <si>
    <t>4jadAdmnlcY</t>
  </si>
  <si>
    <t>https://www.youtube.com/watch?v=4jadAdmnlcY</t>
  </si>
  <si>
    <t>https://drive.google.com/file/d/1t_ef3YBh6stUF4fBpFaBtbJcW5kwpjlt/view?usp=drive_link</t>
  </si>
  <si>
    <t>Anticoagulation and thrombolysis</t>
  </si>
  <si>
    <t>اینٹیکوگولیشن اور تھرومبولیسس</t>
  </si>
  <si>
    <t>VxEIsPOdOLw</t>
  </si>
  <si>
    <t>https://www.youtube.com/watch?v=VxEIsPOdOLw</t>
  </si>
  <si>
    <t>96q2zmVqfvQ</t>
  </si>
  <si>
    <t>https://www.youtube.com/watch?v=96q2zmVqfvQ</t>
  </si>
  <si>
    <t>https://drive.google.com/file/d/1n9nlkB0vPj7MAZxLuQK-Up5SZ97-tP9a/view?usp=drive_link</t>
  </si>
  <si>
    <t>respiratory system</t>
  </si>
  <si>
    <t>Pulmonary System</t>
  </si>
  <si>
    <t>Meet the lungs !</t>
  </si>
  <si>
    <t>نظام تنفس</t>
  </si>
  <si>
    <t>پلمونری سسٹم</t>
  </si>
  <si>
    <t>پھیپھڑوں سے ملو!</t>
  </si>
  <si>
    <t>qGiPZf7njqY</t>
  </si>
  <si>
    <t>https://www.youtube.com/watch?v=qGiPZf7njqY</t>
  </si>
  <si>
    <t>dXMAigIwkvk</t>
  </si>
  <si>
    <t>https://www.youtube.com/watch?v=dXMAigIwkvk</t>
  </si>
  <si>
    <t>https://drive.google.com/file/d/1zlpSQwkof9BZ-TCDweiB6XLG2MJt7L_Y/view?usp=drive_link</t>
  </si>
  <si>
    <t>Human body systems</t>
  </si>
  <si>
    <t>The lungs and pulmonary system</t>
  </si>
  <si>
    <t>انسانی جسمانی نظام</t>
  </si>
  <si>
    <t>پھیپھڑوں اور پلمونری نظام</t>
  </si>
  <si>
    <t>SPGRkexI_cs</t>
  </si>
  <si>
    <t>https://www.youtube.com/watch?v=SPGRkexI_cs</t>
  </si>
  <si>
    <t>omntRkESbTk</t>
  </si>
  <si>
    <t>https://www.youtube.com/watch?v=omntRkESbTk</t>
  </si>
  <si>
    <t>https://drive.google.com/file/d/1_KfCb2E5N7xcKWSleedN026edS8dhElq/view?usp=drive_link</t>
  </si>
  <si>
    <t>Respiratory system physiology</t>
  </si>
  <si>
    <t>Inhaling and exhaling</t>
  </si>
  <si>
    <t>سانس کا نظام فزیولوجی</t>
  </si>
  <si>
    <t>سانس لینے اور سانس لینے</t>
  </si>
  <si>
    <t>mykrnTh1tz8</t>
  </si>
  <si>
    <t>https://www.youtube.com/watch?v=mykrnTh1tz8</t>
  </si>
  <si>
    <t>1Go5zKioQGI</t>
  </si>
  <si>
    <t>https://www.youtube.com/watch?v=1Go5zKioQGI</t>
  </si>
  <si>
    <t>https://drive.google.com/file/d/1-W2lcwaw36mrJFYzRfTOdxWAdED5QtDi/view?usp=drive_link</t>
  </si>
  <si>
    <t>Thermoregulation in the lungs</t>
  </si>
  <si>
    <t>پھیپھڑوں میں تھرمورگولیشن</t>
  </si>
  <si>
    <t>Iya-2bS14ho</t>
  </si>
  <si>
    <t>https://www.youtube.com/watch?v=Iya-2bS14ho</t>
  </si>
  <si>
    <t>uh4dl8AI3D4</t>
  </si>
  <si>
    <t>https://www.youtube.com/watch?v=uh4dl8AI3D4</t>
  </si>
  <si>
    <t>https://drive.google.com/file/d/1yHenRw-UlrDJL-iI2EmMPtnfPn96numi/view?usp=drive_link</t>
  </si>
  <si>
    <t>Respiratory system diseases</t>
  </si>
  <si>
    <t>Asthma pathophysiology</t>
  </si>
  <si>
    <t>سانس کے نظام کی بیماریاں</t>
  </si>
  <si>
    <t>دمہ پیتھوفیسولوجی</t>
  </si>
  <si>
    <t>ZKvatbn4a_I</t>
  </si>
  <si>
    <t>https://www.youtube.com/watch?v=ZKvatbn4a_I</t>
  </si>
  <si>
    <t>gnwa8VN3fl8</t>
  </si>
  <si>
    <t>https://www.youtube.com/watch?v=gnwa8VN3fl8</t>
  </si>
  <si>
    <t>https://drive.google.com/file/d/1gutWgfGjNuZcZuFooWIsTcurzA9eXCcp/view?usp=drive_link</t>
  </si>
  <si>
    <t>Asthma shortterm treatments</t>
  </si>
  <si>
    <t>دمہ کے شارٹرم علاج</t>
  </si>
  <si>
    <t>aUUi1DrghQc</t>
  </si>
  <si>
    <t>https://www.youtube.com/watch?v=aUUi1DrghQc</t>
  </si>
  <si>
    <t>d16zZ7be_zI</t>
  </si>
  <si>
    <t>https://www.youtube.com/watch?v=d16zZ7be_zI</t>
  </si>
  <si>
    <t>https://drive.google.com/file/d/1EpB6o8IaNub4yZFrTYP0b4-ZQwUXUZIY/view?usp=drive_link</t>
  </si>
  <si>
    <t>Intro</t>
  </si>
  <si>
    <t>Homeostasis</t>
  </si>
  <si>
    <t>انٹرو</t>
  </si>
  <si>
    <t>ہومیوسٹاسس</t>
  </si>
  <si>
    <t>rLIEeUP_e-Y</t>
  </si>
  <si>
    <t>https://www.youtube.com/watch?v=rLIEeUP_e-Y</t>
  </si>
  <si>
    <t>lk1njzkBK4A</t>
  </si>
  <si>
    <t>https://www.youtube.com/watch?v=lk1njzkBK4A</t>
  </si>
  <si>
    <t>https://drive.google.com/file/d/1lU-J5g3S49kz5Yu6nlnZRtqeXHbbID-7/view?usp=drive_link</t>
  </si>
  <si>
    <t>Homeostasis part 1</t>
  </si>
  <si>
    <t>Primary hemostasis</t>
  </si>
  <si>
    <t>ہومیوسٹاسس حصہ 1</t>
  </si>
  <si>
    <t>پرائمری ہیموسٹاسس</t>
  </si>
  <si>
    <t>SffnpNxGWb8</t>
  </si>
  <si>
    <t>https://www.youtube.com/watch?v=SffnpNxGWb8</t>
  </si>
  <si>
    <t>hwJgD_llqpk</t>
  </si>
  <si>
    <t>https://www.youtube.com/watch?v=hwJgD_llqpk</t>
  </si>
  <si>
    <t>https://drive.google.com/file/d/1PhDfUY30jjIrkXIZikyEUKeT0geKwm3v/view?usp=drive_link</t>
  </si>
  <si>
    <t>Homeostasis part 2</t>
  </si>
  <si>
    <t>Secondary hemostasis</t>
  </si>
  <si>
    <t>ہومیوسٹاسس حصہ 2</t>
  </si>
  <si>
    <t>ثانوی ہیموسٹاسس</t>
  </si>
  <si>
    <t>y0sk8LG4mWQ</t>
  </si>
  <si>
    <t>https://www.youtube.com/watch?v=y0sk8LG4mWQ</t>
  </si>
  <si>
    <t>kqjA0n-zdCM</t>
  </si>
  <si>
    <t>https://www.youtube.com/watch?v=kqjA0n-zdCM</t>
  </si>
  <si>
    <t>https://drive.google.com/file/d/150qgHJa69xFWDVH8-IOExoUQf5hmBhRx/view?usp=drive_link</t>
  </si>
  <si>
    <t>Endocrine System</t>
  </si>
  <si>
    <t>Intro to the endocrine system</t>
  </si>
  <si>
    <t>اینڈوکرائن سسٹم</t>
  </si>
  <si>
    <t>اینڈوکرائن سسٹم کا تعارف</t>
  </si>
  <si>
    <t>f_Z1zsR9lFM</t>
  </si>
  <si>
    <t>https://www.youtube.com/watch?v=f_Z1zsR9lFM</t>
  </si>
  <si>
    <t>qDLnAoXzz-U</t>
  </si>
  <si>
    <t>https://www.youtube.com/watch?v=qDLnAoXzz-U</t>
  </si>
  <si>
    <t>https://drive.google.com/file/d/1j8lmebEnAqhbbkUc8z5_iZJGDF9EIpy2/view?usp=drive_link</t>
  </si>
  <si>
    <t>Integumentary System</t>
  </si>
  <si>
    <t>Introduction to Skin</t>
  </si>
  <si>
    <t>Meet the skin! (overview)</t>
  </si>
  <si>
    <t>انٹگمنٹری سسٹم</t>
  </si>
  <si>
    <t>جلد کا تعارف</t>
  </si>
  <si>
    <t>جلد سے ملو! (جائزہ)</t>
  </si>
  <si>
    <t>4zKjzl0futI</t>
  </si>
  <si>
    <t>https://www.youtube.com/watch?v=4zKjzl0futI</t>
  </si>
  <si>
    <t>m3ttFN4EAG0</t>
  </si>
  <si>
    <t>https://www.youtube.com/watch?v=m3ttFN4EAG0</t>
  </si>
  <si>
    <t>https://drive.google.com/file/d/1C1x8EzIBzgbXkdTPg7n-c0nvE4IE1lsz/view?usp=drive_link</t>
  </si>
  <si>
    <t>Nails and Hair</t>
  </si>
  <si>
    <t>Where do our nails and hair come from ?</t>
  </si>
  <si>
    <t>ناخن اور بال</t>
  </si>
  <si>
    <t>ہمارے ناخن اور بال کہاں سے آتے ہیں؟</t>
  </si>
  <si>
    <t>RD0waXH62AI</t>
  </si>
  <si>
    <t>https://www.youtube.com/watch?v=RD0waXH62AI</t>
  </si>
  <si>
    <t>a2OBcghdytI</t>
  </si>
  <si>
    <t>https://www.youtube.com/watch?v=a2OBcghdytI</t>
  </si>
  <si>
    <t>https://drive.google.com/file/d/1SLDuy8H54K82AbZuaSooxGN9aiLV7N55/view?usp=drive_link</t>
  </si>
  <si>
    <t>Intro to Sweat Gland</t>
  </si>
  <si>
    <t>What's in sweat? holocrine, apocrine merocrine glands</t>
  </si>
  <si>
    <t>پسینے کے غدود کا تعارف</t>
  </si>
  <si>
    <t>پسینے میں کیا ہے؟ ہولوکرائن ، اپوکرائن میروکرائن غدود</t>
  </si>
  <si>
    <t>A44_Sqifi0U</t>
  </si>
  <si>
    <t>https://www.youtube.com/watch?v=A44_Sqifi0U</t>
  </si>
  <si>
    <t>xOdHO8GKGDI</t>
  </si>
  <si>
    <t>https://www.youtube.com/watch?v=xOdHO8GKGDI</t>
  </si>
  <si>
    <t>https://drive.google.com/file/d/1gCtFuyIMevyiFfndHO6ek9k2z1AvCySF/view?usp=drive_link</t>
  </si>
  <si>
    <t>Hormones</t>
  </si>
  <si>
    <t>Endocrine system (major hormones &amp; functions)</t>
  </si>
  <si>
    <t>ہارمونز</t>
  </si>
  <si>
    <t>اینڈوکرائن سسٹم (بڑے ہارمونز اور افعال)</t>
  </si>
  <si>
    <t>ySkk7U_4PeY</t>
  </si>
  <si>
    <t>https://www.youtube.com/watch?v=ySkk7U_4PeY</t>
  </si>
  <si>
    <t>b2HSJ0p308M</t>
  </si>
  <si>
    <t>https://www.youtube.com/watch?v=b2HSJ0p308M</t>
  </si>
  <si>
    <t>https://drive.google.com/file/d/1tqMdy8XXRwr00KOaHTZq5wqai-RS-0Ru/view?usp=drive_link</t>
  </si>
  <si>
    <t>Hormones intro &amp; working</t>
  </si>
  <si>
    <t>ہارمونز کا تعارف اور کام کرنا</t>
  </si>
  <si>
    <t>gaN0ceyrpqQ</t>
  </si>
  <si>
    <t>https://www.youtube.com/watch?v=gaN0ceyrpqQ</t>
  </si>
  <si>
    <t>UMe0GN-llO0</t>
  </si>
  <si>
    <t>https://www.youtube.com/watch?v=UMe0GN-llO0</t>
  </si>
  <si>
    <t>https://drive.google.com/file/d/125d6uv4DiLuW4Bliu_jroHMPoabEDO1t/view?usp=drive_link</t>
  </si>
  <si>
    <t>Hormone feedback mechanism</t>
  </si>
  <si>
    <t>ہارمون فیڈ بیک میکانزم</t>
  </si>
  <si>
    <t>6llFB_yr1WI</t>
  </si>
  <si>
    <t>https://www.youtube.com/watch?v=6llFB_yr1WI</t>
  </si>
  <si>
    <t>Vd01BRZTRMk</t>
  </si>
  <si>
    <t>https://www.youtube.com/watch?v=Vd01BRZTRMk</t>
  </si>
  <si>
    <t>https://drive.google.com/file/d/1HznY1nEMEoQ4UBusQJz2g3_xAlZN6b2e/view?usp=drive_link</t>
  </si>
  <si>
    <t>Major plant hormones (&amp; how to remember)</t>
  </si>
  <si>
    <t>پودوں کے بڑے ہارمونز (اور کیسے یاد رکھیں)</t>
  </si>
  <si>
    <t>dV9QcGs58l0</t>
  </si>
  <si>
    <t>https://www.youtube.com/watch?v=dV9QcGs58l0</t>
  </si>
  <si>
    <t>jYp6Q3rsBdQ</t>
  </si>
  <si>
    <t>https://www.youtube.com/watch?v=jYp6Q3rsBdQ</t>
  </si>
  <si>
    <t>https://drive.google.com/file/d/1ZnpPV48Ocw8wFLWLJhhApAOrNcSN_ifD/view?usp=drive_link</t>
  </si>
  <si>
    <t>Hormones functions</t>
  </si>
  <si>
    <t>Hormone control of hunger</t>
  </si>
  <si>
    <t>ہارمونز کے افعال</t>
  </si>
  <si>
    <t>بھوک کا ہارمون کنٹرول</t>
  </si>
  <si>
    <t>EVkFPeP5sFI</t>
  </si>
  <si>
    <t>https://www.youtube.com/watch?v=EVkFPeP5sFI</t>
  </si>
  <si>
    <t>kXmPJ-clgQM</t>
  </si>
  <si>
    <t>https://www.youtube.com/watch?v=kXmPJ-clgQM</t>
  </si>
  <si>
    <t>https://drive.google.com/file/d/1g5GchFsWF-AV_c9xV63RC8ZoKLvxgYrd/view?usp=drive_link</t>
  </si>
  <si>
    <t>Hormones body mass and obesity</t>
  </si>
  <si>
    <t>ہارمونز جسم کے بڑے پیمانے پر اور موٹاپا</t>
  </si>
  <si>
    <t>Mb9TudBudWk</t>
  </si>
  <si>
    <t>https://www.youtube.com/watch?v=Mb9TudBudWk</t>
  </si>
  <si>
    <t>QKJ4TNFrmZk</t>
  </si>
  <si>
    <t>https://www.youtube.com/watch?v=QKJ4TNFrmZk</t>
  </si>
  <si>
    <t>https://drive.google.com/file/d/1vRSWrqWCq8fzDBkkZYoc2JJpXm-xprZg/view?usp=drive_link</t>
  </si>
  <si>
    <t>Endocrine system physiology</t>
  </si>
  <si>
    <t>The hypothalamus and pituatry gland</t>
  </si>
  <si>
    <t>اینڈوکرائن سسٹم فزیولوجی</t>
  </si>
  <si>
    <t>ہائپوتھلمس اور پیوٹیٹری غدود</t>
  </si>
  <si>
    <t>9dS7bc_2bUE</t>
  </si>
  <si>
    <t>https://www.youtube.com/watch?v=9dS7bc_2bUE</t>
  </si>
  <si>
    <t>0F3nVS-smr0</t>
  </si>
  <si>
    <t>https://www.youtube.com/watch?v=0F3nVS-smr0</t>
  </si>
  <si>
    <t>https://drive.google.com/file/d/1iIsb4EBmTYJbIc6U5n1gq3SpU-FFGBWz/view?usp=drive_link</t>
  </si>
  <si>
    <t>From terpenes to steroids part 1: terpenes</t>
  </si>
  <si>
    <t>ٹیرپینس سے اسٹیرائڈز تک حصہ 1: ٹیرپینس</t>
  </si>
  <si>
    <t>ywfxY9UDRo4</t>
  </si>
  <si>
    <t>https://www.youtube.com/watch?v=ywfxY9UDRo4</t>
  </si>
  <si>
    <t>41X20IX6gKc</t>
  </si>
  <si>
    <t>https://www.youtube.com/watch?v=41X20IX6gKc</t>
  </si>
  <si>
    <t>https://drive.google.com/file/d/1-bp0SWW0e7mIvkynPl6nRc9THoz351S_/view?usp=drive_link</t>
  </si>
  <si>
    <t>From terpenes to steroids part 2: squalene, cholesterol, and steroids</t>
  </si>
  <si>
    <t>ٹیرپینس سے اسٹیرائڈز تک حصہ 2: اسکوایلین ، کولیسٹرول ، اور اسٹیرائڈز</t>
  </si>
  <si>
    <t>x9wyOYnot7E</t>
  </si>
  <si>
    <t>https://www.youtube.com/watch?v=x9wyOYnot7E</t>
  </si>
  <si>
    <t>r1uFk2v_mYs</t>
  </si>
  <si>
    <t>https://www.youtube.com/watch?v=r1uFk2v_mYs</t>
  </si>
  <si>
    <t>https://drive.google.com/file/d/1zxaMA9xPowEMLyBXtl9pa1R8lgfLNcYE/view?usp=drive_link</t>
  </si>
  <si>
    <t>Types of hormones</t>
  </si>
  <si>
    <t>ہارمون کی اقسام</t>
  </si>
  <si>
    <t>KSclrkk_Ako</t>
  </si>
  <si>
    <t>https://www.youtube.com/watch?v=KSclrkk_Ako</t>
  </si>
  <si>
    <t>cPiIuISYTV8</t>
  </si>
  <si>
    <t>https://www.youtube.com/watch?v=cPiIuISYTV8</t>
  </si>
  <si>
    <t>https://drive.google.com/file/d/10ODMt9gfJAQi9RG8iNN1_6llrPX2uhzA/view?usp=drive_link</t>
  </si>
  <si>
    <t>Endocrine gland hormone</t>
  </si>
  <si>
    <t>اینڈوکرائن گلینڈ ہارمون</t>
  </si>
  <si>
    <t>ER49EweKwW8</t>
  </si>
  <si>
    <t>https://www.youtube.com/watch?v=ER49EweKwW8</t>
  </si>
  <si>
    <t>YMgtZ3ELKZA</t>
  </si>
  <si>
    <t>https://www.youtube.com/watch?v=YMgtZ3ELKZA</t>
  </si>
  <si>
    <t>https://drive.google.com/file/d/15kyqmjrMjeX2yuxX4tTt7GSBOn40L3FS/view?usp=drive_link</t>
  </si>
  <si>
    <t>Cellular mechanism of hormone action</t>
  </si>
  <si>
    <t>ہارمون ایکشن کا سیلولر میکانزم</t>
  </si>
  <si>
    <t>TNGSzt2v4xY</t>
  </si>
  <si>
    <t>https://www.youtube.com/watch?v=TNGSzt2v4xY</t>
  </si>
  <si>
    <t>OE043aRIoaU</t>
  </si>
  <si>
    <t>https://www.youtube.com/watch?v=OE043aRIoaU</t>
  </si>
  <si>
    <t>https://drive.google.com/file/d/1nQmdcbZa1IzeU5BbBW6sf7PfBMieDve0/view?usp=drive_link</t>
  </si>
  <si>
    <t>Human Anatomy</t>
  </si>
  <si>
    <t>human anatomy and physiology</t>
  </si>
  <si>
    <t>Hemoglobin moves o2 and co2</t>
  </si>
  <si>
    <t>انسانی اناٹومی</t>
  </si>
  <si>
    <t>انسانی اناٹومی اور فزیالوجی</t>
  </si>
  <si>
    <t>ہیموگلوبن O2 اور CO2 منتقل کرتا ہے</t>
  </si>
  <si>
    <t>QP8ImP6NCk8</t>
  </si>
  <si>
    <t>https://www.youtube.com/watch?v=QP8ImP6NCk8</t>
  </si>
  <si>
    <t>znx6j3DLNGc</t>
  </si>
  <si>
    <t>https://www.youtube.com/watch?v=znx6j3DLNGc</t>
  </si>
  <si>
    <t>https://drive.google.com/file/d/1lanFxogocCxmtICFiqHKhnugOeDKlZAO/view?usp=drive_link</t>
  </si>
  <si>
    <t>Human anatomy and physiology</t>
  </si>
  <si>
    <t>Arteries, arterioles, venules, and veins</t>
  </si>
  <si>
    <t>شریانیں ، آرٹیریل ، وینولس اور رگیں</t>
  </si>
  <si>
    <t>iqRTd1NY-pU</t>
  </si>
  <si>
    <t>https://www.youtube.com/watch?v=iqRTd1NY-pU</t>
  </si>
  <si>
    <t>_3x08jihkuI</t>
  </si>
  <si>
    <t>https://www.youtube.com/watch?v=_3x08jihkuI</t>
  </si>
  <si>
    <t>https://drive.google.com/file/d/1T26PhK6wEA1UqmObhd0p3no5J56QHlVr/view?usp=drive_link</t>
  </si>
  <si>
    <t>Human biology</t>
  </si>
  <si>
    <t>Anatomy of a skeletal muscle fiber</t>
  </si>
  <si>
    <t>انسانی حیاتیات</t>
  </si>
  <si>
    <t>کنکال کے پٹھوں کے ریشہ کی اناٹومی</t>
  </si>
  <si>
    <t>uY2ZOsCnXIA</t>
  </si>
  <si>
    <t>https://www.youtube.com/watch?v=uY2ZOsCnXIA</t>
  </si>
  <si>
    <t>c-qQ09sOvQY</t>
  </si>
  <si>
    <t>https://www.youtube.com/watch?v=c-qQ09sOvQY</t>
  </si>
  <si>
    <t>https://drive.google.com/file/d/1TpQwmgQXwaKZBnMzwCa1pzhXntbncYLp/view?usp=drive_link</t>
  </si>
  <si>
    <t>Hemoglobin</t>
  </si>
  <si>
    <t>ہیموگلوبن</t>
  </si>
  <si>
    <t>LWtXthfG9_M</t>
  </si>
  <si>
    <t>https://www.youtube.com/watch?v=LWtXthfG9_M</t>
  </si>
  <si>
    <t>bzivNIwvhK4</t>
  </si>
  <si>
    <t>https://www.youtube.com/watch?v=bzivNIwvhK4</t>
  </si>
  <si>
    <t>https://drive.google.com/file/d/1nEgPK3n8i4RXkMVo29sO3CDzX7fe0x2W/view?usp=drive_link</t>
  </si>
  <si>
    <t>Inflammatory response</t>
  </si>
  <si>
    <t>سوزش کا ردعمل</t>
  </si>
  <si>
    <t>FXSuEIMrPQk</t>
  </si>
  <si>
    <t>https://www.youtube.com/watch?v=FXSuEIMrPQk</t>
  </si>
  <si>
    <t>r0FQZZwpTGM</t>
  </si>
  <si>
    <t>https://www.youtube.com/watch?v=r0FQZZwpTGM</t>
  </si>
  <si>
    <t>https://drive.google.com/file/d/1MHBVFyt8_ZGiHOdOeDZ_iFzfufLdMIyS/view?usp=drive_link</t>
  </si>
  <si>
    <t>The bronchial tree</t>
  </si>
  <si>
    <t>برونکئل درخت</t>
  </si>
  <si>
    <t>Z-yv3Yq4Aw4</t>
  </si>
  <si>
    <t>https://www.youtube.com/watch?v=Z-yv3Yq4Aw4</t>
  </si>
  <si>
    <t>cu6XaGu8-mg</t>
  </si>
  <si>
    <t>https://www.youtube.com/watch?v=cu6XaGu8-mg</t>
  </si>
  <si>
    <t>https://drive.google.com/file/d/1Irx20Zg8oQox_XGTWCb_2O8EdegiiRNF/view?usp=drive_link</t>
  </si>
  <si>
    <t>Layers of the heart</t>
  </si>
  <si>
    <t>دل کی پرتیں</t>
  </si>
  <si>
    <t>bm65xCS5ivo</t>
  </si>
  <si>
    <t>https://www.youtube.com/watch?v=bm65xCS5ivo</t>
  </si>
  <si>
    <t>LYNzospdSWU</t>
  </si>
  <si>
    <t>https://www.youtube.com/watch?v=LYNzospdSWU</t>
  </si>
  <si>
    <t>https://drive.google.com/file/d/1Tby8xsFYkAjT7lzLB7XJph-9nCrHRa0g/view?usp=drive_link</t>
  </si>
  <si>
    <t>Human Anatomy and physiology</t>
  </si>
  <si>
    <t>Blood cell lineages</t>
  </si>
  <si>
    <t>خون کے خلیوں کے نسب</t>
  </si>
  <si>
    <t>ddifthdMNVc</t>
  </si>
  <si>
    <t>https://www.youtube.com/watch?v=ddifthdMNVc</t>
  </si>
  <si>
    <t>Sc4i03isg4c</t>
  </si>
  <si>
    <t>https://www.youtube.com/watch?v=Sc4i03isg4c</t>
  </si>
  <si>
    <t>https://drive.google.com/file/d/1hsL7jRl6qKSuwJRdWM_W8NEDcbQTcvXO/view?usp=drive_link</t>
  </si>
  <si>
    <t>Bohr effect vs. haldane effect</t>
  </si>
  <si>
    <t>بوہر اثر بمقابلہ ہلڈین اثر</t>
  </si>
  <si>
    <t>dHi9ctwDUnc</t>
  </si>
  <si>
    <t>https://www.youtube.com/watch?v=dHi9ctwDUnc</t>
  </si>
  <si>
    <t>xO6P-4W4JrI</t>
  </si>
  <si>
    <t>https://www.youtube.com/watch?v=xO6P-4W4JrI</t>
  </si>
  <si>
    <t>https://drive.google.com/file/d/10rkWZN1fB9F3w5aCgcFDSnbAMMz3w1r_/view?usp=drive_link</t>
  </si>
  <si>
    <t>Oxygen content</t>
  </si>
  <si>
    <t>آکسیجن مواد</t>
  </si>
  <si>
    <t>a19T5CX2b-g</t>
  </si>
  <si>
    <t>https://www.youtube.com/watch?v=a19T5CX2b-g</t>
  </si>
  <si>
    <t>fRRvhMpRD58</t>
  </si>
  <si>
    <t>https://www.youtube.com/watch?v=fRRvhMpRD58</t>
  </si>
  <si>
    <t>https://drive.google.com/file/d/14y0fiLWkIyk6pkiofw5WYPm8ihz4UIfi/view?usp=drive_link</t>
  </si>
  <si>
    <t>Red blood cells</t>
  </si>
  <si>
    <t>خون کے سرخ خلیے</t>
  </si>
  <si>
    <t>fLKOBQ6cZHA</t>
  </si>
  <si>
    <t>https://www.youtube.com/watch?v=fLKOBQ6cZHA</t>
  </si>
  <si>
    <t>O1-ZbDAAcao</t>
  </si>
  <si>
    <t>https://www.youtube.com/watch?v=O1-ZbDAAcao</t>
  </si>
  <si>
    <t>https://drive.google.com/file/d/1DhAuuQHV_NuVFr7ick7TWUTdBC4E4Y3v/view?usp=drive_link</t>
  </si>
  <si>
    <t>Human anatomy and Physiology</t>
  </si>
  <si>
    <t>Hormone concentration metabolism and negative feedback</t>
  </si>
  <si>
    <t>ہارمون حراستی میٹابولزم اور منفی آراء</t>
  </si>
  <si>
    <t>RycF0ub2Al0</t>
  </si>
  <si>
    <t>https://www.youtube.com/watch?v=RycF0ub2Al0</t>
  </si>
  <si>
    <t>VYPtMyc6V5Y</t>
  </si>
  <si>
    <t>https://www.youtube.com/watch?v=VYPtMyc6V5Y</t>
  </si>
  <si>
    <t>https://drive.google.com/file/d/1sbtyxIeYY4yIivC99m4EheuY1qj8-WCU/view?usp=drive_link</t>
  </si>
  <si>
    <t>Nervous System</t>
  </si>
  <si>
    <t>Organ Systems</t>
  </si>
  <si>
    <t>Functions of the nervous system</t>
  </si>
  <si>
    <t>عصبی نظام</t>
  </si>
  <si>
    <t>اعضاء کے نظام</t>
  </si>
  <si>
    <t>اعصابی نظام کے افعال</t>
  </si>
  <si>
    <t>qrK-FBdjGk4</t>
  </si>
  <si>
    <t>https://www.youtube.com/watch?v=qrK-FBdjGk4</t>
  </si>
  <si>
    <t>LILgxNfxTsU</t>
  </si>
  <si>
    <t>https://www.youtube.com/watch?v=LILgxNfxTsU</t>
  </si>
  <si>
    <t>https://drive.google.com/file/d/1of7ocaZX52QYLs5mWS8ulq1xuHTY_Dt1/view?usp=drive_link</t>
  </si>
  <si>
    <t>Cerebellum</t>
  </si>
  <si>
    <t>سیربیلم</t>
  </si>
  <si>
    <t>xf1okjCwdOg</t>
  </si>
  <si>
    <t>https://www.youtube.com/watch?v=xf1okjCwdOg</t>
  </si>
  <si>
    <t>bxFqiVehqBU</t>
  </si>
  <si>
    <t>https://www.youtube.com/watch?v=bxFqiVehqBU</t>
  </si>
  <si>
    <t>https://drive.google.com/file/d/1GVxDUXAj0mwjQ9zcE0NvcqUSQWC6IIsB/view?usp=drive_link</t>
  </si>
  <si>
    <t>Gray and white matter</t>
  </si>
  <si>
    <t>بھوری رنگ اور سفید مادے</t>
  </si>
  <si>
    <t>ZZQzMeFoZY0</t>
  </si>
  <si>
    <t>https://www.youtube.com/watch?v=ZZQzMeFoZY0</t>
  </si>
  <si>
    <t>N1zbN2Tyeg4</t>
  </si>
  <si>
    <t>https://www.youtube.com/watch?v=N1zbN2Tyeg4</t>
  </si>
  <si>
    <t>https://drive.google.com/file/d/19IYMKXymcjDi2lkTEmwRiw4IKVf8WM87/view?usp=drive_link</t>
  </si>
  <si>
    <t>Brainstem</t>
  </si>
  <si>
    <t>برین اسٹیم</t>
  </si>
  <si>
    <t>MxDP1B5mKWA</t>
  </si>
  <si>
    <t>https://www.youtube.com/watch?v=MxDP1B5mKWA</t>
  </si>
  <si>
    <t>g3PlZoSxVDI</t>
  </si>
  <si>
    <t>https://www.youtube.com/watch?v=g3PlZoSxVDI</t>
  </si>
  <si>
    <t>https://drive.google.com/file/d/1JIDDYGbX211H_y99-S4eOWSXs_SyfYQ6/view?usp=drive_link</t>
  </si>
  <si>
    <t>Subcortical cerebrum</t>
  </si>
  <si>
    <t>subcortical سیربرم</t>
  </si>
  <si>
    <t>A_2f3onF3S8</t>
  </si>
  <si>
    <t>https://www.youtube.com/watch?v=A_2f3onF3S8</t>
  </si>
  <si>
    <t>vke744ns9DA</t>
  </si>
  <si>
    <t>https://www.youtube.com/watch?v=vke744ns9DA</t>
  </si>
  <si>
    <t>https://drive.google.com/file/d/1AQB_uuFFUd-SD3zorXoGmnkLkCUHGxV9/view?usp=drive_link</t>
  </si>
  <si>
    <t>Somatosensory tracts</t>
  </si>
  <si>
    <t>سومیٹوسنسری ٹریکٹس</t>
  </si>
  <si>
    <t>vrmKqH8d1RM</t>
  </si>
  <si>
    <t>https://www.youtube.com/watch?v=vrmKqH8d1RM</t>
  </si>
  <si>
    <t>RIF4f0nLZVA</t>
  </si>
  <si>
    <t>https://www.youtube.com/watch?v=RIF4f0nLZVA</t>
  </si>
  <si>
    <t>https://drive.google.com/file/d/1OWI4OmCjL5xltNxtBG45_N3tkPb7MA7S/view?usp=drive_link</t>
  </si>
  <si>
    <t>Upper motor neurons</t>
  </si>
  <si>
    <t>اوپری موٹر نیوران</t>
  </si>
  <si>
    <t>aASSUcUSBro</t>
  </si>
  <si>
    <t>https://www.youtube.com/watch?v=aASSUcUSBro</t>
  </si>
  <si>
    <t>Xmdl88NU_yk</t>
  </si>
  <si>
    <t>https://www.youtube.com/watch?v=Xmdl88NU_yk</t>
  </si>
  <si>
    <t>https://drive.google.com/file/d/1VJzBPzCdQL5vKx5ejjI0_--sgmNkcDQi/view?usp=drive_link</t>
  </si>
  <si>
    <t>Modern ways of studying the brain</t>
  </si>
  <si>
    <t>دماغ کے مطالعہ کے جدید طریقے</t>
  </si>
  <si>
    <t>hCFtl4npukU</t>
  </si>
  <si>
    <t>https://www.youtube.com/watch?v=hCFtl4npukU</t>
  </si>
  <si>
    <t>aFrF7-1VETI</t>
  </si>
  <si>
    <t>https://www.youtube.com/watch?v=aFrF7-1VETI</t>
  </si>
  <si>
    <t>https://drive.google.com/file/d/1ZSYV-HoeYoNio5nA4ZAoaJZpGxMWVaSF/view?usp=drive_link</t>
  </si>
  <si>
    <t>Introduction to neural cell types</t>
  </si>
  <si>
    <t>عصبی سیل کی اقسام کا تعارف</t>
  </si>
  <si>
    <t>L82bDTBMGUU</t>
  </si>
  <si>
    <t>https://www.youtube.com/watch?v=L82bDTBMGUU</t>
  </si>
  <si>
    <t>BE7yn9Hk_v0</t>
  </si>
  <si>
    <t>https://www.youtube.com/watch?v=BE7yn9Hk_v0</t>
  </si>
  <si>
    <t>https://drive.google.com/file/d/1XncPjuxiUOfobmLrpUyv09PYDJVP-Y4T/view?usp=drive_link</t>
  </si>
  <si>
    <t>Nervous system (central &amp; peripheral)</t>
  </si>
  <si>
    <t>اعصابی نظام (وسطی اور پردیی)</t>
  </si>
  <si>
    <t>RClEbcPD9q0</t>
  </si>
  <si>
    <t>https://www.youtube.com/watch?v=RClEbcPD9q0</t>
  </si>
  <si>
    <t>TBALllPrbmI</t>
  </si>
  <si>
    <t>https://www.youtube.com/watch?v=TBALllPrbmI</t>
  </si>
  <si>
    <t>https://drive.google.com/file/d/1isk76pXwSg0w54UzixoA_R4HtSbPFNgS/view?usp=drive_link</t>
  </si>
  <si>
    <t>Reflex action (&amp; reflex arc)</t>
  </si>
  <si>
    <t>اضطراری کارروائی (&amp; اضطراری آرک)</t>
  </si>
  <si>
    <t>Qiv8dUp_I3c</t>
  </si>
  <si>
    <t>https://www.youtube.com/watch?v=Qiv8dUp_I3c</t>
  </si>
  <si>
    <t>igPvZ7jA_SY</t>
  </si>
  <si>
    <t>https://www.youtube.com/watch?v=igPvZ7jA_SY</t>
  </si>
  <si>
    <t>https://drive.google.com/file/d/1XSD3Zo7aUYKmOxFscTUxzxwntlL0_JAv/view?usp=drive_link</t>
  </si>
  <si>
    <t>Brain: parts &amp; functions (fore, mid &amp; hind)</t>
  </si>
  <si>
    <t>دماغ: پرزے اور افعال (آگے ، وسط اور ہند)</t>
  </si>
  <si>
    <t>DtkRGbTp1s8</t>
  </si>
  <si>
    <t>https://www.youtube.com/watch?v=DtkRGbTp1s8</t>
  </si>
  <si>
    <t>_IP92bLQ6UI</t>
  </si>
  <si>
    <t>https://www.youtube.com/watch?v=_IP92bLQ6UI</t>
  </si>
  <si>
    <t>https://drive.google.com/file/d/14KQGyR6iPyNQ3e4DPqgQhPeFfEbn55BN/view?usp=drive_link</t>
  </si>
  <si>
    <t>Body systems</t>
  </si>
  <si>
    <t>Anatomy of a neuron</t>
  </si>
  <si>
    <t>جسمانی نظام</t>
  </si>
  <si>
    <t>ایک نیوران کی اناٹومی</t>
  </si>
  <si>
    <t>ob5U8zPbAX4</t>
  </si>
  <si>
    <t>https://www.youtube.com/watch?v=ob5U8zPbAX4</t>
  </si>
  <si>
    <t>2EOQ2fBSWKE</t>
  </si>
  <si>
    <t>https://www.youtube.com/watch?v=2EOQ2fBSWKE</t>
  </si>
  <si>
    <t>https://drive.google.com/file/d/1Q6FwQ7_UbaZp90YsxrG5TBU9Aj4841R9/view?usp=drive_link</t>
  </si>
  <si>
    <t>Sensory processing and the brain</t>
  </si>
  <si>
    <t>حسی پروسیسنگ اور دماغ</t>
  </si>
  <si>
    <t>fMrz3L9bMsI</t>
  </si>
  <si>
    <t>https://www.youtube.com/watch?v=fMrz3L9bMsI</t>
  </si>
  <si>
    <t>PZj6gSZGz8o</t>
  </si>
  <si>
    <t>https://www.youtube.com/watch?v=PZj6gSZGz8o</t>
  </si>
  <si>
    <t>https://drive.google.com/file/d/1ab7wIrkQFz_zPEm4edmz_EEyH7yVdtf8/view?usp=drive_link</t>
  </si>
  <si>
    <t>How to grow your brain</t>
  </si>
  <si>
    <t>اپنے دماغ کو کیسے بڑھایا جائے</t>
  </si>
  <si>
    <t>GWSZ1DKjNzY</t>
  </si>
  <si>
    <t>https://www.youtube.com/watch?v=GWSZ1DKjNzY</t>
  </si>
  <si>
    <t>zq-FyplPcpo</t>
  </si>
  <si>
    <t>https://www.youtube.com/watch?v=zq-FyplPcpo</t>
  </si>
  <si>
    <t>https://drive.google.com/file/d/17EIsfTrQ86k0Qsfr573BKuiTGJDSyM-J/view?usp=drive_link</t>
  </si>
  <si>
    <t>Nervous system physiology</t>
  </si>
  <si>
    <t>Microglia</t>
  </si>
  <si>
    <t>اعصابی نظام فزیالوجی</t>
  </si>
  <si>
    <t>مائکروگلیہ</t>
  </si>
  <si>
    <t>mw-rwhpAQe4</t>
  </si>
  <si>
    <t>https://www.youtube.com/watch?v=mw-rwhpAQe4</t>
  </si>
  <si>
    <t>1--0bBlUe-I</t>
  </si>
  <si>
    <t>https://www.youtube.com/watch?v=1--0bBlUe-I</t>
  </si>
  <si>
    <t>https://drive.google.com/file/d/14-EiFkTSOdV-_-357cpVbGdOhEwakYw5/view?usp=drive_link</t>
  </si>
  <si>
    <t>Schwan cells</t>
  </si>
  <si>
    <t>شوان خلیات</t>
  </si>
  <si>
    <t>XmL7RHouyUo</t>
  </si>
  <si>
    <t>https://www.youtube.com/watch?v=XmL7RHouyUo</t>
  </si>
  <si>
    <t>TAXr3e4Z8i0</t>
  </si>
  <si>
    <t>https://www.youtube.com/watch?v=TAXr3e4Z8i0</t>
  </si>
  <si>
    <t>https://drive.google.com/file/d/1Z00rIxRyW_lRBxeibli3Fl0LIqE1ef41/view?usp=drive_link</t>
  </si>
  <si>
    <t>Ogliodendrocytes</t>
  </si>
  <si>
    <t>ogliodendrocytes</t>
  </si>
  <si>
    <t>jMXf2lgddOg</t>
  </si>
  <si>
    <t>https://www.youtube.com/watch?v=jMXf2lgddOg</t>
  </si>
  <si>
    <t>hJNeNqfDCIA</t>
  </si>
  <si>
    <t>https://www.youtube.com/watch?v=hJNeNqfDCIA</t>
  </si>
  <si>
    <t>https://drive.google.com/file/d/1oCrcDxH5zLmCb0-cPvZiIeMw_HfxnIFJ/view?usp=drive_link</t>
  </si>
  <si>
    <t>Ependymal cells</t>
  </si>
  <si>
    <t>Ependymal خلیات</t>
  </si>
  <si>
    <t>PpvexFbd8e8</t>
  </si>
  <si>
    <t>https://www.youtube.com/watch?v=PpvexFbd8e8</t>
  </si>
  <si>
    <t>LCW-MW-JGns</t>
  </si>
  <si>
    <t>https://www.youtube.com/watch?v=LCW-MW-JGns</t>
  </si>
  <si>
    <t>https://drive.google.com/file/d/1O5Wh1WyJd4UCbqhwpDvaAQrZ-OyUs9YU/view?usp=drive_link</t>
  </si>
  <si>
    <t>Astrocytes</t>
  </si>
  <si>
    <t>ایسٹروائٹس</t>
  </si>
  <si>
    <t>rfepM3L7Pqc</t>
  </si>
  <si>
    <t>https://www.youtube.com/watch?v=rfepM3L7Pqc</t>
  </si>
  <si>
    <t>FaIqejqCw7w</t>
  </si>
  <si>
    <t>https://www.youtube.com/watch?v=FaIqejqCw7w</t>
  </si>
  <si>
    <t>https://drive.google.com/file/d/11N04SFbU9CvzWU3Kgholjys2zBTEkvfF/view?usp=drive_link</t>
  </si>
  <si>
    <t>Motor neurons</t>
  </si>
  <si>
    <t>موٹر نیوران</t>
  </si>
  <si>
    <t>LwA00uqniiU</t>
  </si>
  <si>
    <t>https://www.youtube.com/watch?v=LwA00uqniiU</t>
  </si>
  <si>
    <t>HKSlt5GbeLM</t>
  </si>
  <si>
    <t>https://www.youtube.com/watch?v=HKSlt5GbeLM</t>
  </si>
  <si>
    <t>https://drive.google.com/file/d/12YhBLhyJunUWHpexy7kkLhDUSJg7MxqR/view?usp=drive_link</t>
  </si>
  <si>
    <t>Autonomic vs somatic nervous system</t>
  </si>
  <si>
    <t>خودمختاری بمقابلہ سومٹک اعصابی نظام</t>
  </si>
  <si>
    <t>ye28W_OygOw</t>
  </si>
  <si>
    <t>https://www.youtube.com/watch?v=ye28W_OygOw</t>
  </si>
  <si>
    <t>Diy9RWR11I4</t>
  </si>
  <si>
    <t>https://www.youtube.com/watch?v=Diy9RWR11I4</t>
  </si>
  <si>
    <t>https://drive.google.com/file/d/1UlUAtaiu-H3H2cFyW1SqrN6iuW1nOpqD/view?usp=drive_link</t>
  </si>
  <si>
    <t>Neuron resting potential mechanism</t>
  </si>
  <si>
    <t>نیورون آرام کرنے کے امکانی طریقہ کار</t>
  </si>
  <si>
    <t>l3ngsl7FhTc</t>
  </si>
  <si>
    <t>https://www.youtube.com/watch?v=l3ngsl7FhTc</t>
  </si>
  <si>
    <t>Wmv_yd9cgxE</t>
  </si>
  <si>
    <t>https://www.youtube.com/watch?v=Wmv_yd9cgxE</t>
  </si>
  <si>
    <t>https://drive.google.com/file/d/164XyQ3f7GD1Lp6K-0H3dNhTPg0MroUlJ/view?usp=drive_link</t>
  </si>
  <si>
    <t>Action potential patterns</t>
  </si>
  <si>
    <t>عمل کے ممکنہ نمونے</t>
  </si>
  <si>
    <t>jM-gvSqsP5A</t>
  </si>
  <si>
    <t>https://www.youtube.com/watch?v=jM-gvSqsP5A</t>
  </si>
  <si>
    <t>tuJydnuBErg</t>
  </si>
  <si>
    <t>https://www.youtube.com/watch?v=tuJydnuBErg</t>
  </si>
  <si>
    <t>https://drive.google.com/file/d/19LTh-ql7pve4CCXSi2sqorUcNScWDPQf/view?usp=drive_link</t>
  </si>
  <si>
    <t>Neuronal synapses chemical</t>
  </si>
  <si>
    <t>نیورونل synapses کیمیائی</t>
  </si>
  <si>
    <t>Tbq-KZaXiL4</t>
  </si>
  <si>
    <t>https://www.youtube.com/watch?v=Tbq-KZaXiL4</t>
  </si>
  <si>
    <t>n9tgEEbxbho</t>
  </si>
  <si>
    <t>https://www.youtube.com/watch?v=n9tgEEbxbho</t>
  </si>
  <si>
    <t>https://drive.google.com/file/d/1SH2o4t5MHB-gpmUxCrUJsuWlYNmTHGEN/view?usp=drive_link</t>
  </si>
  <si>
    <t>Saltatory conduction in neurons</t>
  </si>
  <si>
    <t>نیوران میں نمکین ترسیل</t>
  </si>
  <si>
    <t>ikFUv-gdNLQ</t>
  </si>
  <si>
    <t>https://www.youtube.com/watch?v=ikFUv-gdNLQ</t>
  </si>
  <si>
    <t>CgB-vWTGW6E</t>
  </si>
  <si>
    <t>https://www.youtube.com/watch?v=CgB-vWTGW6E</t>
  </si>
  <si>
    <t>https://drive.google.com/file/d/1kRnKdA1ejyPznlLhFSnmDV1Tj0LiyQU3/view?usp=drive_link</t>
  </si>
  <si>
    <t>Stroke Management</t>
  </si>
  <si>
    <t>Diagnosing strokes by history and physical exam</t>
  </si>
  <si>
    <t>اسٹروک مینجمنٹ</t>
  </si>
  <si>
    <t>تاریخ اور جسمانی امتحان کے ذریعہ اسٹروک کی تشخیص</t>
  </si>
  <si>
    <t>yTMZsxSBv_0</t>
  </si>
  <si>
    <t>https://www.youtube.com/watch?v=yTMZsxSBv_0</t>
  </si>
  <si>
    <t>_qffvL-tcA4</t>
  </si>
  <si>
    <t>https://www.youtube.com/watch?v=_qffvL-tcA4</t>
  </si>
  <si>
    <t>https://drive.google.com/file/d/1CeHAq_0it_g9C115FJfQvqRvVfVC8SuY/view?usp=drive_link</t>
  </si>
  <si>
    <t>How do you know is someone is having a stroke</t>
  </si>
  <si>
    <t>آپ کیسے جانتے ہو کہ کسی کو فالج ہو رہا ہے</t>
  </si>
  <si>
    <t>bL7yQRbYJCo</t>
  </si>
  <si>
    <t>https://www.youtube.com/watch?v=bL7yQRbYJCo</t>
  </si>
  <si>
    <t>zU8aGjoART0</t>
  </si>
  <si>
    <t>https://www.youtube.com/watch?v=zU8aGjoART0</t>
  </si>
  <si>
    <t>https://drive.google.com/file/d/15evPPYJfO4wLHISMLrkM--9sIZX2IDke/view?usp=drive_link</t>
  </si>
  <si>
    <t xml:space="preserve"> Muscular Skeletal System</t>
  </si>
  <si>
    <t>Muscular-skeletal system physiology</t>
  </si>
  <si>
    <t>Muscle stretch reflex</t>
  </si>
  <si>
    <t>پٹھوں کی مہارت کا نظام</t>
  </si>
  <si>
    <t>پٹھوں کی مہارت کا نظام فزیولوجی</t>
  </si>
  <si>
    <t>پٹھوں میں مسلسل ریفلیکس</t>
  </si>
  <si>
    <t>Ya-3XHBWDqs</t>
  </si>
  <si>
    <t>https://www.youtube.com/watch?v=Ya-3XHBWDqs</t>
  </si>
  <si>
    <t>JVjwhqeVbPM</t>
  </si>
  <si>
    <t>https://www.youtube.com/watch?v=JVjwhqeVbPM</t>
  </si>
  <si>
    <t>https://drive.google.com/file/d/124toou3QySNq_LyjeJXvx9vnRYeBJaiw/view?usp=drive_link</t>
  </si>
  <si>
    <t>Ligaments, tendons, and joints</t>
  </si>
  <si>
    <t>ligaments ، کنڈرا اور جوڑ</t>
  </si>
  <si>
    <t>frvv37WJjm4</t>
  </si>
  <si>
    <t>https://www.youtube.com/watch?v=frvv37WJjm4</t>
  </si>
  <si>
    <t>vWgBg86MBOk</t>
  </si>
  <si>
    <t>https://www.youtube.com/watch?v=vWgBg86MBOk</t>
  </si>
  <si>
    <t>https://drive.google.com/file/d/1KKrThrzh5KHXEfQ2rB3gt01hTdzMTJ23/view?usp=drive_link</t>
  </si>
  <si>
    <t>Cartilage</t>
  </si>
  <si>
    <t>کارٹلیج</t>
  </si>
  <si>
    <t>N3g3poXeqaY</t>
  </si>
  <si>
    <t>https://www.youtube.com/watch?v=N3g3poXeqaY</t>
  </si>
  <si>
    <t>DMNrxx8v3-w</t>
  </si>
  <si>
    <t>https://www.youtube.com/watch?v=DMNrxx8v3-w</t>
  </si>
  <si>
    <t>https://drive.google.com/file/d/1dr4bhIBAgmny-ycXXuVFePnRmdNSGR-Z/view?usp=drive_link</t>
  </si>
  <si>
    <t>Muscle innervation</t>
  </si>
  <si>
    <t>پٹھوں کی افزائش</t>
  </si>
  <si>
    <t>NqasGo5q5yQ</t>
  </si>
  <si>
    <t>https://www.youtube.com/watch?v=NqasGo5q5yQ</t>
  </si>
  <si>
    <t>VbJqP-1qeB0</t>
  </si>
  <si>
    <t>https://www.youtube.com/watch?v=VbJqP-1qeB0</t>
  </si>
  <si>
    <t>https://drive.google.com/file/d/1JevlvIiulq-WX9Ae7yZcC-R_Hg7oP16P/view?usp=drive_link</t>
  </si>
  <si>
    <t>What muscles do we use when shooting a basket?</t>
  </si>
  <si>
    <t>ٹوکری کی شوٹنگ کے وقت ہم کون سے پٹھوں کا استعمال کرتے ہیں؟</t>
  </si>
  <si>
    <t>9qEaVwIXqR4</t>
  </si>
  <si>
    <t>https://www.youtube.com/watch?v=9qEaVwIXqR4</t>
  </si>
  <si>
    <t>LkclqZ0xRJg</t>
  </si>
  <si>
    <t>https://www.youtube.com/watch?v=LkclqZ0xRJg</t>
  </si>
  <si>
    <t>https://drive.google.com/file/d/1AHCppsLk__CCInnuiDvhN0yONY3CDT4z/view?usp=drive_link</t>
  </si>
  <si>
    <t>Thermoregulation by muscles</t>
  </si>
  <si>
    <t>پٹھوں کے ذریعہ تھرمورگولیشن</t>
  </si>
  <si>
    <t>HfXqyPS5bRo</t>
  </si>
  <si>
    <t>https://www.youtube.com/watch?v=HfXqyPS5bRo</t>
  </si>
  <si>
    <t>3wYk1XEHi9M</t>
  </si>
  <si>
    <t>https://www.youtube.com/watch?v=3wYk1XEHi9M</t>
  </si>
  <si>
    <t>https://drive.google.com/file/d/1ETTx2KV-W1Ht9zOsKYPxD3J1tVb0LMRT/view?usp=drive_link</t>
  </si>
  <si>
    <t>Cellular structure of bone</t>
  </si>
  <si>
    <t>ہڈی کی سیلولر ڈھانچہ</t>
  </si>
  <si>
    <t>q1LlWexoKks</t>
  </si>
  <si>
    <t>https://www.youtube.com/watch?v=q1LlWexoKks</t>
  </si>
  <si>
    <t>S8NZD4sZeZY</t>
  </si>
  <si>
    <t>https://www.youtube.com/watch?v=S8NZD4sZeZY</t>
  </si>
  <si>
    <t>https://drive.google.com/file/d/1y4uwiUrI_U8X3OGaV8iMbPtcel183baP/view?usp=drive_link</t>
  </si>
  <si>
    <t>Skeletal structure and function</t>
  </si>
  <si>
    <t>کنکال ڈھانچہ اور فنکشن</t>
  </si>
  <si>
    <t>-lrKDRAbP38</t>
  </si>
  <si>
    <t>https://www.youtube.com/watch?v=-lrKDRAbP38</t>
  </si>
  <si>
    <t>6qE1ndmOULs</t>
  </si>
  <si>
    <t>https://www.youtube.com/watch?v=6qE1ndmOULs</t>
  </si>
  <si>
    <t>https://drive.google.com/file/d/1zBHdyE8zFwO2FpXn3GPDo_zfwx2gxZDu/view?usp=drive_link</t>
  </si>
  <si>
    <t>Microscopic structure of bone - the haversian system</t>
  </si>
  <si>
    <t>ہڈی کا مائکروسکوپک ڈھانچہ - ہورسین سسٹم</t>
  </si>
  <si>
    <t>IKHVpABUSDs</t>
  </si>
  <si>
    <t>https://www.youtube.com/watch?v=IKHVpABUSDs</t>
  </si>
  <si>
    <t>zU3qHnlr7l0</t>
  </si>
  <si>
    <t>https://www.youtube.com/watch?v=zU3qHnlr7l0</t>
  </si>
  <si>
    <t>https://drive.google.com/file/d/178KW9eQVUZLERt-MK2nfjvPihjID9vVg/view?usp=drive_link</t>
  </si>
  <si>
    <t>Reproduction</t>
  </si>
  <si>
    <t>How do organisms reproduce</t>
  </si>
  <si>
    <t>Why reproduction (intro)</t>
  </si>
  <si>
    <t>افزائش نسل</t>
  </si>
  <si>
    <t>حیاتیات کیسے دوبارہ پیدا ہوتے ہیں</t>
  </si>
  <si>
    <t>کیوں پنروتپادن (تعارف)</t>
  </si>
  <si>
    <t>q25gB6uTnUA</t>
  </si>
  <si>
    <t>https://www.youtube.com/watch?v=q25gB6uTnUA</t>
  </si>
  <si>
    <t>fsO9CIgRrAk</t>
  </si>
  <si>
    <t>https://www.youtube.com/watch?v=fsO9CIgRrAk</t>
  </si>
  <si>
    <t>https://drive.google.com/file/d/1HdPbFJ129Pbepaa606TgWGPWBTTYhL-7/view?usp=drive_link</t>
  </si>
  <si>
    <t>Reproduction, dna, sexual &amp; asexual</t>
  </si>
  <si>
    <t>پنروتپادن ، ڈی این اے ، جنسی اور غیر جنسی</t>
  </si>
  <si>
    <t>hOdytoKyoZU</t>
  </si>
  <si>
    <t>https://www.youtube.com/watch?v=hOdytoKyoZU</t>
  </si>
  <si>
    <t>C_kedVRMu78</t>
  </si>
  <si>
    <t>https://www.youtube.com/watch?v=C_kedVRMu78</t>
  </si>
  <si>
    <t>https://drive.google.com/file/d/1u8IiRuivA4n5O8r8jTFTuBXB55RNGwkm/view?usp=drive_link</t>
  </si>
  <si>
    <t>Variation &amp; it's importance</t>
  </si>
  <si>
    <t>تغیر اور اس کی اہمیت ہے</t>
  </si>
  <si>
    <t>sFUf2tYUDLY</t>
  </si>
  <si>
    <t>https://www.youtube.com/watch?v=sFUf2tYUDLY</t>
  </si>
  <si>
    <t>P_xuAkpPROg</t>
  </si>
  <si>
    <t>https://www.youtube.com/watch?v=P_xuAkpPROg</t>
  </si>
  <si>
    <t>https://drive.google.com/file/d/1B8KUyJpwjAIuUL3C9ckFg0Unh3iQfChy/view?usp=drive_link</t>
  </si>
  <si>
    <t>Fission (binary &amp; multiple) with examples</t>
  </si>
  <si>
    <t>مثالوں کے ساتھ فیزن (بائنری اور ایک سے زیادہ)</t>
  </si>
  <si>
    <t>D3FN3jLlT54</t>
  </si>
  <si>
    <t>https://www.youtube.com/watch?v=D3FN3jLlT54</t>
  </si>
  <si>
    <t>xWL6cZRIOrk</t>
  </si>
  <si>
    <t>https://www.youtube.com/watch?v=xWL6cZRIOrk</t>
  </si>
  <si>
    <t>https://drive.google.com/file/d/1u7YwhLbi1kHTKe1YAAtFinqdi4FbrIrt/view?usp=drive_link</t>
  </si>
  <si>
    <t>Budding, fragmentation, regeneration &amp; spores</t>
  </si>
  <si>
    <t>ابھرتے ہوئے ، ٹکڑے ٹکڑے ، تخلیق نو اور بیضوں</t>
  </si>
  <si>
    <t>SakyW8-iu_Y</t>
  </si>
  <si>
    <t>https://www.youtube.com/watch?v=SakyW8-iu_Y</t>
  </si>
  <si>
    <t>HUKQsE7bAfs</t>
  </si>
  <si>
    <t>https://www.youtube.com/watch?v=HUKQsE7bAfs</t>
  </si>
  <si>
    <t>https://drive.google.com/file/d/1rAXNZ2RKtYcgEHA7kNq7Dbd5b_M_TMCk/view?usp=drive_link</t>
  </si>
  <si>
    <t>Vegetative propagation (&amp; advantages)</t>
  </si>
  <si>
    <t>پودوں کی تشہیر (اور فوائد)</t>
  </si>
  <si>
    <t>Fr500MTBFKk</t>
  </si>
  <si>
    <t>https://www.youtube.com/watch?v=Fr500MTBFKk</t>
  </si>
  <si>
    <t>7LY3K9q5kzM</t>
  </si>
  <si>
    <t>https://www.youtube.com/watch?v=7LY3K9q5kzM</t>
  </si>
  <si>
    <t>https://drive.google.com/file/d/134C0xi9tNv9mN6Af2emGCkZ9RjEB7kOT/view?usp=drive_link</t>
  </si>
  <si>
    <t>Why sexual reproduction (faster variation)</t>
  </si>
  <si>
    <t>کیوں جنسی پنروتپادن (تیز تر تغیر)</t>
  </si>
  <si>
    <t>hUJuItynCQc</t>
  </si>
  <si>
    <t>https://www.youtube.com/watch?v=hUJuItynCQc</t>
  </si>
  <si>
    <t>joL5mKkkMc8</t>
  </si>
  <si>
    <t>https://www.youtube.com/watch?v=joL5mKkkMc8</t>
  </si>
  <si>
    <t>https://drive.google.com/file/d/1mWWhSNVfNhJsEuGZvU4v3rR4xuPxHApn/view?usp=drive_link</t>
  </si>
  <si>
    <t>Germ cells, gametes &amp; sexual reproduction</t>
  </si>
  <si>
    <t>جراثیم کے خلیات ، گیمیٹس اور جنسی پنروتپادن</t>
  </si>
  <si>
    <t>YFbD5XlBfQs</t>
  </si>
  <si>
    <t>https://www.youtube.com/watch?v=YFbD5XlBfQs</t>
  </si>
  <si>
    <t>tILuC_x8_jM</t>
  </si>
  <si>
    <t>https://www.youtube.com/watch?v=tILuC_x8_jM</t>
  </si>
  <si>
    <t>https://drive.google.com/file/d/1JblF8BfMIBEA-GYN1DWXHadqOCzrth0V/view?usp=drive_link</t>
  </si>
  <si>
    <t>Flower sexual parts (unisexual &amp; bisexual)</t>
  </si>
  <si>
    <t>پھولوں کے جنسی حصے (غیر جنس اور ابیلنگی)</t>
  </si>
  <si>
    <t>YrpfVlMbisc</t>
  </si>
  <si>
    <t>https://www.youtube.com/watch?v=YrpfVlMbisc</t>
  </si>
  <si>
    <t>kFz6jEdUB9c</t>
  </si>
  <si>
    <t>https://www.youtube.com/watch?v=kFz6jEdUB9c</t>
  </si>
  <si>
    <t>https://drive.google.com/file/d/18y96Av5EhLktZGJdt9UnS8BagbMSOGOC/view?usp=drive_link</t>
  </si>
  <si>
    <t>Flower: parts of stamen, carpel</t>
  </si>
  <si>
    <t>پھول: اسٹیمن ، کارپیل کے حصے</t>
  </si>
  <si>
    <t>h_jk8NN2MlE</t>
  </si>
  <si>
    <t>https://www.youtube.com/watch?v=h_jk8NN2MlE</t>
  </si>
  <si>
    <t>6qahMcIUwf4</t>
  </si>
  <si>
    <t>https://www.youtube.com/watch?v=6qahMcIUwf4</t>
  </si>
  <si>
    <t>https://drive.google.com/file/d/1FS9ong9fOlTrRih9wsnZ6lfpH2uySpdn/view?usp=drive_link</t>
  </si>
  <si>
    <t>Pollination (self &amp; cross)</t>
  </si>
  <si>
    <t>جرگن (خود اور کراس)</t>
  </si>
  <si>
    <t>hCloCHwrJdQ</t>
  </si>
  <si>
    <t>https://www.youtube.com/watch?v=hCloCHwrJdQ</t>
  </si>
  <si>
    <t>kid14aCyL2Y</t>
  </si>
  <si>
    <t>https://www.youtube.com/watch?v=kid14aCyL2Y</t>
  </si>
  <si>
    <t>https://drive.google.com/file/d/1dYGd1IVyPBehxwdiwQvreC7U99n0kcNm/view?usp=drive_link</t>
  </si>
  <si>
    <t>Fertilisation, zygote, embryo, germination</t>
  </si>
  <si>
    <t>کھاد ، زائگوٹ ، برانن ، انکرن</t>
  </si>
  <si>
    <t>y-emlY6DBH8</t>
  </si>
  <si>
    <t>https://www.youtube.com/watch?v=y-emlY6DBH8</t>
  </si>
  <si>
    <t>GRyIVMIxQUo</t>
  </si>
  <si>
    <t>https://www.youtube.com/watch?v=GRyIVMIxQUo</t>
  </si>
  <si>
    <t>https://drive.google.com/file/d/17XwpiC2gjdMdq2njNgP-eI2M2iAK_yun/view?usp=drive_link</t>
  </si>
  <si>
    <t>Puberty &amp; physical changes</t>
  </si>
  <si>
    <t>بلوغت اور جسمانی تبدیلیاں</t>
  </si>
  <si>
    <t>p42z8O9wFD4</t>
  </si>
  <si>
    <t>https://www.youtube.com/watch?v=p42z8O9wFD4</t>
  </si>
  <si>
    <t>8OqZKlWfdxU</t>
  </si>
  <si>
    <t>https://www.youtube.com/watch?v=8OqZKlWfdxU</t>
  </si>
  <si>
    <t>https://drive.google.com/file/d/1A-u5jmWBpi_2FlfTOGKBgVAobQbEJj4p/view?usp=drive_link</t>
  </si>
  <si>
    <t>Male reproductive system (humans)</t>
  </si>
  <si>
    <t>مرد تولیدی نظام (انسان)</t>
  </si>
  <si>
    <t>Is1w1FRPDNM</t>
  </si>
  <si>
    <t>https://www.youtube.com/watch?v=Is1w1FRPDNM</t>
  </si>
  <si>
    <t>5i6OT2-Av4c</t>
  </si>
  <si>
    <t>https://www.youtube.com/watch?v=5i6OT2-Av4c</t>
  </si>
  <si>
    <t>https://drive.google.com/file/d/11dkgi4l1kkQtdI7bsmRF4XRwpnvaJf2X/view?usp=drive_link</t>
  </si>
  <si>
    <t>Female reproductive sys, menstruation &amp; fertilisation</t>
  </si>
  <si>
    <t>خواتین تولیدی نظام ، حیض اور فرٹلائجیشن</t>
  </si>
  <si>
    <t>bj-fF5cIVYk</t>
  </si>
  <si>
    <t>https://www.youtube.com/watch?v=bj-fF5cIVYk</t>
  </si>
  <si>
    <t>9g09BvYEDV4</t>
  </si>
  <si>
    <t>https://www.youtube.com/watch?v=9g09BvYEDV4</t>
  </si>
  <si>
    <t>https://drive.google.com/file/d/1OHUC9dlbquPuNVp4j8ToGP25MLW64jbM/view?usp=drive_link</t>
  </si>
  <si>
    <t>Placenta | how do organisms reproduce</t>
  </si>
  <si>
    <t>نال | حیاتیات کیسے دوبارہ پیدا ہوتے ہیں</t>
  </si>
  <si>
    <t>BILqPe2nZgo</t>
  </si>
  <si>
    <t>https://www.youtube.com/watch?v=BILqPe2nZgo</t>
  </si>
  <si>
    <t>g18WmBtYNkk</t>
  </si>
  <si>
    <t>https://www.youtube.com/watch?v=g18WmBtYNkk</t>
  </si>
  <si>
    <t>https://drive.google.com/file/d/1Os98Z0Lq5jROlmdnsY1LUIr3YslrtVRb/view?usp=drive_link</t>
  </si>
  <si>
    <t>Contraceptives (mechanical barriers, hormonal, surgical)</t>
  </si>
  <si>
    <t>مانع حمل (مکینیکل رکاوٹیں ، ہارمونل ، سرجیکل)</t>
  </si>
  <si>
    <t>9yFJjCHzlL4</t>
  </si>
  <si>
    <t>https://www.youtube.com/watch?v=9yFJjCHzlL4</t>
  </si>
  <si>
    <t>srPPGVxZO8c</t>
  </si>
  <si>
    <t>https://www.youtube.com/watch?v=srPPGVxZO8c</t>
  </si>
  <si>
    <t>https://drive.google.com/file/d/1VGX8-smQGCCVjbxsfmoPnxAFM3r1-W4V/view?usp=drive_link</t>
  </si>
  <si>
    <t>Reproduction and cell division</t>
  </si>
  <si>
    <t>Asexual and sexual reproduction</t>
  </si>
  <si>
    <t>پنروتپادن اور سیل ڈویژن</t>
  </si>
  <si>
    <t>غیر جنسی اور جنسی پنروتپادن</t>
  </si>
  <si>
    <t>g59s153t_6Q</t>
  </si>
  <si>
    <t>https://www.youtube.com/watch?v=g59s153t_6Q</t>
  </si>
  <si>
    <t>cK694mT1StQ</t>
  </si>
  <si>
    <t>https://www.youtube.com/watch?v=cK694mT1StQ</t>
  </si>
  <si>
    <t>https://drive.google.com/file/d/11DC7ZpeyrxzkjJAxqgWaf_jZ4STRe3_c/view?usp=drive_link</t>
  </si>
  <si>
    <t>Human fertilization and early development</t>
  </si>
  <si>
    <t>انسانی فرٹلائجیشن اور ابتدائی ترقی</t>
  </si>
  <si>
    <t>-7WKUNG9v-w</t>
  </si>
  <si>
    <t>https://www.youtube.com/watch?v=-7WKUNG9v-w</t>
  </si>
  <si>
    <t>GbFJROVopEU</t>
  </si>
  <si>
    <t>https://www.youtube.com/watch?v=GbFJROVopEU</t>
  </si>
  <si>
    <t>https://drive.google.com/file/d/1p2JDEGNK1d3Bc0v_xzT0eBM2FVyQEM5M/view?usp=drive_link</t>
  </si>
  <si>
    <t>Microsporogenesis process</t>
  </si>
  <si>
    <t>مائکروسپوروجینیسیس عمل</t>
  </si>
  <si>
    <t>Vus-lgBrIV8</t>
  </si>
  <si>
    <t>https://www.youtube.com/watch?v=Vus-lgBrIV8</t>
  </si>
  <si>
    <t>b5i2VoTWnqY</t>
  </si>
  <si>
    <t>https://www.youtube.com/watch?v=b5i2VoTWnqY</t>
  </si>
  <si>
    <t>https://drive.google.com/file/d/1b_C52nBRVmAEM3qOacvGfUvLaNAOhkBk/view?usp=drive_link</t>
  </si>
  <si>
    <t>Cell cycle phase</t>
  </si>
  <si>
    <t>سیل سائیکل مرحلہ</t>
  </si>
  <si>
    <t>U5vAO_f2LDQ</t>
  </si>
  <si>
    <t>https://www.youtube.com/watch?v=U5vAO_f2LDQ</t>
  </si>
  <si>
    <t>_s8TdDckw-w</t>
  </si>
  <si>
    <t>https://www.youtube.com/watch?v=_s8TdDckw-w</t>
  </si>
  <si>
    <t>https://drive.google.com/file/d/1jXPElD9c8sOBoOaJdq2MR7RaA-gMwMQG/view?usp=drive_link</t>
  </si>
  <si>
    <t>Cell cycle control</t>
  </si>
  <si>
    <t>سیل سائیکل کنٹرول</t>
  </si>
  <si>
    <t>542CMooowNY</t>
  </si>
  <si>
    <t>https://www.youtube.com/watch?v=542CMooowNY</t>
  </si>
  <si>
    <t>OeT6xCplHzY</t>
  </si>
  <si>
    <t>https://www.youtube.com/watch?v=OeT6xCplHzY</t>
  </si>
  <si>
    <t>https://drive.google.com/file/d/159qp_I5O2_oIpBz8p03VIn0vJ0MfO3mO/view?usp=drive_link</t>
  </si>
  <si>
    <t>Phases of meiosis i</t>
  </si>
  <si>
    <t>مییوسس کے مراحل i</t>
  </si>
  <si>
    <t>XGWL9jfPHJ8</t>
  </si>
  <si>
    <t>https://www.youtube.com/watch?v=XGWL9jfPHJ8</t>
  </si>
  <si>
    <t>f80W1Qz3dV4</t>
  </si>
  <si>
    <t>https://www.youtube.com/watch?v=f80W1Qz3dV4</t>
  </si>
  <si>
    <t>https://drive.google.com/file/d/1BQivRjYnmpWhwLMXIi1P1u76nqgzxNmB/view?usp=drive_link</t>
  </si>
  <si>
    <t>Phases of meiosis 2</t>
  </si>
  <si>
    <t>مییوسس 2 کے مراحل</t>
  </si>
  <si>
    <t>mMCcBsSAlF4</t>
  </si>
  <si>
    <t>https://www.youtube.com/watch?v=mMCcBsSAlF4</t>
  </si>
  <si>
    <t>KWBao8Wy048</t>
  </si>
  <si>
    <t>https://www.youtube.com/watch?v=KWBao8Wy048</t>
  </si>
  <si>
    <t>https://drive.google.com/file/d/1KH27Qk45pGMQTk99bIgxsrE4DVAgxHou/view?usp=drive_link</t>
  </si>
  <si>
    <t>Chromosomes, chromatids and chromatin</t>
  </si>
  <si>
    <t>کروموسوم ، کرومیٹائڈس اور کرومیٹن</t>
  </si>
  <si>
    <t>s9HPNwXd9fk</t>
  </si>
  <si>
    <t>https://www.youtube.com/watch?v=s9HPNwXd9fk</t>
  </si>
  <si>
    <t>fyNKRaC24rI</t>
  </si>
  <si>
    <t>https://www.youtube.com/watch?v=fyNKRaC24rI</t>
  </si>
  <si>
    <t>https://drive.google.com/file/d/1Tmu3vSbP8zfcD-lz9iKCi0OsB_w72esu/view?usp=drive_link</t>
  </si>
  <si>
    <t>Chromosomal crossover in meiosis i</t>
  </si>
  <si>
    <t>مییوسس میں کروموسومل کراس اوور i</t>
  </si>
  <si>
    <t>04gQ0bQu6xk</t>
  </si>
  <si>
    <t>https://www.youtube.com/watch?v=04gQ0bQu6xk</t>
  </si>
  <si>
    <t>e_HJIybYfO4</t>
  </si>
  <si>
    <t>https://www.youtube.com/watch?v=e_HJIybYfO4</t>
  </si>
  <si>
    <t>https://drive.google.com/file/d/1m7-0FZ2i4_d6zWQv5dRJMnHj8U5HFr8k/view?usp=drive_link</t>
  </si>
  <si>
    <t>Mitosis</t>
  </si>
  <si>
    <t>mitosis</t>
  </si>
  <si>
    <t>TKGcfbyFXsw</t>
  </si>
  <si>
    <t>https://www.youtube.com/watch?v=TKGcfbyFXsw</t>
  </si>
  <si>
    <t>ezAo0jrHDeY</t>
  </si>
  <si>
    <t>https://www.youtube.com/watch?v=ezAo0jrHDeY</t>
  </si>
  <si>
    <t>https://drive.google.com/file/d/15vPh23ERZzC48g06jIUaF3yMUDPgDT2C/view?usp=drive_link</t>
  </si>
  <si>
    <t>Interphase</t>
  </si>
  <si>
    <t>انٹرفیس</t>
  </si>
  <si>
    <t>VXLSTd_dlKg</t>
  </si>
  <si>
    <t>https://www.youtube.com/watch?v=VXLSTd_dlKg</t>
  </si>
  <si>
    <t>02Ulike0VwY</t>
  </si>
  <si>
    <t>https://www.youtube.com/watch?v=02Ulike0VwY</t>
  </si>
  <si>
    <t>https://drive.google.com/file/d/1LiNhpFJfkFy8QqmhkR6hM83qskyo4Rfv/view?usp=drive_link</t>
  </si>
  <si>
    <t>Comparing mitosis and meiosis</t>
  </si>
  <si>
    <t>مائٹوسس اور مییوسس کا موازنہ کرنا</t>
  </si>
  <si>
    <t>IQJ4DBkCnco</t>
  </si>
  <si>
    <t>https://www.youtube.com/watch?v=IQJ4DBkCnco</t>
  </si>
  <si>
    <t>1e8dL8rLQJk</t>
  </si>
  <si>
    <t>https://www.youtube.com/watch?v=1e8dL8rLQJk</t>
  </si>
  <si>
    <t>https://drive.google.com/file/d/1-Aggy0uUnG6AuELH7HjH-P2iCXcE_vx5/view?usp=drive_link</t>
  </si>
  <si>
    <t>Loss of cell cycle control in cancer</t>
  </si>
  <si>
    <t>کینسر میں سیل سائیکل کنٹرول کا نقصان</t>
  </si>
  <si>
    <t>UgZIULiNRoo</t>
  </si>
  <si>
    <t>https://www.youtube.com/watch?v=UgZIULiNRoo</t>
  </si>
  <si>
    <t>JwzwC6YbImU</t>
  </si>
  <si>
    <t>https://www.youtube.com/watch?v=JwzwC6YbImU</t>
  </si>
  <si>
    <t>https://drive.google.com/file/d/1Q4xEjoOKzA6EO__VzzgTG-zptQT2mbiF/view?usp=drive_link</t>
  </si>
  <si>
    <t>Apoptosis</t>
  </si>
  <si>
    <t>apoptosis</t>
  </si>
  <si>
    <t>gNFDONSjB7Q</t>
  </si>
  <si>
    <t>https://www.youtube.com/watch?v=gNFDONSjB7Q</t>
  </si>
  <si>
    <t>PvzI8SgYmuo</t>
  </si>
  <si>
    <t>https://www.youtube.com/watch?v=PvzI8SgYmuo</t>
  </si>
  <si>
    <t>https://drive.google.com/file/d/1P9V1TwqyqgS2kp_azh_yxwo4umHCSjDk/view?usp=drive_link</t>
  </si>
  <si>
    <t>Organism growth and reproduction</t>
  </si>
  <si>
    <t>Plant reproductive success</t>
  </si>
  <si>
    <t>حیاتیات کی نشوونما اور پنروتپادن</t>
  </si>
  <si>
    <t>پودوں کی تولیدی کامیابی</t>
  </si>
  <si>
    <t>nJIRCDipw7o</t>
  </si>
  <si>
    <t>https://www.youtube.com/watch?v=nJIRCDipw7o</t>
  </si>
  <si>
    <t>oDPZ2wh0zBg</t>
  </si>
  <si>
    <t>https://www.youtube.com/watch?v=oDPZ2wh0zBg</t>
  </si>
  <si>
    <t>https://drive.google.com/file/d/1DFSe93O0a_IC8WUfsBeSjVZ7iT_DM0FN/view?usp=drive_link</t>
  </si>
  <si>
    <t>Behaviour</t>
  </si>
  <si>
    <t>Germ layer derivatives</t>
  </si>
  <si>
    <t>سلوک</t>
  </si>
  <si>
    <t>جراثیم پرت مشتق</t>
  </si>
  <si>
    <t>QPvhl66QCqo</t>
  </si>
  <si>
    <t>https://www.youtube.com/watch?v=QPvhl66QCqo</t>
  </si>
  <si>
    <t>OIDz3ehlaM8</t>
  </si>
  <si>
    <t>https://www.youtube.com/watch?v=OIDz3ehlaM8</t>
  </si>
  <si>
    <t>https://drive.google.com/file/d/1-IC2XJzS_SNpvCyUUufT97hteAWisyBS/view?usp=drive_link</t>
  </si>
  <si>
    <t>Zygote differentiating into somatic and germ cells</t>
  </si>
  <si>
    <t>زائگوٹ سومٹک اور جراثیم کے خلیوں میں فرق ہے</t>
  </si>
  <si>
    <t>PvoigrzODdE</t>
  </si>
  <si>
    <t>https://www.youtube.com/watch?v=PvoigrzODdE</t>
  </si>
  <si>
    <t>_KumuPIVe8A</t>
  </si>
  <si>
    <t>https://www.youtube.com/watch?v=_KumuPIVe8A</t>
  </si>
  <si>
    <t>https://drive.google.com/file/d/1s-4C1PpkqCdzTBJhZSOhp6z12Akcqycn/view?usp=drive_link</t>
  </si>
  <si>
    <t>Fertilization terminology: gametes, zygotes, haploid, diploid</t>
  </si>
  <si>
    <t>فرٹلائجیشن ٹرمینولوجی: گیمیٹس ، زائگوٹس ، ہیپلائڈ ، ڈپلومیڈ</t>
  </si>
  <si>
    <t>dNp7vErqlaA</t>
  </si>
  <si>
    <t>https://www.youtube.com/watch?v=dNp7vErqlaA</t>
  </si>
  <si>
    <t>6BSbDVxARQ4</t>
  </si>
  <si>
    <t>https://www.youtube.com/watch?v=6BSbDVxARQ4</t>
  </si>
  <si>
    <t>https://drive.google.com/file/d/1M90jWOnd6QURgp9UyPjPReV9GevBa3iy/view?usp=drive_link</t>
  </si>
  <si>
    <t>Classical genetics</t>
  </si>
  <si>
    <t>Alleles and genes</t>
  </si>
  <si>
    <t>ایللیس اور جین</t>
  </si>
  <si>
    <t>کلاسیکی جینیاتیات</t>
  </si>
  <si>
    <t>P0nMnPPdW_k</t>
  </si>
  <si>
    <t>https://www.youtube.com/watch?v=P0nMnPPdW_k</t>
  </si>
  <si>
    <t>7_toaZWhu-I</t>
  </si>
  <si>
    <t>https://www.youtube.com/watch?v=7_toaZWhu-I</t>
  </si>
  <si>
    <t>https://drive.google.com/file/d/1is_T3xhRzCk8V3QKSOuxLw4fDUTJUaEY/view?usp=drive_link</t>
  </si>
  <si>
    <t>Genes</t>
  </si>
  <si>
    <t>Pedigrees</t>
  </si>
  <si>
    <t>جین</t>
  </si>
  <si>
    <t>پیڈگریس</t>
  </si>
  <si>
    <t>11s5Biyi9q4</t>
  </si>
  <si>
    <t>https://www.youtube.com/watch?v=11s5Biyi9q4</t>
  </si>
  <si>
    <t>YbAZWx1aIJs</t>
  </si>
  <si>
    <t>https://www.youtube.com/watch?v=YbAZWx1aIJs</t>
  </si>
  <si>
    <t>https://drive.google.com/file/d/1yVnbIGGojteizuILyuscqn34pSu6iN6k/view?usp=drive_link</t>
  </si>
  <si>
    <t>Pedigree for determining probability of exhibiting sex linked recessive trait</t>
  </si>
  <si>
    <t>جنسی تعلق سے منسلک ریسیویجڈ ٹریٹ کی نمائش کے امکانات کا تعین کرنے کے لئے پیڈریگری</t>
  </si>
  <si>
    <t>DzP7XO0Qg_Y</t>
  </si>
  <si>
    <t>https://www.youtube.com/watch?v=DzP7XO0Qg_Y</t>
  </si>
  <si>
    <t>k8sH4zd2wLY</t>
  </si>
  <si>
    <t>https://www.youtube.com/watch?v=k8sH4zd2wLY</t>
  </si>
  <si>
    <t>https://drive.google.com/file/d/1k1oIJJ6JJb9c_ERfKtKqFGa1HXDrDslD/view?usp=drive_link</t>
  </si>
  <si>
    <t>Genes and traits</t>
  </si>
  <si>
    <t>Example punnet square for sex-linked recessive trait</t>
  </si>
  <si>
    <t>جین اور خصائص</t>
  </si>
  <si>
    <t>مثال کے طور پر جنسی تعلقات سے منسلک ریسیویجڈ خصلت کے لئے پنیٹ اسکوائر</t>
  </si>
  <si>
    <t>I_DjmWS_9cg</t>
  </si>
  <si>
    <t>https://www.youtube.com/watch?v=I_DjmWS_9cg</t>
  </si>
  <si>
    <t>P8gwloB5S8c</t>
  </si>
  <si>
    <t>https://www.youtube.com/watch?v=P8gwloB5S8c</t>
  </si>
  <si>
    <t>https://drive.google.com/file/d/1omh_biboK8u4dQrXv-WZztOaBRReDs3u/view?usp=drive_link</t>
  </si>
  <si>
    <t>Genetic Theories</t>
  </si>
  <si>
    <t>Boveri-sutton chromosome theory</t>
  </si>
  <si>
    <t>جینیاتی نظریات</t>
  </si>
  <si>
    <t>کلاسیکی اور سالماتی جینیاتیات</t>
  </si>
  <si>
    <t>بووری سٹن کروموسوم تھیوری</t>
  </si>
  <si>
    <t>rV6O3rGulaY</t>
  </si>
  <si>
    <t>https://www.youtube.com/watch?v=rV6O3rGulaY</t>
  </si>
  <si>
    <t>acDchXB1rm8</t>
  </si>
  <si>
    <t>https://www.youtube.com/watch?v=acDchXB1rm8</t>
  </si>
  <si>
    <t>https://drive.google.com/file/d/1LiyQFKt4P7y2TSIA1xLeGGPUJk8Ppdyz/view?usp=drive_link</t>
  </si>
  <si>
    <t>Thomas hunt morgan and fruit flies</t>
  </si>
  <si>
    <t>تھامس ہنٹ مورگن اور پھلوں کی مکھی</t>
  </si>
  <si>
    <t>huDDaj0PjLU</t>
  </si>
  <si>
    <t>https://www.youtube.com/watch?v=huDDaj0PjLU</t>
  </si>
  <si>
    <t>bMRPwBQt3cI</t>
  </si>
  <si>
    <t>https://www.youtube.com/watch?v=bMRPwBQt3cI</t>
  </si>
  <si>
    <t>https://drive.google.com/file/d/1iXK7zhqX69rQUvyD6gtN_l2GYxKphtxC/view?usp=drive_link</t>
  </si>
  <si>
    <t>Oncogenes</t>
  </si>
  <si>
    <t>اونکوجینس</t>
  </si>
  <si>
    <t>QRPRmRAOCog</t>
  </si>
  <si>
    <t>https://www.youtube.com/watch?v=QRPRmRAOCog</t>
  </si>
  <si>
    <t>NO_K41Pp0I4</t>
  </si>
  <si>
    <t>https://www.youtube.com/watch?v=NO_K41Pp0I4</t>
  </si>
  <si>
    <t>https://drive.google.com/file/d/1iaPDaC0qYeIIu_vdyKNreA4l308x3Czm/view?usp=drive_link</t>
  </si>
  <si>
    <t>Expressing cloned genes</t>
  </si>
  <si>
    <t>کلون جینوں کا اظہار کرنا</t>
  </si>
  <si>
    <t>bCcxJlPHSmc</t>
  </si>
  <si>
    <t>https://www.youtube.com/watch?v=bCcxJlPHSmc</t>
  </si>
  <si>
    <t>kQSMKEDOHaI</t>
  </si>
  <si>
    <t>https://www.youtube.com/watch?v=kQSMKEDOHaI</t>
  </si>
  <si>
    <t>https://drive.google.com/file/d/1IhWK2y0nuapvQRniLHTNdR052JldWNBM/view?usp=drive_link</t>
  </si>
  <si>
    <t>molecular genetics</t>
  </si>
  <si>
    <t>Introduction to genetic engineering</t>
  </si>
  <si>
    <t>سالماتی جینیاتیات</t>
  </si>
  <si>
    <t>جینیاتی انجینئرنگ کا تعارف</t>
  </si>
  <si>
    <t>JNgONZ8Dq9I</t>
  </si>
  <si>
    <t>https://www.youtube.com/watch?v=JNgONZ8Dq9I</t>
  </si>
  <si>
    <t>WKZuA-iF_YY</t>
  </si>
  <si>
    <t>https://www.youtube.com/watch?v=WKZuA-iF_YY</t>
  </si>
  <si>
    <t>https://drive.google.com/file/d/1gpaZ4_Gxj2XnO_kTdfwlUWvgoJCOjQvt/view?usp=drive_link</t>
  </si>
  <si>
    <t>DNA</t>
  </si>
  <si>
    <t>DNA as Biomolecules</t>
  </si>
  <si>
    <t>Dna</t>
  </si>
  <si>
    <t>ڈی این اے</t>
  </si>
  <si>
    <t>بائیوومولیکولس کے طور پر ڈی این اے</t>
  </si>
  <si>
    <t>AmOO4j0E408</t>
  </si>
  <si>
    <t>https://www.youtube.com/watch?v=AmOO4j0E408</t>
  </si>
  <si>
    <t>cgpaCZd2aK0</t>
  </si>
  <si>
    <t>https://www.youtube.com/watch?v=cgpaCZd2aK0</t>
  </si>
  <si>
    <t>https://drive.google.com/file/d/116cQ966J0M3O24KI3BhR3JQ-V_RWVHLT/view?usp=drive_link</t>
  </si>
  <si>
    <t>DNA as the genetic material</t>
  </si>
  <si>
    <t>The discovery of the double helix structure of dna</t>
  </si>
  <si>
    <t>جینیاتی مواد کے طور پر ڈی این اے</t>
  </si>
  <si>
    <t>ڈی این اے کے ڈبل ہیلکس ڈھانچے کی دریافت</t>
  </si>
  <si>
    <t>hCUce36Ganc</t>
  </si>
  <si>
    <t>https://www.youtube.com/watch?v=hCUce36Ganc</t>
  </si>
  <si>
    <t>NqxMgHiOMz4</t>
  </si>
  <si>
    <t>https://www.youtube.com/watch?v=NqxMgHiOMz4</t>
  </si>
  <si>
    <t>https://drive.google.com/file/d/1gxQCd2B_b8-YI6PDMYDdMhnbwBJsQDZI/view?usp=drive_link</t>
  </si>
  <si>
    <t>Hershey and chase: dna is the genetic material</t>
  </si>
  <si>
    <t>ہرشی اور چیس: ڈی این اے جینیاتی مواد ہے</t>
  </si>
  <si>
    <t>bNsSaxCsIIg</t>
  </si>
  <si>
    <t>https://www.youtube.com/watch?v=bNsSaxCsIIg</t>
  </si>
  <si>
    <t>Mvfj3U1kkI0</t>
  </si>
  <si>
    <t>https://www.youtube.com/watch?v=Mvfj3U1kkI0</t>
  </si>
  <si>
    <t>https://drive.google.com/file/d/1LUF8uuWNfJOqzuPG1GDYpIAUz5SUzAHx/view?usp=drive_link</t>
  </si>
  <si>
    <t>DNA as Macromolecules</t>
  </si>
  <si>
    <t>Molecular structure of dna</t>
  </si>
  <si>
    <t>ڈی این اے بطور میکروومولیکولس</t>
  </si>
  <si>
    <t>ڈی این اے کی سالماتی ڈھانچہ</t>
  </si>
  <si>
    <t>L677-Fl0joY</t>
  </si>
  <si>
    <t>https://www.youtube.com/watch?v=L677-Fl0joY</t>
  </si>
  <si>
    <t>M34Zz3W7VCY</t>
  </si>
  <si>
    <t>https://www.youtube.com/watch?v=M34Zz3W7VCY</t>
  </si>
  <si>
    <t>https://drive.google.com/file/d/1cduvxllyGg4WdZYLtMu4JrMXukoxZ0fZ/view?usp=drive_link</t>
  </si>
  <si>
    <t>DNA Molecular genetics</t>
  </si>
  <si>
    <t>Dna replication and rna transcription and translation</t>
  </si>
  <si>
    <t>ڈی این اے سالماتی جینیاتیات</t>
  </si>
  <si>
    <t>ڈی این اے کی نقل اور آر این اے کی نقل اور ترجمہ</t>
  </si>
  <si>
    <t>6gUY5NoX1Lk</t>
  </si>
  <si>
    <t>https://www.youtube.com/watch?v=6gUY5NoX1Lk</t>
  </si>
  <si>
    <t>8EHsHQr-8F8</t>
  </si>
  <si>
    <t>https://www.youtube.com/watch?v=8EHsHQr-8F8</t>
  </si>
  <si>
    <t>https://drive.google.com/file/d/1n_p37z5y-SFPVlQMpEL_8BjcPHQ2NoFP/view?usp=drive_link</t>
  </si>
  <si>
    <t>Evolution and DNA</t>
  </si>
  <si>
    <t>Dna spells evolution</t>
  </si>
  <si>
    <t>ارتقاء اور ڈی این اے</t>
  </si>
  <si>
    <t>ڈی این اے ارتقاء میں منتر کرتا ہے</t>
  </si>
  <si>
    <t>uI_Q1kjmfxo</t>
  </si>
  <si>
    <t>https://www.youtube.com/watch?v=uI_Q1kjmfxo</t>
  </si>
  <si>
    <t>6GDUy9oJdLQ</t>
  </si>
  <si>
    <t>https://www.youtube.com/watch?v=6GDUy9oJdLQ</t>
  </si>
  <si>
    <t>https://drive.google.com/file/d/1YL7rwN49IW6l4iN2PJsNBSH_6RdMpOxR/view?usp=drive_link</t>
  </si>
  <si>
    <t>Semi conservative replication</t>
  </si>
  <si>
    <t>نیم قدامت پسند نقل</t>
  </si>
  <si>
    <t>jaJ3NlqK5dA</t>
  </si>
  <si>
    <t>https://www.youtube.com/watch?v=jaJ3NlqK5dA</t>
  </si>
  <si>
    <t>SOmwhwQXYjA</t>
  </si>
  <si>
    <t>https://www.youtube.com/watch?v=SOmwhwQXYjA</t>
  </si>
  <si>
    <t>https://drive.google.com/file/d/1v8VFz5JNSS8IfAYSFfXK_5ljzFs4sr_r/view?usp=drive_link</t>
  </si>
  <si>
    <t>Dna libraries &amp; generating cdna</t>
  </si>
  <si>
    <t>ڈی این اے لائبریریاں اور سی ڈی این اے پیدا کرنا</t>
  </si>
  <si>
    <t>aQxyXfIfa9A</t>
  </si>
  <si>
    <t>https://www.youtube.com/watch?v=aQxyXfIfa9A</t>
  </si>
  <si>
    <t>nrYYcK7Z0ms</t>
  </si>
  <si>
    <t>https://www.youtube.com/watch?v=nrYYcK7Z0ms</t>
  </si>
  <si>
    <t>https://drive.google.com/file/d/1j6JYQdxc2Xt23xmrDgGTVQkTDHAA2EzC/view?usp=drive_link</t>
  </si>
  <si>
    <t>Dna sequencing</t>
  </si>
  <si>
    <t>ڈی این اے ترتیب</t>
  </si>
  <si>
    <t>Jnk_4Maf5Fk</t>
  </si>
  <si>
    <t>https://www.youtube.com/watch?v=Jnk_4Maf5Fk</t>
  </si>
  <si>
    <t>xj9sHnly_kw</t>
  </si>
  <si>
    <t>https://www.youtube.com/watch?v=xj9sHnly_kw</t>
  </si>
  <si>
    <t>https://drive.google.com/file/d/14WnAheZ76Hxz23EfEpwkRzf4wkEI-we8/view?usp=drive_link</t>
  </si>
  <si>
    <t>Establishing dna as transforming principle</t>
  </si>
  <si>
    <t>ڈی این اے کو تبدیل کرنے والے اصول کے طور پر قائم کرنا</t>
  </si>
  <si>
    <t>9X12OVvOznU</t>
  </si>
  <si>
    <t>https://www.youtube.com/watch?v=9X12OVvOznU</t>
  </si>
  <si>
    <t>xVfU-IoSy0s</t>
  </si>
  <si>
    <t>https://www.youtube.com/watch?v=xVfU-IoSy0s</t>
  </si>
  <si>
    <t>https://drive.google.com/file/d/1E7AHqKBNuZ0qPWOnZtzJIf9-87J_94Y7/view?usp=drive_link</t>
  </si>
  <si>
    <t>Evolution</t>
  </si>
  <si>
    <t>Introduction to evolution and natural selection</t>
  </si>
  <si>
    <t>ارتقاء</t>
  </si>
  <si>
    <t>ارتقاء اور قدرتی انتخاب کا تعارف</t>
  </si>
  <si>
    <t>GcjgWov7mTM</t>
  </si>
  <si>
    <t>https://www.youtube.com/watch?v=GcjgWov7mTM</t>
  </si>
  <si>
    <t>nXWZjJz3Nck</t>
  </si>
  <si>
    <t>https://www.youtube.com/watch?v=nXWZjJz3Nck</t>
  </si>
  <si>
    <t>https://drive.google.com/file/d/1enkmZpd_rVP6QD8d7T0ttZdiO211di7-/view?usp=drive_link</t>
  </si>
  <si>
    <t>Evidence for Evolution</t>
  </si>
  <si>
    <t>Evidence for evolution</t>
  </si>
  <si>
    <t>ارتقاء کے ثبوت</t>
  </si>
  <si>
    <t>Q-aGAX27SIo</t>
  </si>
  <si>
    <t>https://www.youtube.com/watch?v=Q-aGAX27SIo</t>
  </si>
  <si>
    <t>WxVTitcUQ9o</t>
  </si>
  <si>
    <t>https://www.youtube.com/watch?v=WxVTitcUQ9o</t>
  </si>
  <si>
    <t>https://drive.google.com/file/d/1fBwEiyNRJhCRgP-lJb9fS1OQRcVJijTo/view?usp=drive_link</t>
  </si>
  <si>
    <t>Evolution and Natural Selection</t>
  </si>
  <si>
    <t>Evolution &amp; natural selection</t>
  </si>
  <si>
    <t>ارتقاء اور قدرتی انتخاب</t>
  </si>
  <si>
    <t>RpPwLdrJETE</t>
  </si>
  <si>
    <t>https://www.youtube.com/watch?v=RpPwLdrJETE</t>
  </si>
  <si>
    <t>ky4jzuowHzA</t>
  </si>
  <si>
    <t>https://www.youtube.com/watch?v=ky4jzuowHzA</t>
  </si>
  <si>
    <t>https://drive.google.com/file/d/1LQQfvJEUFujpV9lAlIIsjmZUK6SH-MKe/view?usp=drive_link</t>
  </si>
  <si>
    <t>Natural selection and evolution</t>
  </si>
  <si>
    <t>قدرتی انتخاب اور ارتقاء</t>
  </si>
  <si>
    <t>ifyEocJ2Rog</t>
  </si>
  <si>
    <t>https://www.youtube.com/watch?v=ifyEocJ2Rog</t>
  </si>
  <si>
    <t>JNs-dMqN76c</t>
  </si>
  <si>
    <t>https://www.youtube.com/watch?v=JNs-dMqN76c</t>
  </si>
  <si>
    <t>https://drive.google.com/file/d/1nowIWQT2w1Xn2O_bYSOdaP-640PxkRV9/view?usp=drive_link</t>
  </si>
  <si>
    <t>Evolution through variation and natural selection</t>
  </si>
  <si>
    <t>تغیر اور قدرتی انتخاب کے ذریعے ارتقاء</t>
  </si>
  <si>
    <t>L-dXNWlRZDw</t>
  </si>
  <si>
    <t>https://www.youtube.com/watch?v=L-dXNWlRZDw</t>
  </si>
  <si>
    <t>SMBPMgEFEPc</t>
  </si>
  <si>
    <t>https://www.youtube.com/watch?v=SMBPMgEFEPc</t>
  </si>
  <si>
    <t>Artificial selection and domestication</t>
  </si>
  <si>
    <t>مصنوعی انتخاب اور گھریلو</t>
  </si>
  <si>
    <t>hFjGQXcwYIk</t>
  </si>
  <si>
    <t>https://www.youtube.com/watch?v=hFjGQXcwYIk</t>
  </si>
  <si>
    <t>_D0P-n8dylY</t>
  </si>
  <si>
    <t>https://www.youtube.com/watch?v=_D0P-n8dylY</t>
  </si>
  <si>
    <t>https://drive.google.com/file/d/1BFtUlAQIYGLZYjSvSvZbxtYpKaLbd4-I/view?usp=drive_link</t>
  </si>
  <si>
    <t>Cellular evidence of common ancestry</t>
  </si>
  <si>
    <t>عام نسب کے سیلولر ثبوت</t>
  </si>
  <si>
    <t>BwwElHbjTGo</t>
  </si>
  <si>
    <t>https://www.youtube.com/watch?v=BwwElHbjTGo</t>
  </si>
  <si>
    <t>pCSYyaCLvIc</t>
  </si>
  <si>
    <t>https://www.youtube.com/watch?v=pCSYyaCLvIc</t>
  </si>
  <si>
    <t>https://drive.google.com/file/d/1vHIIbTm9dT0HRDQNZ8QjahGc0CTTR1lD/view?usp=drive_link</t>
  </si>
  <si>
    <t>Natural selection and the owl butterfly</t>
  </si>
  <si>
    <t>قدرتی انتخاب اور اللو تتلی</t>
  </si>
  <si>
    <t>dR_BFmDMRaI</t>
  </si>
  <si>
    <t>https://www.youtube.com/watch?v=dR_BFmDMRaI</t>
  </si>
  <si>
    <t>W0aHY_lVpA4</t>
  </si>
  <si>
    <t>https://www.youtube.com/watch?v=W0aHY_lVpA4</t>
  </si>
  <si>
    <t>https://drive.google.com/file/d/1JKDmJuL1AztnrrwFFdUUPPtG0rY2gnCz/view?usp=drive_link</t>
  </si>
  <si>
    <t>Biogeography: where life lives</t>
  </si>
  <si>
    <t>بائیوگرافی: جہاں زندگی زندگی گزارتی ہے</t>
  </si>
  <si>
    <t xml:space="preserve">2UQC5ts6hUs
</t>
  </si>
  <si>
    <t>https://www.youtube.com/watch?v=2UQC5ts6hUs</t>
  </si>
  <si>
    <t>w9ZPn5GL-rA</t>
  </si>
  <si>
    <t>https://www.youtube.com/watch?v=w9ZPn5GL-rA</t>
  </si>
  <si>
    <t>https://drive.google.com/file/d/1afXeFGSoPgB_Y-de3l1frFbtHkk9KoY1/view?usp=drive_link</t>
  </si>
  <si>
    <t>Natural selection</t>
  </si>
  <si>
    <t>Population diversity and resilience</t>
  </si>
  <si>
    <t>قدرتی انتخاب</t>
  </si>
  <si>
    <t>آبادی کا تنوع اور لچک</t>
  </si>
  <si>
    <t>3NdTUkjwehs</t>
  </si>
  <si>
    <t>https://www.youtube.com/watch?v=3NdTUkjwehs</t>
  </si>
  <si>
    <t>WUso-aMWoo4</t>
  </si>
  <si>
    <t>https://www.youtube.com/watch?v=WUso-aMWoo4</t>
  </si>
  <si>
    <t>https://drive.google.com/file/d/1eeWMmJt5YB1slasXkH_wDeAwLynvY4mz/view?usp=drive_link</t>
  </si>
  <si>
    <t>Species and the environment</t>
  </si>
  <si>
    <t>پرجاتیوں اور ماحول</t>
  </si>
  <si>
    <t>YdZqK60bxjs</t>
  </si>
  <si>
    <t>https://www.youtube.com/watch?v=YdZqK60bxjs</t>
  </si>
  <si>
    <t>mZvGkMsLP_k</t>
  </si>
  <si>
    <t>https://www.youtube.com/watch?v=mZvGkMsLP_k</t>
  </si>
  <si>
    <t>https://drive.google.com/file/d/1dFAmE8inZheREHkq0pM6YlAWvWx7vVg5/view?usp=drive_link</t>
  </si>
  <si>
    <t>Evolution and the tree of life</t>
  </si>
  <si>
    <t>Speciation</t>
  </si>
  <si>
    <t>ارتقاء اور زندگی کا درخت</t>
  </si>
  <si>
    <t>قیاس آرائی</t>
  </si>
  <si>
    <t>gnku5AksWvU</t>
  </si>
  <si>
    <t>https://www.youtube.com/watch?v=gnku5AksWvU</t>
  </si>
  <si>
    <t>fqu3j6VHbh0</t>
  </si>
  <si>
    <t>https://www.youtube.com/watch?v=fqu3j6VHbh0</t>
  </si>
  <si>
    <t>https://drive.google.com/file/d/1wTjKqa2Km2kt5FB738tliDnRcscZ7Rxy/view?usp=drive_link</t>
  </si>
  <si>
    <t>Species</t>
  </si>
  <si>
    <t>پرجاتی</t>
  </si>
  <si>
    <t>Tmt4zrDK3dA</t>
  </si>
  <si>
    <t>https://www.youtube.com/watch?v=Tmt4zrDK3dA</t>
  </si>
  <si>
    <t>D_RFd56EZ5Q</t>
  </si>
  <si>
    <t>https://www.youtube.com/watch?v=D_RFd56EZ5Q</t>
  </si>
  <si>
    <t>https://drive.google.com/file/d/16tnhY_1ip-VJ647siGMXTSKGKCAmNucm/view?usp=drive_link</t>
  </si>
  <si>
    <t>Evolution of group behavior</t>
  </si>
  <si>
    <t>گروپ سلوک کا ارتقا</t>
  </si>
  <si>
    <t>61Zii5J8qoI</t>
  </si>
  <si>
    <t>https://www.youtube.com/watch?v=61Zii5J8qoI</t>
  </si>
  <si>
    <t>KaATpda7P6Y</t>
  </si>
  <si>
    <t>https://www.youtube.com/watch?v=KaATpda7P6Y</t>
  </si>
  <si>
    <t>https://drive.google.com/file/d/15TTLFETY9H7Y_DohdRnEdRSiQpF8NrQC/view?usp=drive_link</t>
  </si>
  <si>
    <t>Evolution Theory</t>
  </si>
  <si>
    <t>Discussions of conditions for hardy-weinberg</t>
  </si>
  <si>
    <t>ارتقاء کا نظریہ</t>
  </si>
  <si>
    <t>ہارڈی وینبرگ کے لئے شرائط پر تبادلہ خیال</t>
  </si>
  <si>
    <t>Q618DALi2eo</t>
  </si>
  <si>
    <t>https://www.youtube.com/watch?v=Q618DALi2eo</t>
  </si>
  <si>
    <t>INAjHRcLPMQ</t>
  </si>
  <si>
    <t>https://www.youtube.com/watch?v=INAjHRcLPMQ</t>
  </si>
  <si>
    <t>https://drive.google.com/file/d/1wMUhoDYrowCWGEGUiE_M-chtEMWHU2jp/view?usp=drive_link</t>
  </si>
  <si>
    <t>Frequency</t>
  </si>
  <si>
    <t>Allele frequency</t>
  </si>
  <si>
    <t>تعدد</t>
  </si>
  <si>
    <t>ایلیل فریکوئنسی</t>
  </si>
  <si>
    <t>Bc9bhLk_AhI</t>
  </si>
  <si>
    <t>https://www.youtube.com/watch?v=Bc9bhLk_AhI</t>
  </si>
  <si>
    <t>Gwrg44RnE9M</t>
  </si>
  <si>
    <t>https://www.youtube.com/watch?v=Gwrg44RnE9M</t>
  </si>
  <si>
    <t>https://drive.google.com/file/d/1SdZle-Hve2ZtWc0Kt4vxbkZ22EIvJgTl/view?usp=drive_link</t>
  </si>
  <si>
    <t>15. Heredity and evolution</t>
  </si>
  <si>
    <t>Why mendel chose peas</t>
  </si>
  <si>
    <t>وراثت اور ارتقاء</t>
  </si>
  <si>
    <t>مینڈل نے مٹر کا انتخاب کیوں کیا؟</t>
  </si>
  <si>
    <t>wYN-vYqu9hQ</t>
  </si>
  <si>
    <t>https://www.youtube.com/watch?v=wYN-vYqu9hQ</t>
  </si>
  <si>
    <t>pnabl9zdyF4</t>
  </si>
  <si>
    <t>https://www.youtube.com/watch?v=pnabl9zdyF4</t>
  </si>
  <si>
    <t>https://drive.google.com/file/d/1XTgQvhsP2dehC2UvcN1L9lSK2VBMd7lS/view?usp=drive_link</t>
  </si>
  <si>
    <t>Molecular Evidence</t>
  </si>
  <si>
    <t>Molecular evidence for evolutionary relationships examples</t>
  </si>
  <si>
    <t>سالماتی ثبوت</t>
  </si>
  <si>
    <t>ارتقائی تعلقات کی مثالوں کے لئے سالماتی ثبوت</t>
  </si>
  <si>
    <t>mHH0sSm2cK8</t>
  </si>
  <si>
    <t>https://www.youtube.com/watch?v=mHH0sSm2cK8</t>
  </si>
  <si>
    <t>lQI8HDW7Cp4</t>
  </si>
  <si>
    <t>https://www.youtube.com/watch?v=lQI8HDW7Cp4</t>
  </si>
  <si>
    <t>https://drive.google.com/file/d/1AYnfVTo5bo5HtubgI0-UAgGLiLW090Pp/view?usp=drive_link</t>
  </si>
  <si>
    <t>Phylogenetic Trees</t>
  </si>
  <si>
    <t>Understanding and building phylogenetic trees</t>
  </si>
  <si>
    <t>فائیلوجنیٹک درخت</t>
  </si>
  <si>
    <t>فائیلوجنیٹک درختوں کو سمجھنا اور تعمیر کرنا</t>
  </si>
  <si>
    <t>6_XMKmFQ_w8</t>
  </si>
  <si>
    <t>https://www.youtube.com/watch?v=6_XMKmFQ_w8</t>
  </si>
  <si>
    <t>vXViW05nWlo</t>
  </si>
  <si>
    <t>https://www.youtube.com/watch?v=vXViW05nWlo</t>
  </si>
  <si>
    <t>https://drive.google.com/file/d/18naI4nzVgfmao7tFrjI0bEEp5sxJnZZD/view?usp=drive_link</t>
  </si>
  <si>
    <t>Taxonomy</t>
  </si>
  <si>
    <t>Taxonomy and the tree of life</t>
  </si>
  <si>
    <t>درجہ بندی</t>
  </si>
  <si>
    <t>درجہ بندی اور زندگی کا درخت</t>
  </si>
  <si>
    <t>oHvLlS_Sc54</t>
  </si>
  <si>
    <t>https://www.youtube.com/watch?v=oHvLlS_Sc54</t>
  </si>
  <si>
    <t>8nQtmSp1p-g</t>
  </si>
  <si>
    <t>https://www.youtube.com/watch?v=8nQtmSp1p-g</t>
  </si>
  <si>
    <t>https://drive.google.com/file/d/1AH8E4sO3Ezy0sR9lDucLOuPD8HDqOm6p/view?usp=drive_link</t>
  </si>
  <si>
    <t>Embryology</t>
  </si>
  <si>
    <t>Evidence of evolution: embryology</t>
  </si>
  <si>
    <t>برانولوجی</t>
  </si>
  <si>
    <t>ارتقاء کا ثبوت: برانولوجی</t>
  </si>
  <si>
    <t>3444TjgJ8ro</t>
  </si>
  <si>
    <t>https://www.youtube.com/watch?v=3444TjgJ8ro</t>
  </si>
  <si>
    <t>dyAz-lhJlPU</t>
  </si>
  <si>
    <t>https://www.youtube.com/watch?v=dyAz-lhJlPU</t>
  </si>
  <si>
    <t>https://drive.google.com/file/d/1QM9vkJ2c4Z0aJBFDXqCcZu1zYDwokLcQ/view?usp=drive_link</t>
  </si>
  <si>
    <t>Genes, cells, and organisms</t>
  </si>
  <si>
    <t>Cell specialization</t>
  </si>
  <si>
    <t>جین ، خلیات اور حیاتیات</t>
  </si>
  <si>
    <t>سیل کی تخصص</t>
  </si>
  <si>
    <t>TdZr_ucEhgo</t>
  </si>
  <si>
    <t>https://www.youtube.com/watch?v=TdZr_ucEhgo</t>
  </si>
  <si>
    <t>h2UXJmE3ut8</t>
  </si>
  <si>
    <t>https://www.youtube.com/watch?v=h2UXJmE3ut8</t>
  </si>
  <si>
    <t>https://drive.google.com/file/d/11e9XjyiPufb96GTQrFEXLlt5wwgrI-o0/view?usp=drive_link</t>
  </si>
  <si>
    <t>Genes, proteins, and cells</t>
  </si>
  <si>
    <t>جین ، پروٹین ، اور خلیات</t>
  </si>
  <si>
    <t>_iVu3g_S05I</t>
  </si>
  <si>
    <t>https://www.youtube.com/watch?v=_iVu3g_S05I</t>
  </si>
  <si>
    <t>N04_HrhmpMA</t>
  </si>
  <si>
    <t>https://www.youtube.com/watch?v=N04_HrhmpMA</t>
  </si>
  <si>
    <t>https://drive.google.com/file/d/1EuZok7NuHd54u7ddpMJu7ywooVGD8M78/view?usp=drive_link</t>
  </si>
  <si>
    <t>Gene expression</t>
  </si>
  <si>
    <t>Mutation as a source of variation</t>
  </si>
  <si>
    <t>جین کا اظہار اور ضابطہ</t>
  </si>
  <si>
    <t>جین اظہار</t>
  </si>
  <si>
    <t>تغیر کے ذریعہ تغیر</t>
  </si>
  <si>
    <t>LZCE-4q5f9c</t>
  </si>
  <si>
    <t>https://www.youtube.com/watch?v=LZCE-4q5f9c</t>
  </si>
  <si>
    <t>9_aO9meBeQc</t>
  </si>
  <si>
    <t>https://www.youtube.com/watch?v=9_aO9meBeQc</t>
  </si>
  <si>
    <t>https://drive.google.com/file/d/1WZQJBFQ5qgdMkcq-RVFDvbJvMqfgag7t/view?usp=drive_link</t>
  </si>
  <si>
    <t>Gene regulation</t>
  </si>
  <si>
    <t>Operons and gene regulation in bacteria</t>
  </si>
  <si>
    <t>اوپرونز</t>
  </si>
  <si>
    <t>جین کا ضابطہ</t>
  </si>
  <si>
    <t>بیکٹیریا میں اوپیرون اور جین کا ضابطہ</t>
  </si>
  <si>
    <t>N7_K0yl0Egk</t>
  </si>
  <si>
    <t>https://www.youtube.com/watch?v=N7_K0yl0Egk</t>
  </si>
  <si>
    <t>H8pWaRBeBIw</t>
  </si>
  <si>
    <t>https://www.youtube.com/watch?v=H8pWaRBeBIw</t>
  </si>
  <si>
    <t>https://drive.google.com/file/d/1vrI9jgCRGIZdLK73ye1E3Q8ktKysC3dt/view?usp=drive_link</t>
  </si>
  <si>
    <t>Trp operon</t>
  </si>
  <si>
    <t>ٹی آر پی اوپیرون</t>
  </si>
  <si>
    <t>EvLy_1_Y3tk</t>
  </si>
  <si>
    <t>https://www.youtube.com/watch?v=EvLy_1_Y3tk</t>
  </si>
  <si>
    <t>E1k7la4FBos</t>
  </si>
  <si>
    <t>https://www.youtube.com/watch?v=E1k7la4FBos</t>
  </si>
  <si>
    <t>https://drive.google.com/file/d/1eD-F4VbVJZVJdlR2k5gacCD_31STmo_G/view?usp=drive_link</t>
  </si>
  <si>
    <t>Lac operon</t>
  </si>
  <si>
    <t>ایل اے سی اوپیرون</t>
  </si>
  <si>
    <t>LuOaEe89_HE</t>
  </si>
  <si>
    <t>https://www.youtube.com/watch?v=LuOaEe89_HE</t>
  </si>
  <si>
    <t>c_frawSxay4</t>
  </si>
  <si>
    <t>https://www.youtube.com/watch?v=c_frawSxay4</t>
  </si>
  <si>
    <t>https://drive.google.com/file/d/1tNCh2nngxC179OJml8rsR5zElH6uCszB/view?usp=drive_link</t>
  </si>
  <si>
    <t>The different types of mutations</t>
  </si>
  <si>
    <t>اتپریورتنوں کی مختلف اقسام</t>
  </si>
  <si>
    <t>xYOK-yzUWSI</t>
  </si>
  <si>
    <t>https://www.youtube.com/watch?v=xYOK-yzUWSI</t>
  </si>
  <si>
    <t>nyYRsGKzjDU</t>
  </si>
  <si>
    <t>https://www.youtube.com/watch?v=nyYRsGKzjDU</t>
  </si>
  <si>
    <t>https://drive.google.com/file/d/11QFgTMDZtx8Vi46LlFhjE2NYY8yuHvWe/view?usp=drive_link</t>
  </si>
  <si>
    <t>Noncoding  rna</t>
  </si>
  <si>
    <t>نان کوڈنگ آر این اے</t>
  </si>
  <si>
    <t>9YrS35wxE7o</t>
  </si>
  <si>
    <t>https://www.youtube.com/watch?v=9YrS35wxE7o</t>
  </si>
  <si>
    <t>t_m1aMfgGMo</t>
  </si>
  <si>
    <t>https://www.youtube.com/watch?v=t_m1aMfgGMo</t>
  </si>
  <si>
    <t>https://drive.google.com/file/d/1qSoBKDGyIrkveqzDv6U279a-XYPJXOKm/view?usp=drive_link</t>
  </si>
  <si>
    <t>Gene expression and function</t>
  </si>
  <si>
    <t>جین کا اظہار اور فنکشن</t>
  </si>
  <si>
    <t>vP23dkY0mPo</t>
  </si>
  <si>
    <t>https://www.youtube.com/watch?v=vP23dkY0mPo</t>
  </si>
  <si>
    <t>TCH44kYYD-Y</t>
  </si>
  <si>
    <t>https://www.youtube.com/watch?v=TCH44kYYD-Y</t>
  </si>
  <si>
    <t>https://drive.google.com/file/d/1MWBQnFirSCVvwI-TuTgMz8_tFykSDJSm/view?usp=drive_link</t>
  </si>
  <si>
    <t>Heredity and evolution</t>
  </si>
  <si>
    <t>Heredity</t>
  </si>
  <si>
    <t>Phenotype plasticity</t>
  </si>
  <si>
    <t>وراثت</t>
  </si>
  <si>
    <t>فینوٹائپ پلاسٹکٹی</t>
  </si>
  <si>
    <t>Mh3QXbVU6Eo</t>
  </si>
  <si>
    <t>https://www.youtube.com/watch?v=Mh3QXbVU6Eo</t>
  </si>
  <si>
    <t>UYbPdjHDVrA</t>
  </si>
  <si>
    <t>https://www.youtube.com/watch?v=UYbPdjHDVrA</t>
  </si>
  <si>
    <t>https://drive.google.com/file/d/1vADYfqLiSiSMRo93VhGmud8PucPd3YPv/view?usp=drive_link</t>
  </si>
  <si>
    <t>Introduction to heredity</t>
  </si>
  <si>
    <t>وراثت کا تعارف</t>
  </si>
  <si>
    <t>eEUvRrhmcxM</t>
  </si>
  <si>
    <t>https://www.youtube.com/watch?v=eEUvRrhmcxM</t>
  </si>
  <si>
    <t>5Wx0y1xc610</t>
  </si>
  <si>
    <t>https://www.youtube.com/watch?v=5Wx0y1xc610</t>
  </si>
  <si>
    <t>https://drive.google.com/file/d/1j9Ww1ZB_tv0aE_oxgcvqLkisFyEP0QE5/view?usp=drive_link</t>
  </si>
  <si>
    <t>Independent assortment</t>
  </si>
  <si>
    <t>آزاد درجہ بندی</t>
  </si>
  <si>
    <t>BnCNmFAq184</t>
  </si>
  <si>
    <t>https://www.youtube.com/watch?v=BnCNmFAq184</t>
  </si>
  <si>
    <t>S1T6jmE4tE8</t>
  </si>
  <si>
    <t>https://www.youtube.com/watch?v=S1T6jmE4tE8</t>
  </si>
  <si>
    <t>https://drive.google.com/file/d/1DU_bcEGgEu0-T_scW8pmnFWsInvSLZzg/view?usp=drive_link</t>
  </si>
  <si>
    <t>Speciation (with example)</t>
  </si>
  <si>
    <t>قیاس آرائی (مثال کے ساتھ)</t>
  </si>
  <si>
    <t>SsKQCHmCIMI</t>
  </si>
  <si>
    <t>https://www.youtube.com/watch?v=SsKQCHmCIMI</t>
  </si>
  <si>
    <t>6dd2b8kSFjM</t>
  </si>
  <si>
    <t>https://www.youtube.com/watch?v=6dd2b8kSFjM</t>
  </si>
  <si>
    <t>https://drive.google.com/file/d/1vkCQ964slUBhwUleKGiPTh3KiyRmqkpe/view?usp=drive_link</t>
  </si>
  <si>
    <t>Mendel's experiment (monohybrid cross)</t>
  </si>
  <si>
    <t>مینڈل کا تجربہ (مونوہائبرڈ کراس)</t>
  </si>
  <si>
    <t>B7VMXUk6TEg</t>
  </si>
  <si>
    <t>https://www.youtube.com/watch?v=B7VMXUk6TEg</t>
  </si>
  <si>
    <t>1ePvPKosVtc</t>
  </si>
  <si>
    <t>https://www.youtube.com/watch?v=1ePvPKosVtc</t>
  </si>
  <si>
    <t>https://drive.google.com/file/d/1ze8w81r95UGUyASEONY0bCzGlR4X56Zv/view?usp=drive_link</t>
  </si>
  <si>
    <t>Genes, dna &amp; chromosomes</t>
  </si>
  <si>
    <t>جین ، ڈی این اے اور کروموسوم</t>
  </si>
  <si>
    <t>IdWqsI0DSzE</t>
  </si>
  <si>
    <t>https://www.youtube.com/watch?v=IdWqsI0DSzE</t>
  </si>
  <si>
    <t>Ddx9SibhNfU</t>
  </si>
  <si>
    <t>https://www.youtube.com/watch?v=Ddx9SibhNfU</t>
  </si>
  <si>
    <t>https://drive.google.com/file/d/1QLnVqnSX1wr1k8ge-6Mz_gciVrB-j-TI/view?usp=drive_link</t>
  </si>
  <si>
    <t>Genetic drift</t>
  </si>
  <si>
    <t>جینیاتی بڑھے</t>
  </si>
  <si>
    <t>fA0rfs9t5mY</t>
  </si>
  <si>
    <t>https://www.youtube.com/watch?v=fA0rfs9t5mY</t>
  </si>
  <si>
    <t>_i3qDoNlF6o</t>
  </si>
  <si>
    <t>https://www.youtube.com/watch?v=_i3qDoNlF6o</t>
  </si>
  <si>
    <t>https://drive.google.com/file/d/1vAliqNDyD7X4HxxjRZkPMayqoWkxFtur/view?usp=drive_link</t>
  </si>
  <si>
    <t>Acquired vs inherited traits</t>
  </si>
  <si>
    <t>حاصل شدہ بمقابلہ وراثت میں ملا ہوا ہے</t>
  </si>
  <si>
    <t>XyFgP3Hze4Q</t>
  </si>
  <si>
    <t>https://www.youtube.com/watch?v=XyFgP3Hze4Q</t>
  </si>
  <si>
    <t>UEiMvCfsAcY</t>
  </si>
  <si>
    <t>https://www.youtube.com/watch?v=UEiMvCfsAcY</t>
  </si>
  <si>
    <t>https://drive.google.com/file/d/1abHMTiLsPbea-tRd3tkZrHZoE7pQEPAp/view?usp=drive_link</t>
  </si>
  <si>
    <t>Evolution is not progress</t>
  </si>
  <si>
    <t>ارتقاء پیشرفت نہیں ہے</t>
  </si>
  <si>
    <t>XYT0TD3Zqvg</t>
  </si>
  <si>
    <t>https://www.youtube.com/watch?v=XYT0TD3Zqvg</t>
  </si>
  <si>
    <t>wsRc2YAg6-E</t>
  </si>
  <si>
    <t>https://www.youtube.com/watch?v=wsRc2YAg6-E</t>
  </si>
  <si>
    <t>https://drive.google.com/file/d/1g8UZqPFVfo0cK7msT7YTG-Y5SQvjA325/view?usp=drive_link</t>
  </si>
  <si>
    <t>Dominance &amp; segregation laws</t>
  </si>
  <si>
    <t>غلبہ اور علیحدگی کے قوانین</t>
  </si>
  <si>
    <t>wQltEeAPtIk</t>
  </si>
  <si>
    <t>https://www.youtube.com/watch?v=wQltEeAPtIk</t>
  </si>
  <si>
    <t>6Sl3Yrq5z3A</t>
  </si>
  <si>
    <t>https://www.youtube.com/watch?v=6Sl3Yrq5z3A</t>
  </si>
  <si>
    <t>https://drive.google.com/file/d/1U0IJGrknhTUB955_V7jwaXeeuCNfZbH3/view?usp=drive_link</t>
  </si>
  <si>
    <t>Sex determination</t>
  </si>
  <si>
    <t>جنسی عزم</t>
  </si>
  <si>
    <t>lRdSTSQYsDA</t>
  </si>
  <si>
    <t>https://www.youtube.com/watch?v=lRdSTSQYsDA</t>
  </si>
  <si>
    <t>YnhB9_q9xXo</t>
  </si>
  <si>
    <t>https://www.youtube.com/watch?v=YnhB9_q9xXo</t>
  </si>
  <si>
    <t>https://drive.google.com/file/d/1medCa2Tb94nm0y0VzYvvEGWxL5eu9AmU/view?usp=drive_link</t>
  </si>
  <si>
    <t>Fossil and their formation</t>
  </si>
  <si>
    <t>جیواشم اور ان کی تشکیل</t>
  </si>
  <si>
    <t>ZU9w6HUvZKg</t>
  </si>
  <si>
    <t>https://www.youtube.com/watch?v=ZU9w6HUvZKg</t>
  </si>
  <si>
    <t>M1dj0RvO2l4</t>
  </si>
  <si>
    <t>https://www.youtube.com/watch?v=M1dj0RvO2l4</t>
  </si>
  <si>
    <t>https://drive.google.com/file/d/1AKtz8_ngblgaZ8dJP_2bW7ZkqzVjaR87/view?usp=drive_link</t>
  </si>
  <si>
    <t>Evolution and classification link</t>
  </si>
  <si>
    <t>ارتقاء اور درجہ بندی کا لنک</t>
  </si>
  <si>
    <t>kScxvxKhpT4</t>
  </si>
  <si>
    <t>https://www.youtube.com/watch?v=kScxvxKhpT4</t>
  </si>
  <si>
    <t>f2r8wK2A8no</t>
  </si>
  <si>
    <t>https://www.youtube.com/watch?v=f2r8wK2A8no</t>
  </si>
  <si>
    <t>https://drive.google.com/file/d/1cX9Fsyg2q7IWvMOMQmuwcIiz82HUcmuS/view?usp=drive_link</t>
  </si>
  <si>
    <t>Homologous &amp; analogous structures</t>
  </si>
  <si>
    <t>ہومولوگس اور یکساں ڈھانچے</t>
  </si>
  <si>
    <t>m0_W3xXIgDE</t>
  </si>
  <si>
    <t>https://www.youtube.com/watch?v=m0_W3xXIgDE</t>
  </si>
  <si>
    <t>Flczf4XP5pQ</t>
  </si>
  <si>
    <t>https://www.youtube.com/watch?v=Flczf4XP5pQ</t>
  </si>
  <si>
    <t>https://drive.google.com/file/d/1KGJWt7XRFcmFJ_J5LFJgoxURJrZYPmif/view?usp=drive_link</t>
  </si>
  <si>
    <t>Fossil dating</t>
  </si>
  <si>
    <t>جیواشم ڈیٹنگ</t>
  </si>
  <si>
    <t>G1TlxtJ6pTQ</t>
  </si>
  <si>
    <t>https://www.youtube.com/watch?v=G1TlxtJ6pTQ</t>
  </si>
  <si>
    <t>-yHsIHeBabc</t>
  </si>
  <si>
    <t>https://www.youtube.com/watch?v=-yHsIHeBabc</t>
  </si>
  <si>
    <t>https://drive.google.com/file/d/1bQskOYivMEHfmLrAZsKlEDwQlXS_duPE/view?usp=drive_link</t>
  </si>
  <si>
    <t>Chromosomes, linkage and recombination - part 1</t>
  </si>
  <si>
    <t>وراثت کے اصول</t>
  </si>
  <si>
    <t>کروموسوم ، ربط اور دوبارہ گنتی - حصہ 1</t>
  </si>
  <si>
    <t>qWOdNjclHrw</t>
  </si>
  <si>
    <t>https://www.youtube.com/watch?v=qWOdNjclHrw</t>
  </si>
  <si>
    <t>xY40cEaCkrk</t>
  </si>
  <si>
    <t>https://www.youtube.com/watch?v=xY40cEaCkrk</t>
  </si>
  <si>
    <t>https://drive.google.com/file/d/1w_heXUO39B3vIPWVJh0dW1__ATWyW0EL/view?usp=drive_link</t>
  </si>
  <si>
    <t>RNA</t>
  </si>
  <si>
    <t>Molecular genetics</t>
  </si>
  <si>
    <t>Molecular structure of rna</t>
  </si>
  <si>
    <t>آر این اے</t>
  </si>
  <si>
    <t>آر این اے کی سالماتی ڈھانچہ</t>
  </si>
  <si>
    <t>jUUJSOM1ihU</t>
  </si>
  <si>
    <t>https://www.youtube.com/watch?v=jUUJSOM1ihU</t>
  </si>
  <si>
    <t>rWKXBYjJghE</t>
  </si>
  <si>
    <t>https://www.youtube.com/watch?v=rWKXBYjJghE</t>
  </si>
  <si>
    <t>https://drive.google.com/file/d/13kuNUfVKotxw1__RgCxfRhbRDGvaCfai/view?usp=drive_link</t>
  </si>
  <si>
    <t>Ecology</t>
  </si>
  <si>
    <t>Ecology introduction</t>
  </si>
  <si>
    <t>ماحولیات</t>
  </si>
  <si>
    <t>ماحولیات کا تعارف</t>
  </si>
  <si>
    <t>OfV3VNgjpvw</t>
  </si>
  <si>
    <t>https://www.youtube.com/watch?v=OfV3VNgjpvw</t>
  </si>
  <si>
    <t>GIqpQ4xOgBc</t>
  </si>
  <si>
    <t>https://www.youtube.com/watch?v=GIqpQ4xOgBc</t>
  </si>
  <si>
    <t>https://drive.google.com/file/d/1Pck9w6HZU0r3wfpCBvtkWCAoEaufzDpI/view?usp=drive_link</t>
  </si>
  <si>
    <t>The cycles</t>
  </si>
  <si>
    <t>Phosphorus cycle</t>
  </si>
  <si>
    <t>سائیکل</t>
  </si>
  <si>
    <t>فاسفورس سائیکل</t>
  </si>
  <si>
    <t>tm2LG5ScT1g</t>
  </si>
  <si>
    <t>https://www.youtube.com/watch?v=tm2LG5ScT1g</t>
  </si>
  <si>
    <t>xf4Hk1teYSY</t>
  </si>
  <si>
    <t>https://www.youtube.com/watch?v=xf4Hk1teYSY</t>
  </si>
  <si>
    <t>https://drive.google.com/file/d/1o33lP8IOT591oVqOUft5pg18eltoZMld/view?usp=drive_link</t>
  </si>
  <si>
    <t>The water cycle</t>
  </si>
  <si>
    <t>پانی کا چکر</t>
  </si>
  <si>
    <t>jFjI6y46QRk</t>
  </si>
  <si>
    <t>https://www.youtube.com/watch?v=jFjI6y46QRk</t>
  </si>
  <si>
    <t>z0MWNICLbUg</t>
  </si>
  <si>
    <t>https://www.youtube.com/watch?v=z0MWNICLbUg</t>
  </si>
  <si>
    <t>https://drive.google.com/file/d/1vfS2HfK83osk1dLaLrmn45uax2_bwYVh/view?usp=drive_link</t>
  </si>
  <si>
    <t>The carbon cycle</t>
  </si>
  <si>
    <t>کاربن سائیکل</t>
  </si>
  <si>
    <t>_dYkByQ9Kmg</t>
  </si>
  <si>
    <t>https://www.youtube.com/watch?v=_dYkByQ9Kmg</t>
  </si>
  <si>
    <t>8tNaxMm9tlg</t>
  </si>
  <si>
    <t>https://www.youtube.com/watch?v=8tNaxMm9tlg</t>
  </si>
  <si>
    <t>https://drive.google.com/file/d/1ER5t1JNKbBPPzXzK6qxM_YE6ie6vFqdb/view?usp=drive_link</t>
  </si>
  <si>
    <t>The nitrogen cycle</t>
  </si>
  <si>
    <t>نائٹروجن سائیکل</t>
  </si>
  <si>
    <t>DsCMYyQ0NWU</t>
  </si>
  <si>
    <t>https://www.youtube.com/watch?v=DsCMYyQ0NWU</t>
  </si>
  <si>
    <t>Q75sLMWvDmM</t>
  </si>
  <si>
    <t>https://www.youtube.com/watch?v=Q75sLMWvDmM</t>
  </si>
  <si>
    <t>https://drive.google.com/file/d/1RMc2QhmOpbO5eyzvB2vfBGrgdZHsAe1u/view?usp=drive_link</t>
  </si>
  <si>
    <t>Predator-prey cycles</t>
  </si>
  <si>
    <t>شکاری کا شکار سائیکل</t>
  </si>
  <si>
    <t>NYq2078_xqc</t>
  </si>
  <si>
    <t>https://www.youtube.com/watch?v=NYq2078_xqc</t>
  </si>
  <si>
    <t>bwTkS0cdp8k</t>
  </si>
  <si>
    <t>https://www.youtube.com/watch?v=bwTkS0cdp8k</t>
  </si>
  <si>
    <t>Google Drive link is not correct. It is repeated from the previous video.</t>
  </si>
  <si>
    <t>Biogeochemical cycles overview</t>
  </si>
  <si>
    <t>بائیو کیمیکل سائیکل جائزہ</t>
  </si>
  <si>
    <t>ccWUDlKC3dE</t>
  </si>
  <si>
    <t>https://www.youtube.com/watch?v=ccWUDlKC3dE</t>
  </si>
  <si>
    <t>qXu8S-G0RZA</t>
  </si>
  <si>
    <t>https://www.youtube.com/watch?v=qXu8S-G0RZA</t>
  </si>
  <si>
    <t>https://drive.google.com/file/d/1bAToxtEleANIpnkQghRu1IdpdHuU0CO-/view?usp=drive_link</t>
  </si>
  <si>
    <t>Ecological succession</t>
  </si>
  <si>
    <t>ماحولیاتی جانشینی</t>
  </si>
  <si>
    <t>d7xbyNSxxrI</t>
  </si>
  <si>
    <t>https://www.youtube.com/watch?v=d7xbyNSxxrI</t>
  </si>
  <si>
    <t>UGnyq5nr9D8</t>
  </si>
  <si>
    <t>https://www.youtube.com/watch?v=UGnyq5nr9D8</t>
  </si>
  <si>
    <t>https://drive.google.com/file/d/11la7bI3v3fkl47gK0i-Yi_vW0fpledtC/view?usp=drive_link</t>
  </si>
  <si>
    <t>Interactions</t>
  </si>
  <si>
    <t>Impact of changes to trophic pyramids</t>
  </si>
  <si>
    <t>بات چیت</t>
  </si>
  <si>
    <t>ٹرافک اہراموں میں تبدیلیوں کا اثر</t>
  </si>
  <si>
    <t>sV-KQ91Fnck</t>
  </si>
  <si>
    <t>https://www.youtube.com/watch?v=sV-KQ91Fnck</t>
  </si>
  <si>
    <t>4_jtE3i5xUI</t>
  </si>
  <si>
    <t>https://www.youtube.com/watch?v=4_jtE3i5xUI</t>
  </si>
  <si>
    <t>https://drive.google.com/file/d/1XYM4XdufstEshKDkPwT9XUDuiep9cqht/view?usp=drive_link</t>
  </si>
  <si>
    <t>Population Rate</t>
  </si>
  <si>
    <t>Population growth rate based on birth and death rates</t>
  </si>
  <si>
    <t>آبادی کی شرح</t>
  </si>
  <si>
    <t>پیدائش اور اموات کی شرح پر مبنی آبادی میں شرح نمو</t>
  </si>
  <si>
    <t>R2yPeLJsPOo</t>
  </si>
  <si>
    <t>https://www.youtube.com/watch?v=R2yPeLJsPOo</t>
  </si>
  <si>
    <t>Qrzf2TgNcLs</t>
  </si>
  <si>
    <t>https://www.youtube.com/watch?v=Qrzf2TgNcLs</t>
  </si>
  <si>
    <t>https://drive.google.com/file/d/1PWb5WozL6x_b6l2u8OjTr748R-p1B40T/view?usp=drive_link</t>
  </si>
  <si>
    <t>Eutrophication</t>
  </si>
  <si>
    <t>Eutrophication and dead zones</t>
  </si>
  <si>
    <t>eutrophication</t>
  </si>
  <si>
    <t>eutrophication اور مردہ زون</t>
  </si>
  <si>
    <t>RLm_7nbC2OI</t>
  </si>
  <si>
    <t>https://www.youtube.com/watch?v=RLm_7nbC2OI</t>
  </si>
  <si>
    <t>hIENhMla_c4</t>
  </si>
  <si>
    <t>https://www.youtube.com/watch?v=hIENhMla_c4</t>
  </si>
  <si>
    <t>https://drive.google.com/file/d/1XfLPWCS04ORWAN3G9vusjYyGD2xjeFv_/view?usp=drive_link</t>
  </si>
  <si>
    <t>Food Web</t>
  </si>
  <si>
    <t>Example identifying roles in a food web</t>
  </si>
  <si>
    <t>فوڈ ویب</t>
  </si>
  <si>
    <t>مثال کے طور پر کسی فوڈ ویب میں کردار کی نشاندہی کرنا</t>
  </si>
  <si>
    <t>xL96QwxwbG0</t>
  </si>
  <si>
    <t>https://www.youtube.com/watch?v=xL96QwxwbG0</t>
  </si>
  <si>
    <t>6sFhJmu_oIo</t>
  </si>
  <si>
    <t>https://www.youtube.com/watch?v=6sFhJmu_oIo</t>
  </si>
  <si>
    <t>https://drive.google.com/file/d/1eL_Snb-fThf5a2ikVUWqFTVjY63feped/view?usp=drive_link</t>
  </si>
  <si>
    <t>Interactions between populations</t>
  </si>
  <si>
    <t>آبادی کے مابین تعامل</t>
  </si>
  <si>
    <t>q2zdiLn3gSE</t>
  </si>
  <si>
    <t>https://www.youtube.com/watch?v=q2zdiLn3gSE</t>
  </si>
  <si>
    <t>QA_t5zuiASc</t>
  </si>
  <si>
    <t>https://www.youtube.com/watch?v=QA_t5zuiASc</t>
  </si>
  <si>
    <t>https://drive.google.com/file/d/1gfblnMxl72qiIAABv_fox0b1uAVFw6vt/view?usp=drive_link</t>
  </si>
  <si>
    <t>Ecosystems and biomes</t>
  </si>
  <si>
    <t>ماحولیاتی نظام اور بایومس</t>
  </si>
  <si>
    <t>A495e31cDdE</t>
  </si>
  <si>
    <t>https://www.youtube.com/watch?v=A495e31cDdE</t>
  </si>
  <si>
    <t>dCl767q8V-c</t>
  </si>
  <si>
    <t>https://www.youtube.com/watch?v=dCl767q8V-c</t>
  </si>
  <si>
    <t>https://drive.google.com/file/d/1vM6cgaXUqz1uL8eQehsIoroRlDs7ExEq/view?usp=drive_link</t>
  </si>
  <si>
    <t>Energy and matter in Ecology</t>
  </si>
  <si>
    <t>Flow of energy and matter through ecosystems</t>
  </si>
  <si>
    <t>ماحولیات میں توانائی اور ماد .ہ</t>
  </si>
  <si>
    <t>ماحولیاتی نظام کے ذریعے توانائی اور مادے کا بہاؤ</t>
  </si>
  <si>
    <t>TitrRpMUt0I</t>
  </si>
  <si>
    <t>https://www.youtube.com/watch?v=TitrRpMUt0I</t>
  </si>
  <si>
    <t>xB6UG0HKgD0</t>
  </si>
  <si>
    <t>https://www.youtube.com/watch?v=xB6UG0HKgD0</t>
  </si>
  <si>
    <t>https://drive.google.com/file/d/1WNsTfYzdYNLrz6b168ZXiLHxsdPgVkBY/view?usp=drive_link</t>
  </si>
  <si>
    <t>Life History</t>
  </si>
  <si>
    <t>Life history strategies and fecundity</t>
  </si>
  <si>
    <t>زندگی کی تاریخ کی حکمت عملی اور fecundity</t>
  </si>
  <si>
    <t>mAdUjImDx58</t>
  </si>
  <si>
    <t>https://www.youtube.com/watch?v=mAdUjImDx58</t>
  </si>
  <si>
    <t>vqzNjSBjQ4w</t>
  </si>
  <si>
    <t>https://www.youtube.com/watch?v=vqzNjSBjQ4w</t>
  </si>
  <si>
    <t>https://drive.google.com/file/d/1Tsu5mr-g52qwtw38rgN8W1u1TGdAVJLH/view?usp=drive_link</t>
  </si>
  <si>
    <t>Population regulation</t>
  </si>
  <si>
    <t>آبادی کا ضابطہ</t>
  </si>
  <si>
    <t>6IS_M6CX7FE</t>
  </si>
  <si>
    <t>https://www.youtube.com/watch?v=6IS_M6CX7FE</t>
  </si>
  <si>
    <t>vqfSAOLSVUI</t>
  </si>
  <si>
    <t>https://www.youtube.com/watch?v=vqfSAOLSVUI</t>
  </si>
  <si>
    <t>https://drive.google.com/file/d/1B3hZdc1PmHNhyCJQrVrtXA555_cL_3po/view?usp=drive_link</t>
  </si>
  <si>
    <t>Growth in Populations</t>
  </si>
  <si>
    <t>Exponential and logistic growth in populations</t>
  </si>
  <si>
    <t>آبادی میں اضافہ</t>
  </si>
  <si>
    <t>آبادی میں صریح اور لاجسٹک نمو</t>
  </si>
  <si>
    <t>KyAKEisg2PQ</t>
  </si>
  <si>
    <t>https://www.youtube.com/watch?v=KyAKEisg2PQ</t>
  </si>
  <si>
    <t>dDhhwdMVJXs</t>
  </si>
  <si>
    <t>https://www.youtube.com/watch?v=dDhhwdMVJXs</t>
  </si>
  <si>
    <t>https://drive.google.com/file/d/14WprHhJiHCdQO3FdFR1u5Jku8c15WSro/view?usp=drive_link</t>
  </si>
  <si>
    <t>Index of Diversity</t>
  </si>
  <si>
    <t>Simpson's index of diversity</t>
  </si>
  <si>
    <t>تنوع کا اشاریہ</t>
  </si>
  <si>
    <t>سمپسن کا تنوع کا اشاریہ</t>
  </si>
  <si>
    <t>bfxhh7l-LQw</t>
  </si>
  <si>
    <t>https://www.youtube.com/watch?v=bfxhh7l-LQw</t>
  </si>
  <si>
    <t>9lt8VE28veI</t>
  </si>
  <si>
    <t>https://www.youtube.com/watch?v=9lt8VE28veI</t>
  </si>
  <si>
    <t>https://drive.google.com/file/d/19mnpEe18-xG38VgDKN45cUQY6azATo2w/view?usp=drive_link</t>
  </si>
  <si>
    <t>Ecosystem</t>
  </si>
  <si>
    <t>Adaptation and environmental change</t>
  </si>
  <si>
    <t>Extinction</t>
  </si>
  <si>
    <t>ماحولیاتی نظام</t>
  </si>
  <si>
    <t>موافقت اور ماحولیاتی تبدیلی</t>
  </si>
  <si>
    <t>معدومیت</t>
  </si>
  <si>
    <t>gmr5QYeFJ4g</t>
  </si>
  <si>
    <t>https://www.youtube.com/watch?v=gmr5QYeFJ4g</t>
  </si>
  <si>
    <t>FTvPVwv8iko</t>
  </si>
  <si>
    <t>https://www.youtube.com/watch?v=FTvPVwv8iko</t>
  </si>
  <si>
    <t>https://drive.google.com/file/d/1Mk6aWidimr9beVl5axFeiGs-_FDLdMYE/view?usp=drive_link</t>
  </si>
  <si>
    <t>Interactions in ecosystems</t>
  </si>
  <si>
    <t>Human impacts on ecosystems</t>
  </si>
  <si>
    <t>ماحولیاتی نظام میں تعامل</t>
  </si>
  <si>
    <t>ماحولیاتی نظام پر انسانی اثرات</t>
  </si>
  <si>
    <t>K10qnzCYH54</t>
  </si>
  <si>
    <t>https://www.youtube.com/watch?v=K10qnzCYH54</t>
  </si>
  <si>
    <t>bCCWVUBL7j0</t>
  </si>
  <si>
    <t>https://www.youtube.com/watch?v=bCCWVUBL7j0</t>
  </si>
  <si>
    <t>https://drive.google.com/file/d/1-Pirrm_Ud-ZZ7tAHZoFvbwi_chi3kkrt/view?usp=drive_link</t>
  </si>
  <si>
    <t>Animal behavior and offspring success</t>
  </si>
  <si>
    <t>جانوروں کے طرز عمل اور اولاد کی کامیابی</t>
  </si>
  <si>
    <t>txrCIhujs0g</t>
  </si>
  <si>
    <t>https://www.youtube.com/watch?v=txrCIhujs0g</t>
  </si>
  <si>
    <t>B_wYFK7ZumU</t>
  </si>
  <si>
    <t>https://www.youtube.com/watch?v=B_wYFK7ZumU</t>
  </si>
  <si>
    <t>https://drive.google.com/file/d/1mtJ7QFypxvAxkScpfAPZK5KLFxUdfeya/view?usp=drive_link</t>
  </si>
  <si>
    <t>Populations, communities, and ecosystems</t>
  </si>
  <si>
    <t>آبادی ، برادری اور ماحولیاتی نظام</t>
  </si>
  <si>
    <t>xzINev2Bd8s</t>
  </si>
  <si>
    <t>https://www.youtube.com/watch?v=xzINev2Bd8s</t>
  </si>
  <si>
    <t>Ei_ZY44olPk</t>
  </si>
  <si>
    <t>https://www.youtube.com/watch?v=Ei_ZY44olPk</t>
  </si>
  <si>
    <t>https://drive.google.com/file/d/1SfXBfGkSmjLsKdgFu7fTWnCXgJb1CxfE/view?usp=drive_link</t>
  </si>
  <si>
    <t>Environmental Science</t>
  </si>
  <si>
    <t>Pathogens and the environment</t>
  </si>
  <si>
    <t>ماحولیاتی سائنس</t>
  </si>
  <si>
    <t>پیتھوجینز اور ماحول</t>
  </si>
  <si>
    <t>wyd0ozxbWkk</t>
  </si>
  <si>
    <t>https://www.youtube.com/watch?v=wyd0ozxbWkk</t>
  </si>
  <si>
    <t>CPQge-QW7zw</t>
  </si>
  <si>
    <t>https://www.youtube.com/watch?v=CPQge-QW7zw</t>
  </si>
  <si>
    <t>https://drive.google.com/file/d/1PLymNNJzmpQ2o0N2DiRN8GtqukVnlhO8/view?usp=drive_link</t>
  </si>
  <si>
    <t>Human impact on aquatic environments</t>
  </si>
  <si>
    <t>آبی ماحول پر انسانی اثرات</t>
  </si>
  <si>
    <t>nZjMRq9tev8</t>
  </si>
  <si>
    <t>https://www.youtube.com/watch?v=nZjMRq9tev8</t>
  </si>
  <si>
    <t>GhEOUcAmO8c</t>
  </si>
  <si>
    <t>https://www.youtube.com/watch?v=GhEOUcAmO8c</t>
  </si>
  <si>
    <t>https://drive.google.com/file/d/1bpOWzdu8p1p3YCxwH9GuJTbNV2EqNgsn/view?usp=drive_link</t>
  </si>
  <si>
    <t>Inheritance and variation</t>
  </si>
  <si>
    <t>Genes, traits, and the environment</t>
  </si>
  <si>
    <t>وراثت اور تغیر</t>
  </si>
  <si>
    <t>جین ، خصائص اور ماحول</t>
  </si>
  <si>
    <t>OR9j5hog1mQ</t>
  </si>
  <si>
    <t>https://www.youtube.com/watch?v=OR9j5hog1mQ</t>
  </si>
  <si>
    <t>IhVjntCL_a4</t>
  </si>
  <si>
    <t>https://www.youtube.com/watch?v=IhVjntCL_a4</t>
  </si>
  <si>
    <t>https://drive.google.com/file/d/1jNvG3Zli6o_iBtbJygMZtyi20z9MGefn/view?usp=drive_link</t>
  </si>
  <si>
    <t>Biodiversity and human impacts</t>
  </si>
  <si>
    <t>Biodiversity</t>
  </si>
  <si>
    <t>حیاتیاتی تنوع اور انسانی اثرات</t>
  </si>
  <si>
    <t>حیاتیاتی تنوع</t>
  </si>
  <si>
    <t>TZ-S9sc6HYM</t>
  </si>
  <si>
    <t>https://www.youtube.com/watch?v=TZ-S9sc6HYM</t>
  </si>
  <si>
    <t>KfWniQ5kWDw</t>
  </si>
  <si>
    <t>https://www.youtube.com/watch?v=KfWniQ5kWDw</t>
  </si>
  <si>
    <t>https://drive.google.com/file/d/1Pbw2uNfOVZ7-vmiBnGk4oWJJtZLhkJkc/view?usp=drive_link</t>
  </si>
  <si>
    <t>Biotechnology</t>
  </si>
  <si>
    <t>Types of Bioreactors</t>
  </si>
  <si>
    <t>Bioreactors simple stirred and sparged</t>
  </si>
  <si>
    <t>بائیوٹیکنالوجی</t>
  </si>
  <si>
    <t>بائیوریکٹر کی اقسام</t>
  </si>
  <si>
    <t>بائیوریکٹر سادہ ہلچل اور پھیل گیا</t>
  </si>
  <si>
    <t>rfIkOkPENdY</t>
  </si>
  <si>
    <t>https://www.youtube.com/watch?v=rfIkOkPENdY</t>
  </si>
  <si>
    <t>HFrSBvAm-_0</t>
  </si>
  <si>
    <t>https://www.youtube.com/watch?v=HFrSBvAm-_0</t>
  </si>
  <si>
    <t>https://drive.google.com/file/d/1Q0V10w2p7qSMyQGzY0mCKPYFDEuWoS8c/view?usp=drive_link</t>
  </si>
  <si>
    <t>Xray</t>
  </si>
  <si>
    <t>Adequacy of the lateral cervical spine x-ray</t>
  </si>
  <si>
    <t>xray</t>
  </si>
  <si>
    <t>لیٹرل گریوا ریڑھ کی ہڈی ایکس رے کی اہلیت</t>
  </si>
  <si>
    <t>cbkTTluHaTw</t>
  </si>
  <si>
    <t>https://www.youtube.com/watch?v=cbkTTluHaTw</t>
  </si>
  <si>
    <t>Fs-WsX6-eOc</t>
  </si>
  <si>
    <t>https://www.youtube.com/watch?v=Fs-WsX6-eOc</t>
  </si>
  <si>
    <t>https://drive.google.com/file/d/1euH6VYe09JOURH1MsFDaa0aUi4II2Am8/view?usp=drive_link</t>
  </si>
  <si>
    <t>Assessing alignment of the lateral cervical spine (neck) x-ray</t>
  </si>
  <si>
    <t>پس منظر گریوا ریڑھ کی ہڈی (گردن) ایکس رے کی سیدھ کا اندازہ لگانا</t>
  </si>
  <si>
    <t>PV5u5xskBKM</t>
  </si>
  <si>
    <t>https://www.youtube.com/watch?v=PV5u5xskBKM</t>
  </si>
  <si>
    <t>iH-MoboZ-E8</t>
  </si>
  <si>
    <t>https://www.youtube.com/watch?v=iH-MoboZ-E8</t>
  </si>
  <si>
    <t>https://drive.google.com/file/d/1X1huW6Pnlf3-NeRYN_3yfSofBrOH9VTL/view?usp=drive_link</t>
  </si>
  <si>
    <t>Cervical spine protection in airway management</t>
  </si>
  <si>
    <t>ایئر وے مینجمنٹ میں گریوا ریڑھ کی ہڈی کا تحفظ</t>
  </si>
  <si>
    <t>DJY89_jC_ZY</t>
  </si>
  <si>
    <t>https://www.youtube.com/watch?v=DJY89_jC_ZY</t>
  </si>
  <si>
    <t>XnY-yejeUgw</t>
  </si>
  <si>
    <t>https://www.youtube.com/watch?v=XnY-yejeUgw</t>
  </si>
  <si>
    <t>https://drive.google.com/file/d/1VdJ_-JWXMHuBQ7dDuUCZ8_Dn4oNVesW7/view?usp=sharing</t>
  </si>
  <si>
    <t>Immune system</t>
  </si>
  <si>
    <t>Types of Immunity</t>
  </si>
  <si>
    <t>Active &amp; passive immunity</t>
  </si>
  <si>
    <t>مدافعتی سسٹم</t>
  </si>
  <si>
    <t>استثنیٰ کی اقسام</t>
  </si>
  <si>
    <t>فعال اور غیر فعال استثنیٰ</t>
  </si>
  <si>
    <t>2EKIqr4T8Ng</t>
  </si>
  <si>
    <t>https://www.youtube.com/watch?v=2EKIqr4T8Ng</t>
  </si>
  <si>
    <t>Uz4P_R1-RYA</t>
  </si>
  <si>
    <t>https://www.youtube.com/watch?v=Uz4P_R1-RYA</t>
  </si>
  <si>
    <t>https://drive.google.com/file/d/11q-zrnFd2PxYUOYj4U37XXJO1cA5PvQ7/view?usp=drive_link</t>
  </si>
  <si>
    <t>Types of Immune responses</t>
  </si>
  <si>
    <t>Types of immune responses innate and adaptive</t>
  </si>
  <si>
    <t>مدافعتی ردعمل کی اقسام</t>
  </si>
  <si>
    <t>مدافعتی ردعمل کی اقسام فطری اور انکولی</t>
  </si>
  <si>
    <t>rp7T4IItbtM</t>
  </si>
  <si>
    <t>https://www.youtube.com/watch?v=rp7T4IItbtM</t>
  </si>
  <si>
    <t>ZweJz-JqXnM</t>
  </si>
  <si>
    <t>https://www.youtube.com/watch?v=ZweJz-JqXnM</t>
  </si>
  <si>
    <t>https://drive.google.com/file/d/1VcgXuk5DTSZoqe91US2cFsjE3s8Nk8G_/view?usp=drive_link</t>
  </si>
  <si>
    <t>Self vs. non-self immunity</t>
  </si>
  <si>
    <t>خود بمقابلہ غیر خود استثنیٰ</t>
  </si>
  <si>
    <t>afM6_VFaIss</t>
  </si>
  <si>
    <t>https://www.youtube.com/watch?v=afM6_VFaIss</t>
  </si>
  <si>
    <t>OHUuvZG6Y98</t>
  </si>
  <si>
    <t>https://www.youtube.com/watch?v=OHUuvZG6Y98</t>
  </si>
  <si>
    <t>https://drive.google.com/file/d/1lkjuQ2Amc9xHiFDcHPZp3XMzeHf3mfdQ/view?usp=drive_link</t>
  </si>
  <si>
    <t>Immune system physiology</t>
  </si>
  <si>
    <t>Role of phagocytes in innate or nonspecific immune system</t>
  </si>
  <si>
    <t>مدافعتی نظام فزیولوجی</t>
  </si>
  <si>
    <t>فطری یا غیر ضروری مدافعتی نظام میں فگوسائٹس کا کردار</t>
  </si>
  <si>
    <t>O1N2rENXq_Y</t>
  </si>
  <si>
    <t>https://www.youtube.com/watch?v=O1N2rENXq_Y</t>
  </si>
  <si>
    <t>tG7ysqUKcyE</t>
  </si>
  <si>
    <t>https://www.youtube.com/watch?v=tG7ysqUKcyE</t>
  </si>
  <si>
    <t>https://drive.google.com/file/d/1ANZmHZTdjEoS8t0lODFz9DRVtwhByFbG/view?usp=drive_link</t>
  </si>
  <si>
    <t>How white blood cells move around</t>
  </si>
  <si>
    <t>کس طرح سفید خون کے خلیات گھومتے ہیں</t>
  </si>
  <si>
    <t>LXFQG4Ugreo</t>
  </si>
  <si>
    <t>https://www.youtube.com/watch?v=LXFQG4Ugreo</t>
  </si>
  <si>
    <t>lSS6Dn9pkzk</t>
  </si>
  <si>
    <t>https://www.youtube.com/watch?v=lSS6Dn9pkzk</t>
  </si>
  <si>
    <t>https://drive.google.com/file/d/1GzxFwwfwt-vtAndy6WMrMjn2U3yNQPln/view?usp=drive_link</t>
  </si>
  <si>
    <t>B lymphocytes b cells</t>
  </si>
  <si>
    <t>بی لیمفوسائٹس بی سیل</t>
  </si>
  <si>
    <t>Z36dUduOk1Y</t>
  </si>
  <si>
    <t>https://www.youtube.com/watch?v=Z36dUduOk1Y</t>
  </si>
  <si>
    <t>Igq5kSZpBYE</t>
  </si>
  <si>
    <t>https://www.youtube.com/watch?v=Igq5kSZpBYE</t>
  </si>
  <si>
    <t>https://drive.google.com/file/d/1dXms_7VmoNWlEQB9_01OAKSc_MGTGGpz/view?usp=drive_link</t>
  </si>
  <si>
    <t>Cytotoxic t cells</t>
  </si>
  <si>
    <t>سائٹوٹوکسک ٹی سیل</t>
  </si>
  <si>
    <t>oqI4skjr6lQ</t>
  </si>
  <si>
    <t>https://www.youtube.com/watch?v=oqI4skjr6lQ</t>
  </si>
  <si>
    <t>o7aJ3M8aM34</t>
  </si>
  <si>
    <t>https://www.youtube.com/watch?v=o7aJ3M8aM34</t>
  </si>
  <si>
    <t>https://drive.google.com/file/d/1m7UN5i1xofIziKxz_7ZVPGdpA3oP_l1I/view?usp=drive_link</t>
  </si>
  <si>
    <t>Cytotoxic t cells and mhc i complexes</t>
  </si>
  <si>
    <t>سائٹوٹوکسک ٹی سیلز اور ایم ایچ سی I کمپلیکس</t>
  </si>
  <si>
    <t>YdBXHm3edL8</t>
  </si>
  <si>
    <t>https://www.youtube.com/watch?v=YdBXHm3edL8</t>
  </si>
  <si>
    <t>mIzeba70hVY</t>
  </si>
  <si>
    <t>https://www.youtube.com/watch?v=mIzeba70hVY</t>
  </si>
  <si>
    <t>https://drive.google.com/file/d/1qeo06Tqd-3Sbuqg41J4Yd3UfEFcM-1nx/view?usp=drive_link</t>
  </si>
  <si>
    <t>Helper t cells</t>
  </si>
  <si>
    <t>مددگار ٹی سیل</t>
  </si>
  <si>
    <t>uwMYpTYsNZM</t>
  </si>
  <si>
    <t>https://www.youtube.com/watch?v=uwMYpTYsNZM</t>
  </si>
  <si>
    <t>KTi1uAdDYMw</t>
  </si>
  <si>
    <t>https://www.youtube.com/watch?v=KTi1uAdDYMw</t>
  </si>
  <si>
    <t>https://drive.google.com/file/d/1G_YOSDe8ZZBJaf_EpWJByS9bXUea7ajS/view?usp=drive_link</t>
  </si>
  <si>
    <t>Tumor suppressors</t>
  </si>
  <si>
    <t>ٹیومر دبانے والے</t>
  </si>
  <si>
    <t>XhSsMjuzt9Y</t>
  </si>
  <si>
    <t>https://www.youtube.com/watch?v=XhSsMjuzt9Y</t>
  </si>
  <si>
    <t>TyMK-J3qfbs</t>
  </si>
  <si>
    <t>https://www.youtube.com/watch?v=TyMK-J3qfbs</t>
  </si>
  <si>
    <t>https://drive.google.com/file/d/1H_KrzgAncKd__s_-cW0nNoiYGozectrB/view?usp=drive_link</t>
  </si>
  <si>
    <t>Infectious diseases</t>
  </si>
  <si>
    <t>Human health Diseases and Vaccines</t>
  </si>
  <si>
    <t>When flu viruses attack!</t>
  </si>
  <si>
    <t>انفیکشن والی بیماری</t>
  </si>
  <si>
    <t>انسانی صحت کی بیماریوں اور ویکسین</t>
  </si>
  <si>
    <t>جب فلو وائرس حملہ!</t>
  </si>
  <si>
    <t>MNKXq7c3eQU</t>
  </si>
  <si>
    <t>https://www.youtube.com/watch?v=MNKXq7c3eQU</t>
  </si>
  <si>
    <t>_cKRRoh8jyQ</t>
  </si>
  <si>
    <t>https://www.youtube.com/watch?v=_cKRRoh8jyQ</t>
  </si>
  <si>
    <t>https://drive.google.com/file/d/1QWstgtAlE8Z7IyKvYezKHVMe-DAp9jsv/view?usp=drive_link</t>
  </si>
  <si>
    <t>What is the flu</t>
  </si>
  <si>
    <t>فلو کیا ہے؟</t>
  </si>
  <si>
    <t>wiWRUuRDXvc</t>
  </si>
  <si>
    <t>https://www.youtube.com/watch?v=wiWRUuRDXvc</t>
  </si>
  <si>
    <t>s9XJH9LmNjo</t>
  </si>
  <si>
    <t>https://www.youtube.com/watch?v=s9XJH9LmNjo</t>
  </si>
  <si>
    <t>https://drive.google.com/file/d/1_s-RaY08QHWtlQ-W4ia4gXESFIucvnOB/view?usp=drive_link</t>
  </si>
  <si>
    <t>Flu vaccine risks and benefits</t>
  </si>
  <si>
    <t>فلو ویکسین کے خطرات اور فوائد</t>
  </si>
  <si>
    <t>2h09oj26_H0</t>
  </si>
  <si>
    <t>https://www.youtube.com/watch?v=2h09oj26_H0</t>
  </si>
  <si>
    <t>O3kteM5MAi8</t>
  </si>
  <si>
    <t>https://www.youtube.com/watch?v=O3kteM5MAi8</t>
  </si>
  <si>
    <t>https://drive.google.com/file/d/1z0b8-i-x9_xSDnTAqPka1lb0gxWE7--a/view?usp=drive_link</t>
  </si>
  <si>
    <t>Antiviral drugs for the flu</t>
  </si>
  <si>
    <t>فلو کے لئے اینٹی ویرل دوائیں</t>
  </si>
  <si>
    <t>NaZTlnDlnOA</t>
  </si>
  <si>
    <t>https://www.youtube.com/watch?v=NaZTlnDlnOA</t>
  </si>
  <si>
    <t>WyD1TrZslhU</t>
  </si>
  <si>
    <t>https://www.youtube.com/watch?v=WyD1TrZslhU</t>
  </si>
  <si>
    <t>https://drive.google.com/file/d/1aaAyifdq9uFGPv-7OUYbcF9K3YSRLSlO/view?usp=drive_link</t>
  </si>
  <si>
    <t>Genetic shift in flu</t>
  </si>
  <si>
    <t>فلو میں جینیاتی شفٹ</t>
  </si>
  <si>
    <t>-J--4Jc5FB0</t>
  </si>
  <si>
    <t>https://www.youtube.com/watch?v=-J--4Jc5FB0</t>
  </si>
  <si>
    <t>1Ba8PKOWfP0</t>
  </si>
  <si>
    <t>https://www.youtube.com/watch?v=1Ba8PKOWfP0</t>
  </si>
  <si>
    <t>https://drive.google.com/file/d/1mvKr5LQFTEzJyQtDOG-i_4rjA56nSGgJ/view?usp=drive_link</t>
  </si>
  <si>
    <t>Three types of flu</t>
  </si>
  <si>
    <t>فلو کی تین اقسام</t>
  </si>
  <si>
    <t>XCdvo5fv-W0</t>
  </si>
  <si>
    <t>https://www.youtube.com/watch?v=XCdvo5fv-W0</t>
  </si>
  <si>
    <t>OJPd0RIbIrM</t>
  </si>
  <si>
    <t>https://www.youtube.com/watch?v=OJPd0RIbIrM</t>
  </si>
  <si>
    <t>https://drive.google.com/file/d/10rQWPPt_uirxUQFKnuqQN0ym4MAMhBXU/view?usp=drive_link</t>
  </si>
  <si>
    <t>Flu surveillance</t>
  </si>
  <si>
    <t>فلو نگرانی</t>
  </si>
  <si>
    <t>5ui43_O0RVQ</t>
  </si>
  <si>
    <t>https://www.youtube.com/watch?v=5ui43_O0RVQ</t>
  </si>
  <si>
    <t>shpl2vBVS5Q</t>
  </si>
  <si>
    <t>https://www.youtube.com/watch?v=shpl2vBVS5Q</t>
  </si>
  <si>
    <t>https://drive.google.com/file/d/1Ihx6m077iKYTRgMjHaBYYZ_J3Ok9gQ5x/view?usp=drive_link</t>
  </si>
  <si>
    <t>5 common flu vaccine excuses</t>
  </si>
  <si>
    <t>5 عام فلو ویکسین بہانے</t>
  </si>
  <si>
    <t>wDghWK_Rr_E</t>
  </si>
  <si>
    <t>https://www.youtube.com/watch?v=wDghWK_Rr_E</t>
  </si>
  <si>
    <t>o_JWPfP1Jgc</t>
  </si>
  <si>
    <t>https://www.youtube.com/watch?v=o_JWPfP1Jgc</t>
  </si>
  <si>
    <t>https://drive.google.com/file/d/1rKc2B7u499_B5pfWX-nUP8RG4JtAv6qQ/view?usp=drive_link</t>
  </si>
  <si>
    <t>Flu shift and drift</t>
  </si>
  <si>
    <t>فلو شفٹ اور بڑھے ہوئے</t>
  </si>
  <si>
    <t>tjGGxA7AF9E</t>
  </si>
  <si>
    <t>https://www.youtube.com/watch?v=tjGGxA7AF9E</t>
  </si>
  <si>
    <t>P7iQADuwKYU</t>
  </si>
  <si>
    <t>https://www.youtube.com/watch?v=P7iQADuwKYU</t>
  </si>
  <si>
    <t>https://drive.google.com/file/d/19I3UgE6zrAEshn63WU_pzWyv9cSMNXd4/view?usp=drive_link</t>
  </si>
  <si>
    <t>Flu pathophysiology</t>
  </si>
  <si>
    <t>فلو پیتھوفیسولوجی</t>
  </si>
  <si>
    <t>sZWP9b6u_5o</t>
  </si>
  <si>
    <t>https://www.youtube.com/watch?v=sZWP9b6u_5o</t>
  </si>
  <si>
    <t>30HQ5TzDtOE</t>
  </si>
  <si>
    <t>https://www.youtube.com/watch?v=30HQ5TzDtOE</t>
  </si>
  <si>
    <t>Testing for the flu</t>
  </si>
  <si>
    <t>فلو کی جانچ</t>
  </si>
  <si>
    <t>f93KCgI4DGM</t>
  </si>
  <si>
    <t>https://www.youtube.com/watch?v=f93KCgI4DGM</t>
  </si>
  <si>
    <t>z-JLVhe_W2g</t>
  </si>
  <si>
    <t>https://www.youtube.com/watch?v=z-JLVhe_W2g</t>
  </si>
  <si>
    <t>https://drive.google.com/file/d/1GqFTUH0EAvo9Obm9JUdREU3dF9X62fVr/view?usp=drive_link</t>
  </si>
  <si>
    <t>Making flu vaccine each year</t>
  </si>
  <si>
    <t>ہر سال فلو ویکسین بنانا</t>
  </si>
  <si>
    <t>Xn29pt5159k</t>
  </si>
  <si>
    <t>https://www.youtube.com/watch?v=Xn29pt5159k</t>
  </si>
  <si>
    <t>xi0Qr3PMhIs</t>
  </si>
  <si>
    <t>https://www.youtube.com/watch?v=xi0Qr3PMhIs</t>
  </si>
  <si>
    <t>https://drive.google.com/file/d/16nmk6PCO80kmBMycIhdY-bzP83QRX0po/view?usp=drive_link</t>
  </si>
  <si>
    <t>Naming the flu: h-something, n-something</t>
  </si>
  <si>
    <t>فلو کا نام لینا: H- کچھ چیز ، N- کچھ چیز</t>
  </si>
  <si>
    <t>nVbgByJNLOo</t>
  </si>
  <si>
    <t>https://www.youtube.com/watch?v=nVbgByJNLOo</t>
  </si>
  <si>
    <t>j49NOPFp4DA</t>
  </si>
  <si>
    <t>https://www.youtube.com/watch?v=j49NOPFp4DA</t>
  </si>
  <si>
    <t>https://drive.google.com/file/d/1V2-dABqJdUhqFekwfZ1xrvlPr75doRgp/view?usp=drive_link</t>
  </si>
  <si>
    <t>Vaccines and the autism myth - part 1</t>
  </si>
  <si>
    <t>ویکسین اور آٹزم کی خرافات - حصہ 1</t>
  </si>
  <si>
    <t>u6gpw_Deth8</t>
  </si>
  <si>
    <t>https://www.youtube.com/watch?v=u6gpw_Deth8</t>
  </si>
  <si>
    <t>xqo_Sv0IvUc</t>
  </si>
  <si>
    <t>https://www.youtube.com/watch?v=xqo_Sv0IvUc</t>
  </si>
  <si>
    <t>https://drive.google.com/file/d/1en7OZtouogTIfVbWn42SAJjsu5WqSISN/view?usp=drive_link</t>
  </si>
  <si>
    <t>Vaccines and the autism myth - part 2</t>
  </si>
  <si>
    <t>ویکسین اور آٹزم کی خرافات - حصہ 2</t>
  </si>
  <si>
    <t>HGb9m1dbNdM</t>
  </si>
  <si>
    <t>https://www.youtube.com/watch?v=HGb9m1dbNdM</t>
  </si>
  <si>
    <t>gvrHZyLdueo</t>
  </si>
  <si>
    <t>https://www.youtube.com/watch?v=gvrHZyLdueo</t>
  </si>
  <si>
    <t>https://drive.google.com/file/d/1P_YNBtjTlj8gxJP1gE1KLcAwe5JDAkeU/view?usp=drive_link</t>
  </si>
  <si>
    <t>Two flu vaccines (tiv and laiv)</t>
  </si>
  <si>
    <t>دو فلو ویکسین (TIV اور LAIV)</t>
  </si>
  <si>
    <t>4mXv-Pa4CMM</t>
  </si>
  <si>
    <t>https://www.youtube.com/watch?v=4mXv-Pa4CMM</t>
  </si>
  <si>
    <t>h3sph3s1YK8</t>
  </si>
  <si>
    <t>https://www.youtube.com/watch?v=h3sph3s1YK8</t>
  </si>
  <si>
    <t>https://drive.google.com/file/d/1J2tuu5SNQ_jPqczNQ_A-pcOu4Nvzlufc/view?usp=drive_link</t>
  </si>
  <si>
    <t>Catching and spreading the flu</t>
  </si>
  <si>
    <t>فلو کو پکڑنا اور پھیلانا</t>
  </si>
  <si>
    <t>6vy5CX6vK0I</t>
  </si>
  <si>
    <t>https://www.youtube.com/watch?v=6vy5CX6vK0I</t>
  </si>
  <si>
    <t>3GGizLhTSX0</t>
  </si>
  <si>
    <t>https://www.youtube.com/watch?v=3GGizLhTSX0</t>
  </si>
  <si>
    <t>https://drive.google.com/file/d/1hiOS0MMHzjj1WRIsK7MBWPwlFq9ECY6z/view?usp=drive_link</t>
  </si>
  <si>
    <t>Infectious and non infectious diseases</t>
  </si>
  <si>
    <t>متعدی اور غیر متعدی بیماریوں</t>
  </si>
  <si>
    <t>GbzUaLIb61k</t>
  </si>
  <si>
    <t>https://www.youtube.com/watch?v=GbzUaLIb61k</t>
  </si>
  <si>
    <t>4gFIgTU_zjc</t>
  </si>
  <si>
    <t>https://www.youtube.com/watch?v=4gFIgTU_zjc</t>
  </si>
  <si>
    <t>https://drive.google.com/file/d/1kgYawPZRa2KNq7cOy78bMQqN8j5DqLuL/view?usp=drive_link</t>
  </si>
  <si>
    <t>Lab values and concentrations</t>
  </si>
  <si>
    <t>Lab values</t>
  </si>
  <si>
    <t>Molarity, molality, osmolarity, osmolality, and tonicity - what's the difference?</t>
  </si>
  <si>
    <t>لیب کی اقدار اور حراستی</t>
  </si>
  <si>
    <t>لیب کی اقدار</t>
  </si>
  <si>
    <t>مولریٹی ، مولیٹی ، اوسمولریٹی ، اوسمولیٹی اور ٹونکیٹی - کیا فرق ہے؟</t>
  </si>
  <si>
    <t>o_Bb43LApog</t>
  </si>
  <si>
    <t>https://www.youtube.com/watch?v=o_Bb43LApog</t>
  </si>
  <si>
    <t>vzPyj62Tb9Y</t>
  </si>
  <si>
    <t>https://www.youtube.com/watch?v=vzPyj62Tb9Y</t>
  </si>
  <si>
    <t>https://drive.google.com/file/d/17ZKADHsxjNh-IaEDhVCchb7IwBrSxJli/view?usp=drive_link</t>
  </si>
  <si>
    <t>Molarity vs. molality</t>
  </si>
  <si>
    <t>مولریٹی بمقابلہ مولیٹی</t>
  </si>
  <si>
    <t>4VltXjR64SU</t>
  </si>
  <si>
    <t>https://www.youtube.com/watch?v=4VltXjR64SU</t>
  </si>
  <si>
    <t>e1-MLXDpXUA</t>
  </si>
  <si>
    <t>https://www.youtube.com/watch?v=e1-MLXDpXUA</t>
  </si>
  <si>
    <t>https://drive.google.com/file/d/1AKcE5CqOMaAuoTjoUx45BEQeHa3-UU3M/view?usp=drive_link</t>
  </si>
  <si>
    <t>Calculate your own osmolarity</t>
  </si>
  <si>
    <t>اپنی اپنی osmolarity کا حساب لگائیں</t>
  </si>
  <si>
    <t>H-qREcJqUhY</t>
  </si>
  <si>
    <t>https://www.youtube.com/watch?v=H-qREcJqUhY</t>
  </si>
  <si>
    <t>vkLIq-zbEeU</t>
  </si>
  <si>
    <t>https://www.youtube.com/watch?v=vkLIq-zbEeU</t>
  </si>
  <si>
    <t>https://drive.google.com/file/d/1RZ0mA_dMt6xNAItlLO6YEr819n7n667k/view?usp=drive_link</t>
  </si>
  <si>
    <t>Tonicity comparing two solutions</t>
  </si>
  <si>
    <t>ٹونکیٹی دو حلوں کا موازنہ کرنا</t>
  </si>
  <si>
    <t>VsW6NXZIUCQ</t>
  </si>
  <si>
    <t>https://www.youtube.com/watch?v=VsW6NXZIUCQ</t>
  </si>
  <si>
    <t>6zatum7y5NE</t>
  </si>
  <si>
    <t>https://www.youtube.com/watch?v=6zatum7y5NE</t>
  </si>
  <si>
    <t>https://drive.google.com/file/d/1moiLXSZgaDzS2LRlB0dOJkzjwqXT6SXT/view?usp=drive_link</t>
  </si>
  <si>
    <t>Molarity vs osmolarity</t>
  </si>
  <si>
    <t>مولریٹی بمقابلہ osmolarity</t>
  </si>
  <si>
    <t>_saunfB-wCQ</t>
  </si>
  <si>
    <t>https://www.youtube.com/watch?v=_saunfB-wCQ</t>
  </si>
  <si>
    <t>Do0_NIjeKz8</t>
  </si>
  <si>
    <t>https://www.youtube.com/watch?v=Do0_NIjeKz8</t>
  </si>
  <si>
    <t>https://drive.google.com/file/d/114PQwgTOtZOsNQ_nt2XPATqL-EWOhPli/view?usp=drive_link</t>
  </si>
  <si>
    <t>Introduction to lab values and normal ranges</t>
  </si>
  <si>
    <t>لیب کی اقدار اور عام حدود کا تعارف</t>
  </si>
  <si>
    <t>_mGszRbve9s</t>
  </si>
  <si>
    <t>https://www.youtube.com/watch?v=_mGszRbve9s</t>
  </si>
  <si>
    <t>XOXUzz2eTxE</t>
  </si>
  <si>
    <t>https://www.youtube.com/watch?v=XOXUzz2eTxE</t>
  </si>
  <si>
    <t>https://drive.google.com/file/d/1fzRj8jmynvcSqGlERYcwd6xXjCaLdPXu/view?usp=drive_link</t>
  </si>
  <si>
    <t>Health and Medicine</t>
  </si>
  <si>
    <t>صحت اور طب</t>
  </si>
  <si>
    <t>QiRiYgmBykc</t>
  </si>
  <si>
    <t>https://www.youtube.com/watch?v=QiRiYgmBykc</t>
  </si>
  <si>
    <t>https://drive.google.com/file/d/1X2HX8ATl3w8IFIlneAKn5A6NgZN9jpI8/view?usp=drive_link</t>
  </si>
  <si>
    <t>Spotting salty foods</t>
  </si>
  <si>
    <t>نمکین کھانے کی اشیاء کو اسپاٹ کرنا</t>
  </si>
  <si>
    <t>O3A47Il5h1A</t>
  </si>
  <si>
    <t>https://www.youtube.com/watch?v=O3A47Il5h1A</t>
  </si>
  <si>
    <t>DgvoxxGF0yo</t>
  </si>
  <si>
    <t>https://www.youtube.com/watch?v=DgvoxxGF0yo</t>
  </si>
  <si>
    <t>https://drive.google.com/file/d/1IYoLCEXct6ec5VqbHGH8CjgO8-byaor5/view?usp=drive_link</t>
  </si>
  <si>
    <t>Low salt diet</t>
  </si>
  <si>
    <t>نمک کی کم غذا</t>
  </si>
  <si>
    <t>54c_oPpTTP8</t>
  </si>
  <si>
    <t>https://www.youtube.com/watch?v=54c_oPpTTP8</t>
  </si>
  <si>
    <t>j3tBNCqnRZg</t>
  </si>
  <si>
    <t>https://www.youtube.com/watch?v=j3tBNCqnRZg</t>
  </si>
  <si>
    <t>https://drive.google.com/file/d/1W_ZgGX4aBMIpLscbUskI_rnynS34aGT-/view?usp=drive_link</t>
  </si>
  <si>
    <t>Strokes</t>
  </si>
  <si>
    <t>اسٹروک</t>
  </si>
  <si>
    <t>xbyfeEW56Nc</t>
  </si>
  <si>
    <t>https://www.youtube.com/watch?v=xbyfeEW56Nc</t>
  </si>
  <si>
    <t>faBlIR6_6i0</t>
  </si>
  <si>
    <t>https://www.youtube.com/watch?v=faBlIR6_6i0</t>
  </si>
  <si>
    <t>https://drive.google.com/file/d/1InsH462TIk0EotV4EMncHGFgcEcVegql/view?usp=drive_link</t>
  </si>
  <si>
    <t>Als - amyotrophic lateral sclerosis</t>
  </si>
  <si>
    <t>ALS - امیوٹروفک لیٹرل اسکلیروسیس</t>
  </si>
  <si>
    <t>tKDET9t8VTI</t>
  </si>
  <si>
    <t>https://www.youtube.com/watch?v=tKDET9t8VTI</t>
  </si>
  <si>
    <t>8ZAcOKNAXjs</t>
  </si>
  <si>
    <t>https://www.youtube.com/watch?v=8ZAcOKNAXjs</t>
  </si>
  <si>
    <t>https://drive.google.com/file/d/1p67TcpY0mf7B_IQ3h735Kk5qIdY4tiAM/view?usp=drive_link</t>
  </si>
  <si>
    <t>Calculate your own bmi</t>
  </si>
  <si>
    <t>اپنے بی ایم آئی کا حساب لگائیں</t>
  </si>
  <si>
    <t>5RXRr8PKunk</t>
  </si>
  <si>
    <t>https://www.youtube.com/watch?v=5RXRr8PKunk</t>
  </si>
  <si>
    <t>gDLgeFp4YuA</t>
  </si>
  <si>
    <t>https://www.youtube.com/watch?v=gDLgeFp4YuA</t>
  </si>
  <si>
    <t>https://drive.google.com/file/d/11MrMRY4c6H5XdS6vYlOv56cXj1KVM4YU/view?usp=drive_link</t>
  </si>
  <si>
    <t>Allergies (what causes them?)</t>
  </si>
  <si>
    <t>الرجی (ان کی وجہ کیا ہے؟)</t>
  </si>
  <si>
    <t>_joRsyd5B9I</t>
  </si>
  <si>
    <t>https://www.youtube.com/watch?v=_joRsyd5B9I</t>
  </si>
  <si>
    <t>RdvZiAbHKxw</t>
  </si>
  <si>
    <t>https://www.youtube.com/watch?v=RdvZiAbHKxw</t>
  </si>
  <si>
    <t>https://drive.google.com/file/d/1yJDDWrY_uHcz3I-YJYOjN7BiXaDLYxQp/view?usp=drive_link</t>
  </si>
  <si>
    <t>Blood types</t>
  </si>
  <si>
    <t>خون کی اقسام</t>
  </si>
  <si>
    <t>Nnqp_3HMlDU</t>
  </si>
  <si>
    <t>https://www.youtube.com/watch?v=Nnqp_3HMlDU</t>
  </si>
  <si>
    <t>W2NE4koqliQ</t>
  </si>
  <si>
    <t>https://www.youtube.com/watch?v=W2NE4koqliQ</t>
  </si>
  <si>
    <t>https://drive.google.com/file/d/1b8mkahn00h3Zp67zfwYcL8ixoiYetOPs/view?usp=drive_link</t>
  </si>
  <si>
    <t>A1c levels</t>
  </si>
  <si>
    <t>A1C کی سطح</t>
  </si>
  <si>
    <t>MOH33-jFOwo</t>
  </si>
  <si>
    <t>https://www.youtube.com/watch?v=MOH33-jFOwo</t>
  </si>
  <si>
    <t>i3p4HjNfFgQ</t>
  </si>
  <si>
    <t>https://www.youtube.com/watch?v=i3p4HjNfFgQ</t>
  </si>
  <si>
    <t>https://drive.google.com/file/d/1IeNdazFkbgahwJkYoX5USFmgfLfgYAS2/view?usp=drive_link</t>
  </si>
  <si>
    <t>Glucose insulin and diabetes</t>
  </si>
  <si>
    <t>گلوکوز انسولین اور ذیابیطس</t>
  </si>
  <si>
    <t>rPLjSY00JlE</t>
  </si>
  <si>
    <t>https://www.youtube.com/watch?v=rPLjSY00JlE</t>
  </si>
  <si>
    <t>z3o4an2sqQ8</t>
  </si>
  <si>
    <t>https://www.youtube.com/watch?v=z3o4an2sqQ8</t>
  </si>
  <si>
    <t>https://drive.google.com/file/d/1EmoMDQdkg2TknwH1ScQWcFgVKbiI2Jn-/view?usp=drive_link</t>
  </si>
  <si>
    <t>Hiv replication cycle</t>
  </si>
  <si>
    <t>ایچ آئی وی کی نقل کا چکر</t>
  </si>
  <si>
    <t>y00KY4IB8Tw</t>
  </si>
  <si>
    <t>https://www.youtube.com/watch?v=y00KY4IB8Tw</t>
  </si>
  <si>
    <t>4txGpOAVN1M</t>
  </si>
  <si>
    <t>https://www.youtube.com/watch?v=4txGpOAVN1M</t>
  </si>
  <si>
    <t>https://drive.google.com/file/d/1-AOwdLNxjwtNS5wLohT9bc5XEgBcB79u/view?usp=drive_link</t>
  </si>
  <si>
    <t>Inflammation</t>
  </si>
  <si>
    <t>سوزش</t>
  </si>
  <si>
    <t>GZ6I3T1RAnQ</t>
  </si>
  <si>
    <t>https://www.youtube.com/watch?v=GZ6I3T1RAnQ</t>
  </si>
  <si>
    <t>LqNGQ6qEjOw</t>
  </si>
  <si>
    <t>https://www.youtube.com/watch?v=LqNGQ6qEjOw</t>
  </si>
  <si>
    <t>https://drive.google.com/file/d/1I-42c48gc-Mhm0hnbtoDkMF6FFwT1oOs/view?usp=drive_link</t>
  </si>
  <si>
    <t>Bacterial meningitis</t>
  </si>
  <si>
    <t>بیکٹیریل میننجائٹس</t>
  </si>
  <si>
    <t>CnXuSCaCNBo</t>
  </si>
  <si>
    <t>https://www.youtube.com/watch?v=CnXuSCaCNBo</t>
  </si>
  <si>
    <t>FIBUyszKWwg</t>
  </si>
  <si>
    <t>https://www.youtube.com/watch?v=FIBUyszKWwg</t>
  </si>
  <si>
    <t>https://drive.google.com/file/d/1eE5f1AQO4kckgebQxpAP_2fg_r0jfOPv/view?usp=drive_link</t>
  </si>
  <si>
    <t>Cancer</t>
  </si>
  <si>
    <t>کینسر</t>
  </si>
  <si>
    <t>RZhL7LDPk8w</t>
  </si>
  <si>
    <t>https://www.youtube.com/watch?v=RZhL7LDPk8w</t>
  </si>
  <si>
    <t>aROy8y6CQPQ</t>
  </si>
  <si>
    <t>https://www.youtube.com/watch?v=aROy8y6CQPQ</t>
  </si>
  <si>
    <t>https://drive.google.com/file/d/1j-lx-V1Ncf9Mf78MFUszOETGeIZszz_X/view?usp=drive_link</t>
  </si>
  <si>
    <t>Precocious puberty</t>
  </si>
  <si>
    <t>تیز بلوغت</t>
  </si>
  <si>
    <t>XhYQYVQq6K0</t>
  </si>
  <si>
    <t>https://www.youtube.com/watch?v=XhYQYVQq6K0</t>
  </si>
  <si>
    <t>u2rMDU4T1-U</t>
  </si>
  <si>
    <t>https://www.youtube.com/watch?v=u2rMDU4T1-U</t>
  </si>
  <si>
    <t>https://drive.google.com/file/d/1-3FEb8QWzbZ7OMER_yxtO3eoi3i4Vds_/view?usp=drive_link</t>
  </si>
  <si>
    <t>Southern blot</t>
  </si>
  <si>
    <t>جنوبی بلٹ</t>
  </si>
  <si>
    <t>Zps2uH8aWVU</t>
  </si>
  <si>
    <t>https://www.youtube.com/watch?v=Zps2uH8aWVU</t>
  </si>
  <si>
    <t>VQQ1IDVAYr0</t>
  </si>
  <si>
    <t>https://www.youtube.com/watch?v=VQQ1IDVAYr0</t>
  </si>
  <si>
    <t>https://drive.google.com/file/d/1YAIhB6ll-WdFjvs50FDdceI-RfVF6cDz/view?usp=drive_link</t>
  </si>
  <si>
    <t>R nought and vaccine coverage</t>
  </si>
  <si>
    <t>r noted اور ویکسین کی کوریج</t>
  </si>
  <si>
    <t>sMA116kzyK4</t>
  </si>
  <si>
    <t>https://www.youtube.com/watch?v=sMA116kzyK4</t>
  </si>
  <si>
    <t>VZoKXzM2ddU</t>
  </si>
  <si>
    <t>https://www.youtube.com/watch?v=VZoKXzM2ddU</t>
  </si>
  <si>
    <t>https://drive.google.com/file/d/1JqdZ_tyMVPgvAkdMc-YaManlQBEoP7xS/view?usp=drive_link</t>
  </si>
  <si>
    <t>Please recheck spellings of nought in the title</t>
  </si>
  <si>
    <t>Understanding r nought</t>
  </si>
  <si>
    <t>افہام و تفہیم</t>
  </si>
  <si>
    <t>jKUGZvW99os</t>
  </si>
  <si>
    <t>https://www.youtube.com/watch?v=jKUGZvW99os</t>
  </si>
  <si>
    <t>lRPeJ8Wz0WQ</t>
  </si>
  <si>
    <t>https://www.youtube.com/watch?v=lRPeJ8Wz0WQ</t>
  </si>
  <si>
    <t>https://drive.google.com/file/d/1FnmwQPjaEKxaOCXtCbUigHFJGVr0a7F8/view?usp=drive_link</t>
  </si>
  <si>
    <t xml:space="preserve">KAU Youtube Slug </t>
  </si>
  <si>
    <t>KAU Youtube URL</t>
  </si>
  <si>
    <t>Basic Microeconomics</t>
  </si>
  <si>
    <t>Fundamentals of an Economy</t>
  </si>
  <si>
    <t>Introduction to economics</t>
  </si>
  <si>
    <t>بنیادی مائکرو اکنامکس</t>
  </si>
  <si>
    <t>معیشت کے بنیادی اصول</t>
  </si>
  <si>
    <t>معاشیات کا تعارف</t>
  </si>
  <si>
    <t>8JYP_wU1JTU</t>
  </si>
  <si>
    <t>https://www.youtube.com/watch?v=8JYP_wU1JTU</t>
  </si>
  <si>
    <t>OpvioUpIwXo</t>
  </si>
  <si>
    <t>https://www.youtube.com/watch?v=OpvioUpIwXo</t>
  </si>
  <si>
    <t>https://drive.google.com/file/d/1-COrCmOMg8m0Kv2yRYuJAcY4le_3Vctv/view?usp=drive_link</t>
  </si>
  <si>
    <t>Kiran Siddiqui / Shariq Thara</t>
  </si>
  <si>
    <t>Scarcity</t>
  </si>
  <si>
    <t>قلت</t>
  </si>
  <si>
    <t>iy-fhpbTH9E</t>
  </si>
  <si>
    <t>https://www.youtube.com/watch?v=iy-fhpbTH9E</t>
  </si>
  <si>
    <t>TYMwXcWRHd4</t>
  </si>
  <si>
    <t>https://www.youtube.com/watch?v=TYMwXcWRHd4</t>
  </si>
  <si>
    <t>https://drive.google.com/file/d/1jPxVRiUS7fBd-clBlx78KKn3OOiHX78u/view?usp=drive_link</t>
  </si>
  <si>
    <t>Scarcity and rivalry</t>
  </si>
  <si>
    <t>قلت اور دشمنی</t>
  </si>
  <si>
    <t>uVA1-m8SVvA</t>
  </si>
  <si>
    <t>https://www.youtube.com/watch?v=uVA1-m8SVvA</t>
  </si>
  <si>
    <t>LDPnx1I8Fi4</t>
  </si>
  <si>
    <t>https://www.youtube.com/watch?v=LDPnx1I8Fi4</t>
  </si>
  <si>
    <t>https://drive.google.com/file/d/1Gu0e_sH8tH2uj1U_Rk9JwFW_meHtoErL/view?usp=drive_link</t>
  </si>
  <si>
    <t>Four factors of production</t>
  </si>
  <si>
    <t>پیداوار کے چار عوامل</t>
  </si>
  <si>
    <t>-IvwoqPh1_I</t>
  </si>
  <si>
    <t>https://www.youtube.com/watch?v=-IvwoqPh1_I</t>
  </si>
  <si>
    <t>Q1C0yC6Q0CM</t>
  </si>
  <si>
    <t>https://www.youtube.com/watch?v=Q1C0yC6Q0CM</t>
  </si>
  <si>
    <t>https://drive.google.com/file/d/11pfji1P1n8fjyIzKlUq1fGGMRIIdaJ2X/view?usp=drive_link</t>
  </si>
  <si>
    <t>Economic models</t>
  </si>
  <si>
    <t>معاشی ماڈل</t>
  </si>
  <si>
    <t>7n_Hf_UsW7I</t>
  </si>
  <si>
    <t>https://www.youtube.com/watch?v=7n_Hf_UsW7I</t>
  </si>
  <si>
    <t>1JOcCwiLgEw</t>
  </si>
  <si>
    <t>https://www.youtube.com/watch?v=1JOcCwiLgEw</t>
  </si>
  <si>
    <t>https://drive.google.com/file/d/1zrx9jxEmn20u4PtB_2tk5YX447IdRkqd/view?usp=drive_link</t>
  </si>
  <si>
    <t>Normative and positive statements</t>
  </si>
  <si>
    <t>معیاری اور مثبت بیانات</t>
  </si>
  <si>
    <t>YtX6SGw7E3c</t>
  </si>
  <si>
    <t>https://www.youtube.com/watch?v=YtX6SGw7E3c</t>
  </si>
  <si>
    <t>tQCOp5qIZjQ</t>
  </si>
  <si>
    <t>https://www.youtube.com/watch?v=tQCOp5qIZjQ</t>
  </si>
  <si>
    <t>https://drive.google.com/file/d/1jlo8CMfWw0V69pNEgl3jtB_LBTZ1AmMB/view?usp=drive_link</t>
  </si>
  <si>
    <t>Introduction to utility</t>
  </si>
  <si>
    <t>افادیت کا تعارف</t>
  </si>
  <si>
    <t>UnX8RPB5vFM</t>
  </si>
  <si>
    <t>https://www.youtube.com/watch?v=UnX8RPB5vFM</t>
  </si>
  <si>
    <t>b0CHEecBN7c</t>
  </si>
  <si>
    <t>https://www.youtube.com/watch?v=b0CHEecBN7c</t>
  </si>
  <si>
    <t>https://drive.google.com/file/d/10ft3dVHITZBhlhglQUwWJMsG3JqiutsJ/view?usp=drive_link</t>
  </si>
  <si>
    <t>Marginal benefit ap free response question</t>
  </si>
  <si>
    <t>معمولی فائدہ اے پی مفت رسپانس سوال</t>
  </si>
  <si>
    <t>fP6X2TzQdjA</t>
  </si>
  <si>
    <t>https://www.youtube.com/watch?v=fP6X2TzQdjA</t>
  </si>
  <si>
    <t>LJjzEaQtldY</t>
  </si>
  <si>
    <t>https://www.youtube.com/watch?v=LJjzEaQtldY</t>
  </si>
  <si>
    <t>https://drive.google.com/file/d/1w4IbnlYd7lzx7XVsHNnd6UnER8MdAywv/view?usp=drive_link</t>
  </si>
  <si>
    <t>Property rights in a market system</t>
  </si>
  <si>
    <t>مارکیٹ کے نظام میں املاک کے حقوق</t>
  </si>
  <si>
    <t>AJy7pWK0W8g</t>
  </si>
  <si>
    <t>https://www.youtube.com/watch?v=AJy7pWK0W8g</t>
  </si>
  <si>
    <t>1oJvCiPa4VM</t>
  </si>
  <si>
    <t>https://www.youtube.com/watch?v=1oJvCiPa4VM</t>
  </si>
  <si>
    <t>https://drive.google.com/file/d/1ao_eP6e3hGKYpWqy6cqYN4UZ35ujEeWK/view?usp=drive_link</t>
  </si>
  <si>
    <t>Markets and property rights</t>
  </si>
  <si>
    <t>بازاروں اور املاک کے حقوق</t>
  </si>
  <si>
    <t>PEG9OQCo2Ls</t>
  </si>
  <si>
    <t>https://www.youtube.com/watch?v=PEG9OQCo2Ls</t>
  </si>
  <si>
    <t>aEOYWL-6a7k</t>
  </si>
  <si>
    <t>https://www.youtube.com/watch?v=aEOYWL-6a7k</t>
  </si>
  <si>
    <t>https://drive.google.com/file/d/1QKS-s0DSqaMdX5QlIB2ZErf6vA-9-k-o/view</t>
  </si>
  <si>
    <t>Opportunity Cost</t>
  </si>
  <si>
    <t>Production possibilities curve</t>
  </si>
  <si>
    <t>موقع لاگت</t>
  </si>
  <si>
    <t>پیداوار کے امکانات وکر</t>
  </si>
  <si>
    <t>9zZY6RfN6iA</t>
  </si>
  <si>
    <t>https://www.youtube.com/watch?v=9zZY6RfN6iA</t>
  </si>
  <si>
    <t>fZPjf0Pmf10</t>
  </si>
  <si>
    <t>https://www.youtube.com/watch?v=fZPjf0Pmf10</t>
  </si>
  <si>
    <t>https://drive.google.com/file/d/1Uda69kZij6Um3wEihH7w8fC63Df2Iv8Y/view?usp=drive_link</t>
  </si>
  <si>
    <t>Opportunity cost</t>
  </si>
  <si>
    <t>pkEiHZAtoro</t>
  </si>
  <si>
    <t>https://www.youtube.com/watch?v=pkEiHZAtoro</t>
  </si>
  <si>
    <t>ItCL2Q802mY</t>
  </si>
  <si>
    <t>https://www.youtube.com/watch?v=ItCL2Q802mY</t>
  </si>
  <si>
    <t>https://drive.google.com/file/d/1jJnuQgmK1_8Arm139m3ua6ha_41CZKHd/view?usp=drive_link</t>
  </si>
  <si>
    <t>Optimal decision-making and opportunity costs</t>
  </si>
  <si>
    <t>فیصلہ سازی اور مواقع کے زیادہ سے زیادہ اخراجات</t>
  </si>
  <si>
    <t>5-03899n678</t>
  </si>
  <si>
    <t>https://www.youtube.com/watch?v=5-03899n678</t>
  </si>
  <si>
    <t>8mrtDG7mjOE</t>
  </si>
  <si>
    <t>https://www.youtube.com/watch?v=8mrtDG7mjOE</t>
  </si>
  <si>
    <t>https://drive.google.com/file/d/1wQDbXGeYvsnI2qaWT8q9rzVA1DR_oVkW/view?usp=drive_link</t>
  </si>
  <si>
    <t>Increasing opportunity cost</t>
  </si>
  <si>
    <t>مواقع کی بڑھتی لاگت</t>
  </si>
  <si>
    <t>00fgAG6VrRQ</t>
  </si>
  <si>
    <t>https://www.youtube.com/watch?v=00fgAG6VrRQ</t>
  </si>
  <si>
    <t>lt_bmk0aA0s</t>
  </si>
  <si>
    <t>https://www.youtube.com/watch?v=lt_bmk0aA0s</t>
  </si>
  <si>
    <t>https://drive.google.com/file/d/1CboibwhSwjIpcujS5LlCdJbfKDBpKU09/view?usp=drive_link</t>
  </si>
  <si>
    <t>Ppcs for increasing, decreasing and constant opportunity cost</t>
  </si>
  <si>
    <t>بڑھتی ، کم ہونے اور مستقل مواقع کی لاگت کے لئے پی پی سی</t>
  </si>
  <si>
    <t>-aVZtzD44vI</t>
  </si>
  <si>
    <t>https://www.youtube.com/watch?v=-aVZtzD44vI</t>
  </si>
  <si>
    <t>oqJwVTLlq3I</t>
  </si>
  <si>
    <t>https://www.youtube.com/watch?v=oqJwVTLlq3I</t>
  </si>
  <si>
    <t>https://drive.google.com/file/d/12np0Fg22M9547UNKUdUhCu6HtKr74Wf9/view?usp=drive_link</t>
  </si>
  <si>
    <t>Trade</t>
  </si>
  <si>
    <t>Comparative advantage, specialization, and gains from trade</t>
  </si>
  <si>
    <t>تجارت</t>
  </si>
  <si>
    <t>تقابلی فائدہ ، تخصص ، اور تجارت سے فائدہ</t>
  </si>
  <si>
    <t>xx9xNJlPOJo</t>
  </si>
  <si>
    <t>https://www.youtube.com/watch?v=xx9xNJlPOJo</t>
  </si>
  <si>
    <t>lrIqnUudVfE</t>
  </si>
  <si>
    <t>https://www.youtube.com/watch?v=lrIqnUudVfE</t>
  </si>
  <si>
    <t>https://drive.google.com/file/d/1Cr_Cskg9TzTbHZrCw1dNGtR7jWEr8pb3/view?usp=drive_link</t>
  </si>
  <si>
    <t>Comparative advantage and absolute advantage</t>
  </si>
  <si>
    <t>تقابلی فائدہ اور مطلق فائدہ</t>
  </si>
  <si>
    <t>xN3UV5FsBkU</t>
  </si>
  <si>
    <t>https://www.youtube.com/watch?v=xN3UV5FsBkU</t>
  </si>
  <si>
    <t>VYAqmFzwMlM</t>
  </si>
  <si>
    <t>https://www.youtube.com/watch?v=VYAqmFzwMlM</t>
  </si>
  <si>
    <t>https://drive.google.com/file/d/1g_qqMHaN3lM6ScS3R4i7quVCzv5vTJ1J/view?usp=drive_link</t>
  </si>
  <si>
    <t>Opportunity cost and comparative advantage using an output table</t>
  </si>
  <si>
    <t>آؤٹ پٹ ٹیبل کا استعمال کرتے ہوئے مواقع کی لاگت اور تقابلی فائدہ</t>
  </si>
  <si>
    <t>K8p0F92gVUM</t>
  </si>
  <si>
    <t>https://www.youtube.com/watch?v=K8p0F92gVUM</t>
  </si>
  <si>
    <t>Cs6TAx6AVio</t>
  </si>
  <si>
    <t>https://www.youtube.com/watch?v=Cs6TAx6AVio</t>
  </si>
  <si>
    <t>https://drive.google.com/file/d/1ni_AjhOEhV86BaKUGr9wvIwCdg5JvRa6/view?usp=drive_link</t>
  </si>
  <si>
    <t>Input approach to determining comparative advantage</t>
  </si>
  <si>
    <t>تقابلی فائدہ کا تعین کرنے کے لئے ان پٹ نقطہ نظر</t>
  </si>
  <si>
    <t>Uqf5c6Xcjr4</t>
  </si>
  <si>
    <t>https://www.youtube.com/watch?v=Uqf5c6Xcjr4</t>
  </si>
  <si>
    <t>QASEPb7OFMY</t>
  </si>
  <si>
    <t>https://www.youtube.com/watch?v=QASEPb7OFMY</t>
  </si>
  <si>
    <t>https://drive.google.com/file/d/1PiJ5Nq7evcBPKfDPPnuwDTu2d-r8Aei_/view?usp=drive_link</t>
  </si>
  <si>
    <t>When there aren't gains from trade</t>
  </si>
  <si>
    <t>جب تجارت سے فائدہ نہیں ہوتا ہے</t>
  </si>
  <si>
    <t>TeAzW_tY6m4</t>
  </si>
  <si>
    <t>https://www.youtube.com/watch?v=TeAzW_tY6m4</t>
  </si>
  <si>
    <t>w9CaWRV_xn4</t>
  </si>
  <si>
    <t>https://www.youtube.com/watch?v=w9CaWRV_xn4</t>
  </si>
  <si>
    <t>https://drive.google.com/file/d/1iW1VrcY6JQL9h9FqV4kFj_EuICpXqWn3/view?usp=drive_link</t>
  </si>
  <si>
    <t>Market Forces</t>
  </si>
  <si>
    <t>Demand</t>
  </si>
  <si>
    <t>Law of demand</t>
  </si>
  <si>
    <t>مارکیٹ فورسز</t>
  </si>
  <si>
    <t>مطالبہ</t>
  </si>
  <si>
    <t>مطالبہ کا قانون</t>
  </si>
  <si>
    <t>ShzPtU7IOXs</t>
  </si>
  <si>
    <t>https://www.youtube.com/watch?v=ShzPtU7IOXs</t>
  </si>
  <si>
    <t>DHxGFLh2MW4</t>
  </si>
  <si>
    <t>https://www.youtube.com/watch?v=DHxGFLh2MW4</t>
  </si>
  <si>
    <t>https://drive.google.com/file/d/1jIiO6CuuvGETiLnp00m1JJTDl1BT0ewK/view?usp=drive_link</t>
  </si>
  <si>
    <t>Market demand as the sum of individual demand</t>
  </si>
  <si>
    <t>مارکیٹ کی طلب انفرادی طلب کے جوہر کے طور پر</t>
  </si>
  <si>
    <t>dGjPguqHBXE</t>
  </si>
  <si>
    <t>https://www.youtube.com/watch?v=dGjPguqHBXE</t>
  </si>
  <si>
    <t>fsLujM8JURY</t>
  </si>
  <si>
    <t>https://www.youtube.com/watch?v=fsLujM8JURY</t>
  </si>
  <si>
    <t>https://drive.google.com/file/d/1ygWOQ2kQR409td1ox_roMMTpvoeXcVkA/view?usp=drive_link</t>
  </si>
  <si>
    <t>Substitution and income effects and the law of demand</t>
  </si>
  <si>
    <t>متبادل اور آمدنی کے اثرات اور مطالبہ کا قانون</t>
  </si>
  <si>
    <t>xGL5mbOvTmQ</t>
  </si>
  <si>
    <t>https://www.youtube.com/watch?v=xGL5mbOvTmQ</t>
  </si>
  <si>
    <t>-o2a26LVb9E</t>
  </si>
  <si>
    <t>https://www.youtube.com/watch?v=-o2a26LVb9E</t>
  </si>
  <si>
    <t>https://drive.google.com/file/d/1d1LiPsHG0Awc8G5xucGTVxnHUaQ6h6JX/view?usp=drive_link</t>
  </si>
  <si>
    <t>Price of related products and demand</t>
  </si>
  <si>
    <t>متعلقہ مصنوعات اور طلب کی قیمت</t>
  </si>
  <si>
    <t>-oClpRv7msg</t>
  </si>
  <si>
    <t>https://www.youtube.com/watch?v=-oClpRv7msg</t>
  </si>
  <si>
    <t>hOk0t2M25xw</t>
  </si>
  <si>
    <t>https://www.youtube.com/watch?v=hOk0t2M25xw</t>
  </si>
  <si>
    <t>https://drive.google.com/file/d/13qw8YDrmSVTwannDRK6-uWqwxjM-qSFi/view?usp=drive_link</t>
  </si>
  <si>
    <t>Change in expected future prices and demand</t>
  </si>
  <si>
    <t>متوقع مستقبل کی قیمتوں اور طلب میں تبدیلی</t>
  </si>
  <si>
    <t>7siSvYs84fg</t>
  </si>
  <si>
    <t>https://www.youtube.com/watch?v=7siSvYs84fg</t>
  </si>
  <si>
    <t>-uyFcCJ6RiI</t>
  </si>
  <si>
    <t>https://www.youtube.com/watch?v=-uyFcCJ6RiI</t>
  </si>
  <si>
    <t>https://drive.google.com/file/d/1yU-r5Oic9G7tXhcGROOevWIszADsT20k/view?usp=drive_link</t>
  </si>
  <si>
    <t>Change in demand versus change in quantity demanded</t>
  </si>
  <si>
    <t>مطالبہ میں تبدیلی کے مقابلے میں مقدار میں تبدیلی کا مطالبہ کیا گیا</t>
  </si>
  <si>
    <t>iC9hkhbIimA</t>
  </si>
  <si>
    <t>https://www.youtube.com/watch?v=iC9hkhbIimA</t>
  </si>
  <si>
    <t>iDbDgrQCBpo</t>
  </si>
  <si>
    <t>https://www.youtube.com/watch?v=iDbDgrQCBpo</t>
  </si>
  <si>
    <t>https://drive.google.com/file/d/1vz-pRjqeBU8Y4s7sgqCxKwHdNUaXbnRZ/view?usp=drive_link</t>
  </si>
  <si>
    <t>Changes in income, population, or preferences</t>
  </si>
  <si>
    <t>آمدنی ، آبادی ، یا ترجیحات میں تبدیلی</t>
  </si>
  <si>
    <t>do1HDIdfQkU</t>
  </si>
  <si>
    <t>https://www.youtube.com/watch?v=do1HDIdfQkU</t>
  </si>
  <si>
    <t>fG3FACJpplg</t>
  </si>
  <si>
    <t>https://www.youtube.com/watch?v=fG3FACJpplg</t>
  </si>
  <si>
    <t>https://drive.google.com/file/d/1cgyMYXh9S52ivHTjTtTvoBrwpvoZJTfk/view</t>
  </si>
  <si>
    <t>Normal and inferior goods</t>
  </si>
  <si>
    <t>عام اور کمتر سامان</t>
  </si>
  <si>
    <t>wYuAwm-5-Bk</t>
  </si>
  <si>
    <t>https://www.youtube.com/watch?v=wYuAwm-5-Bk</t>
  </si>
  <si>
    <t>bOvPsu4uyS4</t>
  </si>
  <si>
    <t>https://www.youtube.com/watch?v=bOvPsu4uyS4</t>
  </si>
  <si>
    <t>https://drive.google.com/file/d/1HsyNulFchojZD_7O46BotEhKTX_U_b4U/view?usp=drive_link</t>
  </si>
  <si>
    <t>Supply</t>
  </si>
  <si>
    <t>Law of supply</t>
  </si>
  <si>
    <t>فراہمی</t>
  </si>
  <si>
    <t>سپلائی کا قانون</t>
  </si>
  <si>
    <t>3xCzhdVtdMI</t>
  </si>
  <si>
    <t>https://www.youtube.com/watch?v=3xCzhdVtdMI</t>
  </si>
  <si>
    <t>4ypXDFS64oM</t>
  </si>
  <si>
    <t>https://www.youtube.com/watch?v=4ypXDFS64oM</t>
  </si>
  <si>
    <t>https://drive.google.com/file/d/1WPXx_hSQeeB7gBCDpbyskh4dcSVzIGf4/view?usp=drive_link</t>
  </si>
  <si>
    <t>Change in supply versus change in quantity supplied</t>
  </si>
  <si>
    <t>فراہمی کے مقابلے میں فراہمی میں تبدیلی کی مقدار میں تبدیلی</t>
  </si>
  <si>
    <t>NrlF8mMHfLE</t>
  </si>
  <si>
    <t>https://www.youtube.com/watch?v=NrlF8mMHfLE</t>
  </si>
  <si>
    <t>vFDSZeWtBdw</t>
  </si>
  <si>
    <t>https://www.youtube.com/watch?v=vFDSZeWtBdw</t>
  </si>
  <si>
    <t>https://drive.google.com/file/d/12QyQwVSk76wK9H5fGGUQ_0RjdN_5n-7s/view?usp=drive_link</t>
  </si>
  <si>
    <t>Factors affecting supply</t>
  </si>
  <si>
    <t>فراہمی کو متاثر کرنے والے عوامل</t>
  </si>
  <si>
    <t>0isM0GF-rMI</t>
  </si>
  <si>
    <t>https://www.youtube.com/watch?v=0isM0GF-rMI</t>
  </si>
  <si>
    <t>UKPXHn-yfvc</t>
  </si>
  <si>
    <t>https://www.youtube.com/watch?v=UKPXHn-yfvc</t>
  </si>
  <si>
    <t>https://drive.google.com/file/d/1PB68f9_CNUS2XZoiaAoGz7X9pu7GaLEw/view?usp=drive_link</t>
  </si>
  <si>
    <t>Market equilibrium</t>
  </si>
  <si>
    <t>مارکیٹ توازن</t>
  </si>
  <si>
    <t>PEMkfgrifDw</t>
  </si>
  <si>
    <t>https://www.youtube.com/watch?v=PEMkfgrifDw</t>
  </si>
  <si>
    <t>omic-XCy8Ag</t>
  </si>
  <si>
    <t>https://www.youtube.com/watch?v=omic-XCy8Ag</t>
  </si>
  <si>
    <t>https://drive.google.com/file/d/1Iom7M2pSiX3Cm0c8fd6IoSTDb0CS0leQ/view?usp=drive_link</t>
  </si>
  <si>
    <t>Changes in market equilibrium</t>
  </si>
  <si>
    <t>مارکیٹ توازن میں تبدیلیاں</t>
  </si>
  <si>
    <t>NgPqyM3I_8o</t>
  </si>
  <si>
    <t>https://www.youtube.com/watch?v=NgPqyM3I_8o</t>
  </si>
  <si>
    <t>tlhciyX8Fcs</t>
  </si>
  <si>
    <t>https://www.youtube.com/watch?v=tlhciyX8Fcs</t>
  </si>
  <si>
    <t>https://drive.google.com/file/d/1ZsLKUXMMdOnrJpKfu0ZdZzl7RLnMcdam/view?usp=drive_link</t>
  </si>
  <si>
    <t>Elasticity of Market Forces</t>
  </si>
  <si>
    <t>Price Elasticity of Demand</t>
  </si>
  <si>
    <t>Introduction to price elasticity of demand - part one</t>
  </si>
  <si>
    <t>مارکیٹ فورسز کی لچک</t>
  </si>
  <si>
    <t>مطالبہ کی قیمت لچک</t>
  </si>
  <si>
    <t>مطالبہ کی قیمت میں لچک کا تعارف - ایک حصہ</t>
  </si>
  <si>
    <t>FBWJYH8DZ1g</t>
  </si>
  <si>
    <t>https://www.youtube.com/watch?v=FBWJYH8DZ1g</t>
  </si>
  <si>
    <t>YxVwFs0od_k</t>
  </si>
  <si>
    <t>https://www.youtube.com/watch?v=YxVwFs0od_k</t>
  </si>
  <si>
    <t>https://drive.google.com/file/d/1xIX-kF-3_m_0FyJIuW6nm9i5vr3twX0i/view?usp=drive_link</t>
  </si>
  <si>
    <t>Introduction to price elasticity of demand - part two</t>
  </si>
  <si>
    <t>مطالبہ کی قیمت میں لچک کا تعارف - حصہ دو</t>
  </si>
  <si>
    <t>bP-5I3fp6os</t>
  </si>
  <si>
    <t>https://www.youtube.com/watch?v=bP-5I3fp6os</t>
  </si>
  <si>
    <t>https://drive.google.com/file/d/1A7_Z3znepiugPpOf6a0iBQs8wT9oFuHJ/view?usp=drive_link</t>
  </si>
  <si>
    <t>Price elasticity of demand using the midpoint method</t>
  </si>
  <si>
    <t>مڈ پوائنٹ کے طریقہ کار کا استعمال کرتے ہوئے مطالبہ کی قیمت میں لچک</t>
  </si>
  <si>
    <t>slP8XZ6Nq40</t>
  </si>
  <si>
    <t>https://www.youtube.com/watch?v=slP8XZ6Nq40</t>
  </si>
  <si>
    <t>tuSfQe2Ui5w</t>
  </si>
  <si>
    <t>https://www.youtube.com/watch?v=tuSfQe2Ui5w</t>
  </si>
  <si>
    <t>https://drive.google.com/file/d/1wKo3W7W1nPWzSd-Hky2SuBzXhTeRE_uj/view?usp=drive_link</t>
  </si>
  <si>
    <t>More on elasticity of demand</t>
  </si>
  <si>
    <t>مطالبہ کی لچک پر مزید</t>
  </si>
  <si>
    <t>YOT8ryWzwbY</t>
  </si>
  <si>
    <t>https://www.youtube.com/watch?v=YOT8ryWzwbY</t>
  </si>
  <si>
    <t>rlGltaQDJCA</t>
  </si>
  <si>
    <t>https://www.youtube.com/watch?v=rlGltaQDJCA</t>
  </si>
  <si>
    <t>https://drive.google.com/file/d/154td-5GXWbH6beZXfuZwR4whTL8GcOB1/view?usp=drive_link</t>
  </si>
  <si>
    <t>Determinants of price elasticity of demand</t>
  </si>
  <si>
    <t>مانگ کی قیمت لچک کے تعین کرنے والے</t>
  </si>
  <si>
    <t>KEhy6SwW__I</t>
  </si>
  <si>
    <t>https://www.youtube.com/watch?v=KEhy6SwW__I</t>
  </si>
  <si>
    <t>JBJi9CebCAA</t>
  </si>
  <si>
    <t>https://www.youtube.com/watch?v=JBJi9CebCAA</t>
  </si>
  <si>
    <t>https://drive.google.com/file/d/1bd6HXN9mYyOukmiQND_hMj5g-On_E1wk/view?usp=drive_link</t>
  </si>
  <si>
    <t>Determinants of elasticity example</t>
  </si>
  <si>
    <t>لچکدار مثال کے تعین کرنے والے</t>
  </si>
  <si>
    <t>H4CkAid4_J4</t>
  </si>
  <si>
    <t>https://www.youtube.com/watch?v=H4CkAid4_J4</t>
  </si>
  <si>
    <t>r3FS_YAibAo</t>
  </si>
  <si>
    <t>https://www.youtube.com/watch?v=r3FS_YAibAo</t>
  </si>
  <si>
    <t>https://drive.google.com/file/d/1bIEax-c67M-s9J9oYrQKS94Yhp64Dtyf/view?usp=drive_link</t>
  </si>
  <si>
    <t>Perfect inelasticity and perfect elasticity of demand</t>
  </si>
  <si>
    <t>کامل عدم استحکام اور مطالبہ کی کامل لچک</t>
  </si>
  <si>
    <t>6udRtn5jSWk</t>
  </si>
  <si>
    <t>https://www.youtube.com/watch?v=6udRtn5jSWk</t>
  </si>
  <si>
    <t>fJUl9pmgs7U</t>
  </si>
  <si>
    <t>https://www.youtube.com/watch?v=fJUl9pmgs7U</t>
  </si>
  <si>
    <t>https://drive.google.com/file/d/1O69nNAYa9sgR6c734PqEQ5zYzlD_Y0Gq/view?usp=drive_link</t>
  </si>
  <si>
    <t>Constant unit elasticity</t>
  </si>
  <si>
    <t>مستقل یونٹ لچک</t>
  </si>
  <si>
    <t>m7qXvQvWlY4</t>
  </si>
  <si>
    <t>https://www.youtube.com/watch?v=m7qXvQvWlY4</t>
  </si>
  <si>
    <t>N5_uS-sEfYc</t>
  </si>
  <si>
    <t>https://www.youtube.com/watch?v=N5_uS-sEfYc</t>
  </si>
  <si>
    <t>https://drive.google.com/file/d/1ow4QyI76vUR8c0bZcL08nXy9yFQApmHb/view?usp=drive_link</t>
  </si>
  <si>
    <t>Total revenue and elasticity</t>
  </si>
  <si>
    <t>کل محصول اور لچک</t>
  </si>
  <si>
    <t>Udltkvm9HLc</t>
  </si>
  <si>
    <t>https://www.youtube.com/watch?v=Udltkvm9HLc</t>
  </si>
  <si>
    <t>hA_1wswF4bQ</t>
  </si>
  <si>
    <t>https://www.youtube.com/watch?v=hA_1wswF4bQ</t>
  </si>
  <si>
    <t>https://drive.google.com/file/d/1o8RK-0eQk9EEyeO3sN--POzNRqmCnklH/view?usp=drive_link</t>
  </si>
  <si>
    <t>More on total revenue and elasticity</t>
  </si>
  <si>
    <t>کل محصول اور لچک کے بارے میں مزید</t>
  </si>
  <si>
    <t>KgrLUQYgIJE</t>
  </si>
  <si>
    <t>https://www.youtube.com/watch?v=KgrLUQYgIJE</t>
  </si>
  <si>
    <t>NWydyolRNIo</t>
  </si>
  <si>
    <t>https://www.youtube.com/watch?v=NWydyolRNIo</t>
  </si>
  <si>
    <t>https://drive.google.com/file/d/1z9-VI1RZ-3WItZHOfPlOcmegZcOXnptZ/view?usp=drive_link</t>
  </si>
  <si>
    <t>Elasticity and strange percent changes</t>
  </si>
  <si>
    <t>لچک اور عجیب فیصد تبدیلیاں</t>
  </si>
  <si>
    <t>fUxSB3yYIbs</t>
  </si>
  <si>
    <t>https://www.youtube.com/watch?v=fUxSB3yYIbs</t>
  </si>
  <si>
    <t>Gh_OFvOx-20</t>
  </si>
  <si>
    <t>https://www.youtube.com/watch?v=Gh_OFvOx-20</t>
  </si>
  <si>
    <t>https://drive.google.com/file/d/1CPg_cRIgRedOF4EMGeQ2RQikidk97uOt/view?usp=drive_link</t>
  </si>
  <si>
    <t>Price Elasticity of Supply</t>
  </si>
  <si>
    <t>Introduction to price elasticity of supply</t>
  </si>
  <si>
    <t>قیمت کی فراہمی کی لچک</t>
  </si>
  <si>
    <t>فراہمی کی قیمت میں لچک کا تعارف</t>
  </si>
  <si>
    <t>wi1x3sYHU6I</t>
  </si>
  <si>
    <t>https://www.youtube.com/watch?v=wi1x3sYHU6I</t>
  </si>
  <si>
    <t>qoQwo367rdQ</t>
  </si>
  <si>
    <t>https://www.youtube.com/watch?v=qoQwo367rdQ</t>
  </si>
  <si>
    <t>https://drive.google.com/file/d/1hBDagjtktTPGrHUh7tuFUHEfd9fBOrvO/view?usp=drive_link</t>
  </si>
  <si>
    <t>Elasticity of supply using a different method</t>
  </si>
  <si>
    <t>ایک مختلف طریقہ کار کا استعمال کرتے ہوئے سپلائی کی لچک</t>
  </si>
  <si>
    <t>AAWsuFXojgo</t>
  </si>
  <si>
    <t>https://www.youtube.com/watch?v=AAWsuFXojgo</t>
  </si>
  <si>
    <t>PHUh2QnzSBs</t>
  </si>
  <si>
    <t>https://www.youtube.com/watch?v=PHUh2QnzSBs</t>
  </si>
  <si>
    <t>https://drive.google.com/file/d/135BUe0MsL2-LOmJMRJejheZn3ETIWhS_/view?usp=drive_link</t>
  </si>
  <si>
    <t>Price elasticity of supply determinants</t>
  </si>
  <si>
    <t>فراہمی کے تعین کرنے والوں کی قیمت لچک</t>
  </si>
  <si>
    <t>kBUC6iPijtw</t>
  </si>
  <si>
    <t>https://www.youtube.com/watch?v=kBUC6iPijtw</t>
  </si>
  <si>
    <t>UBG6Sq2o1bI</t>
  </si>
  <si>
    <t>https://www.youtube.com/watch?v=UBG6Sq2o1bI</t>
  </si>
  <si>
    <t>https://drive.google.com/file/d/1iaLcmcmOyaB-8Q0c4OPzCV-cUbqWCSvR/view?usp=drive_link</t>
  </si>
  <si>
    <t>Other types of Elasticity</t>
  </si>
  <si>
    <t>Income elasticity of demand</t>
  </si>
  <si>
    <t>لچک کی دوسری اقسام</t>
  </si>
  <si>
    <t>مطالبہ کی آمدنی میں لچک</t>
  </si>
  <si>
    <t>RDcf5L6o0mI</t>
  </si>
  <si>
    <t>https://www.youtube.com/watch?v=RDcf5L6o0mI</t>
  </si>
  <si>
    <t>cFxuk5peRO8</t>
  </si>
  <si>
    <t>https://www.youtube.com/watch?v=cFxuk5peRO8</t>
  </si>
  <si>
    <t>https://drive.google.com/file/d/1dLW2KV4dWutGFwK11VvDO1uUKNmTjdkC/view?usp=drive_link</t>
  </si>
  <si>
    <t>Cross-price elasticity of demand</t>
  </si>
  <si>
    <t>مطالبہ کی کراس پرائس لچک</t>
  </si>
  <si>
    <t>Ngv0Be9NxAw</t>
  </si>
  <si>
    <t>https://www.youtube.com/watch?v=Ngv0Be9NxAw</t>
  </si>
  <si>
    <t>_AE8gKKPy_g</t>
  </si>
  <si>
    <t>https://www.youtube.com/watch?v=_AE8gKKPy_g</t>
  </si>
  <si>
    <t>https://drive.google.com/file/d/14m_zsBhNAwuMhMfwNqqhbWU2YVK3Pzwk/view?usp=drive_link</t>
  </si>
  <si>
    <t>Advanced Microeconomics</t>
  </si>
  <si>
    <t>Consumer and producer surplus</t>
  </si>
  <si>
    <t>Demand curve as marginal benefit curve</t>
  </si>
  <si>
    <t>اعلی درجے کی مائکرو اکنامکس</t>
  </si>
  <si>
    <t>صارف اور پروڈیوسر سرپلس</t>
  </si>
  <si>
    <t>معمولی فائدہ کے منحنی خطوط کے طور پر وکر کا مطالبہ کریں</t>
  </si>
  <si>
    <t>KrkbbRxdDZ8</t>
  </si>
  <si>
    <t>https://www.youtube.com/watch?v=KrkbbRxdDZ8</t>
  </si>
  <si>
    <t>9rRSknb6b9A</t>
  </si>
  <si>
    <t>https://www.youtube.com/watch?v=9rRSknb6b9A</t>
  </si>
  <si>
    <t>https://drive.google.com/file/d/1ifzcnQGg-sO-Xq7qK-v6MDFNY1Th93Cb/view?usp=drive_link</t>
  </si>
  <si>
    <t>Total consumer surplus as area</t>
  </si>
  <si>
    <t>علاقہ کے طور پر کل صارفین کی سرپلس</t>
  </si>
  <si>
    <t>RBUBIRtn0xQ</t>
  </si>
  <si>
    <t>https://www.youtube.com/watch?v=RBUBIRtn0xQ</t>
  </si>
  <si>
    <t>oLYVRDCVoSQ</t>
  </si>
  <si>
    <t>https://www.youtube.com/watch?v=oLYVRDCVoSQ</t>
  </si>
  <si>
    <t>https://drive.google.com/file/d/1E2x7ZXCakQUEjOd-2b0QjHiZojiQKa0I/view</t>
  </si>
  <si>
    <t>Producer surplus</t>
  </si>
  <si>
    <t>پروڈیوسر سرپلس</t>
  </si>
  <si>
    <t>-V-Y5klejSg</t>
  </si>
  <si>
    <t>https://www.youtube.com/watch?v=-V-Y5klejSg</t>
  </si>
  <si>
    <t>qjrQi-j__As</t>
  </si>
  <si>
    <t>https://www.youtube.com/watch?v=qjrQi-j__As</t>
  </si>
  <si>
    <t>https://drive.google.com/file/d/1XGDDT9mFttp7dtsouybjtECpdn-3xjTa/view?usp=drive_link</t>
  </si>
  <si>
    <t>Equilibrium, allocative efficiency and total surplus</t>
  </si>
  <si>
    <t>توازن ، مختص کارکردگی اور کل سرپلس</t>
  </si>
  <si>
    <t>E_EmGO1XuHM</t>
  </si>
  <si>
    <t>https://www.youtube.com/watch?v=E_EmGO1XuHM</t>
  </si>
  <si>
    <t>UZjVcfY5xlQ</t>
  </si>
  <si>
    <t>https://www.youtube.com/watch?v=UZjVcfY5xlQ</t>
  </si>
  <si>
    <t>https://drive.google.com/file/d/1g2S6O7985K24A2XnupgKL_9ZKJzyRYgg/view?usp=drive_link</t>
  </si>
  <si>
    <t>Rent control and deadweight loss</t>
  </si>
  <si>
    <t>کرایہ پر قابو پانے اور ڈیڈ ویٹ نقصان</t>
  </si>
  <si>
    <t>8U8egQjcPaI</t>
  </si>
  <si>
    <t>https://www.youtube.com/watch?v=8U8egQjcPaI</t>
  </si>
  <si>
    <t>ZQEGp11M5_o</t>
  </si>
  <si>
    <t>https://www.youtube.com/watch?v=ZQEGp11M5_o</t>
  </si>
  <si>
    <t>https://drive.google.com/file/d/1ay_3yC9x9xumrAB9udQPyLaDdjj7yjJ3/view?usp=drive_link</t>
  </si>
  <si>
    <t>Minimum wage and price floors</t>
  </si>
  <si>
    <t>کم سے کم اجرت اور قیمت کے فرش</t>
  </si>
  <si>
    <t>j0c2vmFGbtk</t>
  </si>
  <si>
    <t>https://www.youtube.com/watch?v=j0c2vmFGbtk</t>
  </si>
  <si>
    <t>z1STlFw7TTg</t>
  </si>
  <si>
    <t>https://www.youtube.com/watch?v=z1STlFw7TTg</t>
  </si>
  <si>
    <t>https://drive.google.com/file/d/1vgD4hJmR6ec4m4WWy6g2LwqeNM7YbLCH/view?usp=drive_link</t>
  </si>
  <si>
    <t>How price controls reallocate surplus</t>
  </si>
  <si>
    <t>قیمت کو کس طرح کنٹرول کرتا ہے سرپلس کو دوبارہ لالٹ کرتا ہے</t>
  </si>
  <si>
    <t>-T8lzuTwdbI</t>
  </si>
  <si>
    <t>https://www.youtube.com/watch?v=-T8lzuTwdbI</t>
  </si>
  <si>
    <t>U6XjvAVLfVs</t>
  </si>
  <si>
    <t>https://www.youtube.com/watch?v=U6XjvAVLfVs</t>
  </si>
  <si>
    <t>https://drive.google.com/file/d/1mlPmDTd2znIPXfztAe9xQlpqcqb7kLhp/view?usp=drive_link</t>
  </si>
  <si>
    <t>Market interventions</t>
  </si>
  <si>
    <t>Taxation and dead weight loss</t>
  </si>
  <si>
    <t>مارکیٹ مداخلت</t>
  </si>
  <si>
    <t>ٹیکس اور مردہ وزن میں کمی</t>
  </si>
  <si>
    <t>NuLlNAdrom4</t>
  </si>
  <si>
    <t>https://www.youtube.com/watch?v=NuLlNAdrom4</t>
  </si>
  <si>
    <t>Xzs1wBw7nwk</t>
  </si>
  <si>
    <t>https://www.youtube.com/watch?v=Xzs1wBw7nwk</t>
  </si>
  <si>
    <t>https://drive.google.com/file/d/10ZYeqKUO1J8IOiqkyuRMztRN2Aa6fW9V/view?usp=drive_link</t>
  </si>
  <si>
    <t>Example breaking down tax incidence</t>
  </si>
  <si>
    <t>مثال کے طور پر ٹیکس کے واقعات کو توڑنا</t>
  </si>
  <si>
    <t>1-8O5AHIb6s</t>
  </si>
  <si>
    <t>https://www.youtube.com/watch?v=1-8O5AHIb6s</t>
  </si>
  <si>
    <t>Cea7ExSRUzU</t>
  </si>
  <si>
    <t>https://www.youtube.com/watch?v=Cea7ExSRUzU</t>
  </si>
  <si>
    <t>https://drive.google.com/file/d/1tmxIFOp1yFHopmvPrpXVeXHWwXjKvvmd/view?usp=drive_link</t>
  </si>
  <si>
    <t>Percentage tax on hamburgers</t>
  </si>
  <si>
    <t>ہیمبرگروں پر فیصد ٹیکس</t>
  </si>
  <si>
    <t>xwOTlMaerEQ</t>
  </si>
  <si>
    <t>https://www.youtube.com/watch?v=xwOTlMaerEQ</t>
  </si>
  <si>
    <t>lIP6f_gUazA</t>
  </si>
  <si>
    <t>https://www.youtube.com/watch?v=lIP6f_gUazA</t>
  </si>
  <si>
    <t>https://drive.google.com/file/d/14hZusb2bJm1DKTObkFHt6XQpDZzqTO0l/view?usp=drive_link</t>
  </si>
  <si>
    <t>Taxes and perfectly inelastic demand</t>
  </si>
  <si>
    <t>ٹیکس اور بالکل غیر مستحکم طلب</t>
  </si>
  <si>
    <t>lsn16U5DWD4</t>
  </si>
  <si>
    <t>https://www.youtube.com/watch?v=lsn16U5DWD4</t>
  </si>
  <si>
    <t>4Nc9Qfy9rRU</t>
  </si>
  <si>
    <t>https://www.youtube.com/watch?v=4Nc9Qfy9rRU</t>
  </si>
  <si>
    <t>https://drive.google.com/file/d/1DHRJ0BWYny3-UfKVx_WvAsiANxIMGSqJ/view?usp=drive_link</t>
  </si>
  <si>
    <t>Taxes and perfectly elastic demand</t>
  </si>
  <si>
    <t>ٹیکس اور بالکل لچکدار مطالبہ</t>
  </si>
  <si>
    <t>z1yJPpGC3-o</t>
  </si>
  <si>
    <t>https://www.youtube.com/watch?v=z1yJPpGC3-o</t>
  </si>
  <si>
    <t>VK3oQT7hF5Y</t>
  </si>
  <si>
    <t>https://www.youtube.com/watch?v=VK3oQT7hF5Y</t>
  </si>
  <si>
    <t>https://drive.google.com/file/d/1JQSDEZ4TuAnRp-znPQDKu7taliTGVTiU/view?usp=drive_link</t>
  </si>
  <si>
    <t>International Trade</t>
  </si>
  <si>
    <t>Changing equilibria from trade</t>
  </si>
  <si>
    <t>بین الاقوامی تجارت</t>
  </si>
  <si>
    <t>تجارت سے توازن کو تبدیل کرنا</t>
  </si>
  <si>
    <t>7adFZOA7Qfg</t>
  </si>
  <si>
    <t>https://www.youtube.com/watch?v=7adFZOA7Qfg</t>
  </si>
  <si>
    <t>B7d3Xm1oauA</t>
  </si>
  <si>
    <t>https://www.youtube.com/watch?v=B7d3Xm1oauA</t>
  </si>
  <si>
    <t>https://drive.google.com/file/d/1MljTmW4MEWqzkWEhUf5MZEHnQKYQjH40/view?usp=drive_link</t>
  </si>
  <si>
    <t>Trade and tariffs</t>
  </si>
  <si>
    <t>تجارت اور محصولات</t>
  </si>
  <si>
    <t>3pSysspeCxY</t>
  </si>
  <si>
    <t>https://www.youtube.com/watch?v=3pSysspeCxY</t>
  </si>
  <si>
    <t>VFRf7vI1Ntg</t>
  </si>
  <si>
    <t>https://www.youtube.com/watch?v=VFRf7vI1Ntg</t>
  </si>
  <si>
    <t>https://drive.google.com/file/d/1DpuAlLCGmrbam-VtOTjw1NgaSU_0xGxV/view?usp=drive_link</t>
  </si>
  <si>
    <t>Sample free response question (frq) on tariffs and trade</t>
  </si>
  <si>
    <t>نمونہ مفت رسپانس سوال (FRQ) محصولات اور تجارت پر</t>
  </si>
  <si>
    <t>Qq5-909rWgw</t>
  </si>
  <si>
    <t>https://www.youtube.com/watch?v=Qq5-909rWgw</t>
  </si>
  <si>
    <t>UgzmLSRX0b4</t>
  </si>
  <si>
    <t>https://www.youtube.com/watch?v=UgzmLSRX0b4</t>
  </si>
  <si>
    <t>https://drive.google.com/file/d/1kTmLlW1cgExw7cD0clbSIC0FIXKSwDjp/view?usp=drive_link</t>
  </si>
  <si>
    <t>Consumer theory</t>
  </si>
  <si>
    <t>Marginal Utility</t>
  </si>
  <si>
    <t>Marginal utility</t>
  </si>
  <si>
    <t>صارفین کا نظریہ</t>
  </si>
  <si>
    <t>معمولی افادیت</t>
  </si>
  <si>
    <t>Kf9KhwryQNE</t>
  </si>
  <si>
    <t>https://www.youtube.com/watch?v=Kf9KhwryQNE</t>
  </si>
  <si>
    <t>rg7ZlR-2EPw</t>
  </si>
  <si>
    <t>https://www.youtube.com/watch?v=rg7ZlR-2EPw</t>
  </si>
  <si>
    <t>https://drive.google.com/file/d/1EHhkXaX7WbnwSrpoGRyNuKmaFUq2OURw/view?usp=drive_link</t>
  </si>
  <si>
    <t>Visualizing marginal utility mu and total utility tu functions</t>
  </si>
  <si>
    <t>معمولی افادیت MU اور کل افادیت TU افعال کو تصور کرنا</t>
  </si>
  <si>
    <t>JlS5K1AxjT4</t>
  </si>
  <si>
    <t>https://www.youtube.com/watch?v=JlS5K1AxjT4</t>
  </si>
  <si>
    <t>te6hoN3NIWk</t>
  </si>
  <si>
    <t>https://www.youtube.com/watch?v=te6hoN3NIWk</t>
  </si>
  <si>
    <t>https://drive.google.com/file/d/1JkAllGgWrAf5BKPVN2k0u5A-HwLIn5Q9/view?usp=drive_link</t>
  </si>
  <si>
    <t>Deriving demand curve from tweaking marginal utility per dollar</t>
  </si>
  <si>
    <t>ڈیمانڈ وکر کو فی ڈالر میں مارجنل یوٹیلیٹی ٹویک کرنے سے حاصل کرنا</t>
  </si>
  <si>
    <t>4-_-wQc3EGE</t>
  </si>
  <si>
    <t>https://www.youtube.com/watch?v=4-_-wQc3EGE</t>
  </si>
  <si>
    <t>xckB1_UUDP8</t>
  </si>
  <si>
    <t>https://www.youtube.com/watch?v=xckB1_UUDP8</t>
  </si>
  <si>
    <t>https://drive.google.com/file/d/1gVigfUFbZMynQfx_F9xkRk2eSfjvAvf7/view?usp=drive_link</t>
  </si>
  <si>
    <t>Utility maximization: equalizing marginal utility per dollar</t>
  </si>
  <si>
    <t>یوٹیلیٹی زیادہ سے زیادہ: فی ڈالر میں معمولی افادیت کو برابر کرنا</t>
  </si>
  <si>
    <t>KbW6OiuRa1Y</t>
  </si>
  <si>
    <t>https://www.youtube.com/watch?v=KbW6OiuRa1Y</t>
  </si>
  <si>
    <t>wqNQW8H31Es</t>
  </si>
  <si>
    <t>https://www.youtube.com/watch?v=wqNQW8H31Es</t>
  </si>
  <si>
    <t>https://drive.google.com/file/d/1ykFTFNb1GQ12lUgqDAcg5MwSnXEnpqqb/view?usp=drive_link</t>
  </si>
  <si>
    <t>Marginal utility free response example</t>
  </si>
  <si>
    <t>معمولی افادیت مفت رسپانس مثال</t>
  </si>
  <si>
    <t>CxAXc9vL2rI</t>
  </si>
  <si>
    <t>https://www.youtube.com/watch?v=CxAXc9vL2rI</t>
  </si>
  <si>
    <t>-yGqXbWm_Cc</t>
  </si>
  <si>
    <t>https://www.youtube.com/watch?v=-yGqXbWm_Cc</t>
  </si>
  <si>
    <t>https://drive.google.com/file/d/1xkKmQlXY6qDgj9ykMc6XSlhvEVyQBVdj/view?usp=drive_link</t>
  </si>
  <si>
    <t>Budget Line and Indifference Curves</t>
  </si>
  <si>
    <t>Budget line</t>
  </si>
  <si>
    <t>بجٹ لائن اور بے حسی کے منحنی خطوط</t>
  </si>
  <si>
    <t>بجٹ لائن</t>
  </si>
  <si>
    <t>Uq5Wzs96tiw</t>
  </si>
  <si>
    <t>https://www.youtube.com/watch?v=Uq5Wzs96tiw</t>
  </si>
  <si>
    <t>RKbcXR7PGYg</t>
  </si>
  <si>
    <t>https://www.youtube.com/watch?v=RKbcXR7PGYg</t>
  </si>
  <si>
    <t>https://drive.google.com/file/d/1rAV62vhz8FR6DCxGh0QzvM5sKVbUAdc4/view?usp=drive_link</t>
  </si>
  <si>
    <t>Indifference curves and marginal rate of substitution</t>
  </si>
  <si>
    <t>بے حسی کے منحنی خطوط اور متبادل کی معمولی شرح</t>
  </si>
  <si>
    <t>7G4BUm7M6MY</t>
  </si>
  <si>
    <t>https://www.youtube.com/watch?v=7G4BUm7M6MY</t>
  </si>
  <si>
    <t>PA0ivTcn1Pg</t>
  </si>
  <si>
    <t>https://www.youtube.com/watch?v=PA0ivTcn1Pg</t>
  </si>
  <si>
    <t>https://drive.google.com/file/d/1ma-4aWMJd7fPeYi0Mu7N7gZt1wj__Dv8/view?usp=drive_link</t>
  </si>
  <si>
    <t>Optimal point on budget line</t>
  </si>
  <si>
    <t>بجٹ لائن پر زیادہ سے زیادہ نقطہ</t>
  </si>
  <si>
    <t>nhSSu0Nzs30</t>
  </si>
  <si>
    <t>https://www.youtube.com/watch?v=nhSSu0Nzs30</t>
  </si>
  <si>
    <t>nHlbZqewTQ8</t>
  </si>
  <si>
    <t>https://www.youtube.com/watch?v=nHlbZqewTQ8</t>
  </si>
  <si>
    <t>https://drive.google.com/file/d/1opECvEhkRb6nSHwpjl6FIsQQhRBUjn8o/view?usp=drive_link</t>
  </si>
  <si>
    <t>Types of indifference curves</t>
  </si>
  <si>
    <t>مائیکرو اکنامککس</t>
  </si>
  <si>
    <t>بے حسی کے منحنی خطوط کی اقسام</t>
  </si>
  <si>
    <t>kJ43GdU5Uzc</t>
  </si>
  <si>
    <t>https://www.youtube.com/watch?v=kJ43GdU5Uzc</t>
  </si>
  <si>
    <t>_ZJV-Xoxt6c</t>
  </si>
  <si>
    <t>https://www.youtube.com/watch?v=_ZJV-Xoxt6c</t>
  </si>
  <si>
    <t>https://drive.google.com/file/d/1m4944yuoeMVEXY-5MjzaSO5U1vxKPdzW/view?usp=drive_link</t>
  </si>
  <si>
    <t>Production and economic profit</t>
  </si>
  <si>
    <t>Production decisions</t>
  </si>
  <si>
    <t>Introduction to production functions</t>
  </si>
  <si>
    <t>پیداوار اور معاشی منافع</t>
  </si>
  <si>
    <t>پیداواری فیصلے</t>
  </si>
  <si>
    <t>پیداوار کے افعال کا تعارف</t>
  </si>
  <si>
    <t>4kFLOoA5l4s</t>
  </si>
  <si>
    <t>https://www.youtube.com/watch?v=4kFLOoA5l4s</t>
  </si>
  <si>
    <t>8WOHo2L8V_4</t>
  </si>
  <si>
    <t>https://www.youtube.com/watch?v=8WOHo2L8V_4</t>
  </si>
  <si>
    <t>https://drive.google.com/file/d/1_0JDeTKiLOuggoomeVY5q0zQ1qdiewl9/view?usp=drive_link</t>
  </si>
  <si>
    <t>Total product, marginal product, and average product</t>
  </si>
  <si>
    <t>کل پروڈکٹ ، معمولی مصنوع ، اور اوسطا مصنوعات</t>
  </si>
  <si>
    <t>8fm9FjDV0iA</t>
  </si>
  <si>
    <t>https://www.youtube.com/watch?v=8fm9FjDV0iA</t>
  </si>
  <si>
    <t>ogEgeWApxhM</t>
  </si>
  <si>
    <t>https://www.youtube.com/watch?v=ogEgeWApxhM</t>
  </si>
  <si>
    <t>https://drive.google.com/file/d/1O6eTiVvfANZJOosh4igqZNtZuLOUJwEL/view?usp=drive_link</t>
  </si>
  <si>
    <t>Fixed, variable, and marginal cost - part one</t>
  </si>
  <si>
    <t>فکسڈ ، متغیر ، اور معمولی لاگت - ایک حصہ</t>
  </si>
  <si>
    <t>bBQVaRnHqLs</t>
  </si>
  <si>
    <t>https://www.youtube.com/watch?v=bBQVaRnHqLs</t>
  </si>
  <si>
    <t>ER9IzzsSpG4</t>
  </si>
  <si>
    <t>https://www.youtube.com/watch?v=ER9IzzsSpG4</t>
  </si>
  <si>
    <t>https://drive.google.com/file/d/1yZZZe5CVV7UZ_cb0ROlYOv2dSswGgL1U/view?usp=drive_link</t>
  </si>
  <si>
    <t>Fixed, variable, and marginal cost - part two</t>
  </si>
  <si>
    <t>فکسڈ ، متغیر ، اور معمولی لاگت - حصہ دو</t>
  </si>
  <si>
    <t>oQp_VSvh4BA</t>
  </si>
  <si>
    <t>https://www.youtube.com/watch?v=oQp_VSvh4BA</t>
  </si>
  <si>
    <t>https://drive.google.com/file/d/1YrMFJUmS9gCuQ9XqJs2FGW4bk-LiU5xL/view?usp=drive_link</t>
  </si>
  <si>
    <t>Long-run average total cost curve</t>
  </si>
  <si>
    <t>طویل عرصے سے اوسط کل لاگت کا وکر</t>
  </si>
  <si>
    <t>aKpnaKROoYA</t>
  </si>
  <si>
    <t>https://www.youtube.com/watch?v=aKpnaKROoYA</t>
  </si>
  <si>
    <t>jr2nuxUOH5g</t>
  </si>
  <si>
    <t>https://www.youtube.com/watch?v=jr2nuxUOH5g</t>
  </si>
  <si>
    <t>https://drive.google.com/file/d/1O12C1l50JsFnOTS5HshEzfVP-uAJ15hR/view?usp=drive_link</t>
  </si>
  <si>
    <t>Economies and diseconomies of scale</t>
  </si>
  <si>
    <t>معیشتیں اور پیمانے کی بدنامی</t>
  </si>
  <si>
    <t>4bJs6bKjPPA</t>
  </si>
  <si>
    <t>https://www.youtube.com/watch?v=4bJs6bKjPPA</t>
  </si>
  <si>
    <t>rWEb3JulPIs</t>
  </si>
  <si>
    <t>https://www.youtube.com/watch?v=rWEb3JulPIs</t>
  </si>
  <si>
    <t>https://drive.google.com/file/d/1nNnQuZYTJ_kl18R8IX-kSRLtZJtMfNLX/view?usp=drive_link</t>
  </si>
  <si>
    <t>Minimum efficient scale and market concentration</t>
  </si>
  <si>
    <t>کم سے کم موثر پیمانے اور مارکیٹ کی حراستی</t>
  </si>
  <si>
    <t>lqAKI6remoQ</t>
  </si>
  <si>
    <t>https://www.youtube.com/watch?v=lqAKI6remoQ</t>
  </si>
  <si>
    <t>WSNlHNgoLCA</t>
  </si>
  <si>
    <t>https://www.youtube.com/watch?v=WSNlHNgoLCA</t>
  </si>
  <si>
    <t>https://drive.google.com/file/d/11V2X-gvhsN5YKE2U9_go6L8bShKAi3_a/view?usp=drive_link</t>
  </si>
  <si>
    <t>Economic profit</t>
  </si>
  <si>
    <t>Economic profit vs accounting profit</t>
  </si>
  <si>
    <t>معاشی منافع</t>
  </si>
  <si>
    <t>معاشی منافع بمقابلہ اکاؤنٹنگ منافع</t>
  </si>
  <si>
    <t>06j_zPdPWOY</t>
  </si>
  <si>
    <t>https://www.youtube.com/watch?v=06j_zPdPWOY</t>
  </si>
  <si>
    <t>zlXIvlarYjU</t>
  </si>
  <si>
    <t>https://www.youtube.com/watch?v=zlXIvlarYjU</t>
  </si>
  <si>
    <t>https://drive.google.com/file/d/1ND6M9rcUy2j-R0FwhXzT8ajBnJaPMb6H/view?usp=drive_link</t>
  </si>
  <si>
    <t>Depreciation and opportunity cost of capital</t>
  </si>
  <si>
    <t>سرمائے کی فرسودگی اور مواقع کی لاگت</t>
  </si>
  <si>
    <t>ckBKDrKVIMU</t>
  </si>
  <si>
    <t>https://www.youtube.com/watch?v=ckBKDrKVIMU</t>
  </si>
  <si>
    <t>eg6auhwy51c</t>
  </si>
  <si>
    <t>https://www.youtube.com/watch?v=eg6auhwy51c</t>
  </si>
  <si>
    <t>https://drive.google.com/file/d/12o7Nso51zKQAmTsnbJGr2RfDVROdKvHJ/view?usp=drive_link</t>
  </si>
  <si>
    <t>Long term supply curve and economic profit</t>
  </si>
  <si>
    <t>طویل مدتی سپلائی وکر اور معاشی منافع</t>
  </si>
  <si>
    <t>CWiHA5XtqgU</t>
  </si>
  <si>
    <t>https://www.youtube.com/watch?v=CWiHA5XtqgU</t>
  </si>
  <si>
    <t>M_rN4ontQCQ</t>
  </si>
  <si>
    <t>https://www.youtube.com/watch?v=M_rN4ontQCQ</t>
  </si>
  <si>
    <t>https://drive.google.com/file/d/1fJhFsLL3gHDW4-tFVeiEKCZg7YxMvH1d/view?usp=drive_link</t>
  </si>
  <si>
    <t>Profit maximization</t>
  </si>
  <si>
    <t>منافع زیادہ سے زیادہ</t>
  </si>
  <si>
    <t>SON0BtLMUHw</t>
  </si>
  <si>
    <t>https://www.youtube.com/watch?v=SON0BtLMUHw</t>
  </si>
  <si>
    <t>xtiFJ3dzqDg</t>
  </si>
  <si>
    <t>https://www.youtube.com/watch?v=xtiFJ3dzqDg</t>
  </si>
  <si>
    <t>https://drive.google.com/file/d/1APK9KC5l7LAgxif1_l1K4hij2lXGwtLY/view?usp=drive_link</t>
  </si>
  <si>
    <t>Profit maximization worked example</t>
  </si>
  <si>
    <t>منافع کو زیادہ سے زیادہ کام کرنے والی مثال</t>
  </si>
  <si>
    <t>HkSBTdSzPb8</t>
  </si>
  <si>
    <t>https://www.youtube.com/watch?v=HkSBTdSzPb8</t>
  </si>
  <si>
    <t>x2EjACKArvs</t>
  </si>
  <si>
    <t>https://www.youtube.com/watch?v=x2EjACKArvs</t>
  </si>
  <si>
    <t>https://drive.google.com/file/d/1PyNXl2Z844TTkdEOruuM8G8OG0CeVM2p/view?usp=drive_link</t>
  </si>
  <si>
    <t>Shutting down or exiting industry based on price</t>
  </si>
  <si>
    <t>قیمت پر مبنی صنعت کو بند کرنا یا باہر نکلنا</t>
  </si>
  <si>
    <t>aPiZloqtlnc</t>
  </si>
  <si>
    <t>https://www.youtube.com/watch?v=aPiZloqtlnc</t>
  </si>
  <si>
    <t>vFJDLQ-q92M</t>
  </si>
  <si>
    <t>https://www.youtube.com/watch?v=vFJDLQ-q92M</t>
  </si>
  <si>
    <t>https://drive.google.com/file/d/14bi2pMi10YBcNMM1nEa8wMEfeeVTWaex/view?usp=drive_link</t>
  </si>
  <si>
    <t>Long-run economic profit for perfectly competitive firms</t>
  </si>
  <si>
    <t>بالکل مسابقتی فرموں کے لئے طویل عرصے سے معاشی منافع</t>
  </si>
  <si>
    <t>QRN2QKHe-tM</t>
  </si>
  <si>
    <t>https://www.youtube.com/watch?v=QRN2QKHe-tM</t>
  </si>
  <si>
    <t>eshvdthgn24</t>
  </si>
  <si>
    <t>https://www.youtube.com/watch?v=eshvdthgn24</t>
  </si>
  <si>
    <t>https://drive.google.com/file/d/1dNywdixqHu_3QtizQcd_b6sRQt0hRehg/view?usp=drive_link</t>
  </si>
  <si>
    <t>Long run supply when industry costs aren't constant</t>
  </si>
  <si>
    <t>طویل مدت کی فراہمی جب صنعت کے اخراجات مستقل نہیں ہوتے ہیں</t>
  </si>
  <si>
    <t>sN-bhe6UfRs</t>
  </si>
  <si>
    <t>https://www.youtube.com/watch?v=sN-bhe6UfRs</t>
  </si>
  <si>
    <t>BnKDotta_U8</t>
  </si>
  <si>
    <t>https://www.youtube.com/watch?v=BnKDotta_U8</t>
  </si>
  <si>
    <t>https://drive.google.com/file/d/1bxhAKHgXiAydULmMKLU0XC0oAjplsfiQ/view?usp=drive_link</t>
  </si>
  <si>
    <t>Youtube Vide Title is "Long run supply when industry costs are increasing or decreasing", whereas the Mastersheet Video Title is "Long run supply when industry costs aren't constant". Suggest NOT changing as they mean the same thing.</t>
  </si>
  <si>
    <t>Free response question (frq) on perfect competition</t>
  </si>
  <si>
    <t>کامل مقابلہ پر مفت جوابی سوال (ایف آر کیو)</t>
  </si>
  <si>
    <t>BmxuzqDEBpM</t>
  </si>
  <si>
    <t>https://www.youtube.com/watch?v=BmxuzqDEBpM</t>
  </si>
  <si>
    <t>K5Kxt0GacSs</t>
  </si>
  <si>
    <t>https://www.youtube.com/watch?v=K5Kxt0GacSs</t>
  </si>
  <si>
    <t>https://drive.google.com/file/d/1mS-A-qNyE1C-I40ZRfIcQQBAZxlwMhby/view?usp=drive_link</t>
  </si>
  <si>
    <t>Economic profit for a monopoly</t>
  </si>
  <si>
    <t>اجارہ داری کے لئے معاشی منافع</t>
  </si>
  <si>
    <t>PEFEnss--mU</t>
  </si>
  <si>
    <t>https://www.youtube.com/watch?v=PEFEnss--mU</t>
  </si>
  <si>
    <t>o8CVmYA_gFk</t>
  </si>
  <si>
    <t>https://www.youtube.com/watch?v=o8CVmYA_gFk</t>
  </si>
  <si>
    <t>https://drive.google.com/file/d/1F0FqpTMTXiOlGoU_whuk8HeObQtnRL5E/view?usp=drive_link</t>
  </si>
  <si>
    <t>Monopolistic competition and economic profit</t>
  </si>
  <si>
    <t>اجارہ داری مقابلہ اور معاشی منافع</t>
  </si>
  <si>
    <t>RUVsEovktGU</t>
  </si>
  <si>
    <t>https://www.youtube.com/watch?v=RUVsEovktGU</t>
  </si>
  <si>
    <t>7ABHFPu7RLI</t>
  </si>
  <si>
    <t>https://www.youtube.com/watch?v=7ABHFPu7RLI</t>
  </si>
  <si>
    <t>https://drive.google.com/file/d/1CUo81sNhPmEabEoyIQ1hSL7orB8NfUo7/view?usp=drive_link</t>
  </si>
  <si>
    <t>Long run economic profit for monopolistic competition</t>
  </si>
  <si>
    <t>اجارہ داری مقابلہ کے لئے طویل عرصے سے معاشی منافع</t>
  </si>
  <si>
    <t>Forms of competition</t>
  </si>
  <si>
    <t>Perfect and Imperfect Competition</t>
  </si>
  <si>
    <t>Perfect and imperfect competition</t>
  </si>
  <si>
    <t>مسابقت کی شکلیں</t>
  </si>
  <si>
    <t>کامل اور نامکمل مقابلہ</t>
  </si>
  <si>
    <t>FZBc1wM8a8M</t>
  </si>
  <si>
    <t>https://www.youtube.com/watch?v=FZBc1wM8a8M</t>
  </si>
  <si>
    <t>ISmgPpgQ0jo</t>
  </si>
  <si>
    <t>https://www.youtube.com/watch?v=ISmgPpgQ0jo</t>
  </si>
  <si>
    <t>https://drive.google.com/file/d/1Jh3jeSe1WupIFuz0d38bdcejNTThgg0E/view?usp=drive_link</t>
  </si>
  <si>
    <t>Types of competition and marginal revenue</t>
  </si>
  <si>
    <t>مسابقت اور معمولی آمدنی کی اقسام</t>
  </si>
  <si>
    <t>Jj4hQK-GuXo</t>
  </si>
  <si>
    <t>https://www.youtube.com/watch?v=Jj4hQK-GuXo</t>
  </si>
  <si>
    <t>12QsJrch_uo</t>
  </si>
  <si>
    <t>https://www.youtube.com/watch?v=12QsJrch_uo</t>
  </si>
  <si>
    <t>https://drive.google.com/file/d/1brQlaYPcSn_FUn7E08adu3_2B2AW8YtI/view?usp=drive_link</t>
  </si>
  <si>
    <t>Marginal revenue and marginal cost in imperfect competition</t>
  </si>
  <si>
    <t>نامکمل مقابلہ میں معمولی آمدنی اور معمولی لاگت</t>
  </si>
  <si>
    <t>A-uVHlqEiyE</t>
  </si>
  <si>
    <t>https://www.youtube.com/watch?v=A-uVHlqEiyE</t>
  </si>
  <si>
    <t>JwA5dDzjyPo</t>
  </si>
  <si>
    <t>https://www.youtube.com/watch?v=JwA5dDzjyPo</t>
  </si>
  <si>
    <t>https://drive.google.com/file/d/1gon8qOvFLfNaPwfwjfYHmRAfpicFOSdd/view?usp=drive_link</t>
  </si>
  <si>
    <t>Monopoly</t>
  </si>
  <si>
    <t>Monopolies vs. perfect competition</t>
  </si>
  <si>
    <t>اجارہ داری</t>
  </si>
  <si>
    <t>اجارہ داری بمقابلہ کامل مقابلہ</t>
  </si>
  <si>
    <t>PgDrR2wj_Jc</t>
  </si>
  <si>
    <t>https://www.youtube.com/watch?v=PgDrR2wj_Jc</t>
  </si>
  <si>
    <t>mkjjrdet73s</t>
  </si>
  <si>
    <t>https://www.youtube.com/watch?v=mkjjrdet73s</t>
  </si>
  <si>
    <t>https://drive.google.com/file/d/1SA8Q_b_6MVHcIrsFGh7p7djl9qbuBT_F/view?usp=drive_link</t>
  </si>
  <si>
    <t>Monopolist optimizing price: total revenue</t>
  </si>
  <si>
    <t>اجارہ داری کو بہتر بنانے والی قیمت: کل محصول</t>
  </si>
  <si>
    <t>cczABrLd_uA</t>
  </si>
  <si>
    <t>https://www.youtube.com/watch?v=cczABrLd_uA</t>
  </si>
  <si>
    <t>KYdd6X3BNf4</t>
  </si>
  <si>
    <t>https://www.youtube.com/watch?v=KYdd6X3BNf4</t>
  </si>
  <si>
    <t>https://drive.google.com/file/d/1SerICXu-08cBOS3uS2mVC2NdAvGvZkyH/view?usp=drive_link</t>
  </si>
  <si>
    <t>Monopolist optimizing price: marginal revenue</t>
  </si>
  <si>
    <t>اجارہ داری کو بہتر بنانے والی قیمت: معمولی آمدنی</t>
  </si>
  <si>
    <t>s1UQQELPyrc</t>
  </si>
  <si>
    <t>https://www.youtube.com/watch?v=s1UQQELPyrc</t>
  </si>
  <si>
    <t>JmJ7XeYoN80</t>
  </si>
  <si>
    <t>https://www.youtube.com/watch?v=JmJ7XeYoN80</t>
  </si>
  <si>
    <t>https://drive.google.com/file/d/1BnqLF5nRPKNQydUy5_wQb3jriSIdqlRr/view?usp=drive_link</t>
  </si>
  <si>
    <t>Monopolist optimizing price: dead weight loss</t>
  </si>
  <si>
    <t>اجارہ داری کو بہتر بنانے والی قیمت: مردہ وزن میں کمی</t>
  </si>
  <si>
    <t>daxL1ZLrUzg</t>
  </si>
  <si>
    <t>https://www.youtube.com/watch?v=daxL1ZLrUzg</t>
  </si>
  <si>
    <t>yXelCW18H2g</t>
  </si>
  <si>
    <t>https://www.youtube.com/watch?v=yXelCW18H2g</t>
  </si>
  <si>
    <t>https://drive.google.com/file/d/1inLfeWkpiBblVwU2riCVrdoN_lTKWSmc/view?usp=drive_link</t>
  </si>
  <si>
    <t>Review of revenue and cost graphs for a monopoly</t>
  </si>
  <si>
    <t>اجارہ داری کے لئے محصول اور لاگت کے گراف کا جائزہ</t>
  </si>
  <si>
    <t>A_lV-XArVeE</t>
  </si>
  <si>
    <t>https://www.youtube.com/watch?v=A_lV-XArVeE</t>
  </si>
  <si>
    <t>4e-FiAo2em0</t>
  </si>
  <si>
    <t>https://www.youtube.com/watch?v=4e-FiAo2em0</t>
  </si>
  <si>
    <t>https://drive.google.com/file/d/1_uQ9Uy3MXjEDdZ-xzqCIJ0xeZybEurFE/view?usp=drive_link</t>
  </si>
  <si>
    <t>Optional calculus proof to show that mr has twice slope of demand</t>
  </si>
  <si>
    <t>اختیاری کیلکولس ثبوت یہ ظاہر کرنے کے لئے کہ ایم آر کی طلب کی دو بار ڈھال ہے</t>
  </si>
  <si>
    <t>atI4QH2acuw</t>
  </si>
  <si>
    <t>https://www.youtube.com/watch?v=atI4QH2acuw</t>
  </si>
  <si>
    <t>--vx3XH5c34</t>
  </si>
  <si>
    <t>https://www.youtube.com/watch?v=--vx3XH5c34</t>
  </si>
  <si>
    <t>https://drive.google.com/file/d/115SOE23lQUF1jiK0ZLaRCke1zfE0ZdCH/view?usp=drive_link</t>
  </si>
  <si>
    <t>Price Discrimination</t>
  </si>
  <si>
    <t>Price discrimination</t>
  </si>
  <si>
    <t>قیمت کا امتیاز</t>
  </si>
  <si>
    <t>z0wg9ZPyL38</t>
  </si>
  <si>
    <t>https://www.youtube.com/watch?v=z0wg9ZPyL38</t>
  </si>
  <si>
    <t>8C0d5FX6cqU</t>
  </si>
  <si>
    <t>https://www.youtube.com/watch?v=8C0d5FX6cqU</t>
  </si>
  <si>
    <t>https://drive.google.com/file/d/1v4xa4GwJqsI8fTIyaBgk_MqmAxrvY6xy/view?usp=drive_link</t>
  </si>
  <si>
    <t>Monopoly price discrimination</t>
  </si>
  <si>
    <t>اجارہ داری قیمت کا امتیاز</t>
  </si>
  <si>
    <t>gcq9KFpEuLc</t>
  </si>
  <si>
    <t>https://www.youtube.com/watch?v=gcq9KFpEuLc</t>
  </si>
  <si>
    <t>ynicQAA84Fw</t>
  </si>
  <si>
    <t>https://www.youtube.com/watch?v=ynicQAA84Fw</t>
  </si>
  <si>
    <t>https://drive.google.com/file/d/1HZiL6-sWuAsZ_zofPJUTFNalIiKZFs9U/view?usp=drive_link</t>
  </si>
  <si>
    <t>Oligopoly</t>
  </si>
  <si>
    <t>Oligopolies and monopolistic competition</t>
  </si>
  <si>
    <t>اولیگوپولی</t>
  </si>
  <si>
    <t>اولیگوپولیز اور اجارہ داری مقابلہ</t>
  </si>
  <si>
    <t>PzDthFTzEa0</t>
  </si>
  <si>
    <t>https://www.youtube.com/watch?v=PzDthFTzEa0</t>
  </si>
  <si>
    <t>rf-An8leYBY</t>
  </si>
  <si>
    <t>https://www.youtube.com/watch?v=rf-An8leYBY</t>
  </si>
  <si>
    <t>https://drive.google.com/file/d/1MTsNbR_xRVtqUhYaqYKSzwPDJPdY9Myy/view?usp=drive_link</t>
  </si>
  <si>
    <t>Oligopolies, duopolies, collusion, and cartels</t>
  </si>
  <si>
    <t>اولیگوپولیز ، ڈوپولیز ، ملی بھگت ، اور کارٹیل</t>
  </si>
  <si>
    <t>N0L00FZnhtg</t>
  </si>
  <si>
    <t>https://www.youtube.com/watch?v=N0L00FZnhtg</t>
  </si>
  <si>
    <t>Kcsk7iqfjtc</t>
  </si>
  <si>
    <t>https://www.youtube.com/watch?v=Kcsk7iqfjtc</t>
  </si>
  <si>
    <t>https://drive.google.com/file/d/180NMK2B7B4RSFKK20T1--nUMpfNKv-ZI/view?usp=drive_link</t>
  </si>
  <si>
    <t>Nash Equilibrium and Game Theory</t>
  </si>
  <si>
    <t>Prisoners' dilemma and nash equilibrium</t>
  </si>
  <si>
    <t>نیش توازن اور گیم تھیوری</t>
  </si>
  <si>
    <t>قیدیوں کا مخمصہ اور نیش توازن</t>
  </si>
  <si>
    <t>UkXI-zPcDIM</t>
  </si>
  <si>
    <t>https://www.youtube.com/watch?v=UkXI-zPcDIM</t>
  </si>
  <si>
    <t>PmuKoE5V4x4</t>
  </si>
  <si>
    <t>https://www.youtube.com/watch?v=PmuKoE5V4x4</t>
  </si>
  <si>
    <t>https://drive.google.com/file/d/1eeGWXSz71r1xfHd4v4gbgP2ASl1fFNGx/view?usp=drive_link</t>
  </si>
  <si>
    <t>More on nash equilibrium</t>
  </si>
  <si>
    <t>نیش توازن پر مزید</t>
  </si>
  <si>
    <t>ewu_7Dmj_18</t>
  </si>
  <si>
    <t>https://www.youtube.com/watch?v=ewu_7Dmj_18</t>
  </si>
  <si>
    <t>sl5nl_I2TMk</t>
  </si>
  <si>
    <t>https://www.youtube.com/watch?v=sl5nl_I2TMk</t>
  </si>
  <si>
    <t>https://drive.google.com/file/d/1T_JhMHIQs1yOhepO8DHsa5hMGcyZR2by/view?usp=drive_link</t>
  </si>
  <si>
    <t>Why parties to cartels cheat</t>
  </si>
  <si>
    <t>کیوں فریقین سے کارٹیل دھوکہ دیتے ہیں</t>
  </si>
  <si>
    <t>S6TvRDwgQag</t>
  </si>
  <si>
    <t>https://www.youtube.com/watch?v=S6TvRDwgQag</t>
  </si>
  <si>
    <t>ykwIVRatQkY</t>
  </si>
  <si>
    <t>https://www.youtube.com/watch?v=ykwIVRatQkY</t>
  </si>
  <si>
    <t>https://drive.google.com/file/d/1t6XQCTKVORUxUfHCnGXCPzPEY_nNmZj4/view?usp=drive_link</t>
  </si>
  <si>
    <t>Game theory of cheating firms</t>
  </si>
  <si>
    <t>دھوکہ دہی کرنے والی فرموں کا گیم تھیوری</t>
  </si>
  <si>
    <t>XTMbRDRaviM</t>
  </si>
  <si>
    <t>https://www.youtube.com/watch?v=XTMbRDRaviM</t>
  </si>
  <si>
    <t>iNtiMFx5iRI</t>
  </si>
  <si>
    <t>https://www.youtube.com/watch?v=iNtiMFx5iRI</t>
  </si>
  <si>
    <t>https://drive.google.com/file/d/1w_EzkfsD1aYAktZ6VS5Okt7MWY0yQ5hc/view?usp=drive_link</t>
  </si>
  <si>
    <t>Game theory worked example from ap microeconomics</t>
  </si>
  <si>
    <t>گیم تھیوری نے اے پی مائکرو اکنامکس کی مثال کے طور پر کام کیا</t>
  </si>
  <si>
    <t>KPZ40sEoLRs</t>
  </si>
  <si>
    <t>https://www.youtube.com/watch?v=KPZ40sEoLRs</t>
  </si>
  <si>
    <t>0h65kMm5fg4</t>
  </si>
  <si>
    <t>https://www.youtube.com/watch?v=0h65kMm5fg4</t>
  </si>
  <si>
    <t>https://drive.google.com/file/d/1cpPUXjnhnCX5CGYiWMBHgkksVga7EjMd/view?usp=drive_link</t>
  </si>
  <si>
    <t>Factor markets</t>
  </si>
  <si>
    <t>Marginal Product</t>
  </si>
  <si>
    <t>A firm's marginal product revenue curve</t>
  </si>
  <si>
    <t>فیکٹر مارکیٹس</t>
  </si>
  <si>
    <t>معمولی مصنوع</t>
  </si>
  <si>
    <t>ایک فرم کی معمولی مصنوعات کی آمدنی کا منحنی خطوط</t>
  </si>
  <si>
    <t>cwClnv9Y1Y0</t>
  </si>
  <si>
    <t>https://www.youtube.com/watch?v=cwClnv9Y1Y0</t>
  </si>
  <si>
    <t>wlrvpRfMxZM</t>
  </si>
  <si>
    <t>https://www.youtube.com/watch?v=wlrvpRfMxZM</t>
  </si>
  <si>
    <t>https://drive.google.com/file/d/1T5OFassNANqRVaYcavBHIo23j0zPOwaT/view?usp=drive_link</t>
  </si>
  <si>
    <t>Labor</t>
  </si>
  <si>
    <t>How many people to hire given the mpr curve</t>
  </si>
  <si>
    <t>مزدور</t>
  </si>
  <si>
    <t>ایم پی آر وکر کو دیکھتے ہوئے کتنے لوگوں کی خدمات حاصل کریں</t>
  </si>
  <si>
    <t>p8PSIpMkEvA</t>
  </si>
  <si>
    <t>https://www.youtube.com/watch?v=p8PSIpMkEvA</t>
  </si>
  <si>
    <t>ALXPWcosbAg</t>
  </si>
  <si>
    <t>https://www.youtube.com/watch?v=ALXPWcosbAg</t>
  </si>
  <si>
    <t>https://drive.google.com/file/d/1qBDbxh4Xq--2_4CPVXoGZY95fTc4n06K/view?usp=drive_link</t>
  </si>
  <si>
    <t>Introduction to labor markets</t>
  </si>
  <si>
    <t>لیبر مارکیٹوں کا تعارف</t>
  </si>
  <si>
    <t>Cm69zTuUzMI</t>
  </si>
  <si>
    <t>https://www.youtube.com/watch?v=Cm69zTuUzMI</t>
  </si>
  <si>
    <t>4s8WRBVseSA</t>
  </si>
  <si>
    <t>https://www.youtube.com/watch?v=4s8WRBVseSA</t>
  </si>
  <si>
    <t>https://drive.google.com/file/d/1E9nNL85wXg5nicayJaixtYirzaRP3w6g/view?usp=drive_link</t>
  </si>
  <si>
    <t>Labor demand and supply</t>
  </si>
  <si>
    <t>Labor-leisure tradeoff and the labor supply curve</t>
  </si>
  <si>
    <t>مزدوری کی طلب اور رسد</t>
  </si>
  <si>
    <t>لیبر لیزر ٹریڈ آف اور لیبر سپلائی وکر</t>
  </si>
  <si>
    <t>i5RIEwI6Hcs</t>
  </si>
  <si>
    <t>https://www.youtube.com/watch?v=i5RIEwI6Hcs</t>
  </si>
  <si>
    <t>l-2t6X7yi6Q</t>
  </si>
  <si>
    <t>https://www.youtube.com/watch?v=l-2t6X7yi6Q</t>
  </si>
  <si>
    <t>https://drive.google.com/file/d/123CQIBkno7tkrNCGVSZmo-gsSA8LGVPm/view?usp=drive_link</t>
  </si>
  <si>
    <t>Adding demand curves</t>
  </si>
  <si>
    <t>طلب کے منحنی خطوط شامل کرنا</t>
  </si>
  <si>
    <t>gHs3zuRek7o</t>
  </si>
  <si>
    <t>https://www.youtube.com/watch?v=gHs3zuRek7o</t>
  </si>
  <si>
    <t>omIB_gSYvIc</t>
  </si>
  <si>
    <t>https://www.youtube.com/watch?v=omIB_gSYvIc</t>
  </si>
  <si>
    <t>https://drive.google.com/file/d/1HGjQvM5eOJTWP_jygnsX0Ma9B74rytK_/view?usp=drive_link</t>
  </si>
  <si>
    <t>Changes in labor supply</t>
  </si>
  <si>
    <t>مزدوری کی فراہمی میں تبدیلیاں</t>
  </si>
  <si>
    <t>16c66XCdSBo</t>
  </si>
  <si>
    <t>https://www.youtube.com/watch?v=16c66XCdSBo</t>
  </si>
  <si>
    <t>FkjZwAHPTY4</t>
  </si>
  <si>
    <t>https://www.youtube.com/watch?v=FkjZwAHPTY4</t>
  </si>
  <si>
    <t>https://drive.google.com/file/d/1Wb8PgoEjQw6vhKQkyYMvlYM7ovfa3hPM/view?usp=drive_link</t>
  </si>
  <si>
    <t>Shifts in the demand for labor</t>
  </si>
  <si>
    <t>مزدوری کے مطالبے میں تبدیلی</t>
  </si>
  <si>
    <t>CuTNp-6FI0k</t>
  </si>
  <si>
    <t>https://www.youtube.com/watch?v=CuTNp-6FI0k</t>
  </si>
  <si>
    <t>InxcrrJ5Pfk</t>
  </si>
  <si>
    <t>https://www.youtube.com/watch?v=InxcrrJ5Pfk</t>
  </si>
  <si>
    <t>https://drive.google.com/file/d/1BlZttCfgxIpgpTcXQxmS4KVVUUeeFJf4/view?usp=drive_link</t>
  </si>
  <si>
    <t>Factor Inputs</t>
  </si>
  <si>
    <t>Cost minimizing choice of inputs</t>
  </si>
  <si>
    <t>فیکٹر ان پٹ</t>
  </si>
  <si>
    <t>لاگت آدانوں کے انتخاب کو کم سے کم کرنا</t>
  </si>
  <si>
    <t>NSCqNsAiHOM</t>
  </si>
  <si>
    <t>https://www.youtube.com/watch?v=NSCqNsAiHOM</t>
  </si>
  <si>
    <t>tRVE2Ttzwr0</t>
  </si>
  <si>
    <t>https://www.youtube.com/watch?v=tRVE2Ttzwr0</t>
  </si>
  <si>
    <t>https://drive.google.com/file/d/1kSDKj683A0yhthN8dwNSqq7wK5FL8pfG/view?usp=drive_link</t>
  </si>
  <si>
    <t>Labor market</t>
  </si>
  <si>
    <t>Factor markets worked example</t>
  </si>
  <si>
    <t>مزدوروں کی منڈی</t>
  </si>
  <si>
    <t>فیکٹر مارکیٹس نے مثال کے طور پر کام کیا</t>
  </si>
  <si>
    <t>jiycJ9M2L1o</t>
  </si>
  <si>
    <t>https://www.youtube.com/watch?v=jiycJ9M2L1o</t>
  </si>
  <si>
    <t>AVcKHgOfEiE</t>
  </si>
  <si>
    <t>https://www.youtube.com/watch?v=AVcKHgOfEiE</t>
  </si>
  <si>
    <t>https://drive.google.com/file/d/19P4Tb_n8CSm4SfxENSOR5QxHgwFXb1Lq/view?usp=drive_link</t>
  </si>
  <si>
    <t>A monopsonistic market for labor</t>
  </si>
  <si>
    <t>مزدوری کے لئے ایک اجارہ دار مارکیٹ</t>
  </si>
  <si>
    <t>vAaW15vwKUU</t>
  </si>
  <si>
    <t>https://www.youtube.com/watch?v=vAaW15vwKUU</t>
  </si>
  <si>
    <t>r6tlSJKVizQ</t>
  </si>
  <si>
    <t>https://www.youtube.com/watch?v=r6tlSJKVizQ</t>
  </si>
  <si>
    <t>https://drive.google.com/file/d/1gdtVGN9fD9xZvDjbV04Bdxx8Aruoc6Ol/view?usp=drive_link</t>
  </si>
  <si>
    <t>Monopsony employers and minimum wages</t>
  </si>
  <si>
    <t>مونوپونی آجر اور کم سے کم اجرت</t>
  </si>
  <si>
    <t>jdLRshqvNdY</t>
  </si>
  <si>
    <t>https://www.youtube.com/watch?v=jdLRshqvNdY</t>
  </si>
  <si>
    <t>YPrdqvVo0YM</t>
  </si>
  <si>
    <t>https://www.youtube.com/watch?v=YPrdqvVo0YM</t>
  </si>
  <si>
    <t>https://drive.google.com/file/d/1p4MSF3caghmOkHS__DwWcUY4JEVeMoMH/view?usp=drive_link</t>
  </si>
  <si>
    <t>Market Failure</t>
  </si>
  <si>
    <t>Unemployment</t>
  </si>
  <si>
    <t>Worked free response question on unemployment</t>
  </si>
  <si>
    <t>مارکیٹ کی ناکامی</t>
  </si>
  <si>
    <t>بے روزگاری</t>
  </si>
  <si>
    <t>بے روزگاری پر مفت جوابی سوال کام کیا</t>
  </si>
  <si>
    <t>ncW-JilPxjA</t>
  </si>
  <si>
    <t>https://www.youtube.com/watch?v=ncW-JilPxjA</t>
  </si>
  <si>
    <t>fV8OshlMDok</t>
  </si>
  <si>
    <t>https://www.youtube.com/watch?v=fV8OshlMDok</t>
  </si>
  <si>
    <t>https://drive.google.com/file/d/14QuFQzidxt8kgJq4Q29ekm2kVuMN_EWe/view?usp=drive_link</t>
  </si>
  <si>
    <t>Efficiency</t>
  </si>
  <si>
    <t>Socially efficient and inefficient outcomes</t>
  </si>
  <si>
    <t>کارکردگی</t>
  </si>
  <si>
    <t>معاشرتی طور پر موثر اور ناکارہ نتائج</t>
  </si>
  <si>
    <t>iB-r7Kl3vok</t>
  </si>
  <si>
    <t>https://www.youtube.com/watch?v=iB-r7Kl3vok</t>
  </si>
  <si>
    <t>GNjxCv5Yadc</t>
  </si>
  <si>
    <t>https://www.youtube.com/watch?v=GNjxCv5Yadc</t>
  </si>
  <si>
    <t>https://drive.google.com/file/d/1rwZbsXi_DiCAbZMibmR_FTyr_RnGu9L4/view?usp=drive_link</t>
  </si>
  <si>
    <t>Allocative efficiency and marginal benefit</t>
  </si>
  <si>
    <t>مختص کارکردگی اور معمولی فائدہ</t>
  </si>
  <si>
    <t>MT4akJsAmb0</t>
  </si>
  <si>
    <t>https://www.youtube.com/watch?v=MT4akJsAmb0</t>
  </si>
  <si>
    <t>riryqFDZPq4</t>
  </si>
  <si>
    <t>https://www.youtube.com/watch?v=riryqFDZPq4</t>
  </si>
  <si>
    <t>https://drive.google.com/file/d/1EdX5LsZF4-H6_GmDZRjZjYPgF2pCblaW/view?usp=drive_link</t>
  </si>
  <si>
    <t>Externalities</t>
  </si>
  <si>
    <t>Negative externalities</t>
  </si>
  <si>
    <t>خارجی</t>
  </si>
  <si>
    <t>منفی خارجی</t>
  </si>
  <si>
    <t>nBw6KvU51BE</t>
  </si>
  <si>
    <t>https://www.youtube.com/watch?v=nBw6KvU51BE</t>
  </si>
  <si>
    <t>nyAd_gB3fkk</t>
  </si>
  <si>
    <t>https://www.youtube.com/watch?v=nyAd_gB3fkk</t>
  </si>
  <si>
    <t>https://drive.google.com/file/d/1kIZvub87kNXyrJVUUnNEU2H71ROxw7qJ/view?usp=drive_link</t>
  </si>
  <si>
    <t>Positive externalities</t>
  </si>
  <si>
    <t>مثبت خارجی</t>
  </si>
  <si>
    <t>TSTLLFJbaA4</t>
  </si>
  <si>
    <t>https://www.youtube.com/watch?v=TSTLLFJbaA4</t>
  </si>
  <si>
    <t>Fqfi-P2kooY</t>
  </si>
  <si>
    <t>https://www.youtube.com/watch?v=Fqfi-P2kooY</t>
  </si>
  <si>
    <t>https://drive.google.com/file/d/1-mq4kVHcEc2CbPfNZK0C7wtsLyIs9LfS/view?usp=drive_link</t>
  </si>
  <si>
    <t>Drive link title has some artefacts ("VIDEO 178" etc.) but rest of the title matches</t>
  </si>
  <si>
    <t>Taxes for factoring in negative externalities</t>
  </si>
  <si>
    <t>منفی خارجیوں میں فیکٹرنگ کے لئے ٹیکس</t>
  </si>
  <si>
    <t>UYShebe44Xs</t>
  </si>
  <si>
    <t>https://www.youtube.com/watch?v=UYShebe44Xs</t>
  </si>
  <si>
    <t>jXeLEqu3ABE</t>
  </si>
  <si>
    <t>https://www.youtube.com/watch?v=jXeLEqu3ABE</t>
  </si>
  <si>
    <t>https://drive.google.com/file/d/1KRa0ObK0rv3bLkJcUuwrfvt_Y2UTVJiE/view?usp=drive_link</t>
  </si>
  <si>
    <t>Tragedy of the commons</t>
  </si>
  <si>
    <t>کامنز کا المیہ</t>
  </si>
  <si>
    <t>0b2Tl0x-niw</t>
  </si>
  <si>
    <t>https://www.youtube.com/watch?v=0b2Tl0x-niw</t>
  </si>
  <si>
    <t>NzZh8YgHBLI</t>
  </si>
  <si>
    <t>https://www.youtube.com/watch?v=NzZh8YgHBLI</t>
  </si>
  <si>
    <t>https://drive.google.com/file/d/1V9fqSShzBCd-Y1SFbZwKWUR_6jqZRaVo/view?usp=drive_link</t>
  </si>
  <si>
    <t>Rival and excludable goods</t>
  </si>
  <si>
    <t>حریف اور خارج سامان</t>
  </si>
  <si>
    <t>pJU028t-7mg</t>
  </si>
  <si>
    <t>https://www.youtube.com/watch?v=pJU028t-7mg</t>
  </si>
  <si>
    <t>TNXjrA4H0R4</t>
  </si>
  <si>
    <t>https://www.youtube.com/watch?v=TNXjrA4H0R4</t>
  </si>
  <si>
    <t>https://drive.google.com/file/d/136gXJBhWbAsPmgyjB15qByAyzyCTcpqy/view?usp=drive_link</t>
  </si>
  <si>
    <t>Drive link title has some artefacts ("VIDEO 181" etc.) but rest of the title matches</t>
  </si>
  <si>
    <t>Size of an Economy</t>
  </si>
  <si>
    <t>Total Income and Expenditure</t>
  </si>
  <si>
    <t>Circular flow of income and expenditures</t>
  </si>
  <si>
    <t>معیشت کا سائز</t>
  </si>
  <si>
    <t>کل آمدنی اور اخراجات</t>
  </si>
  <si>
    <t>آمدنی اور اخراجات کا سرکلر بہاؤ</t>
  </si>
  <si>
    <t>Hfz1bwK5C4o</t>
  </si>
  <si>
    <t>https://www.youtube.com/watch?v=Hfz1bwK5C4o</t>
  </si>
  <si>
    <t>N5Q_5Y0YZME</t>
  </si>
  <si>
    <t>https://www.youtube.com/watch?v=N5Q_5Y0YZME</t>
  </si>
  <si>
    <t>https://drive.google.com/file/d/13F_eJyRQ9lr4jIPNij6KWd5c8DDdmuLd/view?usp=drive_link</t>
  </si>
  <si>
    <t>Drive link title has some artefacts ("046".) but rest of the title matches</t>
  </si>
  <si>
    <t>Gross Domestic Product (GDP)</t>
  </si>
  <si>
    <t>Parsing gross domestic product - part one</t>
  </si>
  <si>
    <t>مجموعی گھریلو مصنوعات (جی ڈی پی)</t>
  </si>
  <si>
    <t>مجموعی گھریلو مصنوعات کو پارس کرنا - ایک حصہ</t>
  </si>
  <si>
    <t>zh8XASZxo1Q</t>
  </si>
  <si>
    <t>https://www.youtube.com/watch?v=zh8XASZxo1Q</t>
  </si>
  <si>
    <t>9lACtjYUInw</t>
  </si>
  <si>
    <t>https://www.youtube.com/watch?v=9lACtjYUInw</t>
  </si>
  <si>
    <t>https://drive.google.com/file/d/18qKjvxs4Kd6GgbQOUy-DKQdBUJxh2ciC/view?usp=drive_link</t>
  </si>
  <si>
    <t>Drive link title has some artefacts ("047".) but rest of the title matches</t>
  </si>
  <si>
    <t>Parsing gross domestic product - part two</t>
  </si>
  <si>
    <t>مجموعی گھریلو مصنوعات کو پارس کرنا - حصہ دو</t>
  </si>
  <si>
    <t>E-C-LsJgOf4</t>
  </si>
  <si>
    <t>https://www.youtube.com/watch?v=E-C-LsJgOf4</t>
  </si>
  <si>
    <t>https://drive.google.com/file/d/1-_eprcYpz6L4egoPLUS883k5OtNQJsid/view?usp=drive_link</t>
  </si>
  <si>
    <t>Drive link title has some artefacts ("048".) but rest of the title matches</t>
  </si>
  <si>
    <t>More on final and intermediate gdp contributions</t>
  </si>
  <si>
    <t>حتمی اور انٹرمیڈیٹ جی ڈی پی شراکت کے بارے میں مزید</t>
  </si>
  <si>
    <t>C1pHvEAKmLA</t>
  </si>
  <si>
    <t>https://www.youtube.com/watch?v=C1pHvEAKmLA</t>
  </si>
  <si>
    <t>ygLft7acC6k</t>
  </si>
  <si>
    <t>https://www.youtube.com/watch?v=ygLft7acC6k</t>
  </si>
  <si>
    <t>https://drive.google.com/file/d/1Hgb-0aG-dKAYB9JccJJfAEnYHDTknN4t/view?usp=drive_link</t>
  </si>
  <si>
    <t>Drive link title has some artefacts ("049".) but rest of the title matches</t>
  </si>
  <si>
    <t>Investment and consumption</t>
  </si>
  <si>
    <t>سرمایہ کاری اور کھپت</t>
  </si>
  <si>
    <t>N9VIsauE0RA</t>
  </si>
  <si>
    <t>https://www.youtube.com/watch?v=N9VIsauE0RA</t>
  </si>
  <si>
    <t>nN6-Qn7WgZ8</t>
  </si>
  <si>
    <t>https://www.youtube.com/watch?v=nN6-Qn7WgZ8</t>
  </si>
  <si>
    <t>https://drive.google.com/file/d/1i1GO0lkSdKebbw1OxGM-HeYisWD5gUVA/view?usp=drive_link</t>
  </si>
  <si>
    <t>Drive link title has some artefacts ("050".) but rest of the title matches</t>
  </si>
  <si>
    <t>Income and expenditure views of gdp</t>
  </si>
  <si>
    <t>جی ڈی پی کی آمدنی اور اخراجات کے نظارے</t>
  </si>
  <si>
    <t>Z9b8nnvpim0</t>
  </si>
  <si>
    <t>https://www.youtube.com/watch?v=Z9b8nnvpim0</t>
  </si>
  <si>
    <t>Awisu8nBnQw</t>
  </si>
  <si>
    <t>https://www.youtube.com/watch?v=Awisu8nBnQw</t>
  </si>
  <si>
    <t>https://drive.google.com/file/d/12IbpBqgTgOmxRpsEbWZhzJrQ0ikQnEvH/view?usp=drive_link</t>
  </si>
  <si>
    <t>Drive link title has some artefacts ("051".) but rest of the title matches</t>
  </si>
  <si>
    <t>Value added approach to calculating gdp</t>
  </si>
  <si>
    <t>جی ڈی پی کا حساب لگانے کے لئے ویلیو ایڈڈ نقطہ نظر</t>
  </si>
  <si>
    <t>9G7ZWwlR_tQ</t>
  </si>
  <si>
    <t>https://www.youtube.com/watch?v=9G7ZWwlR_tQ</t>
  </si>
  <si>
    <t>OoPEguAmuVk</t>
  </si>
  <si>
    <t>https://www.youtube.com/watch?v=OoPEguAmuVk</t>
  </si>
  <si>
    <t>https://drive.google.com/file/d/11vPUHZFmS-5sfJYgWhqcS1SXCaCGn8xj/view?usp=drive_link</t>
  </si>
  <si>
    <t>Drive link title has some artefacts ("052".) but rest of the title matches</t>
  </si>
  <si>
    <t>Components of gdp</t>
  </si>
  <si>
    <t>جی ڈی پی کے اجزاء</t>
  </si>
  <si>
    <t>Rgr1vRjxzFg</t>
  </si>
  <si>
    <t>https://www.youtube.com/watch?v=Rgr1vRjxzFg</t>
  </si>
  <si>
    <t>BVjmfERJqGM</t>
  </si>
  <si>
    <t>https://www.youtube.com/watch?v=BVjmfERJqGM</t>
  </si>
  <si>
    <t>https://drive.google.com/file/d/1-58eWSIa5fqTyPNMe6QzHKb1yo_H-4r9/view?usp=drive_link</t>
  </si>
  <si>
    <t>Drive link title has some artefacts ("053".) but rest of the title matches</t>
  </si>
  <si>
    <t>Expenditure approach to calculating gdp examples</t>
  </si>
  <si>
    <t>جی ڈی پی کی مثالوں کا حساب لگانے کے لئے اخراجات کا نقطہ نظر</t>
  </si>
  <si>
    <t>s4W7LKK22_Q</t>
  </si>
  <si>
    <t>https://www.youtube.com/watch?v=s4W7LKK22_Q</t>
  </si>
  <si>
    <t>VlgZ94-W3zQ</t>
  </si>
  <si>
    <t>https://www.youtube.com/watch?v=VlgZ94-W3zQ</t>
  </si>
  <si>
    <t>https://drive.google.com/file/d/17HPCAhfYY1U9ErEohGMeBMo9hpOAQMVb/view?usp=drive_link</t>
  </si>
  <si>
    <t>Drive link title has some artefacts ("054".) but rest of the title matches</t>
  </si>
  <si>
    <t>Examples of accounting for gdp</t>
  </si>
  <si>
    <t>جی ڈی پی کے لئے اکاؤنٹنگ کی مثالیں</t>
  </si>
  <si>
    <t>BMNj7-Okclk</t>
  </si>
  <si>
    <t>https://www.youtube.com/watch?v=BMNj7-Okclk</t>
  </si>
  <si>
    <t>SPiZ7ChNhQc</t>
  </si>
  <si>
    <t>https://www.youtube.com/watch?v=SPiZ7ChNhQc</t>
  </si>
  <si>
    <t>https://drive.google.com/file/d/1Lk6OYi04EUy-nRkJ110yST1HFBxVaeQu/view?usp=drive_link</t>
  </si>
  <si>
    <t>Drive link title has some artefacts ("055".) but rest of the title matches</t>
  </si>
  <si>
    <t>Limitations of gdp</t>
  </si>
  <si>
    <t>جی ڈی پی کی حدود</t>
  </si>
  <si>
    <t>SXMhCO2vYcE</t>
  </si>
  <si>
    <t>https://www.youtube.com/watch?v=SXMhCO2vYcE</t>
  </si>
  <si>
    <t>UrVOR7VXUw0</t>
  </si>
  <si>
    <t>https://www.youtube.com/watch?v=UrVOR7VXUw0</t>
  </si>
  <si>
    <t>https://drive.google.com/file/d/1KAaPNKdWJJMBoFszMHl7i5pCmk3D7TMc/view?usp=drive_link</t>
  </si>
  <si>
    <t>Real GDP</t>
  </si>
  <si>
    <t>Real gdp and nominal gdp - part one</t>
  </si>
  <si>
    <t>اصلی جی ڈی پی</t>
  </si>
  <si>
    <t>اصلی جی ڈی پی اور برائے نام جی ڈی پی - ایک حصہ</t>
  </si>
  <si>
    <t>lBDT2w5Wl84</t>
  </si>
  <si>
    <t>https://www.youtube.com/watch?v=lBDT2w5Wl84</t>
  </si>
  <si>
    <t>O3xbWfRRFBg</t>
  </si>
  <si>
    <t>https://www.youtube.com/watch?v=O3xbWfRRFBg</t>
  </si>
  <si>
    <t>https://drive.google.com/file/d/1zLzohIKbSOg2kZ_WtRJ5GzlxQre1iS87/view?usp=drive_link</t>
  </si>
  <si>
    <t>Drive link title has some artefacts ("065".) but rest of the title matches</t>
  </si>
  <si>
    <t>Real gdp and nominal gdp - part two</t>
  </si>
  <si>
    <t>اصلی جی ڈی پی اور برائے نام جی ڈی پی - حصہ دو</t>
  </si>
  <si>
    <t>bg_7jeBP7dY</t>
  </si>
  <si>
    <t>https://www.youtube.com/watch?v=bg_7jeBP7dY</t>
  </si>
  <si>
    <t>https://drive.google.com/file/d/1gLsfHQimruqAq22vNapna1NzHBqYdzxS/view?usp=drive_link</t>
  </si>
  <si>
    <t>Drive link title has some artefacts ("066".) but rest of the title matches</t>
  </si>
  <si>
    <t>Gdp deflator - part one</t>
  </si>
  <si>
    <t>جی ڈی پی ڈیفلیٹر - ایک حصہ</t>
  </si>
  <si>
    <t>L-0LuSw2bTM</t>
  </si>
  <si>
    <t>https://www.youtube.com/watch?v=L-0LuSw2bTM</t>
  </si>
  <si>
    <t>LSzffO_X_JA</t>
  </si>
  <si>
    <t>https://www.youtube.com/watch?v=LSzffO_X_JA</t>
  </si>
  <si>
    <t>https://drive.google.com/file/d/1jD2_MuGI36Rjs6Byz4jEDHfYFoMOiPWK/view?usp=drive_link</t>
  </si>
  <si>
    <t>Drive link title has some artefacts ("067".) but rest of the title matches</t>
  </si>
  <si>
    <t>Gdp deflator - part two</t>
  </si>
  <si>
    <t>جی ڈی پی ڈیفلیٹر - حصہ دو</t>
  </si>
  <si>
    <t>vdlsPTpe9rk</t>
  </si>
  <si>
    <t>https://www.youtube.com/watch?v=vdlsPTpe9rk</t>
  </si>
  <si>
    <t>https://drive.google.com/file/d/1IVKn_0iFPWPR0EOCStRtw_ApFAN_gP1s/view?usp=drive_link</t>
  </si>
  <si>
    <t>Drive link title has some artefacts ("068".) but rest of the title matches</t>
  </si>
  <si>
    <t>Example calculating real gdp with a deflator</t>
  </si>
  <si>
    <t>مثال کے طور پر ایک ڈیفلیٹر کے ساتھ اصلی جی ڈی پی کا حساب لگانا</t>
  </si>
  <si>
    <t>v5YT8GlSxoU</t>
  </si>
  <si>
    <t>https://www.youtube.com/watch?v=v5YT8GlSxoU</t>
  </si>
  <si>
    <t>4XYk6v_WXiA</t>
  </si>
  <si>
    <t>https://www.youtube.com/watch?v=4XYk6v_WXiA</t>
  </si>
  <si>
    <t>https://drive.google.com/file/d/14MGmW-vq0ghK7PNPE35akZn8CxjBdY_S/view?usp=drive_link</t>
  </si>
  <si>
    <t>Drive link title has some artefacts ("069".) but rest of the title matches
Even though the Origina KA Video Link is repeated from Row 145, it is probable that the original video has been translated and released as two parts. NO CHANGE RECOMMENDED.</t>
  </si>
  <si>
    <t>Economic Indicators</t>
  </si>
  <si>
    <t>Market Systems</t>
  </si>
  <si>
    <t>Command and market economies - part one</t>
  </si>
  <si>
    <t>معاشی اشارے</t>
  </si>
  <si>
    <t>مارکیٹ سسٹم</t>
  </si>
  <si>
    <t>کمانڈ اور مارکیٹ کی معیشتیں - ایک حصہ</t>
  </si>
  <si>
    <t>Ve6K10-Yx_M</t>
  </si>
  <si>
    <t>https://www.youtube.com/watch?v=Ve6K10-Yx_M</t>
  </si>
  <si>
    <t>Yf641dfieTE</t>
  </si>
  <si>
    <t>https://www.youtube.com/watch?v=Yf641dfieTE</t>
  </si>
  <si>
    <t>https://drive.google.com/file/d/1GYz-w9q_5jtSKo448VNqyExLxa2R7_Ne/view?usp=drive_link</t>
  </si>
  <si>
    <t>Drive link title has some artefacts ("043".) but rest of the title matches</t>
  </si>
  <si>
    <t>Command and market economies - part two</t>
  </si>
  <si>
    <t>کمانڈ اور مارکیٹ کی معیشتیں - حصہ دو</t>
  </si>
  <si>
    <t>4PZdqtkg1J4</t>
  </si>
  <si>
    <t>https://www.youtube.com/watch?v=4PZdqtkg1J4</t>
  </si>
  <si>
    <t>https://drive.google.com/file/d/1WOtkoCcCq7b_C4DbUFtDZSvDdLXMPv-z/view?usp=drive_link</t>
  </si>
  <si>
    <t>Drive link title has some artefacts ("044".) but rest of the title matches
Even though the Origina KA Video Link is repeated from Row 147, the original video has been translated and released as three parts. NO CHANGE RECOMMENDED.</t>
  </si>
  <si>
    <t>Command and market economies - part three</t>
  </si>
  <si>
    <t>کمانڈ اور مارکیٹ کی معیشتیں - حصہ تین</t>
  </si>
  <si>
    <t>7BXO2T1Em7c</t>
  </si>
  <si>
    <t>https://www.youtube.com/watch?v=7BXO2T1Em7c</t>
  </si>
  <si>
    <t>https://drive.google.com/file/d/1JEL1LnQJMcYlPLmM1LRXRTOfoRPrI70k/view?usp=drive_link</t>
  </si>
  <si>
    <t>Drive link title has some artefacts ("045".) but rest of the title matches
Even though the Origina KA Video Link is repeated from Row 147, the original video has been translated and released as three parts. NO CHANGE RECOMMENDED.</t>
  </si>
  <si>
    <t>Unemployment rate primer - part one</t>
  </si>
  <si>
    <t>بے روزگاری کی شرح پرائمر - ایک حصہ</t>
  </si>
  <si>
    <t>C9onjpQGpSg</t>
  </si>
  <si>
    <t>https://www.youtube.com/watch?v=C9onjpQGpSg</t>
  </si>
  <si>
    <t>MS67iOqzrBQ</t>
  </si>
  <si>
    <t>https://www.youtube.com/watch?v=MS67iOqzrBQ</t>
  </si>
  <si>
    <t>https://drive.google.com/file/d/1nVUo84ZUlrJdDYg-wv0l2jVfOFbmuexD/view?usp=drive_link</t>
  </si>
  <si>
    <t>Drive link title has some artefacts ("057".) but rest of the title matches</t>
  </si>
  <si>
    <t>Unemployment rate primer - part two</t>
  </si>
  <si>
    <t>بے روزگاری کی شرح پرائمر - حصہ دو</t>
  </si>
  <si>
    <t>aCJF5EBP9bk</t>
  </si>
  <si>
    <t>https://www.youtube.com/watch?v=aCJF5EBP9bk</t>
  </si>
  <si>
    <t>https://drive.google.com/file/d/1TfqcnNBcK3UMiCJTFKoKweC-44TmoEoH/view?usp=drive_link</t>
  </si>
  <si>
    <t>Drive link title has some artefacts ("058".) but rest of the title matches
Even though the Origina KA Video Link is repeated from Row 149, the original video has been translated and released as two parts. NO CHANGE RECOMMENDED.</t>
  </si>
  <si>
    <t>Inflation</t>
  </si>
  <si>
    <t>Introduction to inflation - part one</t>
  </si>
  <si>
    <t>مہنگائی</t>
  </si>
  <si>
    <t>افراط زر کا تعارف - ایک حصہ</t>
  </si>
  <si>
    <t>AaR1mPrdbTc</t>
  </si>
  <si>
    <t>https://www.youtube.com/watch?v=AaR1mPrdbTc</t>
  </si>
  <si>
    <t>km17coUdncM</t>
  </si>
  <si>
    <t>https://www.youtube.com/watch?v=km17coUdncM</t>
  </si>
  <si>
    <t>https://drive.google.com/file/d/1AYISgtBPaykznsvHQKFd_xaCy50xGr6K/view?usp=drive_link</t>
  </si>
  <si>
    <t>Drive link title has some artefacts ("059".) but rest of the title matches</t>
  </si>
  <si>
    <t>Introduction to inflation - part two</t>
  </si>
  <si>
    <t>افراط زر کا تعارف - حصہ دو</t>
  </si>
  <si>
    <t>3SiqBg8Gu6c</t>
  </si>
  <si>
    <t>https://www.youtube.com/watch?v=3SiqBg8Gu6c</t>
  </si>
  <si>
    <t>https://drive.google.com/file/d/18fogXtZM-dt6Nw0UcsOLQzcoU5Ubv_Pe/view?usp=drive_link</t>
  </si>
  <si>
    <t>Drive link title has some artefacts ("060".) but rest of the title matches
Even though the Origina KA Video Link is repeated from Row 152, the original video has been translated and released as two parts. NO CHANGE RECOMMENDED.</t>
  </si>
  <si>
    <t>Deflation</t>
  </si>
  <si>
    <t>ڈیفلیشن</t>
  </si>
  <si>
    <t>FPh6EDv0Eew</t>
  </si>
  <si>
    <t>https://www.youtube.com/watch?v=FPh6EDv0Eew</t>
  </si>
  <si>
    <t>HM47eI3nnM8</t>
  </si>
  <si>
    <t>https://www.youtube.com/watch?v=HM47eI3nnM8</t>
  </si>
  <si>
    <t>https://drive.google.com/file/d/17Zdp7II5ygluKsioBO6ghDXyIyJRuVEp/view?usp=drive_link</t>
  </si>
  <si>
    <t>Drive link title has some artefacts ("061".) but rest of the title matches</t>
  </si>
  <si>
    <t>Stagflation</t>
  </si>
  <si>
    <t>stagflation</t>
  </si>
  <si>
    <t>bTz_tx460EY</t>
  </si>
  <si>
    <t>https://www.youtube.com/watch?v=bTz_tx460EY</t>
  </si>
  <si>
    <t>PBsvlqL-Mfw</t>
  </si>
  <si>
    <t>https://www.youtube.com/watch?v=PBsvlqL-Mfw</t>
  </si>
  <si>
    <t>https://drive.google.com/file/d/1Wkz_KzsDW7l3-fVNS3ydFy3FshA7RB0Z/view?usp=drive_link</t>
  </si>
  <si>
    <t>Drive link title has some artefacts ("062".) but rest of the title matches</t>
  </si>
  <si>
    <t>Deflationary spiral</t>
  </si>
  <si>
    <t>ڈیفلیشنری سرپل</t>
  </si>
  <si>
    <t>snX4Wf7PGts</t>
  </si>
  <si>
    <t>https://www.youtube.com/watch?v=snX4Wf7PGts</t>
  </si>
  <si>
    <t>K6zac1OfRVY</t>
  </si>
  <si>
    <t>https://www.youtube.com/watch?v=K6zac1OfRVY</t>
  </si>
  <si>
    <t>https://drive.google.com/file/d/1kYBTM61ruP4Ufj60DdR2vpqvyW9Ci_ER/view?usp=drive_link</t>
  </si>
  <si>
    <t>Drive link title has some artefacts ("063".) but rest of the title matches</t>
  </si>
  <si>
    <t>Winners and losers from inflation and deflation</t>
  </si>
  <si>
    <t>افراط زر اور افراط زر سے فاتح اور ہارے ہوئے</t>
  </si>
  <si>
    <t>V41_kZuOE0w</t>
  </si>
  <si>
    <t>https://www.youtube.com/watch?v=V41_kZuOE0w</t>
  </si>
  <si>
    <t>51oWIBcgLds</t>
  </si>
  <si>
    <t>https://www.youtube.com/watch?v=51oWIBcgLds</t>
  </si>
  <si>
    <t>https://drive.google.com/file/d/1B4j_pR1ZRXAADo3DEqNYuwREi3OOPRyN/view?usp=drive_link</t>
  </si>
  <si>
    <t>Drive link title has some artefacts ("064".) but rest of the title matches</t>
  </si>
  <si>
    <t>Business Cycle</t>
  </si>
  <si>
    <t>The business cycle - part one</t>
  </si>
  <si>
    <t>کاروباری چکر</t>
  </si>
  <si>
    <t>کاروباری سائیکل - ایک حصہ</t>
  </si>
  <si>
    <t>TXrOpjG4dUs</t>
  </si>
  <si>
    <t>https://www.youtube.com/watch?v=TXrOpjG4dUs</t>
  </si>
  <si>
    <t>vD3lcjzkfzA</t>
  </si>
  <si>
    <t>https://www.youtube.com/watch?v=vD3lcjzkfzA</t>
  </si>
  <si>
    <t>https://drive.google.com/file/d/17s8ZDQB7JEwBr73Kcli152dMq1pLtSwn/view?usp=drive_link</t>
  </si>
  <si>
    <t>Drive link title has some artefacts ("070".) but rest of the title matches</t>
  </si>
  <si>
    <t>The business cycle - part two</t>
  </si>
  <si>
    <t>بزنس سائیکل - حصہ دو</t>
  </si>
  <si>
    <t>cCVIFWIWMoI</t>
  </si>
  <si>
    <t>https://www.youtube.com/watch?v=cCVIFWIWMoI</t>
  </si>
  <si>
    <t>https://drive.google.com/file/d/1pVoWfAGwnlnNpi2jMLaGb0ceuHISDJeo/view?usp=drive_link</t>
  </si>
  <si>
    <t>Drive link title has some artefacts ("071".) but rest of the title matches
Even though the Origina KA Video Link is repeated from Row 158, the original video has been translated and released as two parts. NO CHANGE RECOMMENDED.</t>
  </si>
  <si>
    <t>Business cycles and the production possibilities curve</t>
  </si>
  <si>
    <t>کاروباری سائیکل اور پیداواری امکانات وکر</t>
  </si>
  <si>
    <t>0F6lRMI_rHQ</t>
  </si>
  <si>
    <t>https://www.youtube.com/watch?v=0F6lRMI_rHQ</t>
  </si>
  <si>
    <t>1RQtHkAbhxM</t>
  </si>
  <si>
    <t>https://www.youtube.com/watch?v=1RQtHkAbhxM</t>
  </si>
  <si>
    <t>https://drive.google.com/file/d/1wfjyzloJRptvDlLyp25uBH1ZQ6Wm4bv9/view?usp=drive_link</t>
  </si>
  <si>
    <t>Drive link title has some artefacts ("072".) but rest of the title matches</t>
  </si>
  <si>
    <t>National income and price level</t>
  </si>
  <si>
    <t>Aggregate Demand and Supply</t>
  </si>
  <si>
    <t>Aggregate demand</t>
  </si>
  <si>
    <t>قومی آمدنی اور قیمت کی سطح</t>
  </si>
  <si>
    <t>مجموعی طلب اور رسد</t>
  </si>
  <si>
    <t>مجموعی طلب</t>
  </si>
  <si>
    <t>oLhohwfwf_U</t>
  </si>
  <si>
    <t>https://www.youtube.com/watch?v=oLhohwfwf_U</t>
  </si>
  <si>
    <t>OXwt37pTP0M</t>
  </si>
  <si>
    <t>https://www.youtube.com/watch?v=OXwt37pTP0M</t>
  </si>
  <si>
    <t>https://drive.google.com/file/d/1T4-DtcOma3PUuh7tJo40S7t9FjIafu_J/view?usp=drive_link</t>
  </si>
  <si>
    <t>Drive link title has some artefacts ("073".) but rest of the title matches</t>
  </si>
  <si>
    <t>Aggregate demand - wealth effect</t>
  </si>
  <si>
    <t>مجموعی طلب - دولت کا اثر</t>
  </si>
  <si>
    <t>uJtDzdgT83M</t>
  </si>
  <si>
    <t>https://www.youtube.com/watch?v=uJtDzdgT83M</t>
  </si>
  <si>
    <t>https://drive.google.com/file/d/1R_xYd2NiPvfuPabs5gzkELh6v_8TzayV/view?usp=drive_link</t>
  </si>
  <si>
    <t>"Drive link title has some artefacts (""074"".) but rest of the title matches
Original KA Link was missing. After review it turned out that the video from  I161 has been adapted in four parts. The correct link has been copied and FIXED.</t>
  </si>
  <si>
    <t>Aggregate demand – savings and interest rate effect</t>
  </si>
  <si>
    <t>مجموعی طلب - بچت اور سود کی شرح کا اثر</t>
  </si>
  <si>
    <t>sDUmG7IByR8</t>
  </si>
  <si>
    <t>https://www.youtube.com/watch?v=sDUmG7IByR8</t>
  </si>
  <si>
    <t>https://drive.google.com/file/d/1incvfXRYUC1PvTqSO3GBWZMNL9uZLIVT/view?usp=drive_link</t>
  </si>
  <si>
    <t>Drive link title has some artefacts ("075".) but rest of the title matches.
Original KA Link was missing. After review it turned out that the video from  I161 has been adapted in four parts. The correct link has been copied and FIXED.</t>
  </si>
  <si>
    <t>Aggregate demand – foreign exchange effect</t>
  </si>
  <si>
    <t>مجموعی طلب - زرمبادلہ کا اثر</t>
  </si>
  <si>
    <t>A_I95Nqm9Bg</t>
  </si>
  <si>
    <t>https://www.youtube.com/watch?v=A_I95Nqm9Bg</t>
  </si>
  <si>
    <t>https://drive.google.com/file/d/1AxvOCRiwBgHj4FAyAsUg_rmFDRYoLS4Y/view?usp=drive_link</t>
  </si>
  <si>
    <t>Drive link title has some artefacts ("076".) but rest of the title matches
Original KA Link was missing. After review it turned out that the video from  I161 has been adapted in four parts. The correct link has been copied and FIXED.</t>
  </si>
  <si>
    <t>Long-run aggregate supply</t>
  </si>
  <si>
    <t>طویل عرصے سے مجموعی سپلائی</t>
  </si>
  <si>
    <t>8W0iZk8Yxhs</t>
  </si>
  <si>
    <t>https://www.youtube.com/watch?v=8W0iZk8Yxhs</t>
  </si>
  <si>
    <t>CfhQM81uRjQ</t>
  </si>
  <si>
    <t>https://www.youtube.com/watch?v=CfhQM81uRjQ</t>
  </si>
  <si>
    <t>https://drive.google.com/file/d/1Nkq5hL3KNOnJJ5StbKrKnTAB-65yRQNv/view?usp=drive_link</t>
  </si>
  <si>
    <t>Short run aggregate supply - part one</t>
  </si>
  <si>
    <t>مختصر رن مجموعی سپلائی - ایک حصہ</t>
  </si>
  <si>
    <t>3nbalsyibKU</t>
  </si>
  <si>
    <t>https://www.youtube.com/watch?v=3nbalsyibKU</t>
  </si>
  <si>
    <t>i9vAV6OzBPA</t>
  </si>
  <si>
    <t>https://www.youtube.com/watch?v=i9vAV6OzBPA</t>
  </si>
  <si>
    <t>https://drive.google.com/file/d/1TTJsehiexNmiRRmlTp6JF8IVsarEOJLU/view?usp=drive_link</t>
  </si>
  <si>
    <t>Short run aggregate supply - part two</t>
  </si>
  <si>
    <t>مختصر رن مجموعی سپلائی - حصہ دو</t>
  </si>
  <si>
    <t>qEMB3ye5sUs</t>
  </si>
  <si>
    <t>https://www.youtube.com/watch?v=qEMB3ye5sUs</t>
  </si>
  <si>
    <t>https://drive.google.com/file/d/1weiznxHyjFb_-MIM_LXZcUlxNmAmU0yf/view?usp=drive_link</t>
  </si>
  <si>
    <t>Even though the Origina KA Video Link is repeated from Row 166, the original video has been translated and released as three parts. NO CHANGE RECOMMENDED.</t>
  </si>
  <si>
    <t>Short run aggregate supply - part three</t>
  </si>
  <si>
    <t>مختصر رن مجموعی سپلائی - حصہ تین</t>
  </si>
  <si>
    <t>9vVvwgUCiJE</t>
  </si>
  <si>
    <t>https://www.youtube.com/watch?v=9vVvwgUCiJE</t>
  </si>
  <si>
    <t>https://drive.google.com/file/d/175C8JvvNhMXoRXdgToX9YwZGehdWWt2R/view?usp=drive_link</t>
  </si>
  <si>
    <t>Short run and long run equilibrium and the business cycle - part one</t>
  </si>
  <si>
    <t>مختصر مدت اور طویل مدت کے توازن اور کاروباری چکر - ایک حصہ</t>
  </si>
  <si>
    <t>dD_9KBz3pN0</t>
  </si>
  <si>
    <t>https://www.youtube.com/watch?v=dD_9KBz3pN0</t>
  </si>
  <si>
    <t>Vz8SVoqHu14</t>
  </si>
  <si>
    <t>https://www.youtube.com/watch?v=Vz8SVoqHu14</t>
  </si>
  <si>
    <t>https://drive.google.com/file/d/12T56Up-X9PrySiO1TO-b-6ZA9LerTb2A/view?usp=drive_link</t>
  </si>
  <si>
    <t>Short run and long run equilibrium and the business cycle - part two</t>
  </si>
  <si>
    <t>مختصر مدت اور طویل مدت توازن اور کاروباری چکر - حصہ دو</t>
  </si>
  <si>
    <t>yPfP0yE1UJc</t>
  </si>
  <si>
    <t>https://www.youtube.com/watch?v=yPfP0yE1UJc</t>
  </si>
  <si>
    <t>https://drive.google.com/file/d/1Y5ywgmhJzFuSanMlTnGap1ZrLEJ2UJB5/view?usp=drive_link</t>
  </si>
  <si>
    <t>Even though the Origina KA Video Link is repeated from Row 169, the original video has been translated and released as two parts. NO CHANGE RECOMMENDED.</t>
  </si>
  <si>
    <t>Shifts in aggregate demand</t>
  </si>
  <si>
    <t>مجموعی طلب میں تبدیلی</t>
  </si>
  <si>
    <t>scN-1B6plos</t>
  </si>
  <si>
    <t>https://www.youtube.com/watch?v=scN-1B6plos</t>
  </si>
  <si>
    <t>xKVcPywWloo</t>
  </si>
  <si>
    <t>https://www.youtube.com/watch?v=xKVcPywWloo</t>
  </si>
  <si>
    <t>https://drive.google.com/file/d/1Q9D_yFADm9QEaF8PnPOVowqcpnzdoold/view?usp=drive_link</t>
  </si>
  <si>
    <t>Price Determination</t>
  </si>
  <si>
    <t>Demand-pull inflation - part one</t>
  </si>
  <si>
    <t>قیمت کا تعین</t>
  </si>
  <si>
    <t>ڈیمانڈ پل افراط زر - ایک حصہ</t>
  </si>
  <si>
    <t>HdqbCvqTb20</t>
  </si>
  <si>
    <t>https://www.youtube.com/watch?v=HdqbCvqTb20</t>
  </si>
  <si>
    <t>bjF-zriE_Tc</t>
  </si>
  <si>
    <t>https://www.youtube.com/watch?v=bjF-zriE_Tc</t>
  </si>
  <si>
    <t>https://drive.google.com/file/d/1zla_lkU-UZj2fWkrOGMWp0I8jYVIJCna/view?usp=drive_link</t>
  </si>
  <si>
    <t>Demand-pull inflation - part two</t>
  </si>
  <si>
    <t>مطالبہ پل افراط زر - حصہ دو</t>
  </si>
  <si>
    <t>wECODpWsS60</t>
  </si>
  <si>
    <t>https://www.youtube.com/watch?v=wECODpWsS60</t>
  </si>
  <si>
    <t>https://drive.google.com/file/d/1mFLMtF7GuGchTyCPYJOs6_j8t_gP0HOv/view?usp=drive_link</t>
  </si>
  <si>
    <t>Even though the Origina KA Video Link is repeated from Row 171, the original video has been translated and released as two parts. NO CHANGE RECOMMENDED.</t>
  </si>
  <si>
    <t>Real gdp driving price</t>
  </si>
  <si>
    <t>اصلی جی ڈی پی ڈرائیونگ کی قیمت</t>
  </si>
  <si>
    <t>XsD7mqFDJs0</t>
  </si>
  <si>
    <t>https://www.youtube.com/watch?v=XsD7mqFDJs0</t>
  </si>
  <si>
    <t>3Xmb3JO0rQo</t>
  </si>
  <si>
    <t>https://www.youtube.com/watch?v=3Xmb3JO0rQo</t>
  </si>
  <si>
    <t>https://drive.google.com/file/d/1NlAVF-LW6Tnp74mujNfD5ruIGHb6Mitq/view?usp=drive_link</t>
  </si>
  <si>
    <t>Cost-push inflation</t>
  </si>
  <si>
    <t>لاگت میں پش افراط زر</t>
  </si>
  <si>
    <t>3A-nAw2tY_4</t>
  </si>
  <si>
    <t>https://www.youtube.com/watch?v=3A-nAw2tY_4</t>
  </si>
  <si>
    <t>qaXK19cfNXo</t>
  </si>
  <si>
    <t>https://www.youtube.com/watch?v=qaXK19cfNXo</t>
  </si>
  <si>
    <t>https://drive.google.com/file/d/1ysyEWmv8KeWinyl1v1yWt0NKu1j2b8j9/view?usp=drive_link</t>
  </si>
  <si>
    <t>Long run self adjustment</t>
  </si>
  <si>
    <t>طویل المیعاد خود ایڈجسٹمنٹ</t>
  </si>
  <si>
    <t>eic0CC-1d9E</t>
  </si>
  <si>
    <t>https://www.youtube.com/watch?v=eic0CC-1d9E</t>
  </si>
  <si>
    <t>MJrRqmb7o-I</t>
  </si>
  <si>
    <t>https://www.youtube.com/watch?v=MJrRqmb7o-I</t>
  </si>
  <si>
    <t>https://drive.google.com/file/d/1ipOpQtHKuVzQUhlJ0s69vlz7t5I3X-zv/view?usp=drive_link</t>
  </si>
  <si>
    <t>Fiscal policy to address output gaps</t>
  </si>
  <si>
    <t>پیداوار کے فرق کو دور کرنے کے لئے مالی پالیسی</t>
  </si>
  <si>
    <t>qgxapLrA_NM</t>
  </si>
  <si>
    <t>https://www.youtube.com/watch?v=qgxapLrA_NM</t>
  </si>
  <si>
    <t>ADAnpQ2DP2I</t>
  </si>
  <si>
    <t>https://www.youtube.com/watch?v=ADAnpQ2DP2I</t>
  </si>
  <si>
    <t>https://drive.google.com/file/d/11hoWNrFUrRGON3ADFi54IxnErNIeD9Q-/view?usp=drive_link</t>
  </si>
  <si>
    <t>Calculating change in spending or taxes to close output gaps</t>
  </si>
  <si>
    <t>پیداوار کے فرق کو بند کرنے کے لئے اخراجات یا ٹیکس میں تبدیلی کا حساب لگانا</t>
  </si>
  <si>
    <t>f5o5LpUcxVk</t>
  </si>
  <si>
    <t>https://www.youtube.com/watch?v=f5o5LpUcxVk</t>
  </si>
  <si>
    <t>dKv7m-0Mh7s</t>
  </si>
  <si>
    <t>https://www.youtube.com/watch?v=dKv7m-0Mh7s</t>
  </si>
  <si>
    <t>https://drive.google.com/file/d/1kd-nt0-IQF6TD0k0jZWRVcPZfOFVDlkq/view?usp=drive_link</t>
  </si>
  <si>
    <t>Tax lever of fiscal policy</t>
  </si>
  <si>
    <t>مالی پالیسی کا ٹیکس لیور</t>
  </si>
  <si>
    <t>BRXBCxKjiK8</t>
  </si>
  <si>
    <t>https://www.youtube.com/watch?v=BRXBCxKjiK8</t>
  </si>
  <si>
    <t>zJIRiUDM6b0</t>
  </si>
  <si>
    <t>https://www.youtube.com/watch?v=zJIRiUDM6b0</t>
  </si>
  <si>
    <t>https://drive.google.com/file/d/10J3eWSFsGPKRBYYsFQXlJ44RgjtIEvAa/view?usp=drive_link</t>
  </si>
  <si>
    <t>Automatic stabilizers</t>
  </si>
  <si>
    <t>خودکار اسٹیبلائزر</t>
  </si>
  <si>
    <t>jAjU3cR99p0</t>
  </si>
  <si>
    <t>https://www.youtube.com/watch?v=jAjU3cR99p0</t>
  </si>
  <si>
    <t>HL9-4CfJ8aY</t>
  </si>
  <si>
    <t>https://www.youtube.com/watch?v=HL9-4CfJ8aY</t>
  </si>
  <si>
    <t>https://drive.google.com/file/d/1T0RqX6OEJvamtapCAyOcnqO535f_DaA5/view?usp=drive_link</t>
  </si>
  <si>
    <t>Returns and Inflation</t>
  </si>
  <si>
    <t>Inflation overview</t>
  </si>
  <si>
    <t>واپسی اور افراط زر</t>
  </si>
  <si>
    <t>افراط زر کا جائزہ</t>
  </si>
  <si>
    <t>-Z5kkfrEc8I</t>
  </si>
  <si>
    <t>https://www.youtube.com/watch?v=-Z5kkfrEc8I</t>
  </si>
  <si>
    <t>sAXipf7RmpY</t>
  </si>
  <si>
    <t>https://www.youtube.com/watch?v=sAXipf7RmpY</t>
  </si>
  <si>
    <t>https://drive.google.com/file/d/1YJy3BvV5VdlCVqGi4_dmFmOoNeRNasEK/view?usp=drive_link</t>
  </si>
  <si>
    <t>Drive link title has some artefacts ("VIDEO 185" etc.) but rest of the title matches. NO CHANGE RECOMMENDED</t>
  </si>
  <si>
    <t>What is inflation</t>
  </si>
  <si>
    <t>افراط زر کیا ہے؟</t>
  </si>
  <si>
    <t>yahEP620480</t>
  </si>
  <si>
    <t>https://www.youtube.com/watch?v=yahEP620480</t>
  </si>
  <si>
    <t>utwBRRm0Dy8</t>
  </si>
  <si>
    <t>https://www.youtube.com/watch?v=utwBRRm0Dy8</t>
  </si>
  <si>
    <t>https://drive.google.com/file/d/122AhKDr8aMCMbsrcpOGWCl1Bc63Mi390/view?usp=drive_link</t>
  </si>
  <si>
    <t>Introduction to inflation</t>
  </si>
  <si>
    <t>افراط زر کا تعارف</t>
  </si>
  <si>
    <t>RJ5T7nR3EJo</t>
  </si>
  <si>
    <t>https://www.youtube.com/watch?v=RJ5T7nR3EJo</t>
  </si>
  <si>
    <t>https://drive.google.com/file/d/1tXXGtxh6kCWVLk4jxUaBzrilCV_OyG5p/view?usp=drive_link</t>
  </si>
  <si>
    <t>Drive link title has some artefacts ("VIDEO 186" etc.) but rest of the title matches. NO CHANGE RECOMMENDED</t>
  </si>
  <si>
    <t>Cpi index</t>
  </si>
  <si>
    <t>سی پی آئی انڈیکس</t>
  </si>
  <si>
    <t>pRIELoITIHI</t>
  </si>
  <si>
    <t>https://www.youtube.com/watch?v=pRIELoITIHI</t>
  </si>
  <si>
    <t>2D4CHGiMKno</t>
  </si>
  <si>
    <t>https://www.youtube.com/watch?v=2D4CHGiMKno</t>
  </si>
  <si>
    <t>https://drive.google.com/file/d/1WHRZcg6cr1POpFChHrGol5jgia5GGtag/view?usp=drive_link</t>
  </si>
  <si>
    <t>Cupcake economics 2</t>
  </si>
  <si>
    <t>کپ کیک اکنامکس 2</t>
  </si>
  <si>
    <t>-LTXzYXaAuk</t>
  </si>
  <si>
    <t>https://www.youtube.com/watch?v=-LTXzYXaAuk</t>
  </si>
  <si>
    <t>lq608N0vlNk</t>
  </si>
  <si>
    <t>https://www.youtube.com/watch?v=lq608N0vlNk</t>
  </si>
  <si>
    <t>https://drive.google.com/file/d/1zeiQamerkVR7Eo32G9o2rK8CErQVXUTX/view?usp=drive_link</t>
  </si>
  <si>
    <t>Cupcake economics 3</t>
  </si>
  <si>
    <t>کپ کیک اکنامکس 3</t>
  </si>
  <si>
    <t>8x1-TeDxblU</t>
  </si>
  <si>
    <t>https://www.youtube.com/watch?v=8x1-TeDxblU</t>
  </si>
  <si>
    <t>pOpZKxf5abs</t>
  </si>
  <si>
    <t>https://www.youtube.com/watch?v=pOpZKxf5abs</t>
  </si>
  <si>
    <t>https://drive.google.com/file/d/1WhSvFrlxFuCfAeZRXHdI-3ne4lAk1cX6/view?usp=drive_link</t>
  </si>
  <si>
    <t>Inflation, deflation, and capacity utilization</t>
  </si>
  <si>
    <t>افراط زر ، ڈیفلیشن ، اور صلاحیت کا استعمال</t>
  </si>
  <si>
    <t>LXrPdFn7Gn4</t>
  </si>
  <si>
    <t>https://www.youtube.com/watch?v=LXrPdFn7Gn4</t>
  </si>
  <si>
    <t>inmRbRfDbH8</t>
  </si>
  <si>
    <t>https://www.youtube.com/watch?v=inmRbRfDbH8</t>
  </si>
  <si>
    <t>https://drive.google.com/file/d/1VUQnPrI_ZLL55T0WszbgtF1jgXkAM1ak/view?usp=drive_link</t>
  </si>
  <si>
    <t>Slight difference between Video Title  in Mastersheet and Youtube video, but the meaning is the same. NO CHANGE RECOMMENDED.</t>
  </si>
  <si>
    <t>Inflation, deflation, and capacity utilization 2</t>
  </si>
  <si>
    <t>افراط زر ، ڈیفلیشن ، اور صلاحیت کا استعمال 2</t>
  </si>
  <si>
    <t>cugQ4z4cJF8</t>
  </si>
  <si>
    <t>https://www.youtube.com/watch?v=cugQ4z4cJF8</t>
  </si>
  <si>
    <t>l3NKn9VVMSY</t>
  </si>
  <si>
    <t>https://www.youtube.com/watch?v=l3NKn9VVMSY</t>
  </si>
  <si>
    <t>https://drive.google.com/file/d/1pl8Ai5mk1u5rMxNk-RwPOlCv6XIzbHAx/view?usp=drive_link</t>
  </si>
  <si>
    <t>Interest and Bonds</t>
  </si>
  <si>
    <t>Introduction to interest</t>
  </si>
  <si>
    <t>دلچسپی اور بانڈز</t>
  </si>
  <si>
    <t>دلچسپی کا تعارف</t>
  </si>
  <si>
    <t>GtaoP0skPWc</t>
  </si>
  <si>
    <t>https://www.youtube.com/watch?v=GtaoP0skPWc</t>
  </si>
  <si>
    <t>4cAeqZelADk</t>
  </si>
  <si>
    <t>https://www.youtube.com/watch?v=4cAeqZelADk</t>
  </si>
  <si>
    <t>https://drive.google.com/file/d/1xNBbSTQn3EeeweAB6jxR9Yp7LKNZRdFo/view?usp=drive_link</t>
  </si>
  <si>
    <t>Introduction to bonds</t>
  </si>
  <si>
    <t>بانڈز کا تعارف</t>
  </si>
  <si>
    <t>Qh-M3_L4xYk</t>
  </si>
  <si>
    <t>https://www.youtube.com/watch?v=Qh-M3_L4xYk</t>
  </si>
  <si>
    <t>NKdycm_3rdg</t>
  </si>
  <si>
    <t>https://www.youtube.com/watch?v=NKdycm_3rdg</t>
  </si>
  <si>
    <t>https://drive.google.com/file/d/1Jqtz0W5AY6yItPTfaDzQ3SZgAsGYzcex/view?usp=drive_link</t>
  </si>
  <si>
    <t>What it means to buy a company's stock</t>
  </si>
  <si>
    <t>کمپنی کا اسٹاک خریدنے کا کیا مطلب ہے</t>
  </si>
  <si>
    <t>98qfFzqDKR8</t>
  </si>
  <si>
    <t>https://www.youtube.com/watch?v=98qfFzqDKR8</t>
  </si>
  <si>
    <t>UyzQ9YhpCyk</t>
  </si>
  <si>
    <t>https://www.youtube.com/watch?v=UyzQ9YhpCyk</t>
  </si>
  <si>
    <t>https://drive.google.com/file/d/1Twhbl1xWwJAgNDZhHYURZ2bnC4f2CmMf/view?usp=drive_link</t>
  </si>
  <si>
    <t>Bonds vs. stocks</t>
  </si>
  <si>
    <t>بانڈز بمقابلہ اسٹاک</t>
  </si>
  <si>
    <t>rs1md3e4aYU</t>
  </si>
  <si>
    <t>https://www.youtube.com/watch?v=rs1md3e4aYU</t>
  </si>
  <si>
    <t>nIK8QpORaoA</t>
  </si>
  <si>
    <t>https://www.youtube.com/watch?v=nIK8QpORaoA</t>
  </si>
  <si>
    <t>https://drive.google.com/file/d/1a8czPzb0MFmQIQEn6_BwmmQ1OPx7fmar/view?usp=drive_link</t>
  </si>
  <si>
    <t>Returns</t>
  </si>
  <si>
    <t>Real and nominal return</t>
  </si>
  <si>
    <t>واپسی</t>
  </si>
  <si>
    <t>اصلی اور برائے نام واپسی</t>
  </si>
  <si>
    <t>cNm196bVE5A</t>
  </si>
  <si>
    <t>https://www.youtube.com/watch?v=cNm196bVE5A</t>
  </si>
  <si>
    <t>gpNL64E5COM</t>
  </si>
  <si>
    <t>https://www.youtube.com/watch?v=gpNL64E5COM</t>
  </si>
  <si>
    <t>https://drive.google.com/file/d/1d7cfwTMHTcJBKFQ98QWWaHGICYY1x7Id/view?usp=drive_link</t>
  </si>
  <si>
    <t>Calculating real return in last year dollars</t>
  </si>
  <si>
    <t>پچھلے سال ڈالر میں حقیقی واپسی کا حساب لگانا</t>
  </si>
  <si>
    <t>GiB9Mkgkrek</t>
  </si>
  <si>
    <t>https://www.youtube.com/watch?v=GiB9Mkgkrek</t>
  </si>
  <si>
    <t>XJ3SzEBC7XU</t>
  </si>
  <si>
    <t>https://www.youtube.com/watch?v=XJ3SzEBC7XU</t>
  </si>
  <si>
    <t>https://drive.google.com/file/d/1cy1YDY7NZFU5RvQ-of_JfF3hURAfjmPg/view?usp=drive_link</t>
  </si>
  <si>
    <t>Nominal interest, real interest, and inflation calculations</t>
  </si>
  <si>
    <t>برائے نام دلچسپی ، حقیقی دلچسپی ، اور افراط زر کے حساب کتاب</t>
  </si>
  <si>
    <t>mFI58RRCDbs</t>
  </si>
  <si>
    <t>https://www.youtube.com/watch?v=mFI58RRCDbs</t>
  </si>
  <si>
    <t>gbxoz5CpyZU</t>
  </si>
  <si>
    <t>https://www.youtube.com/watch?v=gbxoz5CpyZU</t>
  </si>
  <si>
    <t>https://drive.google.com/file/d/1EG91kCf9GsCuyHg-JeIqG2ZR62Rov-GD/view?usp=drive_link</t>
  </si>
  <si>
    <t>Relation between nominal and real returns and inflation</t>
  </si>
  <si>
    <t>برائے نام اور حقیقی واپسی اور افراط زر کے مابین تعلق</t>
  </si>
  <si>
    <t>6ycEasF48zI</t>
  </si>
  <si>
    <t>https://www.youtube.com/watch?v=6ycEasF48zI</t>
  </si>
  <si>
    <t>cBfzB5Eshwc</t>
  </si>
  <si>
    <t>https://www.youtube.com/watch?v=cBfzB5Eshwc</t>
  </si>
  <si>
    <t>https://drive.google.com/file/d/1OvXIisu2-SftyrWkd7bA0CSwBxhrrSJs/view?usp=drive_link</t>
  </si>
  <si>
    <t>Inflation and deflation 3: obama stimulus plan</t>
  </si>
  <si>
    <t>افراط زر اور ڈیفلیشن 3: اوبامہ محرک منصوبہ</t>
  </si>
  <si>
    <t>sZRkERfzzn4</t>
  </si>
  <si>
    <t>https://www.youtube.com/watch?v=sZRkERfzzn4</t>
  </si>
  <si>
    <t>zK5PBgTTV_Y</t>
  </si>
  <si>
    <t>https://www.youtube.com/watch?v=zK5PBgTTV_Y</t>
  </si>
  <si>
    <t>https://drive.google.com/file/d/1hnjBxhy--JMy1jCF8aFkPkorpI_08AIm/view?usp=drive_link</t>
  </si>
  <si>
    <t>Money Market</t>
  </si>
  <si>
    <t>Basics of Money Market</t>
  </si>
  <si>
    <t>Money supply: m0, m1, and m2</t>
  </si>
  <si>
    <t>کرنسی مارکیٹ</t>
  </si>
  <si>
    <t>منی مارکیٹ کی بنیادی باتیں</t>
  </si>
  <si>
    <t>رقم کی فراہمی: M0 ، M1 ، اور M2</t>
  </si>
  <si>
    <t>_LPh72gx6GE</t>
  </si>
  <si>
    <t>https://www.youtube.com/watch?v=_LPh72gx6GE</t>
  </si>
  <si>
    <t>kGqhD50Yuis</t>
  </si>
  <si>
    <t>https://www.youtube.com/watch?v=kGqhD50Yuis</t>
  </si>
  <si>
    <t>https://drive.google.com/file/d/1H3PRNlobEdaNA7pRn_xUmpF5_xy36Y2T/view?usp=drive_link</t>
  </si>
  <si>
    <t>Functions of money</t>
  </si>
  <si>
    <t>پیسے کے افعال</t>
  </si>
  <si>
    <t>ok2vtKnSZzY</t>
  </si>
  <si>
    <t>https://www.youtube.com/watch?v=ok2vtKnSZzY</t>
  </si>
  <si>
    <t>DOTnbM_TPG8</t>
  </si>
  <si>
    <t>https://www.youtube.com/watch?v=DOTnbM_TPG8</t>
  </si>
  <si>
    <t>https://drive.google.com/file/d/1exrXdu33A5seGD1_YYpKdPyxA9ImFaNM/view?usp=drive_link</t>
  </si>
  <si>
    <t>Standard of deferred payment and legal tender</t>
  </si>
  <si>
    <t>موخر ادائیگی اور قانونی ٹینڈر کا معیار</t>
  </si>
  <si>
    <t>cIvcxHVUUi8</t>
  </si>
  <si>
    <t>https://www.youtube.com/watch?v=cIvcxHVUUi8</t>
  </si>
  <si>
    <t>vMwBnGWGFQg</t>
  </si>
  <si>
    <t>https://www.youtube.com/watch?v=vMwBnGWGFQg</t>
  </si>
  <si>
    <t>https://drive.google.com/file/d/18R_1nARLtzYn3d_G7lTvDti8wqAuyG83/view?usp=drive_link</t>
  </si>
  <si>
    <t>Commodity money vs. fiat money</t>
  </si>
  <si>
    <t>اجناس کی رقم بمقابلہ فیاٹ پیسہ</t>
  </si>
  <si>
    <t>fs12fX407GU</t>
  </si>
  <si>
    <t>https://www.youtube.com/watch?v=fs12fX407GU</t>
  </si>
  <si>
    <t>9NREmCZe1fg</t>
  </si>
  <si>
    <t>https://www.youtube.com/watch?v=9NREmCZe1fg</t>
  </si>
  <si>
    <t>https://drive.google.com/file/d/1mLBxQsxcnPBf9q6aVqzWFZ01J7BhtJkO/view?usp=drive_link</t>
  </si>
  <si>
    <t>Inflation and Money Market</t>
  </si>
  <si>
    <t>When the functions of money break down: hyperinflation</t>
  </si>
  <si>
    <t>افراط زر اور منی مارکیٹ</t>
  </si>
  <si>
    <t>جب پیسے کے افعال ٹوٹ جاتے ہیں: ہائپر انفلیشن</t>
  </si>
  <si>
    <t>O2jO5AwTkT0</t>
  </si>
  <si>
    <t>https://www.youtube.com/watch?v=O2jO5AwTkT0</t>
  </si>
  <si>
    <t>g8Ae1D9lqO0</t>
  </si>
  <si>
    <t>https://www.youtube.com/watch?v=g8Ae1D9lqO0</t>
  </si>
  <si>
    <t>https://drive.google.com/file/d/1_mJB79wGvXhhVIZByUlnl1tWbsuDc1wW/view?usp=drive_link</t>
  </si>
  <si>
    <t>Hyperinflation</t>
  </si>
  <si>
    <t>ہائپر انفلیشن</t>
  </si>
  <si>
    <t>AC_kjcuHpZw</t>
  </si>
  <si>
    <t>https://www.youtube.com/watch?v=AC_kjcuHpZw</t>
  </si>
  <si>
    <t>idc2B8wgBIQ</t>
  </si>
  <si>
    <t>https://www.youtube.com/watch?v=idc2B8wgBIQ</t>
  </si>
  <si>
    <t>https://drive.google.com/file/d/1anCOOjHsLwigbKx1mGArxXVdQyfl0RAF/view?usp=drive_link</t>
  </si>
  <si>
    <t>Banking and Money Market</t>
  </si>
  <si>
    <t>Overview of fractional reserve banking</t>
  </si>
  <si>
    <t>بینکنگ اور منی مارکیٹ</t>
  </si>
  <si>
    <t>جزوی ریزرو بینکنگ کا جائزہ</t>
  </si>
  <si>
    <t>3mUi9IZb4T4</t>
  </si>
  <si>
    <t>https://www.youtube.com/watch?v=3mUi9IZb4T4</t>
  </si>
  <si>
    <t>FJZUaiJC6LE</t>
  </si>
  <si>
    <t>https://www.youtube.com/watch?v=FJZUaiJC6LE</t>
  </si>
  <si>
    <t>https://drive.google.com/file/d/1kjzVtR7U0cXELykt-fdxBS8X0YcaKZii/view?usp=drive_link</t>
  </si>
  <si>
    <t>Money creation in a fractional reserve system</t>
  </si>
  <si>
    <t>جزوی ریزرو سسٹم میں رقم کی تخلیق</t>
  </si>
  <si>
    <t>gd8B-zrMSYk</t>
  </si>
  <si>
    <t>https://www.youtube.com/watch?v=gd8B-zrMSYk</t>
  </si>
  <si>
    <t>2Je4FJDDkzQ</t>
  </si>
  <si>
    <t>https://www.youtube.com/watch?v=2Je4FJDDkzQ</t>
  </si>
  <si>
    <t>https://drive.google.com/file/d/1KCWtGYdgBY_fNSOFVrpWEMJ-e4Ii53G0/view?usp=drive_link</t>
  </si>
  <si>
    <t>Weaknesses of fractional reserve lending</t>
  </si>
  <si>
    <t>جزوی ریزرو قرضے کی کمزوری</t>
  </si>
  <si>
    <t>1HYSMxu-Dns</t>
  </si>
  <si>
    <t>https://www.youtube.com/watch?v=1HYSMxu-Dns</t>
  </si>
  <si>
    <t>mTm0Mb8iDi4</t>
  </si>
  <si>
    <t>https://www.youtube.com/watch?v=mTm0Mb8iDi4</t>
  </si>
  <si>
    <t>https://drive.google.com/file/d/1T5mg8ci7fC5nmUnb0qZ_VNF9zWkrVsxe/view?usp=drive_link</t>
  </si>
  <si>
    <t>Full reserve banking</t>
  </si>
  <si>
    <t>مکمل ریزرو بینکنگ</t>
  </si>
  <si>
    <t>RGMcswR8DnY</t>
  </si>
  <si>
    <t>https://www.youtube.com/watch?v=RGMcswR8DnY</t>
  </si>
  <si>
    <t>Vz2-LVwmPhI</t>
  </si>
  <si>
    <t>https://www.youtube.com/watch?v=Vz2-LVwmPhI</t>
  </si>
  <si>
    <t>https://drive.google.com/file/d/1qREjk6HS00gg_iPHey7wTnyXW8O2jKzr/view?usp=drive_link</t>
  </si>
  <si>
    <t>Simple fractional reserve accounting (part 1)</t>
  </si>
  <si>
    <t>سادہ جزوی ریزرو اکاؤنٹنگ (حصہ 1)</t>
  </si>
  <si>
    <t>VJgVdzicv_I</t>
  </si>
  <si>
    <t>https://www.youtube.com/watch?v=VJgVdzicv_I</t>
  </si>
  <si>
    <t>-Yl9p-MUg94</t>
  </si>
  <si>
    <t>https://www.youtube.com/watch?v=-Yl9p-MUg94</t>
  </si>
  <si>
    <t>https://drive.google.com/file/d/1ERXlx4oJUaKQ2oe2nPKi4h9VfyhItB1d/view?usp=drive_link</t>
  </si>
  <si>
    <t>Simple fractional reserve accounting (part 2)</t>
  </si>
  <si>
    <t>سادہ جزوی ریزرو اکاؤنٹنگ (حصہ 2)</t>
  </si>
  <si>
    <t>PASajlCGBTw</t>
  </si>
  <si>
    <t>https://www.youtube.com/watch?v=PASajlCGBTw</t>
  </si>
  <si>
    <t>sCOa7CO81gE</t>
  </si>
  <si>
    <t>https://www.youtube.com/watch?v=sCOa7CO81gE</t>
  </si>
  <si>
    <t>https://drive.google.com/file/d/1M_7ExMGjZ4PaoMIlBJgOcxT72_bJ3IW4/view?usp=drive_link</t>
  </si>
  <si>
    <t>Bank balance sheets in a fractional reserve system</t>
  </si>
  <si>
    <t>جزوی ریزرو سسٹم میں بینک بیلنس شیٹس</t>
  </si>
  <si>
    <t>bZEAkO9OSco</t>
  </si>
  <si>
    <t>https://www.youtube.com/watch?v=bZEAkO9OSco</t>
  </si>
  <si>
    <t>HDB1xYSwfBE</t>
  </si>
  <si>
    <t>https://www.youtube.com/watch?v=HDB1xYSwfBE</t>
  </si>
  <si>
    <t>https://drive.google.com/file/d/1kQLHS3llHEi9EYRwevtHYJergKh5FcON/view?usp=drive_link</t>
  </si>
  <si>
    <t>Bank balance sheet free response question</t>
  </si>
  <si>
    <t>بینک بیلنس شیٹ مفت رسپانس سوال</t>
  </si>
  <si>
    <t>vqYlKvQhoWw</t>
  </si>
  <si>
    <t>https://www.youtube.com/watch?v=vqYlKvQhoWw</t>
  </si>
  <si>
    <t>TChCKpKaL48</t>
  </si>
  <si>
    <t>https://www.youtube.com/watch?v=TChCKpKaL48</t>
  </si>
  <si>
    <t>https://drive.google.com/file/d/1n9o6X_Kr30oTlkS3uVni2ABxrFKLp5oN/view?usp=drive_link</t>
  </si>
  <si>
    <t>Forces of Money Market</t>
  </si>
  <si>
    <t>Demand curve for money in the money market</t>
  </si>
  <si>
    <t>منی مارکیٹ کی قوتیں</t>
  </si>
  <si>
    <t>منی مارکیٹ میں رقم کے لئے مطالبہ وکر</t>
  </si>
  <si>
    <t>Zt1Esq-qOZM</t>
  </si>
  <si>
    <t>https://www.youtube.com/watch?v=Zt1Esq-qOZM</t>
  </si>
  <si>
    <t>Y5YaBFPtzLQ</t>
  </si>
  <si>
    <t>https://www.youtube.com/watch?v=Y5YaBFPtzLQ</t>
  </si>
  <si>
    <t>https://drive.google.com/file/d/19ZdcK87ghhye2fptn3bcvgVHn7c4VBCN/view?usp=drive_link</t>
  </si>
  <si>
    <t>Equilibrium nominal interest rates in the money market</t>
  </si>
  <si>
    <t>منی مارکیٹ میں توازن برائے نام سود کی شرح</t>
  </si>
  <si>
    <t>NMb3bguJ7wY</t>
  </si>
  <si>
    <t>https://www.youtube.com/watch?v=NMb3bguJ7wY</t>
  </si>
  <si>
    <t>PPh_ER2_CiA</t>
  </si>
  <si>
    <t>https://www.youtube.com/watch?v=PPh_ER2_CiA</t>
  </si>
  <si>
    <t>https://drive.google.com/file/d/1SzaOXmt8Q82ZGeriaaylcKuzkhEAvSzx/view?usp=drive_link</t>
  </si>
  <si>
    <t>Money supply and demand impacting interest rates</t>
  </si>
  <si>
    <t>سود کی شرحوں کو متاثر کرنے والی رقم کی فراہمی اور طلب</t>
  </si>
  <si>
    <t>vItRHYu-A88</t>
  </si>
  <si>
    <t>https://www.youtube.com/watch?v=vItRHYu-A88</t>
  </si>
  <si>
    <t>cp4IVVjzd18</t>
  </si>
  <si>
    <t>https://www.youtube.com/watch?v=cp4IVVjzd18</t>
  </si>
  <si>
    <t>https://drive.google.com/file/d/1FR7007epWPCuylr7nfuTvPCaycfob4cs/view?usp=drive_link</t>
  </si>
  <si>
    <t>Stabilization Policies</t>
  </si>
  <si>
    <t>Economic Growth</t>
  </si>
  <si>
    <t>Economic growth through investment</t>
  </si>
  <si>
    <t>استحکام کی پالیسیاں</t>
  </si>
  <si>
    <t>اقتصادی ترقی</t>
  </si>
  <si>
    <t>سرمایہ کاری کے ذریعے معاشی نمو</t>
  </si>
  <si>
    <t>a9aUMpGs6c8</t>
  </si>
  <si>
    <t>https://www.youtube.com/watch?v=a9aUMpGs6c8</t>
  </si>
  <si>
    <t>rjjS8qNMjWM</t>
  </si>
  <si>
    <t>https://www.youtube.com/watch?v=rjjS8qNMjWM</t>
  </si>
  <si>
    <t>https://drive.google.com/file/d/1rTxe5-lOtsoYot1eLqpEW4OwwhNuni-C/view?usp=drive_link</t>
  </si>
  <si>
    <t>The aggregate production function and growth</t>
  </si>
  <si>
    <t>مجموعی پیداوار کا فنکشن اور نمو</t>
  </si>
  <si>
    <t>yrPrzY3rmQM</t>
  </si>
  <si>
    <t>https://www.youtube.com/watch?v=yrPrzY3rmQM</t>
  </si>
  <si>
    <t>j7cxc2yBzzg</t>
  </si>
  <si>
    <t>https://www.youtube.com/watch?v=j7cxc2yBzzg</t>
  </si>
  <si>
    <t>https://drive.google.com/file/d/1afuHhHdPx6S7-20TJ46AifmVQY4KAEBm/view?usp=drive_link</t>
  </si>
  <si>
    <t>Changes in the aggregate production function</t>
  </si>
  <si>
    <t>مجموعی پیداوار کے فنکشن میں تبدیلیاں</t>
  </si>
  <si>
    <t>8FzOm1-xcJA</t>
  </si>
  <si>
    <t>https://www.youtube.com/watch?v=8FzOm1-xcJA</t>
  </si>
  <si>
    <t>TD0QzQ2KNHA</t>
  </si>
  <si>
    <t>https://www.youtube.com/watch?v=TD0QzQ2KNHA</t>
  </si>
  <si>
    <t>https://drive.google.com/file/d/1vjounfA-S9k3WMuObGsNgHJFKhRdACQV/view?usp=drive_link</t>
  </si>
  <si>
    <t>Moderate inflation in a good economy</t>
  </si>
  <si>
    <t>اچھی معیشت میں اعتدال پسند افراط زر</t>
  </si>
  <si>
    <t>Z_DcXewHHA8</t>
  </si>
  <si>
    <t>https://www.youtube.com/watch?v=Z_DcXewHHA8</t>
  </si>
  <si>
    <t>TVkbaiJwqc0</t>
  </si>
  <si>
    <t>https://www.youtube.com/watch?v=TVkbaiJwqc0</t>
  </si>
  <si>
    <t>https://drive.google.com/file/d/1VIXxAdpzF_2d2ZP_KGvpaKe8k1u7D4xW/view?usp=drive_link</t>
  </si>
  <si>
    <t>Crowding out</t>
  </si>
  <si>
    <t>بھیڑ لگنا</t>
  </si>
  <si>
    <t>4lBmOfNtYLE</t>
  </si>
  <si>
    <t>https://www.youtube.com/watch?v=4lBmOfNtYLE</t>
  </si>
  <si>
    <t>mXHeQ2yVX_o</t>
  </si>
  <si>
    <t>https://www.youtube.com/watch?v=mXHeQ2yVX_o</t>
  </si>
  <si>
    <t>https://drive.google.com/file/d/1xh0J2ZcKyYWItkhGMq4glctlr9NrZlkd/view?usp=drive_link</t>
  </si>
  <si>
    <t>Deficits and debt</t>
  </si>
  <si>
    <t>خسارے اور قرض</t>
  </si>
  <si>
    <t>tpMsBi47k8Q</t>
  </si>
  <si>
    <t>https://www.youtube.com/watch?v=tpMsBi47k8Q</t>
  </si>
  <si>
    <t>h4PHg2bdf9w</t>
  </si>
  <si>
    <t>https://www.youtube.com/watch?v=h4PHg2bdf9w</t>
  </si>
  <si>
    <t>https://drive.google.com/file/d/1Bgy5fSlNDVIGr7TU3fM26HXt80YHOHiG/view?usp=drive_link</t>
  </si>
  <si>
    <t>Understanding economic growth - part one</t>
  </si>
  <si>
    <t>معاشی نمو کو سمجھنا - ایک حصہ</t>
  </si>
  <si>
    <t>khDAji7dXw0</t>
  </si>
  <si>
    <t>https://www.youtube.com/watch?v=khDAji7dXw0</t>
  </si>
  <si>
    <t>ZG3uHxz21PE</t>
  </si>
  <si>
    <t>https://www.youtube.com/watch?v=ZG3uHxz21PE</t>
  </si>
  <si>
    <t>https://drive.google.com/file/d/13_hLQggYptB_aAuosclFo5Kf4Et2iNjG/view?usp=drive_link</t>
  </si>
  <si>
    <t>Understanding economic growth - part two</t>
  </si>
  <si>
    <t>معاشی نمو کو سمجھنا - حصہ دو</t>
  </si>
  <si>
    <t>mlmF4v9FLPc</t>
  </si>
  <si>
    <t>https://www.youtube.com/watch?v=mlmF4v9FLPc</t>
  </si>
  <si>
    <t>https://drive.google.com/file/d/1AxEJSel0kBS2OAXaRIjjKFXn8i2_1Grg/view?usp=drive_link</t>
  </si>
  <si>
    <t>Even though the Origina KA Video Link is repeated from Row 221, the original video has been translated and released as two parts. NO CHANGE RECOMMENDED.</t>
  </si>
  <si>
    <t>Fiscal and Monetary Policy</t>
  </si>
  <si>
    <t>Monetary policy tools</t>
  </si>
  <si>
    <t>مالی اور مالیاتی پالیسی</t>
  </si>
  <si>
    <t>مالیاتی پالیسی کے اوزار</t>
  </si>
  <si>
    <t>C8Eb4-Wz27A</t>
  </si>
  <si>
    <t>https://www.youtube.com/watch?v=C8Eb4-Wz27A</t>
  </si>
  <si>
    <t>Jjp4a4_z3VI</t>
  </si>
  <si>
    <t>https://www.youtube.com/watch?v=Jjp4a4_z3VI</t>
  </si>
  <si>
    <t>https://drive.google.com/file/d/1V2DiXpDoLm_aJKepCbCCCEb0OHpECDOu/view?usp=drive_link</t>
  </si>
  <si>
    <t>Monetary and fiscal policy</t>
  </si>
  <si>
    <t>مالیاتی اور مالی پالیسی</t>
  </si>
  <si>
    <t>ntxMOKXHlfo</t>
  </si>
  <si>
    <t>https://www.youtube.com/watch?v=ntxMOKXHlfo</t>
  </si>
  <si>
    <t>So89YijFgnw</t>
  </si>
  <si>
    <t>https://www.youtube.com/watch?v=So89YijFgnw</t>
  </si>
  <si>
    <t>https://drive.google.com/file/d/1L54H9VIIcRGE0HrWuaV4LCwHi9sebw8N/view?usp=drive_link</t>
  </si>
  <si>
    <t>Loanable funds market</t>
  </si>
  <si>
    <t>قابل قرض فنڈز مارکیٹ</t>
  </si>
  <si>
    <t>iaGjqkRIUSk</t>
  </si>
  <si>
    <t>https://www.youtube.com/watch?v=iaGjqkRIUSk</t>
  </si>
  <si>
    <t>Kgehh5tOfmw</t>
  </si>
  <si>
    <t>https://www.youtube.com/watch?v=Kgehh5tOfmw</t>
  </si>
  <si>
    <t>https://drive.google.com/file/d/1KoUqSFiEdq3yn5uIvq-3Eg8iIDhF9jog/view?usp=drive_link</t>
  </si>
  <si>
    <t>National savings and investment</t>
  </si>
  <si>
    <t>قومی بچت اور سرمایہ کاری</t>
  </si>
  <si>
    <t>fToDs5nd_rE</t>
  </si>
  <si>
    <t>https://www.youtube.com/watch?v=fToDs5nd_rE</t>
  </si>
  <si>
    <t>e8_DIT5PXCk</t>
  </si>
  <si>
    <t>https://www.youtube.com/watch?v=e8_DIT5PXCk</t>
  </si>
  <si>
    <t>https://drive.google.com/file/d/1cqmJvTFuQpdIQYLwWgZys9O4BCxVVFwS/view?usp=drive_link</t>
  </si>
  <si>
    <t>Fiscal and monetary policy in parallel</t>
  </si>
  <si>
    <t>متوازی میں مالی اور مالیاتی پالیسی</t>
  </si>
  <si>
    <t>sFFDgW5ublQ</t>
  </si>
  <si>
    <t>https://www.youtube.com/watch?v=sFFDgW5ublQ</t>
  </si>
  <si>
    <t>T-mSW8Q5D3E</t>
  </si>
  <si>
    <t>https://www.youtube.com/watch?v=T-mSW8Q5D3E</t>
  </si>
  <si>
    <t>https://drive.google.com/file/d/1OzNx1k0hFXF5srA73GQoS7mrM_muV3fB/view?usp=drive_link</t>
  </si>
  <si>
    <t>Phillips curve</t>
  </si>
  <si>
    <t>فلپس وکر</t>
  </si>
  <si>
    <t>v7ZWTZ9NgU4</t>
  </si>
  <si>
    <t>https://www.youtube.com/watch?v=v7ZWTZ9NgU4</t>
  </si>
  <si>
    <t>O0MDFUncPpY</t>
  </si>
  <si>
    <t>https://www.youtube.com/watch?v=O0MDFUncPpY</t>
  </si>
  <si>
    <t>https://drive.google.com/file/d/1xc4ZFAcrLZL0fif1q-NofxQqDcI23WHC/view?usp=drive_link</t>
  </si>
  <si>
    <t>Changes in the ad-as model and the phillips curve</t>
  </si>
  <si>
    <t>AD-AS ماڈل اور فلپس وکر میں تبدیلیاں</t>
  </si>
  <si>
    <t>Sp322oNOQLA</t>
  </si>
  <si>
    <t>https://www.youtube.com/watch?v=Sp322oNOQLA</t>
  </si>
  <si>
    <t>JVnHhgOMe_0</t>
  </si>
  <si>
    <t>https://www.youtube.com/watch?v=JVnHhgOMe_0</t>
  </si>
  <si>
    <t>https://drive.google.com/file/d/1fFkslgf4V-cQHbyhKwNYlGj9CJyHhXgt/view?usp=drive_link</t>
  </si>
  <si>
    <t>Quantity theory of money</t>
  </si>
  <si>
    <t>رقم کا مقدار کا نظریہ</t>
  </si>
  <si>
    <t>Ye5hH6ku1L8</t>
  </si>
  <si>
    <t>https://www.youtube.com/watch?v=Ye5hH6ku1L8</t>
  </si>
  <si>
    <t>VrgxyBSVrfQ</t>
  </si>
  <si>
    <t>https://www.youtube.com/watch?v=VrgxyBSVrfQ</t>
  </si>
  <si>
    <t>https://drive.google.com/file/d/1jXFJNTr50uVI74b4NMDIFAgKCMdXNph_/view?usp=drive_link</t>
  </si>
  <si>
    <t>Velocity of money rather than quantity driving prices</t>
  </si>
  <si>
    <t>مقدار میں ڈرائیونگ کی قیمتوں کے بجائے رقم کی رفتار</t>
  </si>
  <si>
    <t>stfSnPaaK04</t>
  </si>
  <si>
    <t>https://www.youtube.com/watch?v=stfSnPaaK04</t>
  </si>
  <si>
    <t>4fQFb7CqOSI</t>
  </si>
  <si>
    <t>https://www.youtube.com/watch?v=4fQFb7CqOSI</t>
  </si>
  <si>
    <t>https://drive.google.com/file/d/1PT7AUh_4HGqdfgm-NePOwhxQ3sV5nvO-/view?usp=drive_link</t>
  </si>
  <si>
    <t>Deflation despite increases in money supply</t>
  </si>
  <si>
    <t>رقم کی فراہمی میں اضافے کے باوجود ڈیفلیشن</t>
  </si>
  <si>
    <t>t2AeULH_Ijw</t>
  </si>
  <si>
    <t>https://www.youtube.com/watch?v=t2AeULH_Ijw</t>
  </si>
  <si>
    <t>N3wzxt3YOZQ</t>
  </si>
  <si>
    <t>https://www.youtube.com/watch?v=N3wzxt3YOZQ</t>
  </si>
  <si>
    <t>https://drive.google.com/file/d/1royGaqcSFMvyvBUszoUKi8W1fym1aoQc/view?usp=drive_link</t>
  </si>
  <si>
    <t>International trade and finance</t>
  </si>
  <si>
    <t>Balance of Payments</t>
  </si>
  <si>
    <t>Balance of payments: current account</t>
  </si>
  <si>
    <t>بین الاقوامی تجارت اور فنانس</t>
  </si>
  <si>
    <t>ادائیگیوں کا توازن</t>
  </si>
  <si>
    <t>ادائیگیوں کا توازن: موجودہ اکاؤنٹ</t>
  </si>
  <si>
    <t>dirBYVjDk7A</t>
  </si>
  <si>
    <t>https://www.youtube.com/watch?v=dirBYVjDk7A</t>
  </si>
  <si>
    <t>C5mzqTNWjJQ</t>
  </si>
  <si>
    <t>https://www.youtube.com/watch?v=C5mzqTNWjJQ</t>
  </si>
  <si>
    <t>https://drive.google.com/file/d/1wL4_Wkbw5tsds3O7wX3R9vyjl5rMGxaO/view?usp=drive_link</t>
  </si>
  <si>
    <t>Order of words are different in Mastersheet Video Title and YT Video Title but meaning is the same. NO CHANGE RECOMMENDED.</t>
  </si>
  <si>
    <t>Balance of payments: capital account</t>
  </si>
  <si>
    <t>ادائیگیوں کا توازن: دارالحکومت اکاؤنٹ</t>
  </si>
  <si>
    <t>AimYG1jYD0A</t>
  </si>
  <si>
    <t>https://www.youtube.com/watch?v=AimYG1jYD0A</t>
  </si>
  <si>
    <t>Wayq6oKLt20</t>
  </si>
  <si>
    <t>https://www.youtube.com/watch?v=Wayq6oKLt20</t>
  </si>
  <si>
    <t>https://drive.google.com/file/d/1KrwFddIUcBsZW1e08BrBHIPafuOvfjbo/view?usp=drive_link</t>
  </si>
  <si>
    <t>Why current and capital accounts net out</t>
  </si>
  <si>
    <t>کیوں موجودہ اور دارالحکومت کے اکاؤنٹس نیٹ آؤٹ</t>
  </si>
  <si>
    <t>tYmMEqro8D4</t>
  </si>
  <si>
    <t>https://www.youtube.com/watch?v=tYmMEqro8D4</t>
  </si>
  <si>
    <t>mKc7wAIftcQ</t>
  </si>
  <si>
    <t>https://www.youtube.com/watch?v=mKc7wAIftcQ</t>
  </si>
  <si>
    <t>https://drive.google.com/file/d/1k3k4DvSPlQHXsounU6PHio0kXDjJGgud/view?usp=drive_link</t>
  </si>
  <si>
    <t>Currency Market</t>
  </si>
  <si>
    <t>Exchange rate primer</t>
  </si>
  <si>
    <t>ایکسچینج ریٹ پرائمر</t>
  </si>
  <si>
    <t>-5x6j_P1OSI</t>
  </si>
  <si>
    <t>https://www.youtube.com/watch?v=-5x6j_P1OSI</t>
  </si>
  <si>
    <t>FxCl1TLnyag</t>
  </si>
  <si>
    <t>https://www.youtube.com/watch?v=FxCl1TLnyag</t>
  </si>
  <si>
    <t>https://drive.google.com/file/d/13h7eJwmm0NTrYIcnHIZ8c9c-Jbw_vOK_/view?usp=drive_link</t>
  </si>
  <si>
    <t>Currency exchange introduction</t>
  </si>
  <si>
    <t>کرنسی کے تبادلے کا تعارف</t>
  </si>
  <si>
    <t>itoNb1lb5hY</t>
  </si>
  <si>
    <t>https://www.youtube.com/watch?v=itoNb1lb5hY</t>
  </si>
  <si>
    <t>T5hSIW1RWgU</t>
  </si>
  <si>
    <t>https://www.youtube.com/watch?v=T5hSIW1RWgU</t>
  </si>
  <si>
    <t>https://drive.google.com/file/d/1XB1NxBEaLX2fOJu6Ib-brc1E641u5Rmp/view?usp=drive_link</t>
  </si>
  <si>
    <t>Supply and demand curves in foreign exchange</t>
  </si>
  <si>
    <t>زرمبادلہ میں فراہمی اور طلب کے منحنی خطوط</t>
  </si>
  <si>
    <t>EH4g3qbc_vo</t>
  </si>
  <si>
    <t>https://www.youtube.com/watch?v=EH4g3qbc_vo</t>
  </si>
  <si>
    <t>wqRtbQ0jAAg</t>
  </si>
  <si>
    <t>https://www.youtube.com/watch?v=wqRtbQ0jAAg</t>
  </si>
  <si>
    <t>https://drive.google.com/file/d/1VLtdjXe7VjdrwIIzibCjpNj_tJjTYjmB/view?usp=drive_link</t>
  </si>
  <si>
    <t>Accumulating foreign currency reserves</t>
  </si>
  <si>
    <t>غیر ملکی کرنسی کے ذخائر جمع کرنا</t>
  </si>
  <si>
    <t>HiphWQfB6J0</t>
  </si>
  <si>
    <t>https://www.youtube.com/watch?v=HiphWQfB6J0</t>
  </si>
  <si>
    <t>ZGB6fg_xAg0</t>
  </si>
  <si>
    <t>https://www.youtube.com/watch?v=ZGB6fg_xAg0</t>
  </si>
  <si>
    <t>https://drive.google.com/file/d/1tiJuVu3hnz7RnyIZEq2XZz_YciH06Wl7/view?usp=drive_link</t>
  </si>
  <si>
    <t>Using reserves to stabilize currency</t>
  </si>
  <si>
    <t>کرنسی کو مستحکم کرنے کے لئے ذخائر کا استعمال</t>
  </si>
  <si>
    <t>TZ7d5kjAlQw</t>
  </si>
  <si>
    <t>https://www.youtube.com/watch?v=TZ7d5kjAlQw</t>
  </si>
  <si>
    <t>oxmiOxXGv7o</t>
  </si>
  <si>
    <t>https://www.youtube.com/watch?v=oxmiOxXGv7o</t>
  </si>
  <si>
    <t>https://drive.google.com/file/d/1DaSF3RNLEdV0UjjmYUnEhcg_v_Q-kLRy/view?usp=drive_link</t>
  </si>
  <si>
    <t>Speculative attack on a currency</t>
  </si>
  <si>
    <t>کرنسی پر قیاس آرائی کا حملہ</t>
  </si>
  <si>
    <t>P2IWGlR1SHs</t>
  </si>
  <si>
    <t>https://www.youtube.com/watch?v=P2IWGlR1SHs</t>
  </si>
  <si>
    <t>OZ8NmMtZsag</t>
  </si>
  <si>
    <t>https://www.youtube.com/watch?v=OZ8NmMtZsag</t>
  </si>
  <si>
    <t>https://drive.google.com/file/d/1OUCcmzRdcEoF98jFGa-hec3Hlee7WWoP/view?usp=drive_link</t>
  </si>
  <si>
    <t>Financial crisis in thailand caused by speculative attack</t>
  </si>
  <si>
    <t>تھائی لینڈ میں مالی بحران قیاس آرائی پر مبنی حملے کی وجہ سے ہوا ہے</t>
  </si>
  <si>
    <t>lA3sjWwu5-s</t>
  </si>
  <si>
    <t>https://www.youtube.com/watch?v=lA3sjWwu5-s</t>
  </si>
  <si>
    <t>CVmSiRkW0p4</t>
  </si>
  <si>
    <t>https://www.youtube.com/watch?v=CVmSiRkW0p4</t>
  </si>
  <si>
    <t>https://drive.google.com/file/d/1CgZdbUeqVacdfrW1IL9oYuUqAXbZj5qA/view?usp=drive_link</t>
  </si>
  <si>
    <t>Math mechanics of thai banking crisis</t>
  </si>
  <si>
    <t>تھائی بینکاری بحران کے ریاضی میکانکس</t>
  </si>
  <si>
    <t>9p3HNMe-oAI</t>
  </si>
  <si>
    <t>https://www.youtube.com/watch?v=9p3HNMe-oAI</t>
  </si>
  <si>
    <t>UbN29boZzaY</t>
  </si>
  <si>
    <t>https://www.youtube.com/watch?v=UbN29boZzaY</t>
  </si>
  <si>
    <t>https://drive.google.com/file/d/1qFyGDg9-zYHuyu7wPNnitpEUVYSgxpFL/view?usp=drive_link</t>
  </si>
  <si>
    <t>Causes of shifts in currency supply and demand curves</t>
  </si>
  <si>
    <t>کرنسی کی فراہمی اور طلب کے منحنی خطوط میں تبدیلی کی وجوہات</t>
  </si>
  <si>
    <t>uETL47DhlUo</t>
  </si>
  <si>
    <t>https://www.youtube.com/watch?v=uETL47DhlUo</t>
  </si>
  <si>
    <t>7uThl87qMeE</t>
  </si>
  <si>
    <t>https://www.youtube.com/watch?v=7uThl87qMeE</t>
  </si>
  <si>
    <t>https://drive.google.com/file/d/1sa94IFLnXf8ZcyresqdOb3rNj4vQoobK/view?usp=drive_link</t>
  </si>
  <si>
    <t>Introduction to currency exchange and trade</t>
  </si>
  <si>
    <t>کرنسی کے تبادلے اور تجارت کا تعارف</t>
  </si>
  <si>
    <t>fxvsb373URw</t>
  </si>
  <si>
    <t>https://www.youtube.com/watch?v=fxvsb373URw</t>
  </si>
  <si>
    <t>RjCe6Vgk0nY</t>
  </si>
  <si>
    <t>https://www.youtube.com/watch?v=RjCe6Vgk0nY</t>
  </si>
  <si>
    <t>https://drive.google.com/file/d/1_OT1Vm9Jaa6XVHZQZ9Mtpv21GvMbhN7w/view?usp=drive_link</t>
  </si>
  <si>
    <t>Keynesian approach</t>
  </si>
  <si>
    <t>Consumption Function</t>
  </si>
  <si>
    <t>Consumption function basics</t>
  </si>
  <si>
    <t>کینیسیائی نقطہ نظر</t>
  </si>
  <si>
    <t>کھپت کا فنکشن</t>
  </si>
  <si>
    <t>کھپت فنکشن کی بنیادی باتیں</t>
  </si>
  <si>
    <t>o5iot_ZsoV0</t>
  </si>
  <si>
    <t>https://www.youtube.com/watch?v=o5iot_ZsoV0</t>
  </si>
  <si>
    <t>09cmbojweDk</t>
  </si>
  <si>
    <t>https://www.youtube.com/watch?v=09cmbojweDk</t>
  </si>
  <si>
    <t>https://drive.google.com/file/d/1HKuyrBNsU685SuFIKuEJMlUV6oMabtgV/view?usp=drive_link</t>
  </si>
  <si>
    <t>Generalized linear consumption function</t>
  </si>
  <si>
    <t>عام طور پر لکیری کھپت کا فنکشن</t>
  </si>
  <si>
    <t>N44RZtJ4jj4</t>
  </si>
  <si>
    <t>https://www.youtube.com/watch?v=N44RZtJ4jj4</t>
  </si>
  <si>
    <t>ZREfhvVzR-M</t>
  </si>
  <si>
    <t>https://www.youtube.com/watch?v=ZREfhvVzR-M</t>
  </si>
  <si>
    <t>https://drive.google.com/file/d/1zd8BR3CK14aTTvyt5_zhDCT4ZVzCeGd3/view?usp=drive_link</t>
  </si>
  <si>
    <t>Consumption function with income dependent taxes</t>
  </si>
  <si>
    <t>آمدنی پر منحصر ٹیکس کے ساتھ کھپت کا کام</t>
  </si>
  <si>
    <t>wHPGFPIcILM</t>
  </si>
  <si>
    <t>https://www.youtube.com/watch?v=wHPGFPIcILM</t>
  </si>
  <si>
    <t>2jb865opUc0</t>
  </si>
  <si>
    <t>https://www.youtube.com/watch?v=2jb865opUc0</t>
  </si>
  <si>
    <t>https://drive.google.com/file/d/1jeL6tlr3NbpB5N979QqY6_h6DpzGTrum/view?usp=drive_link</t>
  </si>
  <si>
    <t>IS-LM Model</t>
  </si>
  <si>
    <t>Keynesian cross</t>
  </si>
  <si>
    <t>IS-LM ماڈل ہے</t>
  </si>
  <si>
    <t>کینیسی کراس</t>
  </si>
  <si>
    <t>sTw0e-hwYAQ</t>
  </si>
  <si>
    <t>https://www.youtube.com/watch?v=sTw0e-hwYAQ</t>
  </si>
  <si>
    <t>EJQv4J2iQbQ</t>
  </si>
  <si>
    <t>https://www.youtube.com/watch?v=EJQv4J2iQbQ</t>
  </si>
  <si>
    <t>https://drive.google.com/file/d/1F1GIxKO7-LyeoCBjX1rjTokpJg_B_HHl/view?usp=drive_link</t>
  </si>
  <si>
    <t>Details on shifting aggregate planned expenditures</t>
  </si>
  <si>
    <t>مجموعی منصوبہ بند اخراجات کو تبدیل کرنے سے متعلق تفصیلات</t>
  </si>
  <si>
    <t>xF_Z4QK0tsA</t>
  </si>
  <si>
    <t>https://www.youtube.com/watch?v=xF_Z4QK0tsA</t>
  </si>
  <si>
    <t>ZK_bN9wszUY</t>
  </si>
  <si>
    <t>https://www.youtube.com/watch?v=ZK_bN9wszUY</t>
  </si>
  <si>
    <t>https://drive.google.com/file/d/18NO4HQwEt_48I5xeOu1a2uwzpTdSQD4v/view?usp=drive_link</t>
  </si>
  <si>
    <t>Keynesian cross and the multiplier</t>
  </si>
  <si>
    <t>کینیسی کراس اور ضرب</t>
  </si>
  <si>
    <t>aSY8XPGChAU</t>
  </si>
  <si>
    <t>https://www.youtube.com/watch?v=aSY8XPGChAU</t>
  </si>
  <si>
    <t>yYyGGqgid9A</t>
  </si>
  <si>
    <t>https://www.youtube.com/watch?v=yYyGGqgid9A</t>
  </si>
  <si>
    <t>https://drive.google.com/file/d/1uXYomySUFOC3NOhnYushXODEwCZaC8lT/view?usp=drive_link</t>
  </si>
  <si>
    <t>Investment and real interest rates</t>
  </si>
  <si>
    <t>سرمایہ کاری اور حقیقی سود کی شرح</t>
  </si>
  <si>
    <t>72p6uw5y-Rw</t>
  </si>
  <si>
    <t>https://www.youtube.com/watch?v=72p6uw5y-Rw</t>
  </si>
  <si>
    <t>V72VQiJ0fJU</t>
  </si>
  <si>
    <t>https://www.youtube.com/watch?v=V72VQiJ0fJU</t>
  </si>
  <si>
    <t>https://drive.google.com/file/d/1wcq96cWreYo-gCGtVAdSWamd0mPN4-Lc/view?usp=drive_link</t>
  </si>
  <si>
    <t>Typo in YT and Drive link: "Rea" instead of "Real"</t>
  </si>
  <si>
    <t>Connecting the keynesian cross to the is curve</t>
  </si>
  <si>
    <t>کینیسی کراس کو IS وکر سے جوڑنا</t>
  </si>
  <si>
    <t>AW3bPaErUWU</t>
  </si>
  <si>
    <t>https://www.youtube.com/watch?v=AW3bPaErUWU</t>
  </si>
  <si>
    <t>d8foCCdNV4s</t>
  </si>
  <si>
    <t>https://www.youtube.com/watch?v=d8foCCdNV4s</t>
  </si>
  <si>
    <t>https://drive.google.com/file/d/1FxEvZ0K7_SuDBMffqB5nJvInQpr83LIe/view?usp=drive_link</t>
  </si>
  <si>
    <t>Loanable funds interpretation of is curve</t>
  </si>
  <si>
    <t>قرض کے قابل فنڈز کی تشریح IS وکر کی ہے</t>
  </si>
  <si>
    <t>blbR5f2dq_g</t>
  </si>
  <si>
    <t>https://www.youtube.com/watch?v=blbR5f2dq_g</t>
  </si>
  <si>
    <t>kHiAaHlSmbQ</t>
  </si>
  <si>
    <t>https://www.youtube.com/watch?v=kHiAaHlSmbQ</t>
  </si>
  <si>
    <t>https://drive.google.com/file/d/1DJ7-fXcco3LQL-QQ7WuTF4qnYuIy5prM/view?usp=drive_link</t>
  </si>
  <si>
    <t>Lm part of the is-lm model</t>
  </si>
  <si>
    <t>IS-LM ماڈل کا LM حصہ</t>
  </si>
  <si>
    <t>yro2jLBfyDQ</t>
  </si>
  <si>
    <t>https://www.youtube.com/watch?v=yro2jLBfyDQ</t>
  </si>
  <si>
    <t>rVQVssR5bTw</t>
  </si>
  <si>
    <t>https://www.youtube.com/watch?v=rVQVssR5bTw</t>
  </si>
  <si>
    <t>https://drive.google.com/file/d/1_Ie_vizlF3si88kaFC-2EdpyXd6fABOy/view?usp=drive_link</t>
  </si>
  <si>
    <t>Government spending and the is-lm model</t>
  </si>
  <si>
    <t>سرکاری اخراجات اور آئی ایس ایل ایم ماڈل</t>
  </si>
  <si>
    <t>pzQnc_0eZA8</t>
  </si>
  <si>
    <t>https://www.youtube.com/watch?v=pzQnc_0eZA8</t>
  </si>
  <si>
    <t>VLpREXOelhs</t>
  </si>
  <si>
    <t>https://www.youtube.com/watch?v=VLpREXOelhs</t>
  </si>
  <si>
    <t>https://drive.google.com/file/d/1eYpz6EygqplRDdj39PnANaYq9kbuNRfa/view?usp=drive_link</t>
  </si>
  <si>
    <t>Keynesian economics</t>
  </si>
  <si>
    <t>کینیسی اکنامکس</t>
  </si>
  <si>
    <t>hPkh8kOldU4</t>
  </si>
  <si>
    <t>https://www.youtube.com/watch?v=hPkh8kOldU4</t>
  </si>
  <si>
    <t>-SYGDqXyk2Y</t>
  </si>
  <si>
    <t>https://www.youtube.com/watch?v=-SYGDqXyk2Y</t>
  </si>
  <si>
    <t>https://drive.google.com/file/d/14bHdCG2wlDf2DrlhU98zop9944kT-SwQ/view?usp=drive_link</t>
  </si>
  <si>
    <t>Contemporary macroeconomics</t>
  </si>
  <si>
    <t>Wealth, Income and Returns</t>
  </si>
  <si>
    <t>Difference between wealth and income</t>
  </si>
  <si>
    <t>عصری میکرو اکنامکس</t>
  </si>
  <si>
    <t>دولت ، آمدنی اور واپسی</t>
  </si>
  <si>
    <t>دولت اور آمدنی کے درمیان فرق</t>
  </si>
  <si>
    <t>o5-T52bh-eQ</t>
  </si>
  <si>
    <t>https://www.youtube.com/watch?v=o5-T52bh-eQ</t>
  </si>
  <si>
    <t>T3LPZd-drGA</t>
  </si>
  <si>
    <t>https://www.youtube.com/watch?v=T3LPZd-drGA</t>
  </si>
  <si>
    <t>https://drive.google.com/file/d/1rEQ9OncSgNYDUH9mThR_5Oo0s1KNtv0h/view?usp=drive_link</t>
  </si>
  <si>
    <t>What is capital?</t>
  </si>
  <si>
    <t>دارالحکومت کیا ہے؟</t>
  </si>
  <si>
    <t>-epr8lPIZYE</t>
  </si>
  <si>
    <t>https://www.youtube.com/watch?v=-epr8lPIZYE</t>
  </si>
  <si>
    <t>cqkaGSI-q28</t>
  </si>
  <si>
    <t>https://www.youtube.com/watch?v=cqkaGSI-q28</t>
  </si>
  <si>
    <t>https://drive.google.com/file/d/1KYd0D48KDLglCT7XDW6UpJha8oJHDewV/view?usp=drive_link</t>
  </si>
  <si>
    <t>Is rising inequality necessarily bad?</t>
  </si>
  <si>
    <t>کیا بڑھتی عدم مساوات لازمی طور پر خراب ہے؟</t>
  </si>
  <si>
    <t>r5L-riaIJjI</t>
  </si>
  <si>
    <t>https://www.youtube.com/watch?v=r5L-riaIJjI</t>
  </si>
  <si>
    <t>TVJCGRW6aQs</t>
  </si>
  <si>
    <t>https://www.youtube.com/watch?v=TVJCGRW6aQs</t>
  </si>
  <si>
    <t>https://drive.google.com/file/d/1yyCxny2H2lHHAWEgeTGU6O0O207xK2O-/view?usp=drive_link</t>
  </si>
  <si>
    <t>Convergence on macro scale</t>
  </si>
  <si>
    <t>میکرو پیمانے پر ہم آہنگی</t>
  </si>
  <si>
    <t>scgd0gh6BFs</t>
  </si>
  <si>
    <t>https://www.youtube.com/watch?v=scgd0gh6BFs</t>
  </si>
  <si>
    <t>ALor221UFVc</t>
  </si>
  <si>
    <t>https://www.youtube.com/watch?v=ALor221UFVc</t>
  </si>
  <si>
    <t>https://drive.google.com/file/d/1-4FnkSCgNIDIbH0dO4aHT-WYBmsKo9CE/view?usp=drive_link</t>
  </si>
  <si>
    <t>Education as a force of convergence</t>
  </si>
  <si>
    <t>تعلیم کو ہم آہنگی کی طاقت کے طور پر</t>
  </si>
  <si>
    <t>Qu7aVEUc-2w</t>
  </si>
  <si>
    <t>https://www.youtube.com/watch?v=Qu7aVEUc-2w</t>
  </si>
  <si>
    <t>EzXLUsT7jbQ</t>
  </si>
  <si>
    <t>https://www.youtube.com/watch?v=EzXLUsT7jbQ</t>
  </si>
  <si>
    <t>https://drive.google.com/file/d/1o-Is1Q6q1v9rEUwNMt45ohtPr4rmVOuK/view?usp=drive_link</t>
  </si>
  <si>
    <t>Gilded age versus silicon valley</t>
  </si>
  <si>
    <t>گلڈڈ ​​ایج بمقابلہ سلیکن ویلی</t>
  </si>
  <si>
    <t>GQBRWjHdir0</t>
  </si>
  <si>
    <t>https://www.youtube.com/watch?v=GQBRWjHdir0</t>
  </si>
  <si>
    <t>A81lA7gPd_Q</t>
  </si>
  <si>
    <t>https://www.youtube.com/watch?v=A81lA7gPd_Q</t>
  </si>
  <si>
    <t>https://drive.google.com/file/d/1qvJ9yOB_UdZF-3K7sTrrtr6HgylEljC2/view?usp=drive_link</t>
  </si>
  <si>
    <t>Inverse relationship between capital price and returns</t>
  </si>
  <si>
    <t>دارالحکومت کی قیمت اور واپسی کے مابین الٹا تعلق</t>
  </si>
  <si>
    <t>gplD1LV-lAA</t>
  </si>
  <si>
    <t>https://www.youtube.com/watch?v=gplD1LV-lAA</t>
  </si>
  <si>
    <t>epZZNbI878E</t>
  </si>
  <si>
    <t>https://www.youtube.com/watch?v=epZZNbI878E</t>
  </si>
  <si>
    <t>https://drive.google.com/file/d/1yD9-k3xtbv11jvLsDY6VKaMI-89_X-Dq/view?usp=drive_link</t>
  </si>
  <si>
    <t>Connecting income to capital growth and potential inequality</t>
  </si>
  <si>
    <t>آمدنی کو سرمائے کی نمو اور ممکنہ عدم مساوات سے جوڑنا</t>
  </si>
  <si>
    <t>iPROoc_o0p8</t>
  </si>
  <si>
    <t>https://www.youtube.com/watch?v=iPROoc_o0p8</t>
  </si>
  <si>
    <t>9BnKTeJHoyA</t>
  </si>
  <si>
    <t>https://www.youtube.com/watch?v=9BnKTeJHoyA</t>
  </si>
  <si>
    <t>https://drive.google.com/file/d/1NDRZo5o_28Auw6Q3cSxvoS27rGHy-C5-/view?usp=drive_link</t>
  </si>
  <si>
    <t>R greater than g but less inequality</t>
  </si>
  <si>
    <t>G سے زیادہ لیکن کم عدم مساوات</t>
  </si>
  <si>
    <t>w6O2Rxub6VE</t>
  </si>
  <si>
    <t>https://www.youtube.com/watch?v=w6O2Rxub6VE</t>
  </si>
  <si>
    <t>AIK55BjRaSs</t>
  </si>
  <si>
    <t>https://www.youtube.com/watch?v=AIK55BjRaSs</t>
  </si>
  <si>
    <t>https://drive.google.com/file/d/1TRzaeWWpd6EhSZvYRf3iN0i0dxw1_UN9/view?usp=drive_link</t>
  </si>
  <si>
    <t>Return on capital and economic growth</t>
  </si>
  <si>
    <t>دارالحکومت اور معاشی نمو پر واپسی</t>
  </si>
  <si>
    <t>ir-ISPDjGno</t>
  </si>
  <si>
    <t>https://www.youtube.com/watch?v=ir-ISPDjGno</t>
  </si>
  <si>
    <t>5wVXwg28QpI</t>
  </si>
  <si>
    <t>https://www.youtube.com/watch?v=5wVXwg28QpI</t>
  </si>
  <si>
    <t>https://drive.google.com/file/d/1QO3-q4C_zOfCKckBDFvicF-DKXdTIdrs/view?usp=drive_link</t>
  </si>
  <si>
    <t>Critically looking at data on roc and economic growth over millenia</t>
  </si>
  <si>
    <t>ہزاریہ سے زیادہ آر او سی اور معاشی نمو کے اعداد و شمار کو تنقیدی طور پر دیکھ رہے ہیں</t>
  </si>
  <si>
    <t>mkyPZjkdU2Q</t>
  </si>
  <si>
    <t>https://www.youtube.com/watch?v=mkyPZjkdU2Q</t>
  </si>
  <si>
    <t>zDtqCbQpg0Y</t>
  </si>
  <si>
    <t>https://www.youtube.com/watch?v=zDtqCbQpg0Y</t>
  </si>
  <si>
    <t>https://drive.google.com/file/d/1kvyjrAdPY6D_alG7og-P9EM7TcMR0n_T/view?usp=drive_link</t>
  </si>
  <si>
    <t>Simple model to understand r and g relationship</t>
  </si>
  <si>
    <t>R اور G تعلقات کو سمجھنے کے لئے آسان ماڈل</t>
  </si>
  <si>
    <t>--VYlmbkzNY</t>
  </si>
  <si>
    <t>https://www.youtube.com/watch?v=--VYlmbkzNY</t>
  </si>
  <si>
    <t>2S_ZGkG3VpE</t>
  </si>
  <si>
    <t>https://www.youtube.com/watch?v=2S_ZGkG3VpE</t>
  </si>
  <si>
    <t>https://drive.google.com/file/d/1EAxwCGeH8unkztqGG5747DvYB1KO4AgP/view?usp=drive_link</t>
  </si>
  <si>
    <t>Liquidity</t>
  </si>
  <si>
    <t>Bailout</t>
  </si>
  <si>
    <t>Bailout 1: liquidity vs. solvency</t>
  </si>
  <si>
    <t>لیکویڈیٹی</t>
  </si>
  <si>
    <t>بیل آؤٹ</t>
  </si>
  <si>
    <t>بیل آؤٹ 1: لیکویڈیٹی بمقابلہ سالوینسی</t>
  </si>
  <si>
    <t>ZUEjRYe7MRk</t>
  </si>
  <si>
    <t>https://www.youtube.com/watch?v=ZUEjRYe7MRk</t>
  </si>
  <si>
    <t>GL-VYKvxteY</t>
  </si>
  <si>
    <t>https://www.youtube.com/watch?v=GL-VYKvxteY</t>
  </si>
  <si>
    <t>https://drive.google.com/file/d/16ynSR9jgElRU9FQ3LwREIIXKzxlyY26p/view?usp=drive_link</t>
  </si>
  <si>
    <t>Bailout 2: book value</t>
  </si>
  <si>
    <t>بیل آؤٹ 2: کتاب کی قیمت</t>
  </si>
  <si>
    <t>YJBqGM29_64</t>
  </si>
  <si>
    <t>https://www.youtube.com/watch?v=YJBqGM29_64</t>
  </si>
  <si>
    <t>G4IbLol1bzA</t>
  </si>
  <si>
    <t>https://www.youtube.com/watch?v=G4IbLol1bzA</t>
  </si>
  <si>
    <t>https://drive.google.com/file/d/1TXOb2XhoSIES9AZJuzMFSxTbyGYdoAD9/view?usp=drive_link</t>
  </si>
  <si>
    <t>Bailout 3: book value vs. market value</t>
  </si>
  <si>
    <t>بیل آؤٹ 3: کتاب کی قیمت بمقابلہ مارکیٹ ویلیو</t>
  </si>
  <si>
    <t>TUOQZjotyAQ</t>
  </si>
  <si>
    <t>https://www.youtube.com/watch?v=TUOQZjotyAQ</t>
  </si>
  <si>
    <t>nqTbRXd_sRk</t>
  </si>
  <si>
    <t>https://www.youtube.com/watch?v=nqTbRXd_sRk</t>
  </si>
  <si>
    <t>https://drive.google.com/file/d/15y9LjgGe14ZEilQ67rIJ-IYOWnSBQXxi/view?usp=drive_link</t>
  </si>
  <si>
    <t>Bailout 4: mark-to-model vs. mark-to-market</t>
  </si>
  <si>
    <t>بیل آؤٹ 4: مارک ٹو ماڈل بمقابلہ مارک ٹو مارکیٹ</t>
  </si>
  <si>
    <t>w_GZqhAR0I4</t>
  </si>
  <si>
    <t>https://www.youtube.com/watch?v=w_GZqhAR0I4</t>
  </si>
  <si>
    <t>lP_C3D9DG38</t>
  </si>
  <si>
    <t>https://www.youtube.com/watch?v=lP_C3D9DG38</t>
  </si>
  <si>
    <t>https://drive.google.com/file/d/18TSM2ac6qHFZhPPkdb0CCGZVwP1_wJxS/view?usp=drive_link</t>
  </si>
  <si>
    <t>Bailout 5: paying off the debt</t>
  </si>
  <si>
    <t>بیل آؤٹ 5: قرض ادا کرنا</t>
  </si>
  <si>
    <t>I8BLj7cRM7c</t>
  </si>
  <si>
    <t>https://www.youtube.com/watch?v=I8BLj7cRM7c</t>
  </si>
  <si>
    <t>-ZvJWbcTzq0</t>
  </si>
  <si>
    <t>https://www.youtube.com/watch?v=-ZvJWbcTzq0</t>
  </si>
  <si>
    <t>https://drive.google.com/file/d/1iZttPwHlIu325l6PI-NYsxB0r3OMQ2_P/view?usp=drive_link</t>
  </si>
  <si>
    <t>Bailout 6: getting an equity infusion</t>
  </si>
  <si>
    <t>بیل آؤٹ 6: ایکویٹی انفیوژن حاصل کرنا</t>
  </si>
  <si>
    <t>jDNalKBb3aA</t>
  </si>
  <si>
    <t>https://www.youtube.com/watch?v=jDNalKBb3aA</t>
  </si>
  <si>
    <t>o_Bb1-rKtd4</t>
  </si>
  <si>
    <t>https://www.youtube.com/watch?v=o_Bb1-rKtd4</t>
  </si>
  <si>
    <t>https://drive.google.com/file/d/1zztZZBH0QGTIajTl7M20V3DXcG1AcmFE/view?usp=drive_link</t>
  </si>
  <si>
    <t>Bailout 7: bank goes into bankruptcy</t>
  </si>
  <si>
    <t>بیل آؤٹ 7: بینک دیوالیہ پن میں چلا گیا</t>
  </si>
  <si>
    <t>MdIfefLcdoU</t>
  </si>
  <si>
    <t>https://www.youtube.com/watch?v=MdIfefLcdoU</t>
  </si>
  <si>
    <t>18IGJAWeceI</t>
  </si>
  <si>
    <t>https://www.youtube.com/watch?v=18IGJAWeceI</t>
  </si>
  <si>
    <t>https://drive.google.com/file/d/1yjcwm6G3ekPTC3oW7VnofSNMyLpF6qgQ/view?usp=drive_link</t>
  </si>
  <si>
    <t>Bailout 8: systemic risk</t>
  </si>
  <si>
    <t>بیل آؤٹ 8: سیسٹیمیٹک خطرہ</t>
  </si>
  <si>
    <t>gX9aKDeAOz4</t>
  </si>
  <si>
    <t>https://www.youtube.com/watch?v=gX9aKDeAOz4</t>
  </si>
  <si>
    <t>a-wAKWHf3cE</t>
  </si>
  <si>
    <t>https://www.youtube.com/watch?v=a-wAKWHf3cE</t>
  </si>
  <si>
    <t>https://drive.google.com/file/d/1Nu1sZABJLGVFBOSB22VAJlq9A1XbGqZD/view?usp=drive_link</t>
  </si>
  <si>
    <t>Bailout 9: paulson's plan</t>
  </si>
  <si>
    <t>بیل آؤٹ 9: پالسن کا منصوبہ</t>
  </si>
  <si>
    <t>eBYbnYNl0rw</t>
  </si>
  <si>
    <t>https://www.youtube.com/watch?v=eBYbnYNl0rw</t>
  </si>
  <si>
    <t>zXso0Y_jspU</t>
  </si>
  <si>
    <t>https://www.youtube.com/watch?v=zXso0Y_jspU</t>
  </si>
  <si>
    <t>https://drive.google.com/file/d/1ZWX8TDBwWcfSax_3ARrc3H1xPcEqg4Ke/view?usp=drive_link</t>
  </si>
  <si>
    <t>Bailout 10: moral hazard</t>
  </si>
  <si>
    <t>بیل آؤٹ 10: اخلاقی خطرہ</t>
  </si>
  <si>
    <t>roap32sTgPk</t>
  </si>
  <si>
    <t>https://www.youtube.com/watch?v=roap32sTgPk</t>
  </si>
  <si>
    <t>6rAnaxRybWk</t>
  </si>
  <si>
    <t>https://www.youtube.com/watch?v=6rAnaxRybWk</t>
  </si>
  <si>
    <t>https://drive.google.com/file/d/1Zm3EWqxkZIgdyTI6BYjdqtVeC9UWXPOJ/view?usp=drive_link</t>
  </si>
  <si>
    <t>Financial statements</t>
  </si>
  <si>
    <t>Basic Accounting</t>
  </si>
  <si>
    <t>Cash accounting</t>
  </si>
  <si>
    <t>مالیاتی گوشوارے</t>
  </si>
  <si>
    <t>بنیادی اکاؤنٹنگ</t>
  </si>
  <si>
    <t>کیش اکاؤنٹنگ</t>
  </si>
  <si>
    <t>FfdpupKByiU</t>
  </si>
  <si>
    <t>https://www.youtube.com/watch?v=FfdpupKByiU</t>
  </si>
  <si>
    <t>VMKr6fQ6xRs</t>
  </si>
  <si>
    <t>https://www.youtube.com/watch?v=VMKr6fQ6xRs</t>
  </si>
  <si>
    <t>https://drive.google.com/file/d/16yvJbOqwgQXDYa4oqnkxQpLoBuNm_c-a/view?usp=drive_link</t>
  </si>
  <si>
    <t>Drive link title has some artefacts ("001".) but rest of the title matches.</t>
  </si>
  <si>
    <t>Accrual basis of accounting</t>
  </si>
  <si>
    <t>اکاؤنٹنگ کی اکٹھا بنیاد</t>
  </si>
  <si>
    <t>NNhyZFHAzaA</t>
  </si>
  <si>
    <t>https://www.youtube.com/watch?v=NNhyZFHAzaA</t>
  </si>
  <si>
    <t>wuMMIzYVSJw</t>
  </si>
  <si>
    <t>https://www.youtube.com/watch?v=wuMMIzYVSJw</t>
  </si>
  <si>
    <t>https://drive.google.com/file/d/1hY6OglvTmBOzwC7LEqlU6QEw99fQLjUV/view?usp=drive_link</t>
  </si>
  <si>
    <t>Drive link title has some artefacts ("002".) but rest of the title matches.</t>
  </si>
  <si>
    <t>Comparing accrual and cash accounting</t>
  </si>
  <si>
    <t>جمع اور نقد اکاؤنٹنگ کا موازنہ کرنا</t>
  </si>
  <si>
    <t>LU_6amWC6H8</t>
  </si>
  <si>
    <t>https://www.youtube.com/watch?v=LU_6amWC6H8</t>
  </si>
  <si>
    <t>Rrr3bMawGpE</t>
  </si>
  <si>
    <t>https://www.youtube.com/watch?v=Rrr3bMawGpE</t>
  </si>
  <si>
    <t>https://drive.google.com/file/d/1ik9WggQOM_QSfu6iQSwK6BKJzZpXLPEx/view?usp=drive_link</t>
  </si>
  <si>
    <t>Drive link title has some artefacts ("003".) but rest of the title matches.</t>
  </si>
  <si>
    <t>Balance sheet and income statement relationship</t>
  </si>
  <si>
    <t>بیلنس شیٹ اور آمدنی کے بیان کا رشتہ</t>
  </si>
  <si>
    <t>hZvjH3Az87A</t>
  </si>
  <si>
    <t>https://www.youtube.com/watch?v=hZvjH3Az87A</t>
  </si>
  <si>
    <t>Uoz7gLWThkM</t>
  </si>
  <si>
    <t>https://www.youtube.com/watch?v=Uoz7gLWThkM</t>
  </si>
  <si>
    <t>https://drive.google.com/file/d/1EBGJ4nbLLzl-Z2F4G-jluXh1kvposypR/view?usp=drive_link</t>
  </si>
  <si>
    <t>Drive link title has some artefacts ("004".) but rest of the title matches.</t>
  </si>
  <si>
    <t>Basic cash flow statement</t>
  </si>
  <si>
    <t>بنیادی نقد بہاؤ کا بیان</t>
  </si>
  <si>
    <t>Mioqyv_IW3E</t>
  </si>
  <si>
    <t>https://www.youtube.com/watch?v=Mioqyv_IW3E</t>
  </si>
  <si>
    <t>xHxsG3oMbNo</t>
  </si>
  <si>
    <t>https://www.youtube.com/watch?v=xHxsG3oMbNo</t>
  </si>
  <si>
    <t>https://drive.google.com/file/d/1Vz1LqoZxy2QVG1TA-9SrX9Kh9BjYuNjl/view?usp=drive_link</t>
  </si>
  <si>
    <t>Drive link title has some artefacts ("005".) but rest of the title matches.</t>
  </si>
  <si>
    <t>Doing the example with accounts payable growing</t>
  </si>
  <si>
    <t>قابل ادائیگی اکاؤنٹس کے ساتھ مثال دینا</t>
  </si>
  <si>
    <t>57gz50uTPqM</t>
  </si>
  <si>
    <t>https://www.youtube.com/watch?v=57gz50uTPqM</t>
  </si>
  <si>
    <t>CzP-Ov1jMRw</t>
  </si>
  <si>
    <t>https://www.youtube.com/watch?v=CzP-Ov1jMRw</t>
  </si>
  <si>
    <t>https://drive.google.com/file/d/1uhUtgXfIk3B7BC74scQPKy6-H-Jf3KHG/view?usp=drive_link</t>
  </si>
  <si>
    <t>Drive link title has some artefacts ("006".) but rest of the title matches.</t>
  </si>
  <si>
    <t>Fair value accounting</t>
  </si>
  <si>
    <t>منصفانہ قیمت اکاؤنٹنگ</t>
  </si>
  <si>
    <t>s-5_H3z-Cv0</t>
  </si>
  <si>
    <t>https://www.youtube.com/watch?v=s-5_H3z-Cv0</t>
  </si>
  <si>
    <t>z1Rw_7n_x7g</t>
  </si>
  <si>
    <t>https://www.youtube.com/watch?v=z1Rw_7n_x7g</t>
  </si>
  <si>
    <t>https://drive.google.com/file/d/1bd6cH_ew2TC_YAm9bboAV8hxb1c9VrB4/view?usp=drive_link</t>
  </si>
  <si>
    <t>Drive link title has some artefacts ("007".) but rest of the title matches.</t>
  </si>
  <si>
    <t>Expensing a truck leads to inconsistent performance</t>
  </si>
  <si>
    <t>ٹرک میں اضافے سے متضاد کارکردگی کا باعث بنتا ہے</t>
  </si>
  <si>
    <t>0E3PuHiDU9U</t>
  </si>
  <si>
    <t>https://www.youtube.com/watch?v=0E3PuHiDU9U</t>
  </si>
  <si>
    <t>w1j8I7j2_ug</t>
  </si>
  <si>
    <t>https://www.youtube.com/watch?v=w1j8I7j2_ug</t>
  </si>
  <si>
    <t>https://drive.google.com/file/d/1yBLKt9T9jaAiWyMP3dC-qCdRCW6hPJGx/view?usp=drive_link</t>
  </si>
  <si>
    <t>Drive link title has some artefacts ("008".) but rest of the title matches.</t>
  </si>
  <si>
    <t>Depreciation and Amortization</t>
  </si>
  <si>
    <t>Depreciating the truck</t>
  </si>
  <si>
    <t>فرسودگی، اور کساد بازاری</t>
  </si>
  <si>
    <t>ٹرک کو فرسودہ کرنا</t>
  </si>
  <si>
    <t>iewvEGWARBY</t>
  </si>
  <si>
    <t>https://www.youtube.com/watch?v=iewvEGWARBY</t>
  </si>
  <si>
    <t>u69h1VL-itY</t>
  </si>
  <si>
    <t>https://www.youtube.com/watch?v=u69h1VL-itY</t>
  </si>
  <si>
    <t>https://drive.google.com/file/d/1dLs9YEVxALfE4wNzPzY_T8oDNHxkR1K5/view?usp=drive_link</t>
  </si>
  <si>
    <t>Drive link title has some artefacts ("009".) but rest of the title matches.</t>
  </si>
  <si>
    <t>Depreciation in cash flow</t>
  </si>
  <si>
    <t>نقد بہاؤ میں فرسودگی</t>
  </si>
  <si>
    <t>uX2w0b8Qlss</t>
  </si>
  <si>
    <t>https://www.youtube.com/watch?v=uX2w0b8Qlss</t>
  </si>
  <si>
    <t>AgP4J9m1iVM</t>
  </si>
  <si>
    <t>https://www.youtube.com/watch?v=AgP4J9m1iVM</t>
  </si>
  <si>
    <t>https://drive.google.com/file/d/1Z4foOM2c5ZkDJkc6AwBmaZ-1-wUnJgMe/view?usp=drive_link</t>
  </si>
  <si>
    <t>Drive link title has some artefacts ("010".) but rest of the title matches.</t>
  </si>
  <si>
    <t>Amortization and depreciation</t>
  </si>
  <si>
    <t>امتیازی اور فرسودگی</t>
  </si>
  <si>
    <t>eKw3Aq0vvbo</t>
  </si>
  <si>
    <t>https://www.youtube.com/watch?v=eKw3Aq0vvbo</t>
  </si>
  <si>
    <t>SnY-tuXRDXo</t>
  </si>
  <si>
    <t>https://www.youtube.com/watch?v=SnY-tuXRDXo</t>
  </si>
  <si>
    <t>https://drive.google.com/file/d/1-13GsFDAQI7Ej8STb-HEikvwz-X7v8Xp/view?usp=drive_link</t>
  </si>
  <si>
    <t>Drive link title has some artefacts ("011".) but rest of the title matches.</t>
  </si>
  <si>
    <t>Returns on Investment</t>
  </si>
  <si>
    <t>Present Value</t>
  </si>
  <si>
    <t>Time value of money</t>
  </si>
  <si>
    <t>سرمایہ کاری پر واپسی</t>
  </si>
  <si>
    <t>موجودہ قدر</t>
  </si>
  <si>
    <t>رقم کی وقت کی قیمت</t>
  </si>
  <si>
    <t>733mgqrzNKs</t>
  </si>
  <si>
    <t>https://www.youtube.com/watch?v=733mgqrzNKs</t>
  </si>
  <si>
    <t>XEM1HkFFaCo</t>
  </si>
  <si>
    <t>https://www.youtube.com/watch?v=XEM1HkFFaCo</t>
  </si>
  <si>
    <t>https://drive.google.com/file/d/1UTc9bY1ivgmPJPxSk8Ii9CDe8Y-YoKWR/view?usp=drive_link</t>
  </si>
  <si>
    <t>Introduction to present value</t>
  </si>
  <si>
    <t>موجودہ قیمت کا تعارف</t>
  </si>
  <si>
    <t>ks33lMoxst0</t>
  </si>
  <si>
    <t>https://www.youtube.com/watch?v=ks33lMoxst0</t>
  </si>
  <si>
    <t>iTLEACeRdTw</t>
  </si>
  <si>
    <t>https://www.youtube.com/watch?v=iTLEACeRdTw</t>
  </si>
  <si>
    <t>https://drive.google.com/file/d/1BMiSJoOmy-TEimcwlWFL8B5G4h8_4gZD/view?usp=drive_link</t>
  </si>
  <si>
    <t>Present value 2</t>
  </si>
  <si>
    <t>موجودہ قیمت 2</t>
  </si>
  <si>
    <t>4LSktB7Pk_c</t>
  </si>
  <si>
    <t>https://www.youtube.com/watch?v=4LSktB7Pk_c</t>
  </si>
  <si>
    <t>l8-1mOpGgIE</t>
  </si>
  <si>
    <t>https://www.youtube.com/watch?v=l8-1mOpGgIE</t>
  </si>
  <si>
    <t>https://drive.google.com/file/d/1VoFmWBG8tFh8wIFeYuXQW9_9cjQ-7FmF/view?usp=drive_link</t>
  </si>
  <si>
    <t>Present value 3</t>
  </si>
  <si>
    <t>موجودہ قیمت 3</t>
  </si>
  <si>
    <t>3SgVUlEcOBU</t>
  </si>
  <si>
    <t>https://www.youtube.com/watch?v=3SgVUlEcOBU</t>
  </si>
  <si>
    <t>V_2fN4MqFmw</t>
  </si>
  <si>
    <t>https://www.youtube.com/watch?v=V_2fN4MqFmw</t>
  </si>
  <si>
    <t>https://drive.google.com/file/d/1thrA6fcsF_vG3XN4PPJCfvBgQJjioCqy/view?usp=drive_link</t>
  </si>
  <si>
    <t>Present value 4 (and discounted cash flow)</t>
  </si>
  <si>
    <t>موجودہ قیمت 4 (اور چھوٹ کیش فلو)</t>
  </si>
  <si>
    <t>6WCfVjUTTEY</t>
  </si>
  <si>
    <t>https://www.youtube.com/watch?v=6WCfVjUTTEY</t>
  </si>
  <si>
    <t>uTx-PvjqO4U</t>
  </si>
  <si>
    <t>https://www.youtube.com/watch?v=uTx-PvjqO4U</t>
  </si>
  <si>
    <t>https://drive.google.com/file/d/1jV6oV4nFi4wmHbjszcM9wztGPGLMB5Jv/view?usp=drive_link</t>
  </si>
  <si>
    <t>Personal bankruptcy: chapters 7 and 13</t>
  </si>
  <si>
    <t>ذاتی دیوالیہ پن: ابواب 7 اور 13</t>
  </si>
  <si>
    <t>H3tg4bH5JuY</t>
  </si>
  <si>
    <t>https://www.youtube.com/watch?v=H3tg4bH5JuY</t>
  </si>
  <si>
    <t>iAfJwMm6hGw</t>
  </si>
  <si>
    <t>https://www.youtube.com/watch?v=iAfJwMm6hGw</t>
  </si>
  <si>
    <t>https://drive.google.com/file/d/1-y65qwbsGfghO3FxSePLU4Azv8Hx4O8u/view?usp=drive_link</t>
  </si>
  <si>
    <t>Interest and debt</t>
  </si>
  <si>
    <t>Compound interest introduction</t>
  </si>
  <si>
    <t>سود اور قرض</t>
  </si>
  <si>
    <t>کمپاؤنڈ دلچسپی کا تعارف</t>
  </si>
  <si>
    <t>Rm6UdfRs3gw</t>
  </si>
  <si>
    <t>https://www.youtube.com/watch?v=Rm6UdfRs3gw</t>
  </si>
  <si>
    <t>mYWouNG6blQ</t>
  </si>
  <si>
    <t>https://www.youtube.com/watch?v=mYWouNG6blQ</t>
  </si>
  <si>
    <t>https://drive.google.com/file/d/1LnhADhgThZ0_Ei4YbCDfua23dzOi9fgp/view?usp=drive_link</t>
  </si>
  <si>
    <t>The rule of 72 for compound interest</t>
  </si>
  <si>
    <t>کمپاؤنڈ دلچسپی کے لئے 72 کا قاعدہ</t>
  </si>
  <si>
    <t>mec-QpjQMXY</t>
  </si>
  <si>
    <t>https://www.youtube.com/watch?v=mec-QpjQMXY</t>
  </si>
  <si>
    <t>oNZCNq_23xg</t>
  </si>
  <si>
    <t>https://www.youtube.com/watch?v=oNZCNq_23xg</t>
  </si>
  <si>
    <t>https://drive.google.com/file/d/1ncBKF5U2fAD8Z0dqR5zffRtYrZNtsZpt/view?usp=drive_link</t>
  </si>
  <si>
    <t>Interest (part 2)</t>
  </si>
  <si>
    <t>دلچسپی (حصہ 2)</t>
  </si>
  <si>
    <t>t4zfiBw0hwM</t>
  </si>
  <si>
    <t>https://www.youtube.com/watch?v=t4zfiBw0hwM</t>
  </si>
  <si>
    <t>cqLsIM1Y1Wc</t>
  </si>
  <si>
    <t>https://www.youtube.com/watch?v=cqLsIM1Y1Wc</t>
  </si>
  <si>
    <t>https://drive.google.com/file/d/1WNYkvu2nfwQIE55OW3r7z6fZlAX-V3HR/view?usp=drive_link</t>
  </si>
  <si>
    <t>Annual percentage rate (apr) and effective apr</t>
  </si>
  <si>
    <t>سالانہ فیصد کی شرح (اے پی آر) اور موثر اے پی آر</t>
  </si>
  <si>
    <t>RuPMsK0mQC8</t>
  </si>
  <si>
    <t>https://www.youtube.com/watch?v=RuPMsK0mQC8</t>
  </si>
  <si>
    <t>hxVOB7-jIdw</t>
  </si>
  <si>
    <t>https://www.youtube.com/watch?v=hxVOB7-jIdw</t>
  </si>
  <si>
    <t>https://drive.google.com/file/d/15gJG0wf7_fqbKtmHAzkM-thuDIeHkznC/view?usp=drive_link</t>
  </si>
  <si>
    <t>Institutional roles in issuing and processing credit cards</t>
  </si>
  <si>
    <t>کریڈٹ کارڈ جاری کرنے اور اس پر کارروائی کرنے میں ادارہ جاتی کردار</t>
  </si>
  <si>
    <t>IPxQQNyCxas</t>
  </si>
  <si>
    <t>https://www.youtube.com/watch?v=IPxQQNyCxas</t>
  </si>
  <si>
    <t>JCHmxtPnckg</t>
  </si>
  <si>
    <t>https://www.youtube.com/watch?v=JCHmxtPnckg</t>
  </si>
  <si>
    <t>https://drive.google.com/file/d/1wxmXrxodAw8RUHJIwRBoJ7tiBrBZu_4R/view?usp=drive_link</t>
  </si>
  <si>
    <t>Payday loans</t>
  </si>
  <si>
    <t>تنخواہ والے قرضے</t>
  </si>
  <si>
    <t>BHTMuHvmarU</t>
  </si>
  <si>
    <t>https://www.youtube.com/watch?v=BHTMuHvmarU</t>
  </si>
  <si>
    <t>tQA7rfJj52E</t>
  </si>
  <si>
    <t>https://www.youtube.com/watch?v=tQA7rfJj52E</t>
  </si>
  <si>
    <t>https://drive.google.com/file/d/1-iT5pX-3TmdX51hLNeQI26BrAJp57r1Z/view?usp=drive_link</t>
  </si>
  <si>
    <t>Formula for continuously compounding interest</t>
  </si>
  <si>
    <t>مستقل دلچسپی کے لئے فارمولا</t>
  </si>
  <si>
    <t>o5QRdHH8aeQ</t>
  </si>
  <si>
    <t>https://www.youtube.com/watch?v=o5QRdHH8aeQ</t>
  </si>
  <si>
    <t>XDkmHHyuIMI</t>
  </si>
  <si>
    <t>https://www.youtube.com/watch?v=XDkmHHyuIMI</t>
  </si>
  <si>
    <r>
      <rPr>
        <rFont val="Calibri"/>
        <sz val="11.0"/>
      </rPr>
      <t xml:space="preserve"> </t>
    </r>
    <r>
      <rPr>
        <rFont val="Calibri"/>
        <color rgb="FF1155CC"/>
        <sz val="11.0"/>
        <u/>
      </rPr>
      <t>https://drive.google.com/file/d/1gojXrjho5m5usosBSU6iYaFmau31t6yw/view?usp=drive_link</t>
    </r>
  </si>
  <si>
    <t>Housing</t>
  </si>
  <si>
    <t>Buying vs Renting</t>
  </si>
  <si>
    <t>Introduction to balance sheets</t>
  </si>
  <si>
    <t>رہائش</t>
  </si>
  <si>
    <t>بمقابلہ کرایہ پر خریدنا</t>
  </si>
  <si>
    <t>بیلنس شیٹس کا تعارف</t>
  </si>
  <si>
    <t>mxsYHiDVNlk</t>
  </si>
  <si>
    <t>https://www.youtube.com/watch?v=mxsYHiDVNlk</t>
  </si>
  <si>
    <t>sWxekRB2DLo</t>
  </si>
  <si>
    <t>https://www.youtube.com/watch?v=sWxekRB2DLo</t>
  </si>
  <si>
    <t>https://drive.google.com/file/d/1lZLbckIeBkmXQkQQTTLgi3Pjirk8HlKg/view?usp=drive_link</t>
  </si>
  <si>
    <t>Home equity loans</t>
  </si>
  <si>
    <t>ہوم ایکویٹی لون</t>
  </si>
  <si>
    <t>7rrSuhFC7I0</t>
  </si>
  <si>
    <t>https://www.youtube.com/watch?v=7rrSuhFC7I0</t>
  </si>
  <si>
    <t>OeXajJYLVBQ</t>
  </si>
  <si>
    <t>https://www.youtube.com/watch?v=OeXajJYLVBQ</t>
  </si>
  <si>
    <t>https://drive.google.com/file/d/1o9RIPnTHvkoHw6FL9f6NzkfIdCY0we_5/view?usp=drive_link</t>
  </si>
  <si>
    <t>Renting versus buying a home</t>
  </si>
  <si>
    <t>کرایہ پر بمقابلہ گھر خریدنا</t>
  </si>
  <si>
    <t>JNL6f1xkie4</t>
  </si>
  <si>
    <t>https://www.youtube.com/watch?v=JNL6f1xkie4</t>
  </si>
  <si>
    <t>_ra_c-V-NSQ</t>
  </si>
  <si>
    <t>https://www.youtube.com/watch?v=_ra_c-V-NSQ</t>
  </si>
  <si>
    <t>https://drive.google.com/file/d/1jorx5MHBl6ZkhI_anGhZlL8V7Qzz3KVR/view?usp=drive_link</t>
  </si>
  <si>
    <t>Is buying a home always better?</t>
  </si>
  <si>
    <t>کیا گھر خریدنا ہمیشہ بہتر ہے؟</t>
  </si>
  <si>
    <t>YL10H_EcB-E</t>
  </si>
  <si>
    <t>https://www.youtube.com/watch?v=YL10H_EcB-E</t>
  </si>
  <si>
    <t>85059fHbL-8</t>
  </si>
  <si>
    <t>https://www.youtube.com/watch?v=85059fHbL-8</t>
  </si>
  <si>
    <t>https://drive.google.com/file/d/1HqcdodaE4ZSuK4KfOVSnAUVRA46QnFY3/view?usp=drive_link</t>
  </si>
  <si>
    <t>What happens when housing depreciates</t>
  </si>
  <si>
    <t>جب رہائش فرسودہ ہوجاتی ہے تو کیا ہوتا ہے</t>
  </si>
  <si>
    <t>QA2TBiIsdT0</t>
  </si>
  <si>
    <t>https://www.youtube.com/watch?v=QA2TBiIsdT0</t>
  </si>
  <si>
    <t>B2ZKVvac6t8</t>
  </si>
  <si>
    <t>https://www.youtube.com/watch?v=B2ZKVvac6t8</t>
  </si>
  <si>
    <t>https://drive.google.com/file/d/1Rp34E8u_KO-inB0xzH-eq5coSB-nMtyR/view?usp=drive_link</t>
  </si>
  <si>
    <t>Titles and deeds in real estate</t>
  </si>
  <si>
    <t>رئیل اسٹیٹ میں عنوانات اور اعمال</t>
  </si>
  <si>
    <t>ZGIPntpFCOc</t>
  </si>
  <si>
    <t>https://www.youtube.com/watch?v=ZGIPntpFCOc</t>
  </si>
  <si>
    <t>V_t0XGpK19c</t>
  </si>
  <si>
    <t>https://www.youtube.com/watch?v=V_t0XGpK19c</t>
  </si>
  <si>
    <t>https://drive.google.com/file/d/1iWjfIAuX0t2W2vvq-D1sCzu0aXX-C16r/view?usp=drive_link</t>
  </si>
  <si>
    <t>Title insurance</t>
  </si>
  <si>
    <t>عنوان انشورنس</t>
  </si>
  <si>
    <t>ji4ilvfmTEw</t>
  </si>
  <si>
    <t>https://www.youtube.com/watch?v=ji4ilvfmTEw</t>
  </si>
  <si>
    <t>https://drive.google.com/file/d/1HO45CHm0qfcp2tq-kOoq3ZmZ6h2ehbyh/view?usp=drive_link</t>
  </si>
  <si>
    <t xml:space="preserve"> KAU YouTube URL is repeated from row 308 and needs to be changed.</t>
  </si>
  <si>
    <t>Escrow</t>
  </si>
  <si>
    <t>Making an offer on a home</t>
  </si>
  <si>
    <t>یسکرو</t>
  </si>
  <si>
    <t>گھر پر پیش کش کرنا</t>
  </si>
  <si>
    <t>JVcbDb3e-6w</t>
  </si>
  <si>
    <t>https://www.youtube.com/watch?v=JVcbDb3e-6w</t>
  </si>
  <si>
    <t>WjJCXy0wpoc</t>
  </si>
  <si>
    <t>https://www.youtube.com/watch?v=WjJCXy0wpoc</t>
  </si>
  <si>
    <t>https://drive.google.com/file/d/1JGYCtitg0lBFMPAFv0Q00q9C236D0aUW/view?usp=drive_link</t>
  </si>
  <si>
    <t>FDJ4D78pcbg</t>
  </si>
  <si>
    <t>https://www.youtube.com/watch?v=FDJ4D78pcbg</t>
  </si>
  <si>
    <t>4swt8V3xR5M</t>
  </si>
  <si>
    <t>https://www.youtube.com/watch?v=4swt8V3xR5M</t>
  </si>
  <si>
    <t>https://drive.google.com/file/d/16Rqx_ij9We0eQDWjMrw9SqLMtug73QWo/view?usp=drive_link</t>
  </si>
  <si>
    <t>Types of escrow in real estate</t>
  </si>
  <si>
    <t>رئیل اسٹیٹ میں یسکرو کی اقسام</t>
  </si>
  <si>
    <t>haS083Zbib4</t>
  </si>
  <si>
    <t>https://www.youtube.com/watch?v=haS083Zbib4</t>
  </si>
  <si>
    <t>yPDEfNNPCK4</t>
  </si>
  <si>
    <t>https://www.youtube.com/watch?v=yPDEfNNPCK4</t>
  </si>
  <si>
    <t>https://drive.google.com/file/d/1GbNGxayN6_GZMnOeWpMzCaq7il4KwEu_/view?usp=drive_link</t>
  </si>
  <si>
    <t>Taxation</t>
  </si>
  <si>
    <t>Taxes</t>
  </si>
  <si>
    <t>Tax deductions introduction</t>
  </si>
  <si>
    <t>ٹیکس</t>
  </si>
  <si>
    <t>ٹیکس کٹوتیوں کا تعارف</t>
  </si>
  <si>
    <t>GypHy3gnG5E</t>
  </si>
  <si>
    <t>https://www.youtube.com/watch?v=GypHy3gnG5E</t>
  </si>
  <si>
    <t>jLqhU0euALU</t>
  </si>
  <si>
    <t>https://www.youtube.com/watch?v=jLqhU0euALU</t>
  </si>
  <si>
    <t>https://drive.google.com/file/d/1OnlTRGt5F6Mr67Sn1fNlMQrlYmw39wAQ/view?usp=drive_link</t>
  </si>
  <si>
    <t>Amt overview</t>
  </si>
  <si>
    <t>AMT جائزہ</t>
  </si>
  <si>
    <t>T0CwhLHrE2k</t>
  </si>
  <si>
    <t>https://www.youtube.com/watch?v=T0CwhLHrE2k</t>
  </si>
  <si>
    <t>561Wdb2QInU</t>
  </si>
  <si>
    <t>https://www.youtube.com/watch?v=561Wdb2QInU</t>
  </si>
  <si>
    <t>https://drive.google.com/file/d/1zT5Eqcn2LnliqaRu0KKgZbGAlaSBQ2c8/view?usp=drive_link</t>
  </si>
  <si>
    <t>Alternative minimum tax</t>
  </si>
  <si>
    <t>متبادل کم سے کم ٹیکس</t>
  </si>
  <si>
    <t>yrlLKwmb5dY</t>
  </si>
  <si>
    <t>https://www.youtube.com/watch?v=yrlLKwmb5dY</t>
  </si>
  <si>
    <t>PbJYP54xVy4</t>
  </si>
  <si>
    <t>https://www.youtube.com/watch?v=PbJYP54xVy4</t>
  </si>
  <si>
    <t>https://drive.google.com/file/d/11I4-96HNMkdKk2Ang3v98J11elug3_oj/view?usp=drive_link</t>
  </si>
  <si>
    <t>Estate tax introduction</t>
  </si>
  <si>
    <t>اسٹیٹ ٹیکس کا تعارف</t>
  </si>
  <si>
    <t>eElHlE4j-vw</t>
  </si>
  <si>
    <t>https://www.youtube.com/watch?v=eElHlE4j-vw</t>
  </si>
  <si>
    <t>Z_1s3EfEV9U</t>
  </si>
  <si>
    <t>https://www.youtube.com/watch?v=Z_1s3EfEV9U</t>
  </si>
  <si>
    <t>https://drive.google.com/file/d/1SBz15bpUd43aYwSK-Wig4cQpGKEUutjd/view?usp=drive_link</t>
  </si>
  <si>
    <t>Tax brackets and progressive taxation</t>
  </si>
  <si>
    <t>ٹیکس بریکٹ اور ترقی پسند ٹیکس</t>
  </si>
  <si>
    <t>AhgR3X--bbY</t>
  </si>
  <si>
    <t>https://www.youtube.com/watch?v=AhgR3X--bbY</t>
  </si>
  <si>
    <t>iKGKdr9fRwY</t>
  </si>
  <si>
    <t>https://www.youtube.com/watch?v=iKGKdr9fRwY</t>
  </si>
  <si>
    <t>https://drive.google.com/file/d/1R5kklkj0sZA0fBPslqq1kaDo0-SyvxIe/view?usp=drive_link</t>
  </si>
  <si>
    <t>Calculating state taxes and take home pay</t>
  </si>
  <si>
    <t>ریاستی ٹیکسوں کا حساب لگانا اور گھر کی تنخواہ لینا</t>
  </si>
  <si>
    <t>iIBQm3me8cs</t>
  </si>
  <si>
    <t>https://www.youtube.com/watch?v=iIBQm3me8cs</t>
  </si>
  <si>
    <t>T0emE7KxhtE</t>
  </si>
  <si>
    <t>https://www.youtube.com/watch?v=T0emE7KxhtE</t>
  </si>
  <si>
    <t>https://drive.google.com/file/d/1-ArcW9yUtj5k_P-yvyPv_Hdsb-Hiv6tv/view?usp=drive_link</t>
  </si>
  <si>
    <t>Marriage penalty</t>
  </si>
  <si>
    <t>شادی کی سزا</t>
  </si>
  <si>
    <t>SX_DzTb95mM</t>
  </si>
  <si>
    <t>https://www.youtube.com/watch?v=SX_DzTb95mM</t>
  </si>
  <si>
    <t>KXUij3aa_2s</t>
  </si>
  <si>
    <t>https://www.youtube.com/watch?v=KXUij3aa_2s</t>
  </si>
  <si>
    <t>https://drive.google.com/file/d/1xnOqMzcumQ7UKfHNyaNvO9G0oNFo4Ln0/view?usp=drive_link</t>
  </si>
  <si>
    <t>Married taxes clarification</t>
  </si>
  <si>
    <t>شادی شدہ ٹیکس کی وضاحت</t>
  </si>
  <si>
    <t>MR9CrsF3D00</t>
  </si>
  <si>
    <t>https://www.youtube.com/watch?v=MR9CrsF3D00</t>
  </si>
  <si>
    <t>7IJcjRnaWVc</t>
  </si>
  <si>
    <t>https://www.youtube.com/watch?v=7IJcjRnaWVc</t>
  </si>
  <si>
    <t>https://drive.google.com/file/d/1P6HGbyOPZjlyP2vJiwjv19oydYiJLKvb/view?usp=drive_link</t>
  </si>
  <si>
    <t>Limited Liability</t>
  </si>
  <si>
    <t>Corporations and limited liability</t>
  </si>
  <si>
    <t>محدود ذمہ داری</t>
  </si>
  <si>
    <t>کارپوریشنز اور محدود ذمہ داری</t>
  </si>
  <si>
    <t>VnTlKcIigyY</t>
  </si>
  <si>
    <t>https://www.youtube.com/watch?v=VnTlKcIigyY</t>
  </si>
  <si>
    <t>05i_1XBG_rE</t>
  </si>
  <si>
    <t>https://www.youtube.com/watch?v=05i_1XBG_rE</t>
  </si>
  <si>
    <t>https://drive.google.com/file/d/1yxVAX4c6gZpS4RX0KEXop3kKC1cnGoqe/view?usp=drive_link</t>
  </si>
  <si>
    <t>Is limited liability or double taxation fair?</t>
  </si>
  <si>
    <t>کیا محدود ذمہ داری یا ڈبل ​​ٹیکس لگانے کا میلہ ہے؟</t>
  </si>
  <si>
    <t>IiKKAw38ss0</t>
  </si>
  <si>
    <t>https://www.youtube.com/watch?v=IiKKAw38ss0</t>
  </si>
  <si>
    <t>sY-Z9HWU6wg</t>
  </si>
  <si>
    <t>https://www.youtube.com/watch?v=sY-Z9HWU6wg</t>
  </si>
  <si>
    <t>https://drive.google.com/file/d/1mFP4SHdeWaDLCSXk5kP1PEjUmihDQhIn/view</t>
  </si>
  <si>
    <t>Tax regulations</t>
  </si>
  <si>
    <t>Transfer pricing and tax havens</t>
  </si>
  <si>
    <t>ٹیکس کے ضوابط</t>
  </si>
  <si>
    <t>قیمتوں کا تعین اور ٹیکس ٹھکانے کی منتقلی</t>
  </si>
  <si>
    <t>TLSYwkWCIzA</t>
  </si>
  <si>
    <t>https://www.youtube.com/watch?v=TLSYwkWCIzA</t>
  </si>
  <si>
    <t>p8pSCKbIxmE</t>
  </si>
  <si>
    <t>https://www.youtube.com/watch?v=p8pSCKbIxmE</t>
  </si>
  <si>
    <t>https://drive.google.com/file/d/1_POVftnUJWHzwvsBxKg8lIT44UwoDE-I/view?usp=drive_link</t>
  </si>
  <si>
    <t>Risk and Reward</t>
  </si>
  <si>
    <t>Risk and reward introduction</t>
  </si>
  <si>
    <t>خطرہ اور انعام</t>
  </si>
  <si>
    <t>خطرہ اور انعام کا تعارف</t>
  </si>
  <si>
    <t>mv5zucjq60k</t>
  </si>
  <si>
    <t>https://www.youtube.com/watch?v=mv5zucjq60k</t>
  </si>
  <si>
    <t>1B12OLiDubU</t>
  </si>
  <si>
    <t>https://www.youtube.com/watch?v=1B12OLiDubU</t>
  </si>
  <si>
    <t>https://drive.google.com/file/d/1O1vGS_2_tKLbOCItHItLjeKS71z0iWb1/view?usp=drive_link</t>
  </si>
  <si>
    <t>Wealth and Capital</t>
  </si>
  <si>
    <t>Human capital</t>
  </si>
  <si>
    <t>دولت اور سرمائے</t>
  </si>
  <si>
    <t>انسانی سرمایہ</t>
  </si>
  <si>
    <t>ivy1QmWUtQI</t>
  </si>
  <si>
    <t>https://www.youtube.com/watch?v=ivy1QmWUtQI</t>
  </si>
  <si>
    <t>px0mPFpHNLQ</t>
  </si>
  <si>
    <t>https://www.youtube.com/watch?v=px0mPFpHNLQ</t>
  </si>
  <si>
    <t>https://drive.google.com/file/d/1tD4pxxK_IsYuXa5W8lZnn98FVT9Cp_qD/view?usp=drive_link</t>
  </si>
  <si>
    <t>Return on capital</t>
  </si>
  <si>
    <t>دارالحکومت پر واپسی</t>
  </si>
  <si>
    <t>9T6ZPYYu_Dk</t>
  </si>
  <si>
    <t>https://www.youtube.com/watch?v=9T6ZPYYu_Dk</t>
  </si>
  <si>
    <t>y8N9P2ph2-M</t>
  </si>
  <si>
    <t>https://www.youtube.com/watch?v=y8N9P2ph2-M</t>
  </si>
  <si>
    <t>https://drive.google.com/file/d/1qJ8gEfEEaD9tfi9Ri-lIOh88FAeLA_6w/view?usp=drive_link</t>
  </si>
  <si>
    <t>Investment vs. consumption 1</t>
  </si>
  <si>
    <t>سرمایہ کاری بمقابلہ کھپت 1</t>
  </si>
  <si>
    <t>rEiLOB4FulY</t>
  </si>
  <si>
    <t>https://www.youtube.com/watch?v=rEiLOB4FulY</t>
  </si>
  <si>
    <t>E7mwnPtpjb0</t>
  </si>
  <si>
    <t>https://www.youtube.com/watch?v=E7mwnPtpjb0</t>
  </si>
  <si>
    <t>https://drive.google.com/file/d/1n_O6up_tHy0xsBeHnKWfnwTj6Wm0gq0P/view?usp=drive_link</t>
  </si>
  <si>
    <t>Investment vs. consumption 2</t>
  </si>
  <si>
    <t>سرمایہ کاری بمقابلہ کھپت 2</t>
  </si>
  <si>
    <t>xRjfRVXXFxU</t>
  </si>
  <si>
    <t>https://www.youtube.com/watch?v=xRjfRVXXFxU</t>
  </si>
  <si>
    <t>P6T2K3XSYCQ</t>
  </si>
  <si>
    <t>https://www.youtube.com/watch?v=P6T2K3XSYCQ</t>
  </si>
  <si>
    <t>https://drive.google.com/file/d/1xQ3agOycwscsNtCZszrGeiiIRexAYyd3/view?usp=drive_link</t>
  </si>
  <si>
    <t>Wealth destruction 1</t>
  </si>
  <si>
    <t>دولت کی تباہی 1</t>
  </si>
  <si>
    <t>Q7HbtnOyKMg</t>
  </si>
  <si>
    <t>https://www.youtube.com/watch?v=Q7HbtnOyKMg</t>
  </si>
  <si>
    <t>LZGaHEOqy6s</t>
  </si>
  <si>
    <t>https://www.youtube.com/watch?v=LZGaHEOqy6s</t>
  </si>
  <si>
    <t>https://drive.google.com/file/d/19yoc_5taAKairIIqYIrtwf4_DR0xarMG/view?usp=drive_link</t>
  </si>
  <si>
    <t>Wealth destruction 2</t>
  </si>
  <si>
    <t>دولت کی تباہی 2</t>
  </si>
  <si>
    <t>eRImmzuExyg</t>
  </si>
  <si>
    <t>https://www.youtube.com/watch?v=eRImmzuExyg</t>
  </si>
  <si>
    <t>xrFl0IDfIBo</t>
  </si>
  <si>
    <t>https://www.youtube.com/watch?v=xrFl0IDfIBo</t>
  </si>
  <si>
    <t>https://drive.google.com/file/d/19C2kENmFry0WKWoZhH6XdfdFlMzOibaL/view?usp=drive_link</t>
  </si>
  <si>
    <t>Back-of-envelope office space conundrum</t>
  </si>
  <si>
    <t>لفافے کے دفتر کے پیچھے کی جگہ کی جگہ</t>
  </si>
  <si>
    <t>bAU1MLRwh7c</t>
  </si>
  <si>
    <t>https://www.youtube.com/watch?v=bAU1MLRwh7c</t>
  </si>
  <si>
    <t>BwsNjJ6uLME</t>
  </si>
  <si>
    <t>https://www.youtube.com/watch?v=BwsNjJ6uLME</t>
  </si>
  <si>
    <t>https://drive.google.com/file/d/1hjRi7HpRDLw5-JJBj6q4E8PQrXTlH722/view?usp=drive_link</t>
  </si>
  <si>
    <t>Stocks and bonds</t>
  </si>
  <si>
    <t>Trading Stocks</t>
  </si>
  <si>
    <t>Shorting stock</t>
  </si>
  <si>
    <t>اسٹاک اور بانڈز</t>
  </si>
  <si>
    <t>ٹریڈنگ اسٹاک</t>
  </si>
  <si>
    <t>شارٹنگ اسٹاک</t>
  </si>
  <si>
    <t>-IDmLERenrU</t>
  </si>
  <si>
    <t>https://www.youtube.com/watch?v=-IDmLERenrU</t>
  </si>
  <si>
    <t>tphQAnVl-rU</t>
  </si>
  <si>
    <t>https://www.youtube.com/watch?v=tphQAnVl-rU</t>
  </si>
  <si>
    <t>https://drive.google.com/file/d/1L673mi0hY2v2m1XN_vX4CiyYyTb8xKNh/view?usp=drive_link</t>
  </si>
  <si>
    <t>Shorting stock 2</t>
  </si>
  <si>
    <t>شارٹنگ اسٹاک 2</t>
  </si>
  <si>
    <t>ucAUriWEFo8</t>
  </si>
  <si>
    <t>https://www.youtube.com/watch?v=ucAUriWEFo8</t>
  </si>
  <si>
    <t>DB2FmqaqtCg</t>
  </si>
  <si>
    <t>https://www.youtube.com/watch?v=DB2FmqaqtCg</t>
  </si>
  <si>
    <t>https://drive.google.com/file/d/1KIgH1qPURvyddNcK-o7JqFsHyzihHpnR/view?usp=drive_link</t>
  </si>
  <si>
    <t>Is short selling bad?</t>
  </si>
  <si>
    <t>کیا مختصر فروخت خراب ہے؟</t>
  </si>
  <si>
    <t>zAkMhEqWFF0</t>
  </si>
  <si>
    <t>https://www.youtube.com/watch?v=zAkMhEqWFF0</t>
  </si>
  <si>
    <t>TlmpHcMJMx4</t>
  </si>
  <si>
    <t>https://www.youtube.com/watch?v=TlmpHcMJMx4</t>
  </si>
  <si>
    <t>https://drive.google.com/file/d/1m5JOKgIO-RNQYJiydN6f6nquUMHYVVI8/view?usp=drive_link</t>
  </si>
  <si>
    <t>Company Earnings and Valuation</t>
  </si>
  <si>
    <t>Gross and operating profit</t>
  </si>
  <si>
    <t>کمپنی کی آمدنی اور تشخیص</t>
  </si>
  <si>
    <t>مجموعی اور آپریٹنگ منافع</t>
  </si>
  <si>
    <t>7MjHWw3p710</t>
  </si>
  <si>
    <t>https://www.youtube.com/watch?v=7MjHWw3p710</t>
  </si>
  <si>
    <t>yJ8q3v4X0ho</t>
  </si>
  <si>
    <t>https://www.youtube.com/watch?v=yJ8q3v4X0ho</t>
  </si>
  <si>
    <t>https://drive.google.com/file/d/1omwWZYUGEyfbiT-oogvUsx3yEqkV5QSg/view?usp=drive_link</t>
  </si>
  <si>
    <t>Basic capital structure differences</t>
  </si>
  <si>
    <t>بنیادی سرمائے کے ڈھانچے کے اختلافات</t>
  </si>
  <si>
    <t>YEZMReBbkP0</t>
  </si>
  <si>
    <t>https://www.youtube.com/watch?v=YEZMReBbkP0</t>
  </si>
  <si>
    <t>Xj9wAEbbHC0</t>
  </si>
  <si>
    <t>https://www.youtube.com/watch?v=Xj9wAEbbHC0</t>
  </si>
  <si>
    <t>https://drive.google.com/file/d/1nSyrb5UwyeNerf7pdik4PErOC7aE8JeM/view?usp=drive_link</t>
  </si>
  <si>
    <t>Market capitalization</t>
  </si>
  <si>
    <t>مارکیٹ کیپٹلائزیشن</t>
  </si>
  <si>
    <t>5lmHzAHbtzg</t>
  </si>
  <si>
    <t>https://www.youtube.com/watch?v=5lmHzAHbtzg</t>
  </si>
  <si>
    <t>3iiDgR8y27c</t>
  </si>
  <si>
    <t>https://www.youtube.com/watch?v=3iiDgR8y27c</t>
  </si>
  <si>
    <t>https://drive.google.com/file/d/1_OMWZ8APAFJgpsTuiDTqZuiGOt33_8SZ/view?usp=drive_link</t>
  </si>
  <si>
    <t>Price and market capitalization</t>
  </si>
  <si>
    <t>قیمت اور مارکیٹ کیپٹلائزیشن</t>
  </si>
  <si>
    <t>fa-VZ-SDxgY</t>
  </si>
  <si>
    <t>https://www.youtube.com/watch?v=fa-VZ-SDxgY</t>
  </si>
  <si>
    <t>QL_QdYZtN1Y</t>
  </si>
  <si>
    <t>https://www.youtube.com/watch?v=QL_QdYZtN1Y</t>
  </si>
  <si>
    <t>https://drive.google.com/file/d/1Hvoeo9PBwMoi1b4zD9vVD9-FIa4dlqKR/view?usp=drive_link</t>
  </si>
  <si>
    <t>Introduction to the income statement</t>
  </si>
  <si>
    <t>آمدنی کے بیان کا تعارف</t>
  </si>
  <si>
    <t>Z7C4cz2HkeY</t>
  </si>
  <si>
    <t>https://www.youtube.com/watch?v=Z7C4cz2HkeY</t>
  </si>
  <si>
    <t>xSvYTY-L89Y</t>
  </si>
  <si>
    <t>https://www.youtube.com/watch?v=xSvYTY-L89Y</t>
  </si>
  <si>
    <t>https://drive.google.com/file/d/1Iwh-xoR4bGQiD9Fg_PElhqH-pVq-c3ej/view?usp=drive_link</t>
  </si>
  <si>
    <t>Earnings and eps</t>
  </si>
  <si>
    <t>آمدنی اور ای پی ایس</t>
  </si>
  <si>
    <t>RouNXdkC0do</t>
  </si>
  <si>
    <t>https://www.youtube.com/watch?v=RouNXdkC0do</t>
  </si>
  <si>
    <t>SipXzs8SmYY</t>
  </si>
  <si>
    <t>https://www.youtube.com/watch?v=SipXzs8SmYY</t>
  </si>
  <si>
    <t>https://drive.google.com/file/d/1U91PpBtST5R8rG9ftFbW2Li2ZDYpsiga/view?usp=drive_link</t>
  </si>
  <si>
    <t>Introduction to the price-to-earnings ratio</t>
  </si>
  <si>
    <t>قیمت سے کمائی کے تناسب کا تعارف</t>
  </si>
  <si>
    <t>cppxO67e6eo</t>
  </si>
  <si>
    <t>https://www.youtube.com/watch?v=cppxO67e6eo</t>
  </si>
  <si>
    <t>Z0FIsDoXgoc</t>
  </si>
  <si>
    <t>https://www.youtube.com/watch?v=Z0FIsDoXgoc</t>
  </si>
  <si>
    <t>https://drive.google.com/file/d/1L96GJEa9Pl95mQxGu7nkBu18WeeC96ab/view?usp=drive_link</t>
  </si>
  <si>
    <t>P/e discussion</t>
  </si>
  <si>
    <t>P/E بحث</t>
  </si>
  <si>
    <t>V-rko8jgJ9o</t>
  </si>
  <si>
    <t>https://www.youtube.com/watch?v=V-rko8jgJ9o</t>
  </si>
  <si>
    <t>5itn-CpW0cs</t>
  </si>
  <si>
    <t>https://www.youtube.com/watch?v=5itn-CpW0cs</t>
  </si>
  <si>
    <t>https://drive.google.com/file/d/1nuTf6x3aUEei__IQxy66aSJwZcx7jBzp/view?usp=drive_link</t>
  </si>
  <si>
    <t>Roa discussion 1</t>
  </si>
  <si>
    <t>ROA بحث 1</t>
  </si>
  <si>
    <t>Oh4H3BJX1ZI</t>
  </si>
  <si>
    <t>https://www.youtube.com/watch?v=Oh4H3BJX1ZI</t>
  </si>
  <si>
    <t>pK-HJWddjXw</t>
  </si>
  <si>
    <t>https://www.youtube.com/watch?v=pK-HJWddjXw</t>
  </si>
  <si>
    <t>https://drive.google.com/file/d/1JjkEO5WybDipjSsJ_tGCGmNb8pGJT8QD/view?usp=drive_link</t>
  </si>
  <si>
    <t>Roa discussion 2</t>
  </si>
  <si>
    <t>ROA بحث 2</t>
  </si>
  <si>
    <t>R_5slDeVCQk</t>
  </si>
  <si>
    <t>https://www.youtube.com/watch?v=R_5slDeVCQk</t>
  </si>
  <si>
    <t>cLbjAIasrJc</t>
  </si>
  <si>
    <t>https://www.youtube.com/watch?v=cLbjAIasrJc</t>
  </si>
  <si>
    <t>https://drive.google.com/file/d/10UUinKhwYJ-Vk3SarG0ejBAyf9gS7NLK/view?usp=drive_link</t>
  </si>
  <si>
    <t>Depreciation</t>
  </si>
  <si>
    <t>فرسودگی</t>
  </si>
  <si>
    <t>a5sFUXkxyGc</t>
  </si>
  <si>
    <t>https://www.youtube.com/watch?v=a5sFUXkxyGc</t>
  </si>
  <si>
    <t>XyNA90UjdTo</t>
  </si>
  <si>
    <t>https://www.youtube.com/watch?v=XyNA90UjdTo</t>
  </si>
  <si>
    <t>https://drive.google.com/file/d/1JA151uispUE348KT0rV8usFY5i-xY2rX/view?usp=drive_link</t>
  </si>
  <si>
    <t>Amortization</t>
  </si>
  <si>
    <t>امتیازی سلوک</t>
  </si>
  <si>
    <t>XfR3JSkSkJM</t>
  </si>
  <si>
    <t>https://www.youtube.com/watch?v=XfR3JSkSkJM</t>
  </si>
  <si>
    <t>LhhyaxOuCYE</t>
  </si>
  <si>
    <t>https://www.youtube.com/watch?v=LhhyaxOuCYE</t>
  </si>
  <si>
    <t>https://drive.google.com/file/d/1hNhmLa-4_RGSrkbu4BWOKDgkuHedInBI/view?usp=drive_link</t>
  </si>
  <si>
    <t>P/e conundrum</t>
  </si>
  <si>
    <t>p/e conundrum</t>
  </si>
  <si>
    <t>VrFbXxkl9JU</t>
  </si>
  <si>
    <t>https://www.youtube.com/watch?v=VrFbXxkl9JU</t>
  </si>
  <si>
    <t>kLOGkfdYLPE</t>
  </si>
  <si>
    <t>https://www.youtube.com/watch?v=kLOGkfdYLPE</t>
  </si>
  <si>
    <t>https://drive.google.com/file/d/18dghGNXFlyxF02caXsbdpuEBCorPNSth/view?usp=drive_link</t>
  </si>
  <si>
    <t>Enterprise value</t>
  </si>
  <si>
    <t>انٹرپرائز قیمت</t>
  </si>
  <si>
    <t>pa92UdJCaos</t>
  </si>
  <si>
    <t>https://www.youtube.com/watch?v=pa92UdJCaos</t>
  </si>
  <si>
    <t>d8dEiHUHEp4</t>
  </si>
  <si>
    <t>https://www.youtube.com/watch?v=d8dEiHUHEp4</t>
  </si>
  <si>
    <t>https://drive.google.com/file/d/1nxRR_7NjiRcp7IkzaEBtyW4Gm1NQMn4G/view?usp=drive_link</t>
  </si>
  <si>
    <t>Ebitda</t>
  </si>
  <si>
    <t>ایبٹڈا</t>
  </si>
  <si>
    <t>v4Fq9LEspzw</t>
  </si>
  <si>
    <t>https://www.youtube.com/watch?v=v4Fq9LEspzw</t>
  </si>
  <si>
    <t>SdrZ9WYxuDg</t>
  </si>
  <si>
    <t>https://www.youtube.com/watch?v=SdrZ9WYxuDg</t>
  </si>
  <si>
    <t>https://drive.google.com/file/d/19bxpIlV5f6ITxW_oeJNZL1aZh-owRf1M/view?usp=drive_link</t>
  </si>
  <si>
    <t>Raising Corporate Investment</t>
  </si>
  <si>
    <t>Startup</t>
  </si>
  <si>
    <t>Raising money for a startup</t>
  </si>
  <si>
    <t>کارپوریٹ سرمایہ کاری میں اضافہ</t>
  </si>
  <si>
    <t>شروع</t>
  </si>
  <si>
    <t>اسٹارٹ اپ کے لئے رقم اکٹھا کرنا</t>
  </si>
  <si>
    <t>8OCjwBkMJ_E</t>
  </si>
  <si>
    <t>https://www.youtube.com/watch?v=8OCjwBkMJ_E</t>
  </si>
  <si>
    <t>CumIzcffhxs</t>
  </si>
  <si>
    <t>https://www.youtube.com/watch?v=CumIzcffhxs</t>
  </si>
  <si>
    <t>https://drive.google.com/file/d/1niBKQ__EXvJc45myFjdLxkoLvQ7cFeru/view?usp=drive_link</t>
  </si>
  <si>
    <t>Getting a seed round from a vc</t>
  </si>
  <si>
    <t>وی سی سے بیج کا گول حاصل کرنا</t>
  </si>
  <si>
    <t>-hJj5NpWUXQ</t>
  </si>
  <si>
    <t>https://www.youtube.com/watch?v=-hJj5NpWUXQ</t>
  </si>
  <si>
    <t>mgh9VUmdGII</t>
  </si>
  <si>
    <t>https://www.youtube.com/watch?v=mgh9VUmdGII</t>
  </si>
  <si>
    <t>https://drive.google.com/file/d/1xyumpSVjwQt8R3vAxqPYeFarWftzIqye/view?usp=drive_link</t>
  </si>
  <si>
    <t>Going back to the till: series b</t>
  </si>
  <si>
    <t>واپس تک جانا: سیریز بی</t>
  </si>
  <si>
    <t>m28RAgUySGQ</t>
  </si>
  <si>
    <t>https://www.youtube.com/watch?v=m28RAgUySGQ</t>
  </si>
  <si>
    <t>EW1i-X6fptc</t>
  </si>
  <si>
    <t>https://www.youtube.com/watch?v=EW1i-X6fptc</t>
  </si>
  <si>
    <t>https://drive.google.com/file/d/1327VzZbC51ankxLfpsLuIEyK8cd2phTm/view?usp=drive_link</t>
  </si>
  <si>
    <t>Limited Companies</t>
  </si>
  <si>
    <t>An ipo</t>
  </si>
  <si>
    <t>محدود کمپنیاں</t>
  </si>
  <si>
    <t>ایک آئی پی او</t>
  </si>
  <si>
    <t>ywOr4OYqXOs</t>
  </si>
  <si>
    <t>https://www.youtube.com/watch?v=ywOr4OYqXOs</t>
  </si>
  <si>
    <t>G3sU_iH7FZs</t>
  </si>
  <si>
    <t>https://www.youtube.com/watch?v=G3sU_iH7FZs</t>
  </si>
  <si>
    <t>https://drive.google.com/file/d/1BvBn3OglBKKeowWeM3LAD_BfNp5iCHsj/view?usp=drive_link</t>
  </si>
  <si>
    <t>More on ipos</t>
  </si>
  <si>
    <t>آئی پی اوز پر مزید</t>
  </si>
  <si>
    <t>opEy6iN9kqc</t>
  </si>
  <si>
    <t>https://www.youtube.com/watch?v=opEy6iN9kqc</t>
  </si>
  <si>
    <t>-wh6YpDs2Pg</t>
  </si>
  <si>
    <t>https://www.youtube.com/watch?v=-wh6YpDs2Pg</t>
  </si>
  <si>
    <t>https://drive.google.com/file/d/12VSuPcw4E-NOGeQf1jJid0Cj2ppDzf0K/view?usp=drive_link</t>
  </si>
  <si>
    <t>Equity vs. debt</t>
  </si>
  <si>
    <t>ایکویٹی بمقابلہ قرض</t>
  </si>
  <si>
    <t>yQtUyBrRBx4</t>
  </si>
  <si>
    <t>https://www.youtube.com/watch?v=yQtUyBrRBx4</t>
  </si>
  <si>
    <t>X5w_GmRH2Sw</t>
  </si>
  <si>
    <t>https://www.youtube.com/watch?v=X5w_GmRH2Sw</t>
  </si>
  <si>
    <t>https://drive.google.com/file/d/1pSiordbLr_b3BXNaU4RIamynyYcWQ9OQ/view?usp=drive_link</t>
  </si>
  <si>
    <t>Chapter 11: bankruptcy restructuring</t>
  </si>
  <si>
    <t>باب 11: دیوالیہ پن کی تنظیم نو</t>
  </si>
  <si>
    <t>mxVWyzzMOXM</t>
  </si>
  <si>
    <t>https://www.youtube.com/watch?v=mxVWyzzMOXM</t>
  </si>
  <si>
    <t>FbYjrWCc40I</t>
  </si>
  <si>
    <t>https://www.youtube.com/watch?v=FbYjrWCc40I</t>
  </si>
  <si>
    <t>https://drive.google.com/file/d/1zp3vmnTYG-lLjVMNoONLQ0Lj2UL2qXBg/view?usp=drive_link</t>
  </si>
  <si>
    <t>Stock dilution</t>
  </si>
  <si>
    <t>اسٹاک کمزوری</t>
  </si>
  <si>
    <t>tjQzJ7GY0GY</t>
  </si>
  <si>
    <t>https://www.youtube.com/watch?v=tjQzJ7GY0GY</t>
  </si>
  <si>
    <t>SBCSisp61_0</t>
  </si>
  <si>
    <t>https://www.youtube.com/watch?v=SBCSisp61_0</t>
  </si>
  <si>
    <t>https://drive.google.com/file/d/1-rdkM__qVFiTAvQQ233Im2uuIyzSr6tW/view?usp=drive_link</t>
  </si>
  <si>
    <t>Acquisitions with shares</t>
  </si>
  <si>
    <t>حصص کے ساتھ حصول</t>
  </si>
  <si>
    <t>DMd9mTyzj6k</t>
  </si>
  <si>
    <t>https://www.youtube.com/watch?v=DMd9mTyzj6k</t>
  </si>
  <si>
    <t>19c4J_vWQ58</t>
  </si>
  <si>
    <t>https://www.youtube.com/watch?v=19c4J_vWQ58</t>
  </si>
  <si>
    <t>https://drive.google.com/file/d/1szBCcB05KkDFFVY1F2CZn_5F43bLx7MC/view?usp=drive_link</t>
  </si>
  <si>
    <t>Price behavior after announced acquisition</t>
  </si>
  <si>
    <t>حصول کے اعلان کے بعد قیمت کا سلوک</t>
  </si>
  <si>
    <t>7zBqVOuEKYE</t>
  </si>
  <si>
    <t>https://www.youtube.com/watch?v=7zBqVOuEKYE</t>
  </si>
  <si>
    <t>qWrSSPx5VfE</t>
  </si>
  <si>
    <t>https://www.youtube.com/watch?v=qWrSSPx5VfE</t>
  </si>
  <si>
    <t>https://drive.google.com/file/d/1ddbqxkIqBwZaiF1cZZSWsrhfj_e3Agqp/view?usp=drive_link</t>
  </si>
  <si>
    <t>Simple merger arbitrage with share acquisition</t>
  </si>
  <si>
    <t>حصص کے حصول کے ساتھ سادہ انضمام ثالثی</t>
  </si>
  <si>
    <t>CzDA0WCdWHQ</t>
  </si>
  <si>
    <t>https://www.youtube.com/watch?v=CzDA0WCdWHQ</t>
  </si>
  <si>
    <t>uyJtcgEGXOw</t>
  </si>
  <si>
    <t>https://www.youtube.com/watch?v=uyJtcgEGXOw</t>
  </si>
  <si>
    <t>https://drive.google.com/file/d/1W44Suc4ACPj8OmPiKV_AjZIgzluN4FJi/view?usp=drive_link</t>
  </si>
  <si>
    <t>Basic leveraged buyout (lbo)</t>
  </si>
  <si>
    <t>بنیادی بیعانہ خریداری (ایل بی او)</t>
  </si>
  <si>
    <t>LVMLs2z1JYg</t>
  </si>
  <si>
    <t>https://www.youtube.com/watch?v=LVMLs2z1JYg</t>
  </si>
  <si>
    <t>QCD0Hx-6PiU</t>
  </si>
  <si>
    <t>https://www.youtube.com/watch?v=QCD0Hx-6PiU</t>
  </si>
  <si>
    <t>https://drive.google.com/file/d/1o6KkhWy-Pb8u4ofxsXpBM1ymIeOaqnMa/view?usp=drive_link</t>
  </si>
  <si>
    <t>Corporate debt versus traditional mortgages</t>
  </si>
  <si>
    <t>کارپوریٹ قرض بمقابلہ روایتی رہن</t>
  </si>
  <si>
    <t>rD25slnTqAE</t>
  </si>
  <si>
    <t>https://www.youtube.com/watch?v=rD25slnTqAE</t>
  </si>
  <si>
    <t>YdoM-agU3PM</t>
  </si>
  <si>
    <t>https://www.youtube.com/watch?v=YdoM-agU3PM</t>
  </si>
  <si>
    <t>https://drive.google.com/file/d/1YvX4-jonJkbJPEDCXAE-ioXEr5Gm9HO2/view?usp=drive_link</t>
  </si>
  <si>
    <t>Introduction to the yield curve</t>
  </si>
  <si>
    <t>پیداوار وکر کا تعارف</t>
  </si>
  <si>
    <t>b_cAxh44aNQ</t>
  </si>
  <si>
    <t>https://www.youtube.com/watch?v=b_cAxh44aNQ</t>
  </si>
  <si>
    <t>addFHiNlfNQ</t>
  </si>
  <si>
    <t>https://www.youtube.com/watch?v=addFHiNlfNQ</t>
  </si>
  <si>
    <t>https://drive.google.com/file/d/1vJQgmXN-Nxz2ySW4NLUOF7ph2ShduOrP/view?usp=drive_link</t>
  </si>
  <si>
    <t>Banking System</t>
  </si>
  <si>
    <t>Basics of Banking</t>
  </si>
  <si>
    <t>Banking 1</t>
  </si>
  <si>
    <t>بینکاری نظام</t>
  </si>
  <si>
    <t>بینکاری کی بنیادی باتیں</t>
  </si>
  <si>
    <t>بینکنگ 1</t>
  </si>
  <si>
    <t>E-HOz8T6tAo</t>
  </si>
  <si>
    <t>https://www.youtube.com/watch?v=E-HOz8T6tAo</t>
  </si>
  <si>
    <t>NvwYAlt6CnU</t>
  </si>
  <si>
    <t>https://www.youtube.com/watch?v=NvwYAlt6CnU</t>
  </si>
  <si>
    <t>https://drive.google.com/file/d/1F6F34bjRNkr_ojH1Dvx298SAu0tCS2qa/view?usp=drive_link</t>
  </si>
  <si>
    <t>Banking 4: multiplier effect and the money supply</t>
  </si>
  <si>
    <t>بینکنگ 4: ضرب اثر اور رقم کی فراہمی</t>
  </si>
  <si>
    <t>F7r7l1VG-Tw</t>
  </si>
  <si>
    <t>https://www.youtube.com/watch?v=F7r7l1VG-Tw</t>
  </si>
  <si>
    <t>9e5is03Ukbw</t>
  </si>
  <si>
    <t>https://www.youtube.com/watch?v=9e5is03Ukbw</t>
  </si>
  <si>
    <t>https://drive.google.com/file/d/1WcAcv3luEHw7ahz42jcLlKcPP1nqV5gb/view?usp=drive_link</t>
  </si>
  <si>
    <t>Both titles cover the concept of the Multiplier Effect and Money Supply, but the original KA video specifies it as 'Banking 4,' which may indicate it's part of a series.</t>
  </si>
  <si>
    <t>Banking 5: introduction to bank notes</t>
  </si>
  <si>
    <t>بینکنگ 5: بینک نوٹ کا تعارف</t>
  </si>
  <si>
    <t>cNFLqhU4MN0</t>
  </si>
  <si>
    <t>https://www.youtube.com/watch?v=cNFLqhU4MN0</t>
  </si>
  <si>
    <t>DJ2IAQyXdV8</t>
  </si>
  <si>
    <t>https://www.youtube.com/watch?v=DJ2IAQyXdV8</t>
  </si>
  <si>
    <t>https://drive.google.com/file/d/14uIrI-inCmGM2re4VrVXQ9nJZsU0iTnl/view?usp=drive_link</t>
  </si>
  <si>
    <t>Both titles cover the concept of Bank Notes, but the original KA video specifies it as 'Banking 5,' which may indicate it's part of a series.</t>
  </si>
  <si>
    <t>Banking 6: bank notes and checks</t>
  </si>
  <si>
    <t>بینکنگ 6: بینک نوٹ اور چیک</t>
  </si>
  <si>
    <t>IOzZVmgK3IM</t>
  </si>
  <si>
    <t>https://www.youtube.com/watch?v=IOzZVmgK3IM</t>
  </si>
  <si>
    <t>FINjUA_j3oE</t>
  </si>
  <si>
    <t>https://www.youtube.com/watch?v=FINjUA_j3oE</t>
  </si>
  <si>
    <t>https://drive.google.com/file/d/1DxEfoiRNTMzd_aEeAg1k-g72ZMZhFPXh/view?usp=drive_link</t>
  </si>
  <si>
    <t>Both titles cover the concept of Bank Notes and Checks, but the original KA video specifies it as 'Banking 6,' which may indicate it's part of a series.</t>
  </si>
  <si>
    <t>Banking 7: giving out loans without giving out gold</t>
  </si>
  <si>
    <t>بینکنگ 7: سونے کے بغیر قرض دینا</t>
  </si>
  <si>
    <t>On3c86V5A_E</t>
  </si>
  <si>
    <t>https://www.youtube.com/watch?v=On3c86V5A_E</t>
  </si>
  <si>
    <t>oKTRDd5jhBE</t>
  </si>
  <si>
    <t>https://www.youtube.com/watch?v=oKTRDd5jhBE</t>
  </si>
  <si>
    <t>https://drive.google.com/file/d/11UtMlOuwVArYmdFyGo-s3bNCKUBGI1wA/view?usp=drive_link</t>
  </si>
  <si>
    <t>Both titles cover the concept of giving out loans without gold, but the original KA video specifies it as 'Banking 7,' which may indicate it's part of a series.</t>
  </si>
  <si>
    <t>Banking 8: reserve ratios</t>
  </si>
  <si>
    <t>بینکنگ 8: ریزرو تناسب</t>
  </si>
  <si>
    <t>VP3nKDUw1jA</t>
  </si>
  <si>
    <t>https://www.youtube.com/watch?v=VP3nKDUw1jA</t>
  </si>
  <si>
    <t>0PHT99haG38</t>
  </si>
  <si>
    <t>https://www.youtube.com/watch?v=0PHT99haG38</t>
  </si>
  <si>
    <t>https://drive.google.com/file/d/1ddSjQRYDDQryRDqx8C1-Qa-ZUnbAGxfu/view?usp=drive_link</t>
  </si>
  <si>
    <t>Both titles cover the concept of Reserve Ratios, but the original KA video specifies it as 'Banking 8,' which may indicate it's part of a series.</t>
  </si>
  <si>
    <t>Banking 9: more on reserve ratios</t>
  </si>
  <si>
    <t>بینکنگ 9: ریزرو تناسب پر مزید</t>
  </si>
  <si>
    <t>DFPBdbx0vFc</t>
  </si>
  <si>
    <t>https://www.youtube.com/watch?v=DFPBdbx0vFc</t>
  </si>
  <si>
    <t>6eFqgFU5I_c</t>
  </si>
  <si>
    <t>https://www.youtube.com/watch?v=6eFqgFU5I_c</t>
  </si>
  <si>
    <t>https://drive.google.com/file/d/108jOgGoPd5oZTRnTVR6T0K_GeJkYXt40/view?usp=drive_link</t>
  </si>
  <si>
    <t>Both titles cover the concept of Reserve Ratios, but the original KA video specifies it as 'Banking 9' and mentions '(Bad sound),' which may indicate audio issues.</t>
  </si>
  <si>
    <t>Banking 10: introduction to leverage</t>
  </si>
  <si>
    <t>بینکنگ 10: بیعانہ کا تعارف</t>
  </si>
  <si>
    <t>8fxilNdEQTo</t>
  </si>
  <si>
    <t>https://www.youtube.com/watch?v=8fxilNdEQTo</t>
  </si>
  <si>
    <t>KqgIuoQg230</t>
  </si>
  <si>
    <t>https://www.youtube.com/watch?v=KqgIuoQg230</t>
  </si>
  <si>
    <t>https://drive.google.com/file/d/18PWUvbxQJX5_hmsMfrCqsd_lm9ThDkzp/view?usp=drive_link</t>
  </si>
  <si>
    <t>Both titles cover the concept of Leverage, but the original KA video specifies it as 'Banking 10' and mentions '(Bad sound),' which may indicate audio issues.</t>
  </si>
  <si>
    <t>Banking 11: a reserve bank</t>
  </si>
  <si>
    <t>بینکنگ 11: ایک ریزرو بینک</t>
  </si>
  <si>
    <t>M-4GWomLbpc</t>
  </si>
  <si>
    <t>https://www.youtube.com/watch?v=M-4GWomLbpc</t>
  </si>
  <si>
    <t>A5JffbEFdow</t>
  </si>
  <si>
    <t>https://www.youtube.com/watch?v=A5JffbEFdow</t>
  </si>
  <si>
    <t>https://drive.google.com/file/d/1Rw8KwskDM1xgCPx4Yo2g1nmyCSw01IQR/view?usp=drive_link</t>
  </si>
  <si>
    <t>Both titles cover the concept of a Reserve Bank, but the original KA video specifies it as 'Banking 11,' which may indicate it's part of a series.</t>
  </si>
  <si>
    <t>Banking 12: treasuries (government debt)</t>
  </si>
  <si>
    <t>بینکنگ 12: خزانے (سرکاری قرض)</t>
  </si>
  <si>
    <t>JBWdbzzYbtU</t>
  </si>
  <si>
    <t>https://www.youtube.com/watch?v=JBWdbzzYbtU</t>
  </si>
  <si>
    <t>qJFh-4vLna0</t>
  </si>
  <si>
    <t>https://www.youtube.com/watch?v=qJFh-4vLna0</t>
  </si>
  <si>
    <t>https://drive.google.com/file/d/1YaMlWtgkSXyhfK8IhZ9IZVadIQZ1KJ1d/view?usp=drive_link</t>
  </si>
  <si>
    <t>Both titles cover the concept of Treasuries, but the original KA video specifies it as 'Banking 12' and includes '(government debt),' which provides additional context.</t>
  </si>
  <si>
    <t>Banking 13: open market operations</t>
  </si>
  <si>
    <t>بینکنگ 13: اوپن مارکیٹ آپریشنز</t>
  </si>
  <si>
    <t>BTNarhvGX88</t>
  </si>
  <si>
    <t>https://www.youtube.com/watch?v=BTNarhvGX88</t>
  </si>
  <si>
    <t>hmAMAPZfT-Y</t>
  </si>
  <si>
    <t>https://www.youtube.com/watch?v=hmAMAPZfT-Y</t>
  </si>
  <si>
    <t>https://drive.google.com/file/d/1Q_3PEUGFfWlsgK-170cI98dY7VojTYR1/view?usp=drive_link</t>
  </si>
  <si>
    <t>Both titles cover the concept of Open Market Operations, but the original KA video specifies it as 'Banking 13,' which may indicate it's part of a series.</t>
  </si>
  <si>
    <t>Banking 14: fed funds rate</t>
  </si>
  <si>
    <t>بینکنگ 14: فیڈ فنڈز کی شرح</t>
  </si>
  <si>
    <t>IniG1KkPS2c</t>
  </si>
  <si>
    <t>https://www.youtube.com/watch?v=IniG1KkPS2c</t>
  </si>
  <si>
    <t>FDzwT_S6ijs</t>
  </si>
  <si>
    <t>https://www.youtube.com/watch?v=FDzwT_S6ijs</t>
  </si>
  <si>
    <t>https://drive.google.com/file/d/1OwfvoDI3pFm4PKVcEmiEYjuEA28XgHlN/view?usp=drive_link</t>
  </si>
  <si>
    <t>Both titles cover the concept of the Fed Funds Rate, but the original KA video specifies it as 'Banking 14,' which may indicate it's part of a series.</t>
  </si>
  <si>
    <t>Banking 16: why target rates vs. money supply</t>
  </si>
  <si>
    <t>بینکنگ 16: کیوں ہدف کی شرح بمقابلہ رقم کی فراہمی</t>
  </si>
  <si>
    <t>yOgGhPIHnlA</t>
  </si>
  <si>
    <t>https://www.youtube.com/watch?v=yOgGhPIHnlA</t>
  </si>
  <si>
    <t>laavSgAQ6y8</t>
  </si>
  <si>
    <t>https://www.youtube.com/watch?v=laavSgAQ6y8</t>
  </si>
  <si>
    <t>https://drive.google.com/file/d/1cUInZn_c8HGK_rz1YtgN02lE-zZxBLS2/view?usp=drive_link</t>
  </si>
  <si>
    <t>Both titles cover the concept of Target Rates vs. Money Supply, but the original KA video specifies it as 'Banking 16,' which may indicate it's part of a series.</t>
  </si>
  <si>
    <t>Banking 18: big picture discussion</t>
  </si>
  <si>
    <t>بینکنگ 18: بڑی تصویری بحث</t>
  </si>
  <si>
    <t>T9byZBGtGuw</t>
  </si>
  <si>
    <t>https://www.youtube.com/watch?v=T9byZBGtGuw</t>
  </si>
  <si>
    <t>KeOR2uxLIw0</t>
  </si>
  <si>
    <t>https://www.youtube.com/watch?v=KeOR2uxLIw0</t>
  </si>
  <si>
    <t>https://drive.google.com/file/d/1mdnxpDXaCv_ScCNV8TWIgO14yoi2HyQY/view?usp=drive_link</t>
  </si>
  <si>
    <t>Both titles cover the concept of a Big Picture Discussion, but the original KA video specifies it as 'Banking 18,' which may indicate it's part of a series.</t>
  </si>
  <si>
    <t>Lending</t>
  </si>
  <si>
    <t>Loan Market</t>
  </si>
  <si>
    <t>The discount rate</t>
  </si>
  <si>
    <t>قرض دینا</t>
  </si>
  <si>
    <t>لون مارکیٹ</t>
  </si>
  <si>
    <t>رعایت کی شرح</t>
  </si>
  <si>
    <t>FxkTSjctXdk</t>
  </si>
  <si>
    <t>https://www.youtube.com/watch?v=FxkTSjctXdk</t>
  </si>
  <si>
    <t>T5QCLxYRGiU</t>
  </si>
  <si>
    <t>https://www.youtube.com/watch?v=T5QCLxYRGiU</t>
  </si>
  <si>
    <t>https://drive.google.com/file/d/1DOjN4W_bw_xdfzmt0zqGs86OiAA1T-vt/view?usp=drive_link</t>
  </si>
  <si>
    <t>Repurchase agreements (repo transactions)</t>
  </si>
  <si>
    <t>دوبارہ خریداری کے معاہدے (ریپو لین دین)</t>
  </si>
  <si>
    <t>QWninXOAMXE</t>
  </si>
  <si>
    <t>https://www.youtube.com/watch?v=QWninXOAMXE</t>
  </si>
  <si>
    <t>reW0_sdSquc</t>
  </si>
  <si>
    <t>https://www.youtube.com/watch?v=reW0_sdSquc</t>
  </si>
  <si>
    <t>https://drive.google.com/file/d/19ztys7NwWuR3ED67hKrD__0j9QGtQxNS/view</t>
  </si>
  <si>
    <t>Libor</t>
  </si>
  <si>
    <t>لیبر</t>
  </si>
  <si>
    <t>wBCowBiXV7A</t>
  </si>
  <si>
    <t>https://www.youtube.com/watch?v=wBCowBiXV7A</t>
  </si>
  <si>
    <t>uxZ6eC5u2j8</t>
  </si>
  <si>
    <t>https://www.youtube.com/watch?v=uxZ6eC5u2j8</t>
  </si>
  <si>
    <t>https://drive.google.com/file/d/1wigEtERTmc8q4iCNnN6GNDjOQwVy4vlb/view?usp=drive_link</t>
  </si>
  <si>
    <t>Quantitative easing</t>
  </si>
  <si>
    <t>مقداری نرمی</t>
  </si>
  <si>
    <t>kc_HjPT4NKo</t>
  </si>
  <si>
    <t>https://www.youtube.com/watch?v=kc_HjPT4NKo</t>
  </si>
  <si>
    <t>_ZhAcjyqiUU</t>
  </si>
  <si>
    <t>https://www.youtube.com/watch?v=_ZhAcjyqiUU</t>
  </si>
  <si>
    <t>https://drive.google.com/file/d/1iV8KHyjo5oGkJt5SEs91g3vX24g1lAjO/view?usp=drive_link</t>
  </si>
  <si>
    <t>More on quantitative easing (and credit easing)</t>
  </si>
  <si>
    <t>مقداری نرمی (اور کریڈٹ نرمی) پر مزید</t>
  </si>
  <si>
    <t>ZrKw-SLzNrw</t>
  </si>
  <si>
    <t>https://www.youtube.com/watch?v=ZrKw-SLzNrw</t>
  </si>
  <si>
    <t>gHl64QwMx7c</t>
  </si>
  <si>
    <t>https://www.youtube.com/watch?v=gHl64QwMx7c</t>
  </si>
  <si>
    <t>https://drive.google.com/file/d/1g3okJcxznvQ7hSIhLLm3p3a2c4Nlob5y/view?usp=drive_link</t>
  </si>
  <si>
    <t>Open market operations and quantitative easing overview</t>
  </si>
  <si>
    <t>مارکیٹ کے اوپن آپریشنز اور مقداری نرمی کا جائزہ</t>
  </si>
  <si>
    <t>TpLlJ8-AnQM</t>
  </si>
  <si>
    <t>https://www.youtube.com/watch?v=TpLlJ8-AnQM</t>
  </si>
  <si>
    <t>dQtGvJrI41c</t>
  </si>
  <si>
    <t>https://www.youtube.com/watch?v=dQtGvJrI41c</t>
  </si>
  <si>
    <t>https://drive.google.com/file/d/1m7wgBeaePKvRKPpp88AEYVBDiUZGBaFf/view?usp=drive_link</t>
  </si>
  <si>
    <t>Another quantitative easing video</t>
  </si>
  <si>
    <t>ایک اور مقداری آسانی سے ویڈیو</t>
  </si>
  <si>
    <t>Lmd_CDwBXFs</t>
  </si>
  <si>
    <t>https://www.youtube.com/watch?v=Lmd_CDwBXFs</t>
  </si>
  <si>
    <t>qnBFMWPB23s</t>
  </si>
  <si>
    <t>https://www.youtube.com/watch?v=qnBFMWPB23s</t>
  </si>
  <si>
    <t>https://drive.google.com/file/d/1sKTm429qW4hlhtfAOLILm1akRuIZw7OU/view?usp=drive_link</t>
  </si>
  <si>
    <t>29. Bitcoin</t>
  </si>
  <si>
    <t>Bitcoin</t>
  </si>
  <si>
    <t>Bitcoin: what is it?</t>
  </si>
  <si>
    <t>بٹ کوائن</t>
  </si>
  <si>
    <t>بٹ کوائن: یہ کیا ہے؟</t>
  </si>
  <si>
    <t>EA0LkCkvUeU</t>
  </si>
  <si>
    <t>https://www.youtube.com/watch?v=EA0LkCkvUeU</t>
  </si>
  <si>
    <t>qUYJBJOUsu4</t>
  </si>
  <si>
    <t>https://www.youtube.com/watch?v=qUYJBJOUsu4</t>
  </si>
  <si>
    <t>https://drive.google.com/file/d/1UKUSU8GN2XR7tCYpn4mLogux2WbQWkJy/view?usp=drive_link</t>
  </si>
  <si>
    <t>Bitcoin: overview</t>
  </si>
  <si>
    <t>بٹ کوائن: جائزہ</t>
  </si>
  <si>
    <t>Y-w7SnQWwVA</t>
  </si>
  <si>
    <t>https://www.youtube.com/watch?v=Y-w7SnQWwVA</t>
  </si>
  <si>
    <t>VuXn6gAuGWY</t>
  </si>
  <si>
    <t>https://www.youtube.com/watch?v=VuXn6gAuGWY</t>
  </si>
  <si>
    <t>https://drive.google.com/file/d/14szvDndcsw2K1Ygr91ai3xau66OYerja/view?usp=drive_link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</si>
</sst>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3">
    <font>
      <sz val="10.0"/>
      <color rgb="FF000000"/>
      <name val="Arial"/>
      <scheme val="minor"/>
    </font>
    <font>
      <b/>
      <sz val="18.0"/>
      <color theme="1"/>
      <name val="Noto Nastaliq Urdu"/>
    </font>
    <font/>
    <font>
      <u/>
      <sz val="16.0"/>
      <color rgb="FF0000FF"/>
      <name val="Noto Nastaliq Urdu"/>
    </font>
    <font>
      <sz val="14.0"/>
      <color theme="1"/>
      <name val="Noto Nastaliq Urdu"/>
    </font>
    <font>
      <b/>
      <sz val="14.0"/>
      <color rgb="FF000000"/>
      <name val="Noto Nastaliq Urdu"/>
    </font>
    <font>
      <b/>
      <sz val="14.0"/>
      <color theme="1"/>
      <name val="Noto Nastaliq Urdu"/>
    </font>
    <font>
      <u/>
      <sz val="14.0"/>
      <color rgb="FF0563C1"/>
      <name val="Noto Nastaliq Urdu"/>
    </font>
    <font>
      <u/>
      <sz val="15.0"/>
      <color rgb="FF0563C1"/>
      <name val="Noto Nastaliq Urdu"/>
    </font>
    <font>
      <sz val="12.0"/>
      <color theme="1"/>
      <name val="Arial"/>
    </font>
    <font>
      <sz val="12.0"/>
      <color theme="1"/>
      <name val="Arial"/>
      <scheme val="minor"/>
    </font>
    <font>
      <b/>
      <sz val="12.0"/>
      <color rgb="FFFFFFFF"/>
      <name val="Arial"/>
    </font>
    <font>
      <b/>
      <sz val="14.0"/>
      <color rgb="FFFFFFFF"/>
      <name val="Arial"/>
    </font>
    <font>
      <b/>
      <sz val="12.0"/>
      <color theme="1"/>
      <name val="Arial"/>
      <scheme val="minor"/>
    </font>
    <font>
      <b/>
      <color rgb="FFFFFFFF"/>
      <name val="Arial"/>
      <scheme val="minor"/>
    </font>
    <font>
      <color theme="1"/>
      <name val="Arial"/>
      <scheme val="minor"/>
    </font>
    <font>
      <color theme="1"/>
      <name val="Arial"/>
    </font>
    <font>
      <b/>
      <color rgb="FFFFFFFF"/>
      <name val="Arial"/>
    </font>
    <font>
      <b/>
      <sz val="11.0"/>
      <color rgb="FFFFFFFF"/>
      <name val="Arial"/>
    </font>
    <font>
      <b/>
      <color theme="1"/>
      <name val="Arial"/>
    </font>
    <font>
      <sz val="11.0"/>
      <color theme="1"/>
      <name val="Arial"/>
    </font>
    <font>
      <sz val="11.0"/>
      <color rgb="FFFFFFFF"/>
      <name val="Arial"/>
      <scheme val="minor"/>
    </font>
    <font>
      <sz val="11.0"/>
      <color theme="1"/>
      <name val="Arial"/>
      <scheme val="minor"/>
    </font>
    <font>
      <b/>
      <sz val="12.0"/>
      <color theme="1"/>
      <name val="Calibri"/>
    </font>
    <font>
      <sz val="12.0"/>
      <color theme="1"/>
      <name val="Calibri"/>
    </font>
    <font>
      <u/>
      <sz val="12.0"/>
      <color rgb="FF1155CC"/>
      <name val="Calibri"/>
    </font>
    <font>
      <u/>
      <sz val="12.0"/>
      <color rgb="FF0000FF"/>
      <name val="Calibri"/>
    </font>
    <font>
      <u/>
      <sz val="11.0"/>
      <color rgb="FF0000FF"/>
      <name val="Calibri"/>
    </font>
    <font>
      <u/>
      <sz val="12.0"/>
      <color rgb="FF0000FF"/>
      <name val="Calibri"/>
    </font>
    <font>
      <u/>
      <sz val="11.0"/>
      <color rgb="FF1155CC"/>
      <name val="Calibri"/>
    </font>
    <font>
      <u/>
      <sz val="11.0"/>
      <color rgb="FF0000FF"/>
      <name val="Calibri"/>
    </font>
    <font>
      <u/>
      <sz val="11.0"/>
      <color rgb="FF1155CC"/>
      <name val="Calibri"/>
    </font>
    <font>
      <u/>
      <sz val="12.0"/>
      <color rgb="FF0000FF"/>
      <name val="Calibri"/>
    </font>
    <font>
      <u/>
      <sz val="12.0"/>
      <color rgb="FF0000FF"/>
      <name val="Calibri"/>
    </font>
    <font>
      <u/>
      <sz val="12.0"/>
      <color rgb="FF0000FF"/>
      <name val="Calibri"/>
    </font>
    <font>
      <u/>
      <sz val="11.0"/>
      <color rgb="FF1155CC"/>
      <name val="Calibri"/>
    </font>
    <font>
      <u/>
      <sz val="11.0"/>
      <color rgb="FF0000FF"/>
      <name val="Calibri"/>
    </font>
    <font>
      <u/>
      <sz val="12.0"/>
      <color rgb="FF0000FF"/>
      <name val="Calibri"/>
    </font>
    <font>
      <u/>
      <sz val="11.0"/>
      <color rgb="FF0000FF"/>
      <name val="Calibri"/>
    </font>
    <font>
      <u/>
      <sz val="11.0"/>
      <color rgb="FF0000FF"/>
      <name val="Calibri"/>
    </font>
    <font>
      <u/>
      <sz val="12.0"/>
      <color rgb="FF0000FF"/>
      <name val="Calibri"/>
    </font>
    <font>
      <u/>
      <sz val="11.0"/>
      <color rgb="FF0000FF"/>
      <name val="Calibri"/>
    </font>
    <font>
      <u/>
      <sz val="12.0"/>
      <color rgb="FF0000FF"/>
      <name val="Calibri"/>
    </font>
    <font>
      <u/>
      <sz val="11.0"/>
      <color rgb="FF0000FF"/>
      <name val="Calibri"/>
    </font>
    <font>
      <u/>
      <sz val="12.0"/>
      <color rgb="FF0000FF"/>
      <name val="Calibri"/>
    </font>
    <font>
      <u/>
      <sz val="12.0"/>
      <color rgb="FF0000FF"/>
      <name val="Calibri"/>
    </font>
    <font>
      <u/>
      <sz val="12.0"/>
      <color rgb="FF0000FF"/>
      <name val="Calibri"/>
    </font>
    <font>
      <u/>
      <sz val="12.0"/>
      <color rgb="FF0000FF"/>
      <name val="Calibri"/>
    </font>
    <font>
      <u/>
      <sz val="11.0"/>
      <color rgb="FF0000FF"/>
      <name val="Calibri"/>
    </font>
    <font>
      <u/>
      <sz val="12.0"/>
      <color rgb="FF0000FF"/>
      <name val="Calibri"/>
    </font>
    <font>
      <u/>
      <sz val="12.0"/>
      <color rgb="FF0000FF"/>
      <name val="Calibri"/>
    </font>
    <font>
      <u/>
      <sz val="11.0"/>
      <color rgb="FF0000FF"/>
      <name val="Calibri"/>
    </font>
    <font>
      <u/>
      <sz val="11.0"/>
      <color rgb="FF1155CC"/>
      <name val="Calibri"/>
    </font>
    <font>
      <u/>
      <sz val="11.0"/>
      <color rgb="FF1155CC"/>
      <name val="Calibri"/>
    </font>
    <font>
      <u/>
      <sz val="11.0"/>
      <color rgb="FF1155CC"/>
      <name val="Calibri"/>
    </font>
    <font>
      <u/>
      <sz val="11.0"/>
      <color rgb="FF0000FF"/>
      <name val="Calibri"/>
    </font>
    <font>
      <u/>
      <sz val="11.0"/>
      <color rgb="FF0000FF"/>
      <name val="Calibri"/>
    </font>
    <font>
      <u/>
      <sz val="11.0"/>
      <color rgb="FF0000FF"/>
      <name val="Calibri"/>
    </font>
    <font>
      <u/>
      <sz val="11.0"/>
      <color rgb="FF0000FF"/>
      <name val="Calibri"/>
    </font>
    <font>
      <u/>
      <sz val="12.0"/>
      <color rgb="FF0000FF"/>
      <name val="Calibri"/>
    </font>
    <font>
      <u/>
      <sz val="11.0"/>
      <color rgb="FF1155CC"/>
      <name val="Calibri"/>
    </font>
    <font>
      <u/>
      <sz val="11.0"/>
      <color rgb="FF0000FF"/>
      <name val="Calibri"/>
    </font>
    <font>
      <u/>
      <sz val="11.0"/>
      <color rgb="FF1155CC"/>
      <name val="Calibri"/>
    </font>
    <font>
      <u/>
      <sz val="11.0"/>
      <color rgb="FF0000FF"/>
      <name val="Calibri"/>
    </font>
    <font>
      <u/>
      <sz val="12.0"/>
      <color rgb="FF0000FF"/>
      <name val="Calibri"/>
    </font>
    <font>
      <u/>
      <sz val="11.0"/>
      <color rgb="FF1155CC"/>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u/>
      <sz val="11.0"/>
      <color rgb="FF1155CC"/>
      <name val="Calibri"/>
    </font>
    <font>
      <u/>
      <sz val="11.0"/>
      <color rgb="FF0000FF"/>
      <name val="Calibri"/>
    </font>
    <font>
      <u/>
      <sz val="11.0"/>
      <color rgb="FF0000FF"/>
      <name val="Calibri"/>
    </font>
    <font>
      <u/>
      <sz val="11.0"/>
      <color rgb="FF1155CC"/>
      <name val="Calibri"/>
    </font>
    <font>
      <u/>
      <sz val="11.0"/>
      <color rgb="FF0000FF"/>
      <name val="Calibri"/>
    </font>
    <font>
      <u/>
      <sz val="11.0"/>
      <color rgb="FF0000FF"/>
      <name val="Calibri"/>
    </font>
    <font>
      <u/>
      <sz val="11.0"/>
      <color rgb="FF1155CC"/>
      <name val="Calibri"/>
    </font>
    <font>
      <u/>
      <sz val="12.0"/>
      <color rgb="FF0000FF"/>
      <name val="Calibri"/>
    </font>
    <font>
      <sz val="12.0"/>
      <color rgb="FF000000"/>
      <name val="&quot;docs-Calibri&quot;"/>
    </font>
    <font>
      <b/>
      <sz val="12.0"/>
      <color rgb="FF000000"/>
      <name val="Calibri"/>
    </font>
    <font>
      <u/>
      <sz val="12.0"/>
      <color rgb="FF1155CC"/>
      <name val="Calibri"/>
    </font>
    <font>
      <u/>
      <sz val="12.0"/>
      <color rgb="FF0000FF"/>
      <name val="Calibri"/>
    </font>
    <font>
      <sz val="12.0"/>
      <color rgb="FF000000"/>
      <name val="Calibri"/>
    </font>
    <font>
      <u/>
      <sz val="11.0"/>
      <color rgb="FF0000FF"/>
      <name val="Calibri"/>
    </font>
    <font>
      <u/>
      <sz val="12.0"/>
      <color rgb="FF0000FF"/>
      <name val="Calibri"/>
    </font>
    <font>
      <u/>
      <sz val="11.0"/>
      <color rgb="FF0000FF"/>
      <name val="Calibri"/>
    </font>
    <font>
      <u/>
      <sz val="12.0"/>
      <color rgb="FF0000FF"/>
      <name val="Calibri"/>
    </font>
    <font>
      <u/>
      <sz val="12.0"/>
      <color rgb="FF0000FF"/>
      <name val="Calibri"/>
    </font>
    <font>
      <u/>
      <sz val="11.0"/>
      <color rgb="FF0000FF"/>
      <name val="Calibri"/>
    </font>
    <font>
      <u/>
      <sz val="11.0"/>
      <color rgb="FF0000FF"/>
      <name val="Calibri"/>
    </font>
    <font>
      <u/>
      <sz val="12.0"/>
      <color rgb="FF1155CC"/>
      <name val="Calibri"/>
    </font>
    <font>
      <u/>
      <sz val="12.0"/>
      <color rgb="FF1155CC"/>
      <name val="Calibri"/>
    </font>
    <font>
      <u/>
      <sz val="12.0"/>
      <color rgb="FF1155CC"/>
      <name val="Calibri"/>
    </font>
    <font>
      <u/>
      <sz val="12.0"/>
      <color rgb="FF1155CC"/>
      <name val="Calibri"/>
    </font>
    <font>
      <u/>
      <sz val="12.0"/>
      <color rgb="FF1155CC"/>
      <name val="Calibri"/>
    </font>
    <font>
      <u/>
      <sz val="12.0"/>
      <color rgb="FF1155CC"/>
      <name val="Calibri"/>
    </font>
    <font>
      <u/>
      <sz val="12.0"/>
      <color rgb="FF1155CC"/>
      <name val="Calibri"/>
    </font>
    <font>
      <u/>
      <sz val="11.0"/>
      <color rgb="FF0000FF"/>
      <name val="Calibri"/>
    </font>
    <font>
      <u/>
      <sz val="11.0"/>
      <color rgb="FF0000FF"/>
      <name val="Calibri"/>
    </font>
    <font>
      <u/>
      <sz val="12.0"/>
      <color rgb="FF0000FF"/>
      <name val="Calibri"/>
    </font>
    <font>
      <u/>
      <sz val="12.0"/>
      <color rgb="FF0000FF"/>
      <name val="Calibri"/>
    </font>
    <font>
      <u/>
      <sz val="12.0"/>
      <color rgb="FF1155CC"/>
      <name val="Calibri"/>
    </font>
    <font>
      <u/>
      <sz val="12.0"/>
      <color rgb="FF1155CC"/>
      <name val="Calibri"/>
    </font>
    <font>
      <u/>
      <sz val="12.0"/>
      <color rgb="FF1155CC"/>
      <name val="Calibri"/>
    </font>
    <font>
      <u/>
      <sz val="11.0"/>
      <color rgb="FF0000FF"/>
      <name val="Calibri"/>
    </font>
    <font>
      <u/>
      <sz val="12.0"/>
      <color rgb="FF1155CC"/>
      <name val="Calibri"/>
    </font>
    <font>
      <u/>
      <sz val="11.0"/>
      <color rgb="FF0000FF"/>
      <name val="Calibri"/>
    </font>
    <font>
      <u/>
      <sz val="12.0"/>
      <color rgb="FF0000FF"/>
      <name val="Calibri"/>
    </font>
    <font>
      <u/>
      <sz val="11.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sz val="11.0"/>
      <color theme="1"/>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1.0"/>
      <color rgb="FF0000FF"/>
      <name val="Calibri"/>
    </font>
    <font>
      <u/>
      <sz val="11.0"/>
      <color rgb="FF0000FF"/>
      <name val="Calibri"/>
    </font>
    <font>
      <u/>
      <sz val="11.0"/>
      <color rgb="FF0000FF"/>
      <name val="Calibri"/>
    </font>
    <font>
      <u/>
      <sz val="12.0"/>
      <color rgb="FF0000FF"/>
      <name val="Calibri"/>
    </font>
    <font>
      <u/>
      <sz val="12.0"/>
      <color rgb="FF0000FF"/>
      <name val="Calibri"/>
    </font>
    <font>
      <u/>
      <sz val="12.0"/>
      <color rgb="FF0000FF"/>
      <name val="Calibri"/>
    </font>
    <font>
      <u/>
      <sz val="12.0"/>
      <color rgb="FF0000FF"/>
      <name val="Calibri"/>
    </font>
    <font>
      <u/>
      <sz val="11.0"/>
      <color rgb="FF0000FF"/>
      <name val="Calibri"/>
    </font>
    <font>
      <u/>
      <sz val="11.0"/>
      <color rgb="FF0000FF"/>
      <name val="Calibri"/>
    </font>
    <font>
      <u/>
      <sz val="11.0"/>
      <color rgb="FF0000FF"/>
      <name val="Calibri"/>
    </font>
    <font>
      <u/>
      <sz val="11.0"/>
      <color rgb="FF0000FF"/>
      <name val="Calibri"/>
    </font>
    <font>
      <u/>
      <sz val="12.0"/>
      <color rgb="FF0000FF"/>
      <name val="Calibri"/>
    </font>
    <font>
      <u/>
      <sz val="11.0"/>
      <color rgb="FF0000FF"/>
      <name val="Calibri"/>
    </font>
    <font>
      <u/>
      <sz val="12.0"/>
      <color rgb="FF1155CC"/>
      <name val="Calibri"/>
    </font>
    <font>
      <u/>
      <sz val="12.0"/>
      <color rgb="FF1155CC"/>
      <name val="Calibri"/>
    </font>
    <font>
      <u/>
      <sz val="11.0"/>
      <color rgb="FF0000FF"/>
      <name val="Calibri"/>
    </font>
    <font>
      <u/>
      <sz val="12.0"/>
      <color rgb="FF1155CC"/>
      <name val="Calibri"/>
    </font>
    <font>
      <u/>
      <sz val="11.0"/>
      <color rgb="FF0000FF"/>
      <name val="Calibri"/>
    </font>
    <font>
      <u/>
      <sz val="12.0"/>
      <color rgb="FF1155CC"/>
      <name val="Calibri"/>
    </font>
    <font>
      <u/>
      <sz val="11.0"/>
      <color rgb="FF0000FF"/>
      <name val="Calibri"/>
    </font>
    <font>
      <u/>
      <sz val="12.0"/>
      <color rgb="FF0000FF"/>
      <name val="Calibri"/>
    </font>
    <font>
      <u/>
      <sz val="12.0"/>
      <color rgb="FF1155CC"/>
      <name val="Calibri"/>
    </font>
    <font>
      <u/>
      <sz val="12.0"/>
      <color rgb="FF1155CC"/>
      <name val="Calibri"/>
    </font>
    <font>
      <sz val="12.0"/>
      <color rgb="FF222222"/>
      <name val="Calibri"/>
    </font>
    <font>
      <u/>
      <sz val="12.0"/>
      <color rgb="FF1155CC"/>
      <name val="Calibri"/>
    </font>
    <font>
      <u/>
      <sz val="12.0"/>
      <color rgb="FF1155CC"/>
      <name val="Calibri"/>
    </font>
    <font>
      <u/>
      <sz val="12.0"/>
      <color rgb="FF1155CC"/>
      <name val="Calibri"/>
    </font>
    <font>
      <u/>
      <sz val="12.0"/>
      <color rgb="FF1155CC"/>
      <name val="Calibri"/>
    </font>
    <font>
      <u/>
      <sz val="12.0"/>
      <color rgb="FF0000FF"/>
      <name val="Calibri"/>
    </font>
    <font>
      <u/>
      <sz val="12.0"/>
      <color rgb="FF0000FF"/>
      <name val="Calibri"/>
    </font>
    <font>
      <u/>
      <sz val="12.0"/>
      <color rgb="FF1155CC"/>
      <name val="Calibri"/>
    </font>
    <font>
      <u/>
      <sz val="12.0"/>
      <color rgb="FF0000FF"/>
      <name val="Calibri"/>
    </font>
    <font>
      <u/>
      <sz val="11.0"/>
      <color rgb="FF0000FF"/>
      <name val="Calibri"/>
    </font>
    <font>
      <u/>
      <sz val="11.0"/>
      <color rgb="FF0000FF"/>
      <name val="Calibri"/>
    </font>
    <font>
      <color rgb="FF0F0F0F"/>
      <name val="Roboto"/>
    </font>
    <font>
      <u/>
      <sz val="11.0"/>
      <color rgb="FF0000FF"/>
      <name val="Calibri"/>
    </font>
    <font>
      <u/>
      <sz val="12.0"/>
      <color rgb="FF0000FF"/>
      <name val="Calibri"/>
    </font>
    <font>
      <u/>
      <sz val="11.0"/>
      <color rgb="FF0000FF"/>
      <name val="Calibri"/>
    </font>
    <font>
      <u/>
      <color rgb="FF0000FF"/>
    </font>
    <font>
      <sz val="12.0"/>
      <color rgb="FF21242C"/>
      <name val="Calibri"/>
    </font>
    <font>
      <u/>
      <sz val="12.0"/>
      <color rgb="FF0000FF"/>
      <name val="Calibri"/>
    </font>
    <font>
      <u/>
      <sz val="12.0"/>
      <color rgb="FF0000FF"/>
      <name val="Calibri"/>
    </font>
    <font>
      <u/>
      <sz val="11.0"/>
      <color rgb="FF0000FF"/>
      <name val="Calibri"/>
    </font>
    <font>
      <u/>
      <sz val="12.0"/>
      <color rgb="FF0000FF"/>
      <name val="Calibri"/>
    </font>
    <font>
      <b/>
      <sz val="11.0"/>
      <color theme="1"/>
      <name val="Calibri"/>
    </font>
    <font>
      <u/>
      <sz val="12.0"/>
      <color rgb="FF0000FF"/>
      <name val="Calibri"/>
    </font>
    <font>
      <u/>
      <sz val="11.0"/>
      <color rgb="FF0000FF"/>
      <name val="Calibri"/>
    </font>
    <font>
      <u/>
      <sz val="12.0"/>
      <color rgb="FF0000FF"/>
      <name val="Calibri"/>
    </font>
    <font>
      <u/>
      <sz val="11.0"/>
      <color rgb="FF0000FF"/>
      <name val="Calibri"/>
    </font>
    <font>
      <u/>
      <sz val="12.0"/>
      <color rgb="FF0000FF"/>
      <name val="Calibri"/>
    </font>
    <font>
      <u/>
      <sz val="11.0"/>
      <color rgb="FF0000FF"/>
      <name val="Calibri"/>
    </font>
    <font>
      <u/>
      <sz val="11.0"/>
      <color rgb="FF0000FF"/>
      <name val="Calibri"/>
    </font>
    <font>
      <u/>
      <sz val="12.0"/>
      <color rgb="FF0000FF"/>
      <name val="Calibri"/>
    </font>
    <font>
      <u/>
      <sz val="11.0"/>
      <color rgb="FF0000FF"/>
      <name val="Calibri"/>
    </font>
    <font>
      <u/>
      <sz val="12.0"/>
      <color rgb="FF0000FF"/>
      <name val="Calibri"/>
    </font>
    <font>
      <u/>
      <sz val="11.0"/>
      <color rgb="FF0000FF"/>
      <name val="Calibri"/>
    </font>
    <font>
      <u/>
      <sz val="12.0"/>
      <color rgb="FF0000FF"/>
      <name val="Calibri"/>
    </font>
    <font>
      <u/>
      <sz val="11.0"/>
      <color rgb="FF0000FF"/>
      <name val="Calibri"/>
    </font>
    <font>
      <u/>
      <sz val="11.0"/>
      <color rgb="FF0000FF"/>
      <name val="Calibri"/>
    </font>
    <font>
      <u/>
      <sz val="12.0"/>
      <color rgb="FF0000FF"/>
      <name val="Calibri"/>
    </font>
    <font>
      <u/>
      <sz val="12.0"/>
      <color rgb="FF0000FF"/>
      <name val="Calibri"/>
    </font>
    <font>
      <u/>
      <sz val="12.0"/>
      <color rgb="FF0000FF"/>
      <name val="Calibri"/>
    </font>
    <font>
      <u/>
      <sz val="11.0"/>
      <color rgb="FF0000FF"/>
      <name val="Calibri"/>
    </font>
    <font>
      <u/>
      <sz val="11.0"/>
      <color rgb="FF1155CC"/>
      <name val="Calibri"/>
    </font>
    <font>
      <u/>
      <sz val="12.0"/>
      <color rgb="FF0000FF"/>
      <name val="Calibri"/>
    </font>
    <font>
      <u/>
      <sz val="11.0"/>
      <color rgb="FF0000FF"/>
      <name val="Calibri"/>
    </font>
    <font>
      <u/>
      <sz val="11.0"/>
      <color rgb="FF1155CC"/>
      <name val="Calibri"/>
    </font>
    <font>
      <u/>
      <sz val="11.0"/>
      <color rgb="FF0000FF"/>
      <name val="Calibri"/>
    </font>
    <font>
      <u/>
      <sz val="12.0"/>
      <color rgb="FF0000FF"/>
      <name val="Calibri"/>
    </font>
    <font>
      <u/>
      <sz val="11.0"/>
      <color rgb="FF1155CC"/>
      <name val="Calibri"/>
    </font>
    <font>
      <u/>
      <sz val="11.0"/>
      <color rgb="FF1155CC"/>
      <name val="Calibri"/>
    </font>
    <font>
      <u/>
      <sz val="11.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1.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1.0"/>
      <color rgb="FF0000FF"/>
      <name val="Calibri"/>
    </font>
    <font>
      <u/>
      <sz val="12.0"/>
      <color rgb="FF0000FF"/>
      <name val="Calibri"/>
    </font>
    <font>
      <u/>
      <sz val="12.0"/>
      <color rgb="FF0000FF"/>
      <name val="Calibri"/>
    </font>
    <font>
      <u/>
      <sz val="12.0"/>
      <color rgb="FF0000FF"/>
      <name val="Calibri"/>
    </font>
    <font>
      <u/>
      <sz val="12.0"/>
      <color rgb="FF0000FF"/>
      <name val="Calibri"/>
    </font>
    <font>
      <u/>
      <sz val="11.0"/>
      <color rgb="FF0000FF"/>
      <name val="Calibri"/>
    </font>
    <font>
      <u/>
      <sz val="12.0"/>
      <color rgb="FF0000FF"/>
      <name val="Calibri"/>
    </font>
    <font>
      <u/>
      <sz val="11.0"/>
      <color rgb="FF0000FF"/>
      <name val="Calibri"/>
    </font>
    <font>
      <u/>
      <sz val="11.0"/>
      <color rgb="FF0000FF"/>
      <name val="Calibri"/>
    </font>
    <font>
      <u/>
      <sz val="12.0"/>
      <color rgb="FF0000FF"/>
      <name val="Calibri"/>
    </font>
    <font>
      <u/>
      <sz val="11.0"/>
      <color rgb="FF0000FF"/>
      <name val="Calibri"/>
    </font>
    <font>
      <u/>
      <sz val="12.0"/>
      <color rgb="FF0000FF"/>
      <name val="Calibri"/>
    </font>
    <font>
      <u/>
      <sz val="12.0"/>
      <color rgb="FF0000FF"/>
      <name val="Calibri"/>
    </font>
    <font>
      <u/>
      <sz val="12.0"/>
      <color rgb="FF0000FF"/>
      <name val="Calibri"/>
    </font>
    <font>
      <u/>
      <sz val="11.0"/>
      <color rgb="FF0000FF"/>
      <name val="Calibri"/>
    </font>
    <font>
      <u/>
      <sz val="12.0"/>
      <color rgb="FF0000FF"/>
      <name val="Calibri"/>
    </font>
    <font>
      <u/>
      <sz val="12.0"/>
      <color rgb="FF0000FF"/>
      <name val="Calibri"/>
    </font>
    <font>
      <u/>
      <sz val="11.0"/>
      <color rgb="FF0000FF"/>
      <name val="Calibri"/>
    </font>
    <font>
      <u/>
      <sz val="12.0"/>
      <color rgb="FF0000FF"/>
      <name val="Calibri"/>
    </font>
    <font>
      <u/>
      <sz val="11.0"/>
      <color rgb="FF0000FF"/>
      <name val="Calibri"/>
    </font>
    <font>
      <u/>
      <sz val="12.0"/>
      <color rgb="FF0000FF"/>
      <name val="Calibri"/>
    </font>
    <font>
      <u/>
      <sz val="11.0"/>
      <color rgb="FF0000FF"/>
      <name val="Calibri"/>
    </font>
    <font>
      <u/>
      <sz val="12.0"/>
      <color rgb="FF0000FF"/>
      <name val="Calibri"/>
    </font>
    <font>
      <u/>
      <sz val="12.0"/>
      <color rgb="FF0000FF"/>
      <name val="Calibri"/>
    </font>
    <font>
      <u/>
      <sz val="12.0"/>
      <color rgb="FF0000FF"/>
      <name val="Calibri"/>
    </font>
    <font>
      <u/>
      <sz val="11.0"/>
      <color rgb="FF0000FF"/>
      <name val="Calibri"/>
    </font>
    <font>
      <u/>
      <sz val="12.0"/>
      <color rgb="FF0000FF"/>
      <name val="Calibri"/>
    </font>
    <font>
      <u/>
      <sz val="11.0"/>
      <color rgb="FF0000FF"/>
      <name val="Calibri"/>
    </font>
    <font>
      <u/>
      <sz val="12.0"/>
      <color rgb="FF0000FF"/>
      <name val="Calibri"/>
    </font>
    <font>
      <u/>
      <sz val="12.0"/>
      <color rgb="FF0000FF"/>
      <name val="Calibri"/>
    </font>
    <font>
      <u/>
      <sz val="12.0"/>
      <color rgb="FF0000FF"/>
      <name val="Calibri"/>
    </font>
    <font>
      <u/>
      <sz val="11.0"/>
      <color rgb="FF0000FF"/>
      <name val="Calibri"/>
    </font>
    <font>
      <u/>
      <sz val="12.0"/>
      <color rgb="FF0000FF"/>
      <name val="Calibri"/>
    </font>
    <font>
      <u/>
      <sz val="12.0"/>
      <color rgb="FF0000FF"/>
      <name val="Calibri"/>
    </font>
    <font>
      <u/>
      <sz val="12.0"/>
      <color rgb="FF0000FF"/>
      <name val="Calibri"/>
    </font>
    <font>
      <u/>
      <sz val="11.0"/>
      <color rgb="FF0000FF"/>
      <name val="Calibri"/>
    </font>
    <font>
      <u/>
      <sz val="12.0"/>
      <color rgb="FF0000FF"/>
      <name val="Calibri"/>
    </font>
    <font>
      <u/>
      <sz val="12.0"/>
      <color rgb="FF0000FF"/>
      <name val="Calibri"/>
    </font>
    <font>
      <u/>
      <sz val="12.0"/>
      <color rgb="FF0000FF"/>
      <name val="Calibri"/>
    </font>
    <font>
      <u/>
      <sz val="12.0"/>
      <color rgb="FF0000FF"/>
      <name val="Calibri"/>
    </font>
    <font>
      <u/>
      <sz val="11.0"/>
      <color rgb="FF0000FF"/>
      <name val="Calibri"/>
    </font>
    <font>
      <u/>
      <sz val="11.0"/>
      <color rgb="FF0000FF"/>
      <name val="Calibri"/>
    </font>
    <font>
      <u/>
      <sz val="12.0"/>
      <color rgb="FF0000FF"/>
      <name val="Calibri"/>
    </font>
    <font>
      <u/>
      <sz val="12.0"/>
      <color rgb="FF0000FF"/>
      <name val="Calibri"/>
    </font>
    <font>
      <u/>
      <sz val="12.0"/>
      <color rgb="FF0000FF"/>
      <name val="Calibri"/>
    </font>
    <font>
      <u/>
      <sz val="11.0"/>
      <color rgb="FF0000FF"/>
      <name val="Calibri"/>
    </font>
    <font>
      <u/>
      <sz val="12.0"/>
      <color rgb="FF0000FF"/>
      <name val="Calibri"/>
    </font>
    <font>
      <u/>
      <sz val="11.0"/>
      <color rgb="FF0000FF"/>
      <name val="Calibri"/>
    </font>
    <font>
      <u/>
      <sz val="11.0"/>
      <color rgb="FF0000FF"/>
      <name val="Calibri"/>
    </font>
    <font>
      <u/>
      <sz val="12.0"/>
      <color rgb="FF0000FF"/>
      <name val="Calibri"/>
    </font>
    <font>
      <u/>
      <sz val="11.0"/>
      <color rgb="FF0000FF"/>
      <name val="Calibri"/>
    </font>
    <font>
      <u/>
      <sz val="11.0"/>
      <color rgb="FF0000FF"/>
      <name val="Calibri"/>
    </font>
    <font>
      <u/>
      <sz val="12.0"/>
      <color rgb="FF0000FF"/>
      <name val="Calibri"/>
    </font>
    <font>
      <u/>
      <sz val="11.0"/>
      <color rgb="FF0000FF"/>
      <name val="Calibri"/>
    </font>
    <font>
      <u/>
      <sz val="12.0"/>
      <color rgb="FF0000FF"/>
      <name val="Calibri"/>
    </font>
    <font>
      <u/>
      <sz val="11.0"/>
      <color rgb="FF0000FF"/>
      <name val="Calibri"/>
    </font>
    <font>
      <u/>
      <sz val="12.0"/>
      <color rgb="FF1155CC"/>
      <name val="Calibri"/>
    </font>
    <font>
      <u/>
      <sz val="12.0"/>
      <color rgb="FF0000FF"/>
      <name val="Calibri"/>
    </font>
    <font>
      <u/>
      <sz val="11.0"/>
      <color rgb="FF0000FF"/>
      <name val="Calibri"/>
    </font>
    <font>
      <u/>
      <sz val="12.0"/>
      <color rgb="FF0000FF"/>
      <name val="Calibri"/>
    </font>
    <font>
      <u/>
      <sz val="11.0"/>
      <color rgb="FF0000FF"/>
      <name val="Calibri"/>
    </font>
    <font>
      <u/>
      <sz val="12.0"/>
      <color rgb="FF0000FF"/>
      <name val="Calibri"/>
    </font>
    <font>
      <u/>
      <sz val="11.0"/>
      <color rgb="FF0000FF"/>
      <name val="Calibri"/>
    </font>
    <font>
      <u/>
      <sz val="12.0"/>
      <color rgb="FF0000FF"/>
      <name val="Calibri"/>
    </font>
    <font>
      <u/>
      <sz val="11.0"/>
      <color rgb="FF0000FF"/>
      <name val="Calibri"/>
    </font>
    <font>
      <u/>
      <sz val="12.0"/>
      <color rgb="FF0000FF"/>
      <name val="Calibri"/>
    </font>
    <font>
      <u/>
      <sz val="11.0"/>
      <color rgb="FF0000FF"/>
      <name val="Calibri"/>
    </font>
    <font>
      <u/>
      <sz val="12.0"/>
      <color rgb="FF0000FF"/>
      <name val="Calibri"/>
    </font>
    <font>
      <u/>
      <sz val="11.0"/>
      <color rgb="FF0000FF"/>
      <name val="Calibri"/>
    </font>
    <font>
      <u/>
      <sz val="12.0"/>
      <color rgb="FF0000FF"/>
      <name val="Calibri"/>
    </font>
    <font>
      <u/>
      <sz val="11.0"/>
      <color rgb="FF1155CC"/>
      <name val="Calibri"/>
    </font>
    <font>
      <u/>
      <sz val="12.0"/>
      <color rgb="FF0000FF"/>
      <name val="Calibri"/>
    </font>
    <font>
      <u/>
      <sz val="12.0"/>
      <color rgb="FF0000FF"/>
      <name val="Calibri"/>
    </font>
    <font>
      <u/>
      <sz val="11.0"/>
      <color rgb="FF0000FF"/>
      <name val="Calibri"/>
    </font>
    <font>
      <u/>
      <sz val="12.0"/>
      <color rgb="FF0000FF"/>
      <name val="Calibri"/>
    </font>
    <font>
      <u/>
      <sz val="12.0"/>
      <color rgb="FF0000FF"/>
      <name val="Calibri"/>
    </font>
    <font>
      <u/>
      <sz val="11.0"/>
      <color rgb="FF0000FF"/>
      <name val="Calibri"/>
    </font>
    <font>
      <u/>
      <sz val="11.0"/>
      <color rgb="FF0000FF"/>
      <name val="Calibri"/>
    </font>
    <font>
      <u/>
      <sz val="12.0"/>
      <color rgb="FF0000FF"/>
      <name val="Calibri"/>
    </font>
    <font>
      <u/>
      <sz val="12.0"/>
      <color rgb="FF0000FF"/>
      <name val="Calibri"/>
    </font>
    <font>
      <u/>
      <sz val="11.0"/>
      <color rgb="FF0000FF"/>
      <name val="Calibri"/>
    </font>
    <font>
      <u/>
      <sz val="12.0"/>
      <color rgb="FF1155CC"/>
      <name val="Calibri"/>
    </font>
    <font>
      <u/>
      <sz val="11.0"/>
      <color rgb="FF1155CC"/>
      <name val="Calibri"/>
    </font>
  </fonts>
  <fills count="11">
    <fill>
      <patternFill patternType="none"/>
    </fill>
    <fill>
      <patternFill patternType="lightGray"/>
    </fill>
    <fill>
      <patternFill patternType="solid">
        <fgColor rgb="FFD9D9D9"/>
        <bgColor rgb="FFD9D9D9"/>
      </patternFill>
    </fill>
    <fill>
      <patternFill patternType="solid">
        <fgColor rgb="FF000000"/>
        <bgColor rgb="FF000000"/>
      </patternFill>
    </fill>
    <fill>
      <patternFill patternType="solid">
        <fgColor rgb="FFEFEFEF"/>
        <bgColor rgb="FFEFEFEF"/>
      </patternFill>
    </fill>
    <fill>
      <patternFill patternType="solid">
        <fgColor rgb="FF356854"/>
        <bgColor rgb="FF356854"/>
      </patternFill>
    </fill>
    <fill>
      <patternFill patternType="solid">
        <fgColor rgb="FFB6D7A8"/>
        <bgColor rgb="FFB6D7A8"/>
      </patternFill>
    </fill>
    <fill>
      <patternFill patternType="solid">
        <fgColor rgb="FF93C47D"/>
        <bgColor rgb="FF93C47D"/>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85">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border>
    <border>
      <right style="medium">
        <color rgb="FF000000"/>
      </right>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ck">
        <color rgb="FF000000"/>
      </bottom>
    </border>
    <border>
      <left style="thick">
        <color rgb="FF000000"/>
      </left>
      <right style="medium">
        <color rgb="FF000000"/>
      </right>
      <top style="thick">
        <color rgb="FF000000"/>
      </top>
      <bottom style="thick">
        <color rgb="FF000000"/>
      </bottom>
    </border>
    <border>
      <left style="thick">
        <color rgb="FF000000"/>
      </left>
      <top style="thick">
        <color rgb="FF000000"/>
      </top>
      <bottom style="thick">
        <color rgb="FF000000"/>
      </bottom>
    </border>
    <border>
      <left style="medium">
        <color rgb="FF000000"/>
      </left>
      <right style="medium">
        <color rgb="FF000000"/>
      </right>
      <top style="thick">
        <color rgb="FF000000"/>
      </top>
      <bottom style="thick">
        <color rgb="FF000000"/>
      </bottom>
    </border>
    <border>
      <top style="thick">
        <color rgb="FF000000"/>
      </top>
    </border>
    <border>
      <right style="thick">
        <color rgb="FF000000"/>
      </right>
      <top style="thick">
        <color rgb="FF000000"/>
      </top>
      <bottom style="thick">
        <color rgb="FF000000"/>
      </bottom>
    </border>
    <border>
      <left style="thin">
        <color rgb="FF000000"/>
      </left>
      <right style="medium">
        <color rgb="FF000000"/>
      </right>
      <bottom style="thin">
        <color rgb="FF000000"/>
      </bottom>
    </border>
    <border>
      <left style="medium">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thin">
        <color rgb="FF000000"/>
      </left>
      <top style="thin">
        <color rgb="FF000000"/>
      </top>
      <bottom style="thick">
        <color rgb="FF000000"/>
      </bottom>
    </border>
    <border>
      <left style="medium">
        <color rgb="FF000000"/>
      </left>
      <right style="medium">
        <color rgb="FF000000"/>
      </right>
      <top style="thin">
        <color rgb="FF000000"/>
      </top>
      <bottom style="thick">
        <color rgb="FF000000"/>
      </bottom>
    </border>
    <border>
      <left style="medium">
        <color rgb="FF000000"/>
      </left>
      <top style="thin">
        <color rgb="FF000000"/>
      </top>
      <bottom style="thick">
        <color rgb="FF000000"/>
      </bottom>
    </border>
    <border>
      <left style="thin">
        <color rgb="FF000000"/>
      </left>
      <right style="thin">
        <color rgb="FF000000"/>
      </right>
      <top style="thin">
        <color rgb="FF000000"/>
      </top>
      <bottom style="medium">
        <color rgb="FF000000"/>
      </bottom>
    </border>
    <border>
      <right style="thin">
        <color rgb="FF000000"/>
      </right>
      <top style="thin">
        <color rgb="FF000000"/>
      </top>
      <bottom style="thick">
        <color rgb="FF000000"/>
      </bottom>
    </border>
    <border>
      <top style="thin">
        <color rgb="FF000000"/>
      </top>
      <bottom style="thick">
        <color rgb="FF000000"/>
      </bottom>
    </border>
    <border>
      <bottom style="thick">
        <color rgb="FF000000"/>
      </bottom>
    </border>
    <border>
      <right style="medium">
        <color rgb="FF000000"/>
      </right>
      <bottom style="thin">
        <color rgb="FF000000"/>
      </bottom>
    </border>
    <border>
      <right style="medium">
        <color rgb="FF000000"/>
      </right>
      <top style="thin">
        <color rgb="FF000000"/>
      </top>
      <bottom style="thick">
        <color rgb="FF000000"/>
      </bottom>
    </border>
    <border>
      <right style="medium">
        <color rgb="FF000000"/>
      </right>
      <top style="thick">
        <color rgb="FF000000"/>
      </top>
      <bottom style="thick">
        <color rgb="FF000000"/>
      </bottom>
    </border>
    <border>
      <right style="thin">
        <color rgb="FF000000"/>
      </right>
      <top style="medium">
        <color rgb="FF000000"/>
      </top>
      <bottom style="thin">
        <color rgb="FF000000"/>
      </bottom>
    </border>
    <border>
      <right style="thin">
        <color rgb="FF000000"/>
      </right>
      <bottom style="thick">
        <color rgb="FF000000"/>
      </bottom>
    </border>
    <border>
      <right style="medium">
        <color rgb="FF000000"/>
      </right>
      <bottom style="thick">
        <color rgb="FF000000"/>
      </bottom>
    </border>
    <border>
      <left style="thin">
        <color rgb="FF000000"/>
      </left>
      <right style="thin">
        <color rgb="FF000000"/>
      </right>
      <bottom style="thick">
        <color rgb="FF000000"/>
      </bottom>
    </border>
    <border>
      <left style="thin">
        <color rgb="FF000000"/>
      </left>
      <bottom style="thick">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bottom style="thick">
        <color rgb="FF000000"/>
      </bottom>
    </border>
    <border>
      <left style="thin">
        <color rgb="FF000000"/>
      </left>
      <right style="medium">
        <color rgb="FF000000"/>
      </right>
      <top style="medium">
        <color rgb="FF000000"/>
      </top>
      <bottom style="thin">
        <color rgb="FF000000"/>
      </bottom>
    </border>
    <border>
      <left style="medium">
        <color rgb="FF000000"/>
      </left>
      <bottom style="thick">
        <color rgb="FF000000"/>
      </bottom>
    </border>
    <border>
      <left style="thin">
        <color rgb="FF000000"/>
      </left>
      <right style="medium">
        <color rgb="FF000000"/>
      </right>
      <top style="thin">
        <color rgb="FF000000"/>
      </top>
    </border>
    <border>
      <left style="medium">
        <color rgb="FF000000"/>
      </left>
      <top style="thin">
        <color rgb="FF000000"/>
      </top>
    </border>
    <border>
      <left style="medium">
        <color rgb="FF000000"/>
      </left>
      <right style="thick">
        <color rgb="FF000000"/>
      </right>
      <top style="medium">
        <color rgb="FF000000"/>
      </top>
      <bottom style="medium">
        <color rgb="FF000000"/>
      </bottom>
    </border>
    <border>
      <left style="thick">
        <color rgb="FF000000"/>
      </left>
      <right style="thick">
        <color rgb="FF000000"/>
      </right>
      <top style="medium">
        <color rgb="FF000000"/>
      </top>
      <bottom style="medium">
        <color rgb="FF000000"/>
      </bottom>
    </border>
    <border>
      <left style="thick">
        <color rgb="FF000000"/>
      </left>
      <top style="medium">
        <color rgb="FF000000"/>
      </top>
      <bottom style="medium">
        <color rgb="FF000000"/>
      </bottom>
    </border>
    <border>
      <left style="thin">
        <color rgb="FF000000"/>
      </left>
      <right style="thin">
        <color rgb="FF000000"/>
      </right>
      <top style="medium">
        <color rgb="FF000000"/>
      </top>
      <bottom style="medium">
        <color rgb="FF000000"/>
      </bottom>
    </border>
    <border>
      <right style="thick">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style="thick">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medium">
        <color rgb="FF000000"/>
      </right>
      <bottom style="thick">
        <color rgb="FF000000"/>
      </bottom>
    </border>
    <border>
      <left style="medium">
        <color rgb="FF000000"/>
      </left>
      <right style="medium">
        <color rgb="FF000000"/>
      </right>
      <top style="medium">
        <color rgb="FF000000"/>
      </top>
    </border>
    <border>
      <left style="thick">
        <color rgb="FF000000"/>
      </left>
      <right style="thick">
        <color rgb="FF000000"/>
      </right>
      <top style="thick">
        <color rgb="FF000000"/>
      </top>
    </border>
    <border>
      <top style="thick">
        <color rgb="FF000000"/>
      </top>
      <bottom style="thick">
        <color rgb="FF000000"/>
      </bottom>
    </border>
    <border>
      <left style="thin">
        <color rgb="FF000000"/>
      </left>
      <right style="thin">
        <color rgb="FF000000"/>
      </right>
      <bottom style="medium">
        <color rgb="FF000000"/>
      </bottom>
    </border>
    <border>
      <bottom style="medium">
        <color rgb="FF000000"/>
      </bottom>
    </border>
    <border>
      <left style="thin">
        <color rgb="FF000000"/>
      </left>
      <top style="thin">
        <color rgb="FF000000"/>
      </top>
      <bottom style="medium">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rder>
  </borders>
  <cellStyleXfs count="1">
    <xf borderId="0" fillId="0" fontId="0" numFmtId="0" applyAlignment="1" applyFont="1"/>
  </cellStyleXfs>
  <cellXfs count="9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0" fontId="3" numFmtId="0" xfId="0" applyAlignment="1" applyBorder="1" applyFont="1">
      <alignment horizontal="center" readingOrder="0" shrinkToFit="0" vertical="center" wrapText="1"/>
    </xf>
    <xf borderId="5" fillId="0" fontId="2" numFmtId="0" xfId="0" applyBorder="1" applyFont="1"/>
    <xf borderId="6" fillId="0" fontId="2" numFmtId="0" xfId="0" applyBorder="1" applyFont="1"/>
    <xf borderId="7" fillId="0" fontId="4" numFmtId="0" xfId="0" applyAlignment="1" applyBorder="1" applyFont="1">
      <alignment horizontal="right" vertical="center"/>
    </xf>
    <xf borderId="8" fillId="0" fontId="2" numFmtId="0" xfId="0" applyBorder="1" applyFont="1"/>
    <xf borderId="9" fillId="0" fontId="2" numFmtId="0" xfId="0" applyBorder="1" applyFont="1"/>
    <xf borderId="10" fillId="0" fontId="5" numFmtId="0" xfId="0" applyAlignment="1" applyBorder="1" applyFont="1">
      <alignment horizontal="right" readingOrder="0" vertical="center"/>
    </xf>
    <xf borderId="11" fillId="0" fontId="2" numFmtId="0" xfId="0" applyBorder="1" applyFont="1"/>
    <xf borderId="12" fillId="0" fontId="4" numFmtId="0" xfId="0" applyAlignment="1" applyBorder="1" applyFont="1">
      <alignment horizontal="right" readingOrder="0" vertical="center"/>
    </xf>
    <xf borderId="13" fillId="0" fontId="2" numFmtId="0" xfId="0" applyBorder="1" applyFont="1"/>
    <xf borderId="14" fillId="0" fontId="2" numFmtId="0" xfId="0" applyBorder="1" applyFont="1"/>
    <xf borderId="12" fillId="0" fontId="5" numFmtId="0" xfId="0" applyAlignment="1" applyBorder="1" applyFont="1">
      <alignment horizontal="right" readingOrder="0" vertical="center"/>
    </xf>
    <xf borderId="15" fillId="0" fontId="2" numFmtId="0" xfId="0" applyBorder="1" applyFont="1"/>
    <xf borderId="12" fillId="0" fontId="4" numFmtId="0" xfId="0" applyAlignment="1" applyBorder="1" applyFont="1">
      <alignment horizontal="right" readingOrder="0" vertical="center"/>
    </xf>
    <xf borderId="12" fillId="0" fontId="6" numFmtId="0" xfId="0" applyAlignment="1" applyBorder="1" applyFont="1">
      <alignment readingOrder="0" vertical="center"/>
    </xf>
    <xf borderId="16" fillId="0" fontId="4" numFmtId="0" xfId="0" applyAlignment="1" applyBorder="1" applyFont="1">
      <alignment horizontal="right" readingOrder="0" vertical="center"/>
    </xf>
    <xf borderId="17" fillId="0" fontId="2" numFmtId="0" xfId="0" applyBorder="1" applyFont="1"/>
    <xf borderId="18" fillId="0" fontId="2" numFmtId="0" xfId="0" applyBorder="1" applyFont="1"/>
    <xf borderId="16" fillId="0" fontId="6" numFmtId="0" xfId="0" applyAlignment="1" applyBorder="1" applyFont="1">
      <alignment readingOrder="0" vertical="center"/>
    </xf>
    <xf borderId="19" fillId="0" fontId="2" numFmtId="0" xfId="0" applyBorder="1" applyFont="1"/>
    <xf borderId="20" fillId="0" fontId="7" numFmtId="0" xfId="0" applyAlignment="1" applyBorder="1" applyFont="1">
      <alignment horizontal="center" readingOrder="0" vertical="center"/>
    </xf>
    <xf borderId="21" fillId="0" fontId="2" numFmtId="0" xfId="0" applyBorder="1" applyFont="1"/>
    <xf borderId="4" fillId="0" fontId="8" numFmtId="0" xfId="0" applyAlignment="1" applyBorder="1" applyFont="1">
      <alignment horizontal="center" readingOrder="0" vertical="center"/>
    </xf>
    <xf borderId="0" fillId="0" fontId="9" numFmtId="0" xfId="0" applyAlignment="1" applyFont="1">
      <alignment vertical="bottom"/>
    </xf>
    <xf borderId="22" fillId="0" fontId="9" numFmtId="0" xfId="0" applyAlignment="1" applyBorder="1" applyFont="1">
      <alignment horizontal="center" vertical="bottom"/>
    </xf>
    <xf borderId="0" fillId="0" fontId="10" numFmtId="0" xfId="0" applyFont="1"/>
    <xf borderId="0" fillId="3" fontId="11" numFmtId="0" xfId="0" applyAlignment="1" applyFill="1" applyFont="1">
      <alignment vertical="bottom"/>
    </xf>
    <xf borderId="0" fillId="3" fontId="11" numFmtId="0" xfId="0" applyAlignment="1" applyFont="1">
      <alignment horizontal="center" vertical="bottom"/>
    </xf>
    <xf borderId="0" fillId="3" fontId="11" numFmtId="0" xfId="0" applyAlignment="1" applyFont="1">
      <alignment horizontal="center" readingOrder="0" vertical="bottom"/>
    </xf>
    <xf borderId="23" fillId="0" fontId="9" numFmtId="0" xfId="0" applyAlignment="1" applyBorder="1" applyFont="1">
      <alignment vertical="bottom"/>
    </xf>
    <xf borderId="24" fillId="0" fontId="9" numFmtId="3" xfId="0" applyAlignment="1" applyBorder="1" applyFont="1" applyNumberFormat="1">
      <alignment horizontal="center" readingOrder="0" vertical="bottom"/>
    </xf>
    <xf borderId="24" fillId="0" fontId="9" numFmtId="46" xfId="0" applyAlignment="1" applyBorder="1" applyFont="1" applyNumberFormat="1">
      <alignment horizontal="center" vertical="bottom"/>
    </xf>
    <xf borderId="24" fillId="0" fontId="9" numFmtId="1" xfId="0" applyAlignment="1" applyBorder="1" applyFont="1" applyNumberFormat="1">
      <alignment horizontal="center" vertical="bottom"/>
    </xf>
    <xf borderId="25" fillId="0" fontId="9" numFmtId="0" xfId="0" applyAlignment="1" applyBorder="1" applyFont="1">
      <alignment horizontal="center" vertical="bottom"/>
    </xf>
    <xf borderId="0" fillId="0" fontId="10" numFmtId="0" xfId="0" applyAlignment="1" applyFont="1">
      <alignment horizontal="center"/>
    </xf>
    <xf borderId="25" fillId="4" fontId="9" numFmtId="0" xfId="0" applyAlignment="1" applyBorder="1" applyFill="1" applyFont="1">
      <alignment horizontal="center" vertical="bottom"/>
    </xf>
    <xf borderId="26" fillId="0" fontId="9" numFmtId="0" xfId="0" applyAlignment="1" applyBorder="1" applyFont="1">
      <alignment vertical="bottom"/>
    </xf>
    <xf borderId="0" fillId="0" fontId="9" numFmtId="3" xfId="0" applyAlignment="1" applyFont="1" applyNumberFormat="1">
      <alignment horizontal="center" readingOrder="0" vertical="bottom"/>
    </xf>
    <xf borderId="0" fillId="0" fontId="9" numFmtId="46" xfId="0" applyAlignment="1" applyFont="1" applyNumberFormat="1">
      <alignment horizontal="center" vertical="bottom"/>
    </xf>
    <xf borderId="0" fillId="0" fontId="9" numFmtId="0" xfId="0" applyAlignment="1" applyFont="1">
      <alignment horizontal="center" vertical="bottom"/>
    </xf>
    <xf borderId="27" fillId="0" fontId="9" numFmtId="0" xfId="0" applyAlignment="1" applyBorder="1" applyFont="1">
      <alignment horizontal="center" vertical="bottom"/>
    </xf>
    <xf borderId="0" fillId="0" fontId="10" numFmtId="164" xfId="0" applyAlignment="1" applyFont="1" applyNumberFormat="1">
      <alignment horizontal="center"/>
    </xf>
    <xf borderId="27" fillId="4" fontId="9" numFmtId="0" xfId="0" applyAlignment="1" applyBorder="1" applyFont="1">
      <alignment horizontal="center" vertical="bottom"/>
    </xf>
    <xf borderId="28" fillId="0" fontId="9" numFmtId="0" xfId="0" applyAlignment="1" applyBorder="1" applyFont="1">
      <alignment vertical="bottom"/>
    </xf>
    <xf borderId="8" fillId="0" fontId="9" numFmtId="3" xfId="0" applyAlignment="1" applyBorder="1" applyFont="1" applyNumberFormat="1">
      <alignment horizontal="center" readingOrder="0" vertical="bottom"/>
    </xf>
    <xf borderId="8" fillId="0" fontId="9" numFmtId="46" xfId="0" applyAlignment="1" applyBorder="1" applyFont="1" applyNumberFormat="1">
      <alignment horizontal="center" vertical="bottom"/>
    </xf>
    <xf borderId="8" fillId="0" fontId="9" numFmtId="0" xfId="0" applyAlignment="1" applyBorder="1" applyFont="1">
      <alignment horizontal="center" vertical="bottom"/>
    </xf>
    <xf borderId="9" fillId="0" fontId="9" numFmtId="0" xfId="0" applyAlignment="1" applyBorder="1" applyFont="1">
      <alignment horizontal="center" vertical="bottom"/>
    </xf>
    <xf borderId="9" fillId="4" fontId="9" numFmtId="0" xfId="0" applyAlignment="1" applyBorder="1" applyFont="1">
      <alignment horizontal="center" vertical="bottom"/>
    </xf>
    <xf borderId="22" fillId="4" fontId="9" numFmtId="3" xfId="0" applyAlignment="1" applyBorder="1" applyFont="1" applyNumberFormat="1">
      <alignment horizontal="center" vertical="bottom"/>
    </xf>
    <xf borderId="13" fillId="0" fontId="9" numFmtId="46" xfId="0" applyAlignment="1" applyBorder="1" applyFont="1" applyNumberFormat="1">
      <alignment vertical="bottom"/>
    </xf>
    <xf borderId="22" fillId="0" fontId="9" numFmtId="1" xfId="0" applyAlignment="1" applyBorder="1" applyFont="1" applyNumberFormat="1">
      <alignment horizontal="center" vertical="bottom"/>
    </xf>
    <xf borderId="14" fillId="0" fontId="9" numFmtId="1" xfId="0" applyAlignment="1" applyBorder="1" applyFont="1" applyNumberFormat="1">
      <alignment horizontal="center" vertical="bottom"/>
    </xf>
    <xf borderId="29" fillId="0" fontId="10" numFmtId="0" xfId="0" applyAlignment="1" applyBorder="1" applyFont="1">
      <alignment horizontal="center"/>
    </xf>
    <xf borderId="14" fillId="3" fontId="12" numFmtId="1" xfId="0" applyAlignment="1" applyBorder="1" applyFont="1" applyNumberFormat="1">
      <alignment horizontal="center" vertical="bottom"/>
    </xf>
    <xf borderId="0" fillId="0" fontId="13" numFmtId="0" xfId="0" applyAlignment="1" applyFont="1">
      <alignment readingOrder="0"/>
    </xf>
    <xf borderId="0" fillId="0" fontId="10" numFmtId="0" xfId="0" applyAlignment="1" applyFont="1">
      <alignment readingOrder="0"/>
    </xf>
    <xf borderId="0" fillId="3" fontId="14" numFmtId="0" xfId="0" applyAlignment="1" applyFont="1">
      <alignment readingOrder="0"/>
    </xf>
    <xf borderId="0" fillId="0" fontId="15" numFmtId="0" xfId="0" applyAlignment="1" applyFont="1">
      <alignment readingOrder="0"/>
    </xf>
    <xf borderId="30" fillId="0" fontId="16" numFmtId="0" xfId="0" applyAlignment="1" applyBorder="1" applyFont="1">
      <alignment shrinkToFit="0" vertical="bottom" wrapText="1"/>
    </xf>
    <xf borderId="24" fillId="0" fontId="16" numFmtId="0" xfId="0" applyAlignment="1" applyBorder="1" applyFont="1">
      <alignment shrinkToFit="0" vertical="bottom" wrapText="1"/>
    </xf>
    <xf borderId="29" fillId="5" fontId="17" numFmtId="0" xfId="0" applyAlignment="1" applyBorder="1" applyFill="1" applyFont="1">
      <alignment horizontal="center" readingOrder="0" shrinkToFit="0" vertical="bottom" wrapText="1"/>
    </xf>
    <xf borderId="13" fillId="5" fontId="17" numFmtId="0" xfId="0" applyAlignment="1" applyBorder="1" applyFont="1">
      <alignment horizontal="center" readingOrder="0" shrinkToFit="0" vertical="bottom" wrapText="1"/>
    </xf>
    <xf borderId="29" fillId="5" fontId="18" numFmtId="0" xfId="0" applyAlignment="1" applyBorder="1" applyFont="1">
      <alignment horizontal="center" readingOrder="0" shrinkToFit="0" vertical="bottom" wrapText="1"/>
    </xf>
    <xf borderId="14" fillId="5" fontId="17" numFmtId="0" xfId="0" applyAlignment="1" applyBorder="1" applyFont="1">
      <alignment horizontal="center" readingOrder="0" shrinkToFit="0" vertical="bottom" wrapText="1"/>
    </xf>
    <xf borderId="0" fillId="0" fontId="15" numFmtId="0" xfId="0" applyAlignment="1" applyFont="1">
      <alignment shrinkToFit="0" wrapText="1"/>
    </xf>
    <xf borderId="31" fillId="0" fontId="19" numFmtId="3" xfId="0" applyAlignment="1" applyBorder="1" applyFont="1" applyNumberFormat="1">
      <alignment horizontal="right" readingOrder="0" vertical="bottom"/>
    </xf>
    <xf borderId="0" fillId="0" fontId="19" numFmtId="3" xfId="0" applyAlignment="1" applyFont="1" applyNumberFormat="1">
      <alignment horizontal="right" readingOrder="0" vertical="bottom"/>
    </xf>
    <xf borderId="31" fillId="6" fontId="16" numFmtId="3" xfId="0" applyAlignment="1" applyBorder="1" applyFill="1" applyFont="1" applyNumberFormat="1">
      <alignment horizontal="right" readingOrder="0" vertical="bottom"/>
    </xf>
    <xf borderId="0" fillId="0" fontId="16" numFmtId="0" xfId="0" applyAlignment="1" applyFont="1">
      <alignment vertical="bottom"/>
    </xf>
    <xf borderId="31" fillId="0" fontId="16" numFmtId="0" xfId="0" applyAlignment="1" applyBorder="1" applyFont="1">
      <alignment vertical="bottom"/>
    </xf>
    <xf borderId="31" fillId="6" fontId="20" numFmtId="3" xfId="0" applyAlignment="1" applyBorder="1" applyFont="1" applyNumberFormat="1">
      <alignment horizontal="right" readingOrder="0" vertical="bottom"/>
    </xf>
    <xf borderId="27" fillId="0" fontId="16" numFmtId="3" xfId="0" applyAlignment="1" applyBorder="1" applyFont="1" applyNumberFormat="1">
      <alignment vertical="bottom"/>
    </xf>
    <xf borderId="30" fillId="6" fontId="16" numFmtId="3" xfId="0" applyAlignment="1" applyBorder="1" applyFont="1" applyNumberFormat="1">
      <alignment horizontal="right" readingOrder="0" vertical="bottom"/>
    </xf>
    <xf borderId="0" fillId="0" fontId="16" numFmtId="3" xfId="0" applyAlignment="1" applyFont="1" applyNumberFormat="1">
      <alignment horizontal="right" readingOrder="0" vertical="bottom"/>
    </xf>
    <xf borderId="31" fillId="0" fontId="16" numFmtId="3" xfId="0" applyAlignment="1" applyBorder="1" applyFont="1" applyNumberFormat="1">
      <alignment vertical="bottom"/>
    </xf>
    <xf borderId="0" fillId="0" fontId="16" numFmtId="3" xfId="0" applyAlignment="1" applyFont="1" applyNumberFormat="1">
      <alignment vertical="bottom"/>
    </xf>
    <xf borderId="27" fillId="0" fontId="16" numFmtId="3" xfId="0" applyAlignment="1" applyBorder="1" applyFont="1" applyNumberFormat="1">
      <alignment horizontal="right" readingOrder="0" vertical="bottom"/>
    </xf>
    <xf borderId="32" fillId="0" fontId="16" numFmtId="0" xfId="0" applyAlignment="1" applyBorder="1" applyFont="1">
      <alignment vertical="bottom"/>
    </xf>
    <xf borderId="8" fillId="0" fontId="19" numFmtId="0" xfId="0" applyAlignment="1" applyBorder="1" applyFont="1">
      <alignment horizontal="right" readingOrder="0" vertical="bottom"/>
    </xf>
    <xf borderId="8" fillId="0" fontId="16" numFmtId="0" xfId="0" applyAlignment="1" applyBorder="1" applyFont="1">
      <alignment vertical="bottom"/>
    </xf>
    <xf borderId="32" fillId="0" fontId="16" numFmtId="3" xfId="0" applyAlignment="1" applyBorder="1" applyFont="1" applyNumberFormat="1">
      <alignment horizontal="right" readingOrder="0" vertical="bottom"/>
    </xf>
    <xf borderId="9" fillId="0" fontId="16" numFmtId="0" xfId="0" applyAlignment="1" applyBorder="1" applyFont="1">
      <alignment vertical="bottom"/>
    </xf>
    <xf borderId="31" fillId="0" fontId="19" numFmtId="0" xfId="0" applyAlignment="1" applyBorder="1" applyFont="1">
      <alignment horizontal="right" readingOrder="0" vertical="bottom"/>
    </xf>
    <xf borderId="27" fillId="6" fontId="20" numFmtId="0" xfId="0" applyAlignment="1" applyBorder="1" applyFont="1">
      <alignment horizontal="right" readingOrder="0" vertical="bottom"/>
    </xf>
    <xf borderId="31" fillId="6" fontId="16" numFmtId="0" xfId="0" applyAlignment="1" applyBorder="1" applyFont="1">
      <alignment readingOrder="0" vertical="bottom"/>
    </xf>
    <xf borderId="31" fillId="0" fontId="16" numFmtId="3" xfId="0" applyAlignment="1" applyBorder="1" applyFont="1" applyNumberFormat="1">
      <alignment horizontal="right" readingOrder="0" vertical="bottom"/>
    </xf>
    <xf borderId="31" fillId="0" fontId="16" numFmtId="0" xfId="0" applyAlignment="1" applyBorder="1" applyFont="1">
      <alignment horizontal="right" readingOrder="0" vertical="bottom"/>
    </xf>
    <xf borderId="27" fillId="0" fontId="16" numFmtId="0" xfId="0" applyAlignment="1" applyBorder="1" applyFont="1">
      <alignment vertical="bottom"/>
    </xf>
    <xf borderId="0" fillId="0" fontId="16" numFmtId="3" xfId="0" applyAlignment="1" applyFont="1" applyNumberFormat="1">
      <alignment readingOrder="0" vertical="bottom"/>
    </xf>
    <xf borderId="0" fillId="0" fontId="19" numFmtId="0" xfId="0" applyAlignment="1" applyFont="1">
      <alignment horizontal="right" readingOrder="0" vertical="bottom"/>
    </xf>
    <xf borderId="31" fillId="0" fontId="16" numFmtId="0" xfId="0" applyAlignment="1" applyBorder="1" applyFont="1">
      <alignment readingOrder="0" vertical="bottom"/>
    </xf>
    <xf borderId="30" fillId="0" fontId="19" numFmtId="0" xfId="0" applyAlignment="1" applyBorder="1" applyFont="1">
      <alignment horizontal="right" readingOrder="0" vertical="bottom"/>
    </xf>
    <xf borderId="24" fillId="0" fontId="19" numFmtId="3" xfId="0" applyAlignment="1" applyBorder="1" applyFont="1" applyNumberFormat="1">
      <alignment horizontal="right" readingOrder="0" vertical="bottom"/>
    </xf>
    <xf borderId="30" fillId="6" fontId="20" numFmtId="0" xfId="0" applyAlignment="1" applyBorder="1" applyFont="1">
      <alignment readingOrder="0" vertical="bottom"/>
    </xf>
    <xf borderId="24" fillId="0" fontId="16" numFmtId="0" xfId="0" applyAlignment="1" applyBorder="1" applyFont="1">
      <alignment vertical="bottom"/>
    </xf>
    <xf borderId="30" fillId="0" fontId="16" numFmtId="0" xfId="0" applyAlignment="1" applyBorder="1" applyFont="1">
      <alignment vertical="bottom"/>
    </xf>
    <xf borderId="30" fillId="0" fontId="20" numFmtId="0" xfId="0" applyAlignment="1" applyBorder="1" applyFont="1">
      <alignment horizontal="right" readingOrder="0" vertical="bottom"/>
    </xf>
    <xf borderId="30" fillId="6" fontId="16" numFmtId="0" xfId="0" applyAlignment="1" applyBorder="1" applyFont="1">
      <alignment readingOrder="0" vertical="bottom"/>
    </xf>
    <xf borderId="30" fillId="0" fontId="16" numFmtId="3" xfId="0" applyAlignment="1" applyBorder="1" applyFont="1" applyNumberFormat="1">
      <alignment horizontal="right" readingOrder="0" vertical="bottom"/>
    </xf>
    <xf borderId="0" fillId="6" fontId="16" numFmtId="3" xfId="0" applyAlignment="1" applyFont="1" applyNumberFormat="1">
      <alignment horizontal="right" readingOrder="0" vertical="bottom"/>
    </xf>
    <xf borderId="31" fillId="6" fontId="16" numFmtId="0" xfId="0" applyAlignment="1" applyBorder="1" applyFont="1">
      <alignment horizontal="right" readingOrder="0" vertical="bottom"/>
    </xf>
    <xf borderId="0" fillId="0" fontId="16" numFmtId="0" xfId="0" applyAlignment="1" applyFont="1">
      <alignment readingOrder="0" vertical="bottom"/>
    </xf>
    <xf borderId="8" fillId="0" fontId="16" numFmtId="0" xfId="0" applyAlignment="1" applyBorder="1" applyFont="1">
      <alignment horizontal="right" readingOrder="0" vertical="bottom"/>
    </xf>
    <xf borderId="27" fillId="0" fontId="20" numFmtId="0" xfId="0" applyAlignment="1" applyBorder="1" applyFont="1">
      <alignment readingOrder="0" vertical="bottom"/>
    </xf>
    <xf borderId="32" fillId="0" fontId="16" numFmtId="0" xfId="0" applyAlignment="1" applyBorder="1" applyFont="1">
      <alignment readingOrder="0" vertical="bottom"/>
    </xf>
    <xf borderId="26" fillId="6" fontId="16" numFmtId="0" xfId="0" applyAlignment="1" applyBorder="1" applyFont="1">
      <alignment horizontal="right" readingOrder="0" vertical="bottom"/>
    </xf>
    <xf borderId="26" fillId="0" fontId="16" numFmtId="0" xfId="0" applyAlignment="1" applyBorder="1" applyFont="1">
      <alignment vertical="bottom"/>
    </xf>
    <xf borderId="8" fillId="0" fontId="16" numFmtId="3" xfId="0" applyAlignment="1" applyBorder="1" applyFont="1" applyNumberFormat="1">
      <alignment horizontal="right" readingOrder="0" vertical="bottom"/>
    </xf>
    <xf borderId="28" fillId="0" fontId="16" numFmtId="0" xfId="0" applyAlignment="1" applyBorder="1" applyFont="1">
      <alignment vertical="bottom"/>
    </xf>
    <xf borderId="32" fillId="0" fontId="16" numFmtId="3" xfId="0" applyAlignment="1" applyBorder="1" applyFont="1" applyNumberFormat="1">
      <alignment vertical="bottom"/>
    </xf>
    <xf borderId="0" fillId="0" fontId="20" numFmtId="3" xfId="0" applyAlignment="1" applyFont="1" applyNumberFormat="1">
      <alignment horizontal="center" readingOrder="0" vertical="bottom"/>
    </xf>
    <xf borderId="0" fillId="3" fontId="21" numFmtId="0" xfId="0" applyAlignment="1" applyFont="1">
      <alignment readingOrder="0" shrinkToFit="0" vertical="center" wrapText="1"/>
    </xf>
    <xf borderId="30" fillId="0" fontId="22" numFmtId="0" xfId="0" applyAlignment="1" applyBorder="1" applyFont="1">
      <alignment readingOrder="0"/>
    </xf>
    <xf borderId="30" fillId="6" fontId="20" numFmtId="3" xfId="0" applyAlignment="1" applyBorder="1" applyFont="1" applyNumberFormat="1">
      <alignment horizontal="right" readingOrder="0" vertical="bottom"/>
    </xf>
    <xf borderId="27" fillId="0" fontId="20" numFmtId="3" xfId="0" applyAlignment="1" applyBorder="1" applyFont="1" applyNumberFormat="1">
      <alignment horizontal="right" readingOrder="0" vertical="bottom"/>
    </xf>
    <xf borderId="31" fillId="0" fontId="15" numFmtId="0" xfId="0" applyBorder="1" applyFont="1"/>
    <xf borderId="32" fillId="0" fontId="15" numFmtId="0" xfId="0" applyBorder="1" applyFont="1"/>
    <xf borderId="0" fillId="6" fontId="20" numFmtId="3" xfId="0" applyAlignment="1" applyFont="1" applyNumberFormat="1">
      <alignment horizontal="right" readingOrder="0" vertical="bottom"/>
    </xf>
    <xf borderId="31" fillId="6" fontId="20" numFmtId="0" xfId="0" applyAlignment="1" applyBorder="1" applyFont="1">
      <alignment readingOrder="0" vertical="bottom"/>
    </xf>
    <xf borderId="31" fillId="0" fontId="20" numFmtId="3" xfId="0" applyAlignment="1" applyBorder="1" applyFont="1" applyNumberFormat="1">
      <alignment horizontal="right" readingOrder="0" vertical="bottom"/>
    </xf>
    <xf borderId="30" fillId="0" fontId="16" numFmtId="0" xfId="0" applyAlignment="1" applyBorder="1" applyFont="1">
      <alignment horizontal="right" readingOrder="0" vertical="bottom"/>
    </xf>
    <xf borderId="0" fillId="6" fontId="20" numFmtId="3" xfId="0" applyAlignment="1" applyFont="1" applyNumberFormat="1">
      <alignment horizontal="right" vertical="bottom"/>
    </xf>
    <xf borderId="31" fillId="6" fontId="20" numFmtId="0" xfId="0" applyAlignment="1" applyBorder="1" applyFont="1">
      <alignment horizontal="right" vertical="bottom"/>
    </xf>
    <xf borderId="26" fillId="6" fontId="20" numFmtId="0" xfId="0" applyAlignment="1" applyBorder="1" applyFont="1">
      <alignment horizontal="right" readingOrder="0" vertical="bottom"/>
    </xf>
    <xf borderId="29" fillId="0" fontId="15" numFmtId="0" xfId="0" applyBorder="1" applyFont="1"/>
    <xf borderId="29" fillId="0" fontId="22" numFmtId="0" xfId="0" applyAlignment="1" applyBorder="1" applyFont="1">
      <alignment readingOrder="0"/>
    </xf>
    <xf borderId="29" fillId="0" fontId="19" numFmtId="3" xfId="0" applyAlignment="1" applyBorder="1" applyFont="1" applyNumberFormat="1">
      <alignment horizontal="right" readingOrder="0" vertical="bottom"/>
    </xf>
    <xf borderId="29" fillId="0" fontId="15" numFmtId="3" xfId="0" applyBorder="1" applyFont="1" applyNumberFormat="1"/>
    <xf borderId="29" fillId="0" fontId="19" numFmtId="0" xfId="0" applyAlignment="1" applyBorder="1" applyFont="1">
      <alignment horizontal="right" readingOrder="0" vertical="bottom"/>
    </xf>
    <xf borderId="33" fillId="7" fontId="23" numFmtId="0" xfId="0" applyAlignment="1" applyBorder="1" applyFill="1" applyFont="1">
      <alignment readingOrder="0" shrinkToFit="0" vertical="bottom" wrapText="1"/>
    </xf>
    <xf borderId="33" fillId="7" fontId="23" numFmtId="0" xfId="0" applyAlignment="1" applyBorder="1" applyFont="1">
      <alignment shrinkToFit="0" vertical="bottom" wrapText="1"/>
    </xf>
    <xf borderId="33" fillId="7" fontId="23" numFmtId="0" xfId="0" applyAlignment="1" applyBorder="1" applyFont="1">
      <alignment vertical="bottom"/>
    </xf>
    <xf borderId="33" fillId="7" fontId="23" numFmtId="0" xfId="0" applyAlignment="1" applyBorder="1" applyFont="1">
      <alignment readingOrder="0" vertical="bottom"/>
    </xf>
    <xf borderId="34" fillId="7" fontId="23" numFmtId="0" xfId="0" applyAlignment="1" applyBorder="1" applyFont="1">
      <alignment readingOrder="0" vertical="bottom"/>
    </xf>
    <xf borderId="35" fillId="7" fontId="23" numFmtId="0" xfId="0" applyAlignment="1" applyBorder="1" applyFont="1">
      <alignment horizontal="center" readingOrder="0" vertical="bottom"/>
    </xf>
    <xf borderId="36" fillId="7" fontId="23" numFmtId="0" xfId="0" applyAlignment="1" applyBorder="1" applyFont="1">
      <alignment readingOrder="0" vertical="bottom"/>
    </xf>
    <xf borderId="36" fillId="7" fontId="23" numFmtId="0" xfId="0" applyAlignment="1" applyBorder="1" applyFont="1">
      <alignment vertical="bottom"/>
    </xf>
    <xf borderId="37" fillId="7" fontId="23" numFmtId="0" xfId="0" applyAlignment="1" applyBorder="1" applyFont="1">
      <alignment readingOrder="0" vertical="bottom"/>
    </xf>
    <xf borderId="38" fillId="7" fontId="23" numFmtId="0" xfId="0" applyAlignment="1" applyBorder="1" applyFont="1">
      <alignment vertical="bottom"/>
    </xf>
    <xf borderId="32" fillId="8" fontId="24" numFmtId="0" xfId="0" applyAlignment="1" applyBorder="1" applyFill="1" applyFont="1">
      <alignment readingOrder="0" shrinkToFit="0" vertical="bottom" wrapText="1"/>
    </xf>
    <xf borderId="32" fillId="0" fontId="24" numFmtId="0" xfId="0" applyAlignment="1" applyBorder="1" applyFont="1">
      <alignment readingOrder="0" shrinkToFit="0" vertical="bottom" wrapText="1"/>
    </xf>
    <xf borderId="32" fillId="0" fontId="25" numFmtId="4" xfId="0" applyAlignment="1" applyBorder="1" applyFont="1" applyNumberFormat="1">
      <alignment shrinkToFit="0" vertical="bottom" wrapText="1"/>
    </xf>
    <xf borderId="39" fillId="0" fontId="26" numFmtId="0" xfId="0" applyAlignment="1" applyBorder="1" applyFont="1">
      <alignment readingOrder="0" shrinkToFit="0" vertical="bottom" wrapText="1"/>
    </xf>
    <xf borderId="28" fillId="0" fontId="24" numFmtId="21" xfId="0" applyAlignment="1" applyBorder="1" applyFont="1" applyNumberFormat="1">
      <alignment horizontal="center" readingOrder="0" shrinkToFit="0" vertical="bottom" wrapText="1"/>
    </xf>
    <xf borderId="40" fillId="8" fontId="27" numFmtId="0" xfId="0" applyAlignment="1" applyBorder="1" applyFont="1">
      <alignment readingOrder="0" shrinkToFit="0" vertical="bottom" wrapText="1"/>
    </xf>
    <xf borderId="7" fillId="0" fontId="24" numFmtId="0" xfId="0" applyAlignment="1" applyBorder="1" applyFont="1">
      <alignment readingOrder="0" shrinkToFit="0" vertical="bottom" wrapText="1"/>
    </xf>
    <xf borderId="29" fillId="0" fontId="24" numFmtId="0" xfId="0" applyAlignment="1" applyBorder="1" applyFont="1">
      <alignment readingOrder="0" shrinkToFit="0" vertical="bottom" wrapText="1"/>
    </xf>
    <xf borderId="9" fillId="0" fontId="24" numFmtId="0" xfId="0" applyAlignment="1" applyBorder="1" applyFont="1">
      <alignment readingOrder="0" shrinkToFit="0" vertical="bottom" wrapText="1"/>
    </xf>
    <xf borderId="9" fillId="8" fontId="15" numFmtId="0" xfId="0" applyAlignment="1" applyBorder="1" applyFont="1">
      <alignment readingOrder="0" shrinkToFit="0" vertical="bottom" wrapText="1"/>
    </xf>
    <xf borderId="29" fillId="8" fontId="24" numFmtId="0" xfId="0" applyAlignment="1" applyBorder="1" applyFont="1">
      <alignment readingOrder="0" shrinkToFit="0" vertical="bottom" wrapText="1"/>
    </xf>
    <xf borderId="29" fillId="0" fontId="24" numFmtId="0" xfId="0" applyAlignment="1" applyBorder="1" applyFont="1">
      <alignment readingOrder="0" shrinkToFit="0" vertical="bottom" wrapText="1"/>
    </xf>
    <xf borderId="41" fillId="0" fontId="28" numFmtId="0" xfId="0" applyAlignment="1" applyBorder="1" applyFont="1">
      <alignment readingOrder="0" shrinkToFit="0" vertical="bottom" wrapText="1"/>
    </xf>
    <xf borderId="22" fillId="0" fontId="24" numFmtId="21" xfId="0" applyAlignment="1" applyBorder="1" applyFont="1" applyNumberFormat="1">
      <alignment horizontal="center" readingOrder="0" shrinkToFit="0" vertical="bottom" wrapText="1"/>
    </xf>
    <xf borderId="42" fillId="8" fontId="29" numFmtId="0" xfId="0" applyAlignment="1" applyBorder="1" applyFont="1">
      <alignment readingOrder="0" shrinkToFit="0" vertical="bottom" wrapText="1"/>
    </xf>
    <xf borderId="12" fillId="0" fontId="24" numFmtId="0" xfId="0" applyAlignment="1" applyBorder="1" applyFont="1">
      <alignment readingOrder="0" shrinkToFit="0" vertical="bottom" wrapText="1"/>
    </xf>
    <xf borderId="14" fillId="0" fontId="24" numFmtId="0" xfId="0" applyAlignment="1" applyBorder="1" applyFont="1">
      <alignment readingOrder="0" shrinkToFit="0" vertical="bottom" wrapText="1"/>
    </xf>
    <xf borderId="14" fillId="8" fontId="15" numFmtId="0" xfId="0" applyAlignment="1" applyBorder="1" applyFont="1">
      <alignment readingOrder="0" shrinkToFit="0" vertical="bottom" wrapText="1"/>
    </xf>
    <xf borderId="29" fillId="8" fontId="24" numFmtId="0" xfId="0" applyAlignment="1" applyBorder="1" applyFont="1">
      <alignment readingOrder="0" shrinkToFit="0" vertical="bottom" wrapText="1"/>
    </xf>
    <xf borderId="14" fillId="0" fontId="24" numFmtId="0" xfId="0" applyAlignment="1" applyBorder="1" applyFont="1">
      <alignment readingOrder="0" shrinkToFit="0" vertical="bottom" wrapText="1"/>
    </xf>
    <xf borderId="42" fillId="0" fontId="30" numFmtId="0" xfId="0" applyAlignment="1" applyBorder="1" applyFont="1">
      <alignment readingOrder="0" shrinkToFit="0" vertical="bottom" wrapText="1"/>
    </xf>
    <xf borderId="42" fillId="0" fontId="31" numFmtId="0" xfId="0" applyAlignment="1" applyBorder="1" applyFont="1">
      <alignment readingOrder="0" shrinkToFit="0" vertical="bottom" wrapText="1"/>
    </xf>
    <xf borderId="14" fillId="0" fontId="32" numFmtId="0" xfId="0" applyAlignment="1" applyBorder="1" applyFont="1">
      <alignment readingOrder="0" shrinkToFit="0" vertical="bottom" wrapText="1"/>
    </xf>
    <xf borderId="29" fillId="8" fontId="24" numFmtId="0" xfId="0" applyAlignment="1" applyBorder="1" applyFont="1">
      <alignment readingOrder="0" shrinkToFit="0" vertical="bottom" wrapText="1"/>
    </xf>
    <xf borderId="41" fillId="8" fontId="33" numFmtId="0" xfId="0" applyAlignment="1" applyBorder="1" applyFont="1">
      <alignment readingOrder="0" shrinkToFit="0" vertical="bottom" wrapText="1"/>
    </xf>
    <xf borderId="22" fillId="8" fontId="24" numFmtId="21" xfId="0" applyAlignment="1" applyBorder="1" applyFont="1" applyNumberFormat="1">
      <alignment horizontal="center" readingOrder="0" shrinkToFit="0" vertical="bottom" wrapText="1"/>
    </xf>
    <xf borderId="12" fillId="8" fontId="24" numFmtId="0" xfId="0" applyAlignment="1" applyBorder="1" applyFont="1">
      <alignment readingOrder="0" shrinkToFit="0" vertical="bottom" wrapText="1"/>
    </xf>
    <xf borderId="14" fillId="8" fontId="24" numFmtId="0" xfId="0" applyAlignment="1" applyBorder="1" applyFont="1">
      <alignment readingOrder="0" shrinkToFit="0" vertical="bottom" wrapText="1"/>
    </xf>
    <xf borderId="43" fillId="8" fontId="24" numFmtId="0" xfId="0" applyAlignment="1" applyBorder="1" applyFont="1">
      <alignment readingOrder="0" shrinkToFit="0" vertical="bottom" wrapText="1"/>
    </xf>
    <xf borderId="43" fillId="0" fontId="24" numFmtId="0" xfId="0" applyAlignment="1" applyBorder="1" applyFont="1">
      <alignment readingOrder="0" shrinkToFit="0" vertical="bottom" wrapText="1"/>
    </xf>
    <xf borderId="44" fillId="0" fontId="34" numFmtId="0" xfId="0" applyAlignment="1" applyBorder="1" applyFont="1">
      <alignment readingOrder="0" shrinkToFit="0" vertical="bottom" wrapText="1"/>
    </xf>
    <xf borderId="45" fillId="0" fontId="24" numFmtId="21" xfId="0" applyAlignment="1" applyBorder="1" applyFont="1" applyNumberFormat="1">
      <alignment horizontal="center" readingOrder="0" shrinkToFit="0" vertical="bottom" wrapText="1"/>
    </xf>
    <xf borderId="46" fillId="0" fontId="35" numFmtId="0" xfId="0" applyAlignment="1" applyBorder="1" applyFont="1">
      <alignment readingOrder="0" shrinkToFit="0" vertical="bottom" wrapText="1"/>
    </xf>
    <xf borderId="47" fillId="0" fontId="24" numFmtId="0" xfId="0" applyAlignment="1" applyBorder="1" applyFont="1">
      <alignment readingOrder="0" shrinkToFit="0" vertical="bottom" wrapText="1"/>
    </xf>
    <xf borderId="48" fillId="0" fontId="24" numFmtId="0" xfId="0" applyAlignment="1" applyBorder="1" applyFont="1">
      <alignment readingOrder="0" shrinkToFit="0" vertical="bottom" wrapText="1"/>
    </xf>
    <xf borderId="43" fillId="8" fontId="24" numFmtId="0" xfId="0" applyAlignment="1" applyBorder="1" applyFont="1">
      <alignment readingOrder="0" shrinkToFit="0" vertical="bottom" wrapText="1"/>
    </xf>
    <xf borderId="49" fillId="8" fontId="15" numFmtId="0" xfId="0" applyAlignment="1" applyBorder="1" applyFont="1">
      <alignment readingOrder="0" shrinkToFit="0" vertical="bottom" wrapText="1"/>
    </xf>
    <xf borderId="40" fillId="0" fontId="36" numFmtId="0" xfId="0" applyAlignment="1" applyBorder="1" applyFont="1">
      <alignment readingOrder="0" shrinkToFit="0" vertical="bottom" wrapText="1"/>
    </xf>
    <xf borderId="32" fillId="0" fontId="24" numFmtId="0" xfId="0" applyAlignment="1" applyBorder="1" applyFont="1">
      <alignment readingOrder="0" shrinkToFit="0" vertical="bottom" wrapText="1"/>
    </xf>
    <xf borderId="9" fillId="0" fontId="37" numFmtId="0" xfId="0" applyAlignment="1" applyBorder="1" applyFont="1">
      <alignment readingOrder="0" shrinkToFit="0" vertical="bottom" wrapText="1"/>
    </xf>
    <xf borderId="42" fillId="0" fontId="38" numFmtId="0" xfId="0" applyAlignment="1" applyBorder="1" applyFont="1">
      <alignment readingOrder="0" shrinkToFit="0" vertical="bottom" wrapText="1"/>
    </xf>
    <xf borderId="0" fillId="8" fontId="24" numFmtId="0" xfId="0" applyFont="1"/>
    <xf borderId="42" fillId="8" fontId="39" numFmtId="0" xfId="0" applyAlignment="1" applyBorder="1" applyFont="1">
      <alignment readingOrder="0" shrinkToFit="0" vertical="bottom" wrapText="1"/>
    </xf>
    <xf borderId="14" fillId="8" fontId="24" numFmtId="0" xfId="0" applyAlignment="1" applyBorder="1" applyFont="1">
      <alignment readingOrder="0" shrinkToFit="0" vertical="bottom" wrapText="1"/>
    </xf>
    <xf borderId="25" fillId="0" fontId="24" numFmtId="0" xfId="0" applyAlignment="1" applyBorder="1" applyFont="1">
      <alignment readingOrder="0" shrinkToFit="0" vertical="bottom" wrapText="1"/>
    </xf>
    <xf borderId="32" fillId="8" fontId="24" numFmtId="0" xfId="0" applyAlignment="1" applyBorder="1" applyFont="1">
      <alignment horizontal="left" readingOrder="0" shrinkToFit="0" vertical="bottom" wrapText="1"/>
    </xf>
    <xf borderId="32" fillId="8" fontId="24" numFmtId="0" xfId="0" applyAlignment="1" applyBorder="1" applyFont="1">
      <alignment readingOrder="0" shrinkToFit="0" vertical="bottom" wrapText="1"/>
    </xf>
    <xf borderId="39" fillId="8" fontId="40" numFmtId="0" xfId="0" applyAlignment="1" applyBorder="1" applyFont="1">
      <alignment readingOrder="0" shrinkToFit="0" vertical="bottom" wrapText="1"/>
    </xf>
    <xf borderId="28" fillId="8" fontId="24" numFmtId="21" xfId="0" applyAlignment="1" applyBorder="1" applyFont="1" applyNumberFormat="1">
      <alignment horizontal="center" readingOrder="0" shrinkToFit="0" vertical="bottom" wrapText="1"/>
    </xf>
    <xf borderId="40" fillId="8" fontId="41" numFmtId="0" xfId="0" applyAlignment="1" applyBorder="1" applyFont="1">
      <alignment readingOrder="0" shrinkToFit="0" vertical="bottom" wrapText="1"/>
    </xf>
    <xf borderId="8" fillId="8" fontId="24" numFmtId="0" xfId="0" applyAlignment="1" applyBorder="1" applyFont="1">
      <alignment readingOrder="0" shrinkToFit="0" vertical="bottom" wrapText="1"/>
    </xf>
    <xf borderId="9" fillId="8" fontId="24" numFmtId="0" xfId="0" applyAlignment="1" applyBorder="1" applyFont="1">
      <alignment readingOrder="0" shrinkToFit="0" vertical="bottom" wrapText="1"/>
    </xf>
    <xf borderId="29" fillId="8" fontId="24" numFmtId="0" xfId="0" applyAlignment="1" applyBorder="1" applyFont="1">
      <alignment horizontal="left" readingOrder="0" shrinkToFit="0" vertical="bottom" wrapText="1"/>
    </xf>
    <xf borderId="13" fillId="8" fontId="24" numFmtId="0" xfId="0" applyAlignment="1" applyBorder="1" applyFont="1">
      <alignment readingOrder="0" shrinkToFit="0" vertical="bottom" wrapText="1"/>
    </xf>
    <xf borderId="29" fillId="0" fontId="24" numFmtId="0" xfId="0" applyAlignment="1" applyBorder="1" applyFont="1">
      <alignment horizontal="left" readingOrder="0" shrinkToFit="0" vertical="bottom" wrapText="1"/>
    </xf>
    <xf borderId="13" fillId="0" fontId="24" numFmtId="0" xfId="0" applyAlignment="1" applyBorder="1" applyFont="1">
      <alignment readingOrder="0" shrinkToFit="0" vertical="bottom" wrapText="1"/>
    </xf>
    <xf borderId="43" fillId="8" fontId="24" numFmtId="0" xfId="0" applyAlignment="1" applyBorder="1" applyFont="1">
      <alignment horizontal="left" readingOrder="0" shrinkToFit="0" vertical="bottom" wrapText="1"/>
    </xf>
    <xf borderId="43" fillId="8" fontId="24" numFmtId="0" xfId="0" applyAlignment="1" applyBorder="1" applyFont="1">
      <alignment readingOrder="0" shrinkToFit="0" vertical="bottom" wrapText="1"/>
    </xf>
    <xf borderId="44" fillId="8" fontId="42" numFmtId="0" xfId="0" applyAlignment="1" applyBorder="1" applyFont="1">
      <alignment readingOrder="0" shrinkToFit="0" vertical="bottom" wrapText="1"/>
    </xf>
    <xf borderId="45" fillId="8" fontId="24" numFmtId="21" xfId="0" applyAlignment="1" applyBorder="1" applyFont="1" applyNumberFormat="1">
      <alignment horizontal="center" readingOrder="0" shrinkToFit="0" vertical="bottom" wrapText="1"/>
    </xf>
    <xf borderId="46" fillId="8" fontId="43" numFmtId="0" xfId="0" applyAlignment="1" applyBorder="1" applyFont="1">
      <alignment readingOrder="0" shrinkToFit="0" vertical="bottom" wrapText="1"/>
    </xf>
    <xf borderId="50" fillId="8" fontId="24" numFmtId="0" xfId="0" applyAlignment="1" applyBorder="1" applyFont="1">
      <alignment readingOrder="0" shrinkToFit="0" vertical="bottom" wrapText="1"/>
    </xf>
    <xf borderId="28" fillId="0" fontId="44" numFmtId="0" xfId="0" applyAlignment="1" applyBorder="1" applyFont="1">
      <alignment readingOrder="0" shrinkToFit="0" vertical="bottom" wrapText="1"/>
    </xf>
    <xf borderId="8" fillId="0" fontId="24" numFmtId="0" xfId="0" applyAlignment="1" applyBorder="1" applyFont="1">
      <alignment readingOrder="0" shrinkToFit="0" vertical="bottom" wrapText="1"/>
    </xf>
    <xf borderId="22" fillId="0" fontId="45" numFmtId="0" xfId="0" applyAlignment="1" applyBorder="1" applyFont="1">
      <alignment readingOrder="0" shrinkToFit="0" vertical="bottom" wrapText="1"/>
    </xf>
    <xf borderId="22" fillId="8" fontId="46" numFmtId="0" xfId="0" applyAlignment="1" applyBorder="1" applyFont="1">
      <alignment readingOrder="0" shrinkToFit="0" vertical="bottom" wrapText="1"/>
    </xf>
    <xf borderId="45" fillId="8" fontId="47" numFmtId="0" xfId="0" applyAlignment="1" applyBorder="1" applyFont="1">
      <alignment readingOrder="0" shrinkToFit="0" vertical="bottom" wrapText="1"/>
    </xf>
    <xf borderId="32" fillId="8" fontId="24" numFmtId="0" xfId="0" applyAlignment="1" applyBorder="1" applyFont="1">
      <alignment readingOrder="0" shrinkToFit="0" vertical="bottom" wrapText="1"/>
    </xf>
    <xf borderId="42" fillId="8" fontId="48" numFmtId="0" xfId="0" applyAlignment="1" applyBorder="1" applyFont="1">
      <alignment readingOrder="0" shrinkToFit="0" vertical="bottom" wrapText="1"/>
    </xf>
    <xf borderId="51" fillId="8" fontId="24" numFmtId="0" xfId="0" applyBorder="1" applyFont="1"/>
    <xf borderId="46" fillId="8" fontId="49" numFmtId="0" xfId="0" applyAlignment="1" applyBorder="1" applyFont="1">
      <alignment readingOrder="0" shrinkToFit="0" vertical="bottom" wrapText="1"/>
    </xf>
    <xf borderId="25" fillId="8" fontId="24" numFmtId="0" xfId="0" applyAlignment="1" applyBorder="1" applyFont="1">
      <alignment readingOrder="0" shrinkToFit="0" vertical="bottom" wrapText="1"/>
    </xf>
    <xf borderId="49" fillId="8" fontId="24" numFmtId="0" xfId="0" applyAlignment="1" applyBorder="1" applyFont="1">
      <alignment readingOrder="0" shrinkToFit="0" vertical="bottom" wrapText="1"/>
    </xf>
    <xf borderId="45" fillId="0" fontId="50" numFmtId="0" xfId="0" applyAlignment="1" applyBorder="1" applyFont="1">
      <alignment readingOrder="0" shrinkToFit="0" vertical="bottom" wrapText="1"/>
    </xf>
    <xf borderId="46" fillId="0" fontId="51" numFmtId="0" xfId="0" applyAlignment="1" applyBorder="1" applyFont="1">
      <alignment readingOrder="0" shrinkToFit="0" vertical="bottom" wrapText="1"/>
    </xf>
    <xf borderId="50" fillId="0" fontId="24" numFmtId="0" xfId="0" applyAlignment="1" applyBorder="1" applyFont="1">
      <alignment readingOrder="0" shrinkToFit="0" vertical="bottom" wrapText="1"/>
    </xf>
    <xf borderId="25" fillId="0" fontId="24" numFmtId="0" xfId="0" applyAlignment="1" applyBorder="1" applyFont="1">
      <alignment readingOrder="0" shrinkToFit="0" vertical="bottom" wrapText="1"/>
    </xf>
    <xf borderId="40" fillId="0" fontId="52" numFmtId="0" xfId="0" applyAlignment="1" applyBorder="1" applyFont="1">
      <alignment readingOrder="0" shrinkToFit="0" vertical="bottom" wrapText="1"/>
    </xf>
    <xf borderId="8" fillId="0" fontId="53" numFmtId="0" xfId="0" applyAlignment="1" applyBorder="1" applyFont="1">
      <alignment readingOrder="0" shrinkToFit="0" vertical="bottom" wrapText="1"/>
    </xf>
    <xf borderId="13" fillId="0" fontId="54" numFmtId="0" xfId="0" applyAlignment="1" applyBorder="1" applyFont="1">
      <alignment readingOrder="0" shrinkToFit="0" vertical="bottom" wrapText="1"/>
    </xf>
    <xf borderId="13" fillId="0" fontId="55" numFmtId="0" xfId="0" applyAlignment="1" applyBorder="1" applyFont="1">
      <alignment readingOrder="0" shrinkToFit="0" vertical="bottom" wrapText="1"/>
    </xf>
    <xf borderId="13" fillId="8" fontId="56" numFmtId="0" xfId="0" applyAlignment="1" applyBorder="1" applyFont="1">
      <alignment readingOrder="0" shrinkToFit="0" vertical="bottom" wrapText="1"/>
    </xf>
    <xf borderId="50" fillId="0" fontId="57" numFmtId="0" xfId="0" applyAlignment="1" applyBorder="1" applyFont="1">
      <alignment readingOrder="0" shrinkToFit="0" vertical="bottom" wrapText="1"/>
    </xf>
    <xf borderId="8" fillId="0" fontId="58" numFmtId="0" xfId="0" applyAlignment="1" applyBorder="1" applyFont="1">
      <alignment readingOrder="0" shrinkToFit="0" vertical="bottom" wrapText="1"/>
    </xf>
    <xf borderId="25" fillId="8" fontId="24" numFmtId="0" xfId="0" applyAlignment="1" applyBorder="1" applyFont="1">
      <alignment readingOrder="0" shrinkToFit="0" vertical="bottom" wrapText="1"/>
    </xf>
    <xf borderId="22" fillId="0" fontId="59" numFmtId="0" xfId="0" applyAlignment="1" applyBorder="1" applyFont="1">
      <alignment readingOrder="0" shrinkToFit="0" vertical="bottom" wrapText="1"/>
    </xf>
    <xf borderId="22" fillId="0" fontId="24" numFmtId="21" xfId="0" applyAlignment="1" applyBorder="1" applyFont="1" applyNumberFormat="1">
      <alignment horizontal="center" readingOrder="0" shrinkToFit="0" vertical="bottom" wrapText="1"/>
    </xf>
    <xf borderId="7" fillId="0" fontId="60" numFmtId="0" xfId="0" applyAlignment="1" applyBorder="1" applyFont="1">
      <alignment readingOrder="0" shrinkToFit="0" vertical="bottom" wrapText="1"/>
    </xf>
    <xf borderId="12" fillId="0" fontId="61" numFmtId="0" xfId="0" applyAlignment="1" applyBorder="1" applyFont="1">
      <alignment readingOrder="0" shrinkToFit="0" vertical="bottom" wrapText="1"/>
    </xf>
    <xf borderId="12" fillId="0" fontId="62" numFmtId="0" xfId="0" applyAlignment="1" applyBorder="1" applyFont="1">
      <alignment readingOrder="0" shrinkToFit="0" vertical="bottom" wrapText="1"/>
    </xf>
    <xf borderId="47" fillId="0" fontId="63" numFmtId="0" xfId="0" applyAlignment="1" applyBorder="1" applyFont="1">
      <alignment readingOrder="0" shrinkToFit="0" vertical="bottom" wrapText="1"/>
    </xf>
    <xf borderId="28" fillId="8" fontId="64" numFmtId="0" xfId="0" applyAlignment="1" applyBorder="1" applyFont="1">
      <alignment readingOrder="0" shrinkToFit="0" vertical="bottom" wrapText="1"/>
    </xf>
    <xf borderId="9" fillId="8" fontId="24" numFmtId="0" xfId="0" applyAlignment="1" applyBorder="1" applyFont="1">
      <alignment readingOrder="0" shrinkToFit="0" vertical="bottom" wrapText="1"/>
    </xf>
    <xf borderId="46" fillId="8" fontId="65" numFmtId="0" xfId="0" applyAlignment="1" applyBorder="1" applyFont="1">
      <alignment readingOrder="0" shrinkToFit="0" vertical="bottom" wrapText="1"/>
    </xf>
    <xf borderId="52" fillId="0" fontId="66" numFmtId="0" xfId="0" applyAlignment="1" applyBorder="1" applyFont="1">
      <alignment readingOrder="0" shrinkToFit="0" vertical="bottom" wrapText="1"/>
    </xf>
    <xf borderId="15" fillId="0" fontId="67" numFmtId="0" xfId="0" applyAlignment="1" applyBorder="1" applyFont="1">
      <alignment readingOrder="0" shrinkToFit="0" vertical="bottom" wrapText="1"/>
    </xf>
    <xf borderId="15" fillId="0" fontId="68" numFmtId="0" xfId="0" applyAlignment="1" applyBorder="1" applyFont="1">
      <alignment readingOrder="0" shrinkToFit="0" vertical="bottom" wrapText="1"/>
    </xf>
    <xf borderId="53" fillId="0" fontId="69" numFmtId="0" xfId="0" applyAlignment="1" applyBorder="1" applyFont="1">
      <alignment readingOrder="0" shrinkToFit="0" vertical="bottom" wrapText="1"/>
    </xf>
    <xf borderId="7" fillId="8" fontId="70" numFmtId="0" xfId="0" applyAlignment="1" applyBorder="1" applyFont="1">
      <alignment readingOrder="0" shrinkToFit="0" vertical="bottom" wrapText="1"/>
    </xf>
    <xf borderId="7" fillId="8" fontId="24" numFmtId="0" xfId="0" applyAlignment="1" applyBorder="1" applyFont="1">
      <alignment readingOrder="0" shrinkToFit="0" vertical="bottom" wrapText="1"/>
    </xf>
    <xf borderId="47" fillId="0" fontId="71" numFmtId="0" xfId="0" applyAlignment="1" applyBorder="1" applyFont="1">
      <alignment readingOrder="0" shrinkToFit="0" vertical="bottom" wrapText="1"/>
    </xf>
    <xf borderId="7" fillId="0" fontId="72" numFmtId="0" xfId="0" applyAlignment="1" applyBorder="1" applyFont="1">
      <alignment readingOrder="0" shrinkToFit="0" vertical="bottom" wrapText="1"/>
    </xf>
    <xf borderId="12" fillId="8" fontId="73" numFmtId="0" xfId="0" applyAlignment="1" applyBorder="1" applyFont="1">
      <alignment readingOrder="0" shrinkToFit="0" vertical="bottom" wrapText="1"/>
    </xf>
    <xf borderId="29" fillId="8" fontId="24" numFmtId="0" xfId="0" applyBorder="1" applyFont="1"/>
    <xf borderId="0" fillId="0" fontId="24" numFmtId="0" xfId="0" applyFont="1"/>
    <xf borderId="47" fillId="8" fontId="74" numFmtId="0" xfId="0" applyAlignment="1" applyBorder="1" applyFont="1">
      <alignment readingOrder="0" shrinkToFit="0" vertical="bottom" wrapText="1"/>
    </xf>
    <xf borderId="47" fillId="8" fontId="24" numFmtId="0" xfId="0" applyAlignment="1" applyBorder="1" applyFont="1">
      <alignment readingOrder="0" shrinkToFit="0" vertical="bottom" wrapText="1"/>
    </xf>
    <xf borderId="12" fillId="8" fontId="75" numFmtId="0" xfId="0" applyAlignment="1" applyBorder="1" applyFont="1">
      <alignment readingOrder="0" shrinkToFit="0" vertical="bottom" wrapText="1"/>
    </xf>
    <xf borderId="12" fillId="0" fontId="76" numFmtId="0" xfId="0" applyAlignment="1" applyBorder="1" applyFont="1">
      <alignment readingOrder="0" shrinkToFit="0" vertical="bottom" wrapText="1"/>
    </xf>
    <xf borderId="12" fillId="8" fontId="77" numFmtId="0" xfId="0" applyAlignment="1" applyBorder="1" applyFont="1">
      <alignment readingOrder="0" shrinkToFit="0" vertical="bottom" wrapText="1"/>
    </xf>
    <xf borderId="43" fillId="8" fontId="24" numFmtId="0" xfId="0" applyBorder="1" applyFont="1"/>
    <xf borderId="47" fillId="8" fontId="78" numFmtId="0" xfId="0" applyAlignment="1" applyBorder="1" applyFont="1">
      <alignment readingOrder="0" shrinkToFit="0" vertical="bottom" wrapText="1"/>
    </xf>
    <xf borderId="32" fillId="0" fontId="79" numFmtId="0" xfId="0" applyAlignment="1" applyBorder="1" applyFont="1">
      <alignment readingOrder="0"/>
    </xf>
    <xf borderId="29" fillId="8" fontId="79" numFmtId="0" xfId="0" applyAlignment="1" applyBorder="1" applyFont="1">
      <alignment readingOrder="0"/>
    </xf>
    <xf borderId="29" fillId="0" fontId="24" numFmtId="0" xfId="0" applyBorder="1" applyFont="1"/>
    <xf borderId="29" fillId="0" fontId="79" numFmtId="0" xfId="0" applyAlignment="1" applyBorder="1" applyFont="1">
      <alignment readingOrder="0"/>
    </xf>
    <xf borderId="43" fillId="0" fontId="79" numFmtId="0" xfId="0" applyAlignment="1" applyBorder="1" applyFont="1">
      <alignment readingOrder="0"/>
    </xf>
    <xf borderId="33" fillId="7" fontId="23" numFmtId="0" xfId="0" applyAlignment="1" applyBorder="1" applyFont="1">
      <alignment readingOrder="0" vertical="bottom"/>
    </xf>
    <xf borderId="33" fillId="7" fontId="23" numFmtId="0" xfId="0" applyAlignment="1" applyBorder="1" applyFont="1">
      <alignment horizontal="left" shrinkToFit="0" vertical="bottom" wrapText="1"/>
    </xf>
    <xf borderId="35" fillId="7" fontId="23" numFmtId="0" xfId="0" applyAlignment="1" applyBorder="1" applyFont="1">
      <alignment readingOrder="0" vertical="bottom"/>
    </xf>
    <xf borderId="29" fillId="7" fontId="23" numFmtId="0" xfId="0" applyAlignment="1" applyBorder="1" applyFont="1">
      <alignment readingOrder="0" vertical="bottom"/>
    </xf>
    <xf borderId="38" fillId="7" fontId="23" numFmtId="0" xfId="0" applyAlignment="1" applyBorder="1" applyFont="1">
      <alignment readingOrder="0" vertical="bottom"/>
    </xf>
    <xf borderId="35" fillId="7" fontId="80" numFmtId="0" xfId="0" applyAlignment="1" applyBorder="1" applyFont="1">
      <alignment horizontal="center" readingOrder="0" vertical="bottom"/>
    </xf>
    <xf borderId="54" fillId="7" fontId="23" numFmtId="0" xfId="0" applyAlignment="1" applyBorder="1" applyFont="1">
      <alignment vertical="bottom"/>
    </xf>
    <xf borderId="0" fillId="7" fontId="23" numFmtId="0" xfId="0" applyAlignment="1" applyFont="1">
      <alignment readingOrder="0" vertical="bottom"/>
    </xf>
    <xf borderId="32" fillId="0" fontId="24" numFmtId="0" xfId="0" applyAlignment="1" applyBorder="1" applyFont="1">
      <alignment readingOrder="0"/>
    </xf>
    <xf borderId="32" fillId="0" fontId="24" numFmtId="0" xfId="0" applyAlignment="1" applyBorder="1" applyFont="1">
      <alignment horizontal="left" readingOrder="0"/>
    </xf>
    <xf borderId="32" fillId="0" fontId="24" numFmtId="0" xfId="0" applyAlignment="1" applyBorder="1" applyFont="1">
      <alignment vertical="bottom"/>
    </xf>
    <xf borderId="29" fillId="0" fontId="81" numFmtId="0" xfId="0" applyAlignment="1" applyBorder="1" applyFont="1">
      <alignment vertical="bottom"/>
    </xf>
    <xf borderId="32" fillId="0" fontId="24" numFmtId="0" xfId="0" applyAlignment="1" applyBorder="1" applyFont="1">
      <alignment readingOrder="0"/>
    </xf>
    <xf borderId="39" fillId="0" fontId="82" numFmtId="0" xfId="0" applyAlignment="1" applyBorder="1" applyFont="1">
      <alignment vertical="bottom"/>
    </xf>
    <xf borderId="28" fillId="0" fontId="83" numFmtId="21" xfId="0" applyAlignment="1" applyBorder="1" applyFont="1" applyNumberFormat="1">
      <alignment horizontal="center" readingOrder="0" vertical="bottom"/>
    </xf>
    <xf borderId="52" fillId="0" fontId="84" numFmtId="0" xfId="0" applyAlignment="1" applyBorder="1" applyFont="1">
      <alignment readingOrder="0"/>
    </xf>
    <xf borderId="8" fillId="0" fontId="24" numFmtId="0" xfId="0" applyAlignment="1" applyBorder="1" applyFont="1">
      <alignment readingOrder="0"/>
    </xf>
    <xf borderId="29" fillId="0" fontId="24" numFmtId="0" xfId="0" applyAlignment="1" applyBorder="1" applyFont="1">
      <alignment readingOrder="0"/>
    </xf>
    <xf borderId="29" fillId="0" fontId="24" numFmtId="0" xfId="0" applyAlignment="1" applyBorder="1" applyFont="1">
      <alignment horizontal="left" readingOrder="0"/>
    </xf>
    <xf borderId="29" fillId="0" fontId="24" numFmtId="0" xfId="0" applyAlignment="1" applyBorder="1" applyFont="1">
      <alignment vertical="bottom"/>
    </xf>
    <xf borderId="41" fillId="0" fontId="85" numFmtId="0" xfId="0" applyAlignment="1" applyBorder="1" applyFont="1">
      <alignment vertical="bottom"/>
    </xf>
    <xf borderId="22" fillId="0" fontId="83" numFmtId="21" xfId="0" applyAlignment="1" applyBorder="1" applyFont="1" applyNumberFormat="1">
      <alignment horizontal="center" readingOrder="0" vertical="bottom"/>
    </xf>
    <xf borderId="15" fillId="0" fontId="86" numFmtId="0" xfId="0" applyAlignment="1" applyBorder="1" applyFont="1">
      <alignment readingOrder="0"/>
    </xf>
    <xf borderId="13" fillId="0" fontId="24" numFmtId="0" xfId="0" applyAlignment="1" applyBorder="1" applyFont="1">
      <alignment readingOrder="0"/>
    </xf>
    <xf borderId="41" fillId="0" fontId="87" numFmtId="0" xfId="0" applyAlignment="1" applyBorder="1" applyFont="1">
      <alignment vertical="bottom"/>
    </xf>
    <xf borderId="43" fillId="0" fontId="24" numFmtId="0" xfId="0" applyBorder="1" applyFont="1"/>
    <xf borderId="43" fillId="0" fontId="24" numFmtId="0" xfId="0" applyAlignment="1" applyBorder="1" applyFont="1">
      <alignment readingOrder="0"/>
    </xf>
    <xf borderId="43" fillId="0" fontId="24" numFmtId="0" xfId="0" applyAlignment="1" applyBorder="1" applyFont="1">
      <alignment horizontal="left" readingOrder="0"/>
    </xf>
    <xf borderId="43" fillId="0" fontId="24" numFmtId="0" xfId="0" applyAlignment="1" applyBorder="1" applyFont="1">
      <alignment vertical="bottom"/>
    </xf>
    <xf borderId="44" fillId="0" fontId="88" numFmtId="0" xfId="0" applyAlignment="1" applyBorder="1" applyFont="1">
      <alignment vertical="bottom"/>
    </xf>
    <xf borderId="45" fillId="0" fontId="83" numFmtId="21" xfId="0" applyAlignment="1" applyBorder="1" applyFont="1" applyNumberFormat="1">
      <alignment horizontal="center" readingOrder="0" vertical="bottom"/>
    </xf>
    <xf borderId="53" fillId="0" fontId="89" numFmtId="0" xfId="0" applyAlignment="1" applyBorder="1" applyFont="1">
      <alignment readingOrder="0"/>
    </xf>
    <xf borderId="50" fillId="0" fontId="24" numFmtId="0" xfId="0" applyAlignment="1" applyBorder="1" applyFont="1">
      <alignment readingOrder="0"/>
    </xf>
    <xf borderId="32" fillId="0" fontId="24" numFmtId="0" xfId="0" applyBorder="1" applyFont="1"/>
    <xf borderId="15" fillId="0" fontId="90" numFmtId="0" xfId="0" applyAlignment="1" applyBorder="1" applyFont="1">
      <alignment readingOrder="0"/>
    </xf>
    <xf borderId="39" fillId="0" fontId="91" numFmtId="0" xfId="0" applyAlignment="1" applyBorder="1" applyFont="1">
      <alignment vertical="bottom"/>
    </xf>
    <xf borderId="41" fillId="0" fontId="92" numFmtId="0" xfId="0" applyAlignment="1" applyBorder="1" applyFont="1">
      <alignment vertical="bottom"/>
    </xf>
    <xf borderId="44" fillId="0" fontId="93" numFmtId="0" xfId="0" applyAlignment="1" applyBorder="1" applyFont="1">
      <alignment vertical="bottom"/>
    </xf>
    <xf borderId="55" fillId="0" fontId="24" numFmtId="0" xfId="0" applyAlignment="1" applyBorder="1" applyFont="1">
      <alignment vertical="bottom"/>
    </xf>
    <xf borderId="11" fillId="0" fontId="94" numFmtId="0" xfId="0" applyAlignment="1" applyBorder="1" applyFont="1">
      <alignment vertical="bottom"/>
    </xf>
    <xf borderId="8" fillId="0" fontId="83" numFmtId="21" xfId="0" applyAlignment="1" applyBorder="1" applyFont="1" applyNumberFormat="1">
      <alignment horizontal="center" readingOrder="0" vertical="bottom"/>
    </xf>
    <xf borderId="9" fillId="0" fontId="24" numFmtId="0" xfId="0" applyAlignment="1" applyBorder="1" applyFont="1">
      <alignment vertical="bottom"/>
    </xf>
    <xf borderId="52" fillId="0" fontId="95" numFmtId="0" xfId="0" applyAlignment="1" applyBorder="1" applyFont="1">
      <alignment vertical="bottom"/>
    </xf>
    <xf borderId="56" fillId="0" fontId="24" numFmtId="0" xfId="0" applyAlignment="1" applyBorder="1" applyFont="1">
      <alignment vertical="bottom"/>
    </xf>
    <xf borderId="57" fillId="0" fontId="96" numFmtId="0" xfId="0" applyAlignment="1" applyBorder="1" applyFont="1">
      <alignment vertical="bottom"/>
    </xf>
    <xf borderId="51" fillId="0" fontId="83" numFmtId="21" xfId="0" applyAlignment="1" applyBorder="1" applyFont="1" applyNumberFormat="1">
      <alignment horizontal="center" readingOrder="0" vertical="bottom"/>
    </xf>
    <xf borderId="15" fillId="0" fontId="97" numFmtId="0" xfId="0" applyAlignment="1" applyBorder="1" applyFont="1">
      <alignment vertical="bottom"/>
    </xf>
    <xf borderId="58" fillId="0" fontId="24" numFmtId="0" xfId="0" applyAlignment="1" applyBorder="1" applyFont="1">
      <alignment vertical="bottom"/>
    </xf>
    <xf borderId="13" fillId="0" fontId="24" numFmtId="0" xfId="0" applyAlignment="1" applyBorder="1" applyFont="1">
      <alignment vertical="bottom"/>
    </xf>
    <xf borderId="8" fillId="0" fontId="24" numFmtId="0" xfId="0" applyAlignment="1" applyBorder="1" applyFont="1">
      <alignment vertical="bottom"/>
    </xf>
    <xf borderId="51" fillId="0" fontId="24" numFmtId="0" xfId="0" applyAlignment="1" applyBorder="1" applyFont="1">
      <alignment vertical="bottom"/>
    </xf>
    <xf borderId="22" fillId="0" fontId="24" numFmtId="0" xfId="0" applyAlignment="1" applyBorder="1" applyFont="1">
      <alignment vertical="bottom"/>
    </xf>
    <xf borderId="28" fillId="0" fontId="24" numFmtId="0" xfId="0" applyAlignment="1" applyBorder="1" applyFont="1">
      <alignment vertical="bottom"/>
    </xf>
    <xf borderId="59" fillId="0" fontId="24" numFmtId="0" xfId="0" applyAlignment="1" applyBorder="1" applyFont="1">
      <alignment vertical="bottom"/>
    </xf>
    <xf borderId="60" fillId="0" fontId="24" numFmtId="0" xfId="0" applyAlignment="1" applyBorder="1" applyFont="1">
      <alignment vertical="bottom"/>
    </xf>
    <xf borderId="30" fillId="0" fontId="24" numFmtId="0" xfId="0" applyAlignment="1" applyBorder="1" applyFont="1">
      <alignment readingOrder="0"/>
    </xf>
    <xf borderId="22" fillId="0" fontId="24" numFmtId="0" xfId="0" applyBorder="1" applyFont="1"/>
    <xf borderId="14" fillId="0" fontId="24" numFmtId="0" xfId="0" applyAlignment="1" applyBorder="1" applyFont="1">
      <alignment readingOrder="0"/>
    </xf>
    <xf borderId="58" fillId="0" fontId="24" numFmtId="0" xfId="0" applyAlignment="1" applyBorder="1" applyFont="1">
      <alignment readingOrder="0"/>
    </xf>
    <xf borderId="53" fillId="0" fontId="98" numFmtId="0" xfId="0" applyAlignment="1" applyBorder="1" applyFont="1">
      <alignment readingOrder="0"/>
    </xf>
    <xf borderId="52" fillId="0" fontId="99" numFmtId="0" xfId="0" applyAlignment="1" applyBorder="1" applyFont="1">
      <alignment readingOrder="0"/>
    </xf>
    <xf borderId="28" fillId="0" fontId="24" numFmtId="0" xfId="0" applyAlignment="1" applyBorder="1" applyFont="1">
      <alignment horizontal="left" readingOrder="0"/>
    </xf>
    <xf borderId="22" fillId="0" fontId="24" numFmtId="0" xfId="0" applyAlignment="1" applyBorder="1" applyFont="1">
      <alignment horizontal="left" readingOrder="0"/>
    </xf>
    <xf borderId="45" fillId="0" fontId="24" numFmtId="0" xfId="0" applyAlignment="1" applyBorder="1" applyFont="1">
      <alignment horizontal="left" readingOrder="0"/>
    </xf>
    <xf borderId="53" fillId="0" fontId="100" numFmtId="0" xfId="0" applyAlignment="1" applyBorder="1" applyFont="1">
      <alignment readingOrder="0"/>
    </xf>
    <xf borderId="50" fillId="0" fontId="83" numFmtId="21" xfId="0" applyAlignment="1" applyBorder="1" applyFont="1" applyNumberFormat="1">
      <alignment horizontal="center" readingOrder="0"/>
    </xf>
    <xf borderId="14" fillId="0" fontId="24" numFmtId="0" xfId="0" applyAlignment="1" applyBorder="1" applyFont="1">
      <alignment vertical="bottom"/>
    </xf>
    <xf borderId="60" fillId="8" fontId="24" numFmtId="0" xfId="0" applyAlignment="1" applyBorder="1" applyFont="1">
      <alignment vertical="bottom"/>
    </xf>
    <xf borderId="61" fillId="0" fontId="24" numFmtId="0" xfId="0" applyAlignment="1" applyBorder="1" applyFont="1">
      <alignment vertical="bottom"/>
    </xf>
    <xf borderId="39" fillId="0" fontId="101" numFmtId="0" xfId="0" applyAlignment="1" applyBorder="1" applyFont="1">
      <alignment readingOrder="0" vertical="bottom"/>
    </xf>
    <xf borderId="28" fillId="0" fontId="83" numFmtId="21" xfId="0" applyAlignment="1" applyBorder="1" applyFont="1" applyNumberFormat="1">
      <alignment horizontal="center" readingOrder="0" vertical="bottom"/>
    </xf>
    <xf borderId="62" fillId="0" fontId="102" numFmtId="0" xfId="0" applyAlignment="1" applyBorder="1" applyFont="1">
      <alignment vertical="bottom"/>
    </xf>
    <xf borderId="59" fillId="0" fontId="83" numFmtId="21" xfId="0" applyAlignment="1" applyBorder="1" applyFont="1" applyNumberFormat="1">
      <alignment horizontal="center" readingOrder="0" vertical="bottom"/>
    </xf>
    <xf borderId="63" fillId="0" fontId="103" numFmtId="0" xfId="0" applyAlignment="1" applyBorder="1" applyFont="1">
      <alignment vertical="bottom"/>
    </xf>
    <xf borderId="32" fillId="0" fontId="24" numFmtId="0" xfId="0" applyAlignment="1" applyBorder="1" applyFont="1">
      <alignment horizontal="left" readingOrder="0"/>
    </xf>
    <xf borderId="39" fillId="0" fontId="104" numFmtId="0" xfId="0" applyAlignment="1" applyBorder="1" applyFont="1">
      <alignment readingOrder="0" vertical="bottom"/>
    </xf>
    <xf borderId="8" fillId="0" fontId="105" numFmtId="0" xfId="0" applyAlignment="1" applyBorder="1" applyFont="1">
      <alignment readingOrder="0"/>
    </xf>
    <xf borderId="12" fillId="0" fontId="24" numFmtId="0" xfId="0" applyAlignment="1" applyBorder="1" applyFont="1">
      <alignment readingOrder="0"/>
    </xf>
    <xf borderId="8" fillId="8" fontId="83" numFmtId="0" xfId="0" applyAlignment="1" applyBorder="1" applyFont="1">
      <alignment horizontal="left" readingOrder="0" shrinkToFit="0" vertical="bottom" wrapText="1"/>
    </xf>
    <xf borderId="29" fillId="0" fontId="24" numFmtId="0" xfId="0" applyAlignment="1" applyBorder="1" applyFont="1">
      <alignment horizontal="left" readingOrder="0"/>
    </xf>
    <xf borderId="41" fillId="0" fontId="106" numFmtId="0" xfId="0" applyAlignment="1" applyBorder="1" applyFont="1">
      <alignment readingOrder="0" vertical="bottom"/>
    </xf>
    <xf borderId="13" fillId="0" fontId="107" numFmtId="0" xfId="0" applyAlignment="1" applyBorder="1" applyFont="1">
      <alignment readingOrder="0"/>
    </xf>
    <xf borderId="29" fillId="8" fontId="24" numFmtId="0" xfId="0" applyAlignment="1" applyBorder="1" applyFont="1">
      <alignment vertical="bottom"/>
    </xf>
    <xf borderId="32" fillId="8" fontId="24" numFmtId="0" xfId="0" applyAlignment="1" applyBorder="1" applyFont="1">
      <alignment vertical="bottom"/>
    </xf>
    <xf borderId="58" fillId="8" fontId="24" numFmtId="0" xfId="0" applyAlignment="1" applyBorder="1" applyFont="1">
      <alignment vertical="bottom"/>
    </xf>
    <xf borderId="43" fillId="0" fontId="24" numFmtId="0" xfId="0" applyAlignment="1" applyBorder="1" applyFont="1">
      <alignment horizontal="left" readingOrder="0"/>
    </xf>
    <xf borderId="44" fillId="0" fontId="108" numFmtId="0" xfId="0" applyAlignment="1" applyBorder="1" applyFont="1">
      <alignment readingOrder="0" vertical="bottom"/>
    </xf>
    <xf borderId="59" fillId="0" fontId="83" numFmtId="21" xfId="0" applyAlignment="1" applyBorder="1" applyFont="1" applyNumberFormat="1">
      <alignment horizontal="center" readingOrder="0" vertical="bottom"/>
    </xf>
    <xf borderId="50" fillId="0" fontId="109" numFmtId="0" xfId="0" applyAlignment="1" applyBorder="1" applyFont="1">
      <alignment readingOrder="0"/>
    </xf>
    <xf borderId="47" fillId="0" fontId="24" numFmtId="0" xfId="0" applyAlignment="1" applyBorder="1" applyFont="1">
      <alignment readingOrder="0"/>
    </xf>
    <xf borderId="39" fillId="8" fontId="110" numFmtId="0" xfId="0" applyAlignment="1" applyBorder="1" applyFont="1">
      <alignment vertical="bottom"/>
    </xf>
    <xf borderId="28" fillId="8" fontId="83" numFmtId="21" xfId="0" applyAlignment="1" applyBorder="1" applyFont="1" applyNumberFormat="1">
      <alignment horizontal="center" readingOrder="0" vertical="bottom"/>
    </xf>
    <xf borderId="62" fillId="8" fontId="111" numFmtId="0" xfId="0" applyAlignment="1" applyBorder="1" applyFont="1">
      <alignment vertical="bottom"/>
    </xf>
    <xf borderId="59" fillId="8" fontId="83" numFmtId="21" xfId="0" applyAlignment="1" applyBorder="1" applyFont="1" applyNumberFormat="1">
      <alignment horizontal="center" readingOrder="0" vertical="bottom"/>
    </xf>
    <xf borderId="41" fillId="8" fontId="112" numFmtId="0" xfId="0" applyAlignment="1" applyBorder="1" applyFont="1">
      <alignment vertical="bottom"/>
    </xf>
    <xf borderId="62" fillId="0" fontId="113" numFmtId="0" xfId="0" applyAlignment="1" applyBorder="1" applyFont="1">
      <alignment vertical="bottom"/>
    </xf>
    <xf borderId="63" fillId="0" fontId="114" numFmtId="0" xfId="0" applyAlignment="1" applyBorder="1" applyFont="1">
      <alignment vertical="bottom"/>
    </xf>
    <xf borderId="9" fillId="0" fontId="24" numFmtId="0" xfId="0" applyAlignment="1" applyBorder="1" applyFont="1">
      <alignment readingOrder="0"/>
    </xf>
    <xf borderId="49" fillId="0" fontId="24" numFmtId="0" xfId="0" applyAlignment="1" applyBorder="1" applyFont="1">
      <alignment readingOrder="0"/>
    </xf>
    <xf borderId="62" fillId="0" fontId="115" numFmtId="0" xfId="0" applyAlignment="1" applyBorder="1" applyFont="1">
      <alignment readingOrder="0" vertical="bottom"/>
    </xf>
    <xf borderId="51" fillId="0" fontId="83" numFmtId="21" xfId="0" applyAlignment="1" applyBorder="1" applyFont="1" applyNumberFormat="1">
      <alignment horizontal="center" readingOrder="0" vertical="bottom"/>
    </xf>
    <xf borderId="28" fillId="0" fontId="24" numFmtId="0" xfId="0" applyAlignment="1" applyBorder="1" applyFont="1">
      <alignment readingOrder="0"/>
    </xf>
    <xf borderId="22" fillId="0" fontId="24" numFmtId="0" xfId="0" applyAlignment="1" applyBorder="1" applyFont="1">
      <alignment readingOrder="0"/>
    </xf>
    <xf borderId="45" fillId="0" fontId="24" numFmtId="0" xfId="0" applyAlignment="1" applyBorder="1" applyFont="1">
      <alignment readingOrder="0"/>
    </xf>
    <xf borderId="39" fillId="0" fontId="116" numFmtId="0" xfId="0" applyAlignment="1" applyBorder="1" applyFont="1">
      <alignment readingOrder="0"/>
    </xf>
    <xf borderId="28" fillId="0" fontId="83" numFmtId="21" xfId="0" applyAlignment="1" applyBorder="1" applyFont="1" applyNumberFormat="1">
      <alignment horizontal="center" readingOrder="0"/>
    </xf>
    <xf borderId="41" fillId="0" fontId="117" numFmtId="0" xfId="0" applyAlignment="1" applyBorder="1" applyFont="1">
      <alignment readingOrder="0"/>
    </xf>
    <xf borderId="58" fillId="0" fontId="24" numFmtId="0" xfId="0" applyAlignment="1" applyBorder="1" applyFont="1">
      <alignment horizontal="left" readingOrder="0"/>
    </xf>
    <xf borderId="44" fillId="0" fontId="118" numFmtId="0" xfId="0" applyAlignment="1" applyBorder="1" applyFont="1">
      <alignment readingOrder="0"/>
    </xf>
    <xf borderId="59" fillId="0" fontId="83" numFmtId="21" xfId="0" applyAlignment="1" applyBorder="1" applyFont="1" applyNumberFormat="1">
      <alignment horizontal="center" readingOrder="0"/>
    </xf>
    <xf borderId="43" fillId="0" fontId="119" numFmtId="0" xfId="0" applyAlignment="1" applyBorder="1" applyFont="1">
      <alignment readingOrder="0"/>
    </xf>
    <xf borderId="15" fillId="0" fontId="120" numFmtId="0" xfId="0" applyAlignment="1" applyBorder="1" applyFont="1">
      <alignment vertical="bottom"/>
    </xf>
    <xf borderId="52" fillId="0" fontId="121" numFmtId="0" xfId="0" applyAlignment="1" applyBorder="1" applyFont="1">
      <alignment vertical="bottom"/>
    </xf>
    <xf borderId="57" fillId="0" fontId="122" numFmtId="0" xfId="0" applyAlignment="1" applyBorder="1" applyFont="1">
      <alignment vertical="bottom"/>
    </xf>
    <xf borderId="31" fillId="8" fontId="24" numFmtId="0" xfId="0" applyAlignment="1" applyBorder="1" applyFont="1">
      <alignment vertical="bottom"/>
    </xf>
    <xf borderId="43" fillId="8" fontId="24" numFmtId="0" xfId="0" applyAlignment="1" applyBorder="1" applyFont="1">
      <alignment vertical="bottom"/>
    </xf>
    <xf borderId="11" fillId="0" fontId="123" numFmtId="0" xfId="0" applyAlignment="1" applyBorder="1" applyFont="1">
      <alignment vertical="bottom"/>
    </xf>
    <xf borderId="43" fillId="8" fontId="83" numFmtId="0" xfId="0" applyAlignment="1" applyBorder="1" applyFont="1">
      <alignment horizontal="left" vertical="bottom"/>
    </xf>
    <xf borderId="44" fillId="0" fontId="124" numFmtId="0" xfId="0" applyAlignment="1" applyBorder="1" applyFont="1">
      <alignment readingOrder="0"/>
    </xf>
    <xf borderId="50" fillId="0" fontId="83" numFmtId="21" xfId="0" applyAlignment="1" applyBorder="1" applyFont="1" applyNumberFormat="1">
      <alignment horizontal="center" readingOrder="0"/>
    </xf>
    <xf borderId="8" fillId="0" fontId="125" numFmtId="0" xfId="0" applyAlignment="1" applyBorder="1" applyFont="1">
      <alignment readingOrder="0"/>
    </xf>
    <xf borderId="7" fillId="0" fontId="24" numFmtId="0" xfId="0" applyAlignment="1" applyBorder="1" applyFont="1">
      <alignment readingOrder="0"/>
    </xf>
    <xf borderId="13" fillId="0" fontId="126" numFmtId="0" xfId="0" applyAlignment="1" applyBorder="1" applyFont="1">
      <alignment readingOrder="0"/>
    </xf>
    <xf borderId="50" fillId="0" fontId="127" numFmtId="0" xfId="0" applyAlignment="1" applyBorder="1" applyFont="1">
      <alignment readingOrder="0"/>
    </xf>
    <xf borderId="15" fillId="0" fontId="128" numFmtId="0" xfId="0" applyAlignment="1" applyBorder="1" applyFont="1">
      <alignment readingOrder="0" vertical="bottom"/>
    </xf>
    <xf borderId="8" fillId="0" fontId="83" numFmtId="21" xfId="0" applyAlignment="1" applyBorder="1" applyFont="1" applyNumberFormat="1">
      <alignment horizontal="center" readingOrder="0" vertical="bottom"/>
    </xf>
    <xf borderId="29" fillId="0" fontId="83" numFmtId="0" xfId="0" applyAlignment="1" applyBorder="1" applyFont="1">
      <alignment horizontal="left" readingOrder="0"/>
    </xf>
    <xf borderId="43" fillId="0" fontId="83" numFmtId="0" xfId="0" applyAlignment="1" applyBorder="1" applyFont="1">
      <alignment horizontal="left" readingOrder="0"/>
    </xf>
    <xf borderId="64" fillId="0" fontId="24" numFmtId="0" xfId="0" applyAlignment="1" applyBorder="1" applyFont="1">
      <alignment readingOrder="0"/>
    </xf>
    <xf borderId="29" fillId="8" fontId="24" numFmtId="0" xfId="0" applyAlignment="1" applyBorder="1" applyFont="1">
      <alignment readingOrder="0"/>
    </xf>
    <xf borderId="26" fillId="0" fontId="83" numFmtId="21" xfId="0" applyAlignment="1" applyBorder="1" applyFont="1" applyNumberFormat="1">
      <alignment horizontal="center" readingOrder="0" vertical="bottom"/>
    </xf>
    <xf borderId="15" fillId="0" fontId="129" numFmtId="0" xfId="0" applyAlignment="1" applyBorder="1" applyFont="1">
      <alignment readingOrder="0"/>
    </xf>
    <xf borderId="13" fillId="0" fontId="83" numFmtId="21" xfId="0" applyAlignment="1" applyBorder="1" applyFont="1" applyNumberFormat="1">
      <alignment horizontal="center" readingOrder="0"/>
    </xf>
    <xf borderId="45" fillId="0" fontId="24" numFmtId="0" xfId="0" applyAlignment="1" applyBorder="1" applyFont="1">
      <alignment vertical="bottom"/>
    </xf>
    <xf borderId="41" fillId="0" fontId="130" numFmtId="0" xfId="0" applyAlignment="1" applyBorder="1" applyFont="1">
      <alignment readingOrder="0"/>
    </xf>
    <xf borderId="28" fillId="0" fontId="83" numFmtId="21" xfId="0" applyAlignment="1" applyBorder="1" applyFont="1" applyNumberFormat="1">
      <alignment horizontal="center" readingOrder="0"/>
    </xf>
    <xf borderId="13" fillId="0" fontId="83" numFmtId="21" xfId="0" applyAlignment="1" applyBorder="1" applyFont="1" applyNumberFormat="1">
      <alignment horizontal="center" readingOrder="0" vertical="bottom"/>
    </xf>
    <xf borderId="22" fillId="0" fontId="83" numFmtId="21" xfId="0" applyAlignment="1" applyBorder="1" applyFont="1" applyNumberFormat="1">
      <alignment horizontal="center" readingOrder="0"/>
    </xf>
    <xf borderId="52" fillId="0" fontId="131" numFmtId="0" xfId="0" applyAlignment="1" applyBorder="1" applyFont="1">
      <alignment readingOrder="0"/>
    </xf>
    <xf borderId="8" fillId="0" fontId="83" numFmtId="21" xfId="0" applyAlignment="1" applyBorder="1" applyFont="1" applyNumberFormat="1">
      <alignment horizontal="center" readingOrder="0"/>
    </xf>
    <xf borderId="40" fillId="0" fontId="132" numFmtId="0" xfId="0" applyAlignment="1" applyBorder="1" applyFont="1">
      <alignment readingOrder="0"/>
    </xf>
    <xf borderId="42" fillId="0" fontId="133" numFmtId="0" xfId="0" applyAlignment="1" applyBorder="1" applyFont="1">
      <alignment readingOrder="0"/>
    </xf>
    <xf borderId="42" fillId="0" fontId="134" numFmtId="0" xfId="0" applyAlignment="1" applyBorder="1" applyFont="1">
      <alignment readingOrder="0"/>
    </xf>
    <xf borderId="46" fillId="0" fontId="135" numFmtId="0" xfId="0" applyAlignment="1" applyBorder="1" applyFont="1">
      <alignment readingOrder="0"/>
    </xf>
    <xf borderId="32" fillId="8" fontId="24" numFmtId="0" xfId="0" applyAlignment="1" applyBorder="1" applyFont="1">
      <alignment readingOrder="0" vertical="bottom"/>
    </xf>
    <xf borderId="32" fillId="0" fontId="83" numFmtId="0" xfId="0" applyAlignment="1" applyBorder="1" applyFont="1">
      <alignment horizontal="left" readingOrder="0"/>
    </xf>
    <xf borderId="29" fillId="8" fontId="24" numFmtId="0" xfId="0" applyAlignment="1" applyBorder="1" applyFont="1">
      <alignment readingOrder="0" vertical="bottom"/>
    </xf>
    <xf borderId="43" fillId="8" fontId="24" numFmtId="0" xfId="0" applyAlignment="1" applyBorder="1" applyFont="1">
      <alignment readingOrder="0" vertical="bottom"/>
    </xf>
    <xf borderId="58" fillId="0" fontId="24" numFmtId="0" xfId="0" applyAlignment="1" applyBorder="1" applyFont="1">
      <alignment horizontal="left" readingOrder="0"/>
    </xf>
    <xf borderId="59" fillId="0" fontId="24" numFmtId="0" xfId="0" applyAlignment="1" applyBorder="1" applyFont="1">
      <alignment vertical="bottom"/>
    </xf>
    <xf borderId="53" fillId="0" fontId="136" numFmtId="0" xfId="0" applyAlignment="1" applyBorder="1" applyFont="1">
      <alignment readingOrder="0"/>
    </xf>
    <xf borderId="51" fillId="0" fontId="83" numFmtId="21" xfId="0" applyAlignment="1" applyBorder="1" applyFont="1" applyNumberFormat="1">
      <alignment horizontal="center" readingOrder="0"/>
    </xf>
    <xf borderId="51" fillId="0" fontId="137" numFmtId="0" xfId="0" applyAlignment="1" applyBorder="1" applyFont="1">
      <alignment readingOrder="0"/>
    </xf>
    <xf borderId="9" fillId="8" fontId="24" numFmtId="0" xfId="0" applyAlignment="1" applyBorder="1" applyFont="1">
      <alignment vertical="bottom"/>
    </xf>
    <xf borderId="56" fillId="8" fontId="24" numFmtId="0" xfId="0" applyAlignment="1" applyBorder="1" applyFont="1">
      <alignment vertical="bottom"/>
    </xf>
    <xf borderId="51" fillId="0" fontId="83" numFmtId="21" xfId="0" applyAlignment="1" applyBorder="1" applyFont="1" applyNumberFormat="1">
      <alignment horizontal="center" readingOrder="0"/>
    </xf>
    <xf borderId="32" fillId="8" fontId="24" numFmtId="0" xfId="0" applyAlignment="1" applyBorder="1" applyFont="1">
      <alignment readingOrder="0"/>
    </xf>
    <xf borderId="60" fillId="0" fontId="24" numFmtId="0" xfId="0" applyAlignment="1" applyBorder="1" applyFont="1">
      <alignment vertical="bottom"/>
    </xf>
    <xf borderId="29" fillId="0" fontId="24" numFmtId="0" xfId="0" applyAlignment="1" applyBorder="1" applyFont="1">
      <alignment vertical="bottom"/>
    </xf>
    <xf borderId="63" fillId="0" fontId="138" numFmtId="0" xfId="0" applyAlignment="1" applyBorder="1" applyFont="1">
      <alignment readingOrder="0" vertical="bottom"/>
    </xf>
    <xf borderId="32" fillId="0" fontId="24" numFmtId="0" xfId="0" applyAlignment="1" applyBorder="1" applyFont="1">
      <alignment vertical="bottom"/>
    </xf>
    <xf borderId="29" fillId="0" fontId="24" numFmtId="0" xfId="0" applyAlignment="1" applyBorder="1" applyFont="1">
      <alignment readingOrder="0" vertical="bottom"/>
    </xf>
    <xf borderId="32" fillId="0" fontId="83" numFmtId="0" xfId="0" applyAlignment="1" applyBorder="1" applyFont="1">
      <alignment readingOrder="0" vertical="bottom"/>
    </xf>
    <xf borderId="58" fillId="0" fontId="24" numFmtId="0" xfId="0" applyAlignment="1" applyBorder="1" applyFont="1">
      <alignment vertical="bottom"/>
    </xf>
    <xf borderId="58" fillId="0" fontId="83" numFmtId="0" xfId="0" applyAlignment="1" applyBorder="1" applyFont="1">
      <alignment readingOrder="0" vertical="bottom"/>
    </xf>
    <xf borderId="59" fillId="0" fontId="83" numFmtId="21" xfId="0" applyAlignment="1" applyBorder="1" applyFont="1" applyNumberFormat="1">
      <alignment horizontal="center" readingOrder="0"/>
    </xf>
    <xf borderId="11" fillId="0" fontId="139" numFmtId="0" xfId="0" applyAlignment="1" applyBorder="1" applyFont="1">
      <alignment vertical="bottom"/>
    </xf>
    <xf borderId="9" fillId="0" fontId="140" numFmtId="0" xfId="0" applyAlignment="1" applyBorder="1" applyFont="1">
      <alignment readingOrder="0"/>
    </xf>
    <xf borderId="52" fillId="0" fontId="141" numFmtId="0" xfId="0" applyAlignment="1" applyBorder="1" applyFont="1">
      <alignment vertical="bottom"/>
    </xf>
    <xf borderId="14" fillId="0" fontId="142" numFmtId="0" xfId="0" applyAlignment="1" applyBorder="1" applyFont="1">
      <alignment readingOrder="0"/>
    </xf>
    <xf borderId="31" fillId="0" fontId="24" numFmtId="0" xfId="0" applyAlignment="1" applyBorder="1" applyFont="1">
      <alignment vertical="bottom"/>
    </xf>
    <xf borderId="43" fillId="0" fontId="24" numFmtId="0" xfId="0" applyAlignment="1" applyBorder="1" applyFont="1">
      <alignment vertical="bottom"/>
    </xf>
    <xf borderId="45" fillId="0" fontId="24" numFmtId="0" xfId="0" applyAlignment="1" applyBorder="1" applyFont="1">
      <alignment horizontal="left" readingOrder="0"/>
    </xf>
    <xf borderId="57" fillId="0" fontId="143" numFmtId="0" xfId="0" applyAlignment="1" applyBorder="1" applyFont="1">
      <alignment vertical="bottom"/>
    </xf>
    <xf borderId="49" fillId="0" fontId="144" numFmtId="0" xfId="0" applyAlignment="1" applyBorder="1" applyFont="1">
      <alignment readingOrder="0"/>
    </xf>
    <xf borderId="32" fillId="8" fontId="24" numFmtId="0" xfId="0" applyAlignment="1" applyBorder="1" applyFont="1">
      <alignment vertical="bottom"/>
    </xf>
    <xf borderId="41" fillId="0" fontId="145" numFmtId="0" xfId="0" applyAlignment="1" applyBorder="1" applyFont="1">
      <alignment readingOrder="0" vertical="bottom"/>
    </xf>
    <xf borderId="29" fillId="8" fontId="24" numFmtId="0" xfId="0" applyAlignment="1" applyBorder="1" applyFont="1">
      <alignment vertical="bottom"/>
    </xf>
    <xf borderId="39" fillId="0" fontId="146" numFmtId="0" xfId="0" applyAlignment="1" applyBorder="1" applyFont="1">
      <alignment vertical="bottom"/>
    </xf>
    <xf borderId="43" fillId="8" fontId="24" numFmtId="0" xfId="0" applyAlignment="1" applyBorder="1" applyFont="1">
      <alignment vertical="bottom"/>
    </xf>
    <xf borderId="62" fillId="0" fontId="147" numFmtId="0" xfId="0" applyAlignment="1" applyBorder="1" applyFont="1">
      <alignment vertical="bottom"/>
    </xf>
    <xf borderId="32" fillId="8" fontId="148" numFmtId="0" xfId="0" applyAlignment="1" applyBorder="1" applyFont="1">
      <alignment vertical="bottom"/>
    </xf>
    <xf borderId="41" fillId="0" fontId="149" numFmtId="0" xfId="0" applyAlignment="1" applyBorder="1" applyFont="1">
      <alignment vertical="bottom"/>
    </xf>
    <xf borderId="29" fillId="8" fontId="148" numFmtId="0" xfId="0" applyAlignment="1" applyBorder="1" applyFont="1">
      <alignment vertical="bottom"/>
    </xf>
    <xf borderId="43" fillId="8" fontId="148" numFmtId="0" xfId="0" applyAlignment="1" applyBorder="1" applyFont="1">
      <alignment vertical="bottom"/>
    </xf>
    <xf borderId="15" fillId="0" fontId="150" numFmtId="0" xfId="0" applyAlignment="1" applyBorder="1" applyFont="1">
      <alignment vertical="bottom"/>
    </xf>
    <xf borderId="45" fillId="0" fontId="24" numFmtId="0" xfId="0" applyAlignment="1" applyBorder="1" applyFont="1">
      <alignment vertical="bottom"/>
    </xf>
    <xf borderId="63" fillId="0" fontId="151" numFmtId="0" xfId="0" applyAlignment="1" applyBorder="1" applyFont="1">
      <alignment vertical="bottom"/>
    </xf>
    <xf borderId="29" fillId="8" fontId="24" numFmtId="0" xfId="0" applyAlignment="1" applyBorder="1" applyFont="1">
      <alignment horizontal="left" readingOrder="0"/>
    </xf>
    <xf borderId="39" fillId="8" fontId="152" numFmtId="0" xfId="0" applyAlignment="1" applyBorder="1" applyFont="1">
      <alignment vertical="bottom"/>
    </xf>
    <xf borderId="12" fillId="8" fontId="24" numFmtId="0" xfId="0" applyAlignment="1" applyBorder="1" applyFont="1">
      <alignment readingOrder="0"/>
    </xf>
    <xf borderId="58" fillId="8" fontId="24" numFmtId="0" xfId="0" applyAlignment="1" applyBorder="1" applyFont="1">
      <alignment vertical="bottom"/>
    </xf>
    <xf borderId="9" fillId="0" fontId="24" numFmtId="0" xfId="0" applyAlignment="1" applyBorder="1" applyFont="1">
      <alignment horizontal="left" readingOrder="0"/>
    </xf>
    <xf borderId="56" fillId="0" fontId="24" numFmtId="0" xfId="0" applyAlignment="1" applyBorder="1" applyFont="1">
      <alignment horizontal="left" readingOrder="0"/>
    </xf>
    <xf borderId="9" fillId="0" fontId="153" numFmtId="0" xfId="0" applyAlignment="1" applyBorder="1" applyFont="1">
      <alignment readingOrder="0"/>
    </xf>
    <xf borderId="14" fillId="0" fontId="154" numFmtId="0" xfId="0" applyAlignment="1" applyBorder="1" applyFont="1">
      <alignment readingOrder="0"/>
    </xf>
    <xf borderId="44" fillId="0" fontId="155" numFmtId="0" xfId="0" applyAlignment="1" applyBorder="1" applyFont="1">
      <alignment vertical="bottom"/>
    </xf>
    <xf borderId="49" fillId="0" fontId="156" numFmtId="0" xfId="0" applyAlignment="1" applyBorder="1" applyFont="1">
      <alignment readingOrder="0"/>
    </xf>
    <xf borderId="22" fillId="8" fontId="24" numFmtId="0" xfId="0" applyAlignment="1" applyBorder="1" applyFont="1">
      <alignment vertical="bottom"/>
    </xf>
    <xf borderId="28" fillId="8" fontId="24" numFmtId="0" xfId="0" applyAlignment="1" applyBorder="1" applyFont="1">
      <alignment vertical="bottom"/>
    </xf>
    <xf borderId="29" fillId="9" fontId="24" numFmtId="0" xfId="0" applyAlignment="1" applyBorder="1" applyFill="1" applyFont="1">
      <alignment readingOrder="0" shrinkToFit="0" vertical="bottom" wrapText="1"/>
    </xf>
    <xf borderId="59" fillId="8" fontId="24" numFmtId="0" xfId="0" applyAlignment="1" applyBorder="1" applyFont="1">
      <alignment vertical="bottom"/>
    </xf>
    <xf borderId="60" fillId="8" fontId="24" numFmtId="0" xfId="0" applyAlignment="1" applyBorder="1" applyFont="1">
      <alignment vertical="bottom"/>
    </xf>
    <xf borderId="22" fillId="0" fontId="83" numFmtId="21" xfId="0" applyAlignment="1" applyBorder="1" applyFont="1" applyNumberFormat="1">
      <alignment horizontal="center" readingOrder="0" vertical="bottom"/>
    </xf>
    <xf borderId="45" fillId="8" fontId="24" numFmtId="0" xfId="0" applyAlignment="1" applyBorder="1" applyFont="1">
      <alignment vertical="bottom"/>
    </xf>
    <xf borderId="9" fillId="0" fontId="157" numFmtId="0" xfId="0" applyAlignment="1" applyBorder="1" applyFont="1">
      <alignment readingOrder="0"/>
    </xf>
    <xf borderId="14" fillId="0" fontId="158" numFmtId="0" xfId="0" applyAlignment="1" applyBorder="1" applyFont="1">
      <alignment readingOrder="0"/>
    </xf>
    <xf borderId="0" fillId="0" fontId="83" numFmtId="0" xfId="0" applyAlignment="1" applyFont="1">
      <alignment horizontal="left" readingOrder="0"/>
    </xf>
    <xf borderId="0" fillId="0" fontId="83" numFmtId="21" xfId="0" applyAlignment="1" applyFont="1" applyNumberFormat="1">
      <alignment horizontal="center" readingOrder="0" vertical="bottom"/>
    </xf>
    <xf borderId="45" fillId="0" fontId="83" numFmtId="21" xfId="0" applyAlignment="1" applyBorder="1" applyFont="1" applyNumberFormat="1">
      <alignment horizontal="center" readingOrder="0" vertical="bottom"/>
    </xf>
    <xf borderId="32" fillId="0" fontId="24" numFmtId="0" xfId="0" applyAlignment="1" applyBorder="1" applyFont="1">
      <alignment readingOrder="0" vertical="bottom"/>
    </xf>
    <xf borderId="0" fillId="8" fontId="159" numFmtId="0" xfId="0" applyAlignment="1" applyFont="1">
      <alignment readingOrder="0" shrinkToFit="0" wrapText="0"/>
    </xf>
    <xf borderId="43" fillId="0" fontId="24" numFmtId="0" xfId="0" applyAlignment="1" applyBorder="1" applyFont="1">
      <alignment readingOrder="0" vertical="bottom"/>
    </xf>
    <xf borderId="49" fillId="0" fontId="160" numFmtId="0" xfId="0" applyAlignment="1" applyBorder="1" applyFont="1">
      <alignment readingOrder="0"/>
    </xf>
    <xf borderId="32" fillId="8" fontId="9" numFmtId="0" xfId="0" applyAlignment="1" applyBorder="1" applyFont="1">
      <alignment vertical="bottom"/>
    </xf>
    <xf borderId="65" fillId="0" fontId="161" numFmtId="0" xfId="0" applyAlignment="1" applyBorder="1" applyFont="1">
      <alignment readingOrder="0" vertical="bottom"/>
    </xf>
    <xf borderId="23" fillId="0" fontId="83" numFmtId="21" xfId="0" applyAlignment="1" applyBorder="1" applyFont="1" applyNumberFormat="1">
      <alignment horizontal="center" readingOrder="0" vertical="bottom"/>
    </xf>
    <xf borderId="22" fillId="0" fontId="24" numFmtId="0" xfId="0" applyAlignment="1" applyBorder="1" applyFont="1">
      <alignment readingOrder="0" vertical="bottom"/>
    </xf>
    <xf borderId="28" fillId="0" fontId="24" numFmtId="0" xfId="0" applyAlignment="1" applyBorder="1" applyFont="1">
      <alignment readingOrder="0" vertical="bottom"/>
    </xf>
    <xf borderId="45" fillId="0" fontId="24" numFmtId="0" xfId="0" applyAlignment="1" applyBorder="1" applyFont="1">
      <alignment readingOrder="0" vertical="bottom"/>
    </xf>
    <xf borderId="32" fillId="8" fontId="24" numFmtId="0" xfId="0" applyAlignment="1" applyBorder="1" applyFont="1">
      <alignment horizontal="left" readingOrder="0"/>
    </xf>
    <xf borderId="7" fillId="8" fontId="24" numFmtId="0" xfId="0" applyAlignment="1" applyBorder="1" applyFont="1">
      <alignment readingOrder="0"/>
    </xf>
    <xf borderId="32" fillId="0" fontId="24" numFmtId="0" xfId="0" applyAlignment="1" applyBorder="1" applyFont="1">
      <alignment readingOrder="0"/>
    </xf>
    <xf borderId="58" fillId="0" fontId="24" numFmtId="0" xfId="0" applyAlignment="1" applyBorder="1" applyFont="1">
      <alignment readingOrder="0"/>
    </xf>
    <xf borderId="66" fillId="0" fontId="24" numFmtId="0" xfId="0" applyAlignment="1" applyBorder="1" applyFont="1">
      <alignment readingOrder="0"/>
    </xf>
    <xf borderId="0" fillId="0" fontId="162" numFmtId="0" xfId="0" applyAlignment="1" applyFont="1">
      <alignment readingOrder="0"/>
    </xf>
    <xf borderId="0" fillId="0" fontId="24" numFmtId="0" xfId="0" applyAlignment="1" applyFont="1">
      <alignment readingOrder="0"/>
    </xf>
    <xf borderId="0" fillId="0" fontId="163" numFmtId="0" xfId="0" applyAlignment="1" applyFont="1">
      <alignment readingOrder="0"/>
    </xf>
    <xf borderId="29" fillId="8" fontId="164" numFmtId="0" xfId="0" applyAlignment="1" applyBorder="1" applyFont="1">
      <alignment vertical="bottom"/>
    </xf>
    <xf borderId="14" fillId="0" fontId="165" numFmtId="0" xfId="0" applyAlignment="1" applyBorder="1" applyFont="1">
      <alignment readingOrder="0"/>
    </xf>
    <xf borderId="51" fillId="0" fontId="24" numFmtId="0" xfId="0" applyAlignment="1" applyBorder="1" applyFont="1">
      <alignment horizontal="left" readingOrder="0"/>
    </xf>
    <xf borderId="62" fillId="0" fontId="166" numFmtId="0" xfId="0" applyAlignment="1" applyBorder="1" applyFont="1">
      <alignment readingOrder="0"/>
    </xf>
    <xf borderId="56" fillId="0" fontId="167" numFmtId="0" xfId="0" applyAlignment="1" applyBorder="1" applyFont="1">
      <alignment readingOrder="0"/>
    </xf>
    <xf borderId="41" fillId="8" fontId="168" numFmtId="0" xfId="0" applyAlignment="1" applyBorder="1" applyFont="1">
      <alignment readingOrder="0"/>
    </xf>
    <xf borderId="22" fillId="8" fontId="83" numFmtId="21" xfId="0" applyAlignment="1" applyBorder="1" applyFont="1" applyNumberFormat="1">
      <alignment horizontal="center" readingOrder="0"/>
    </xf>
    <xf borderId="58" fillId="0" fontId="24" numFmtId="0" xfId="0" applyAlignment="1" applyBorder="1" applyFont="1">
      <alignment readingOrder="0" vertical="bottom"/>
    </xf>
    <xf borderId="45" fillId="0" fontId="83" numFmtId="21" xfId="0" applyAlignment="1" applyBorder="1" applyFont="1" applyNumberFormat="1">
      <alignment horizontal="center" readingOrder="0"/>
    </xf>
    <xf borderId="67" fillId="7" fontId="23" numFmtId="0" xfId="0" applyAlignment="1" applyBorder="1" applyFont="1">
      <alignment readingOrder="0" vertical="bottom"/>
    </xf>
    <xf borderId="68" fillId="7" fontId="23" numFmtId="0" xfId="0" applyAlignment="1" applyBorder="1" applyFont="1">
      <alignment readingOrder="0" shrinkToFit="0" vertical="bottom" wrapText="1"/>
    </xf>
    <xf borderId="69" fillId="7" fontId="23" numFmtId="0" xfId="0" applyAlignment="1" applyBorder="1" applyFont="1">
      <alignment shrinkToFit="0" vertical="bottom" wrapText="1"/>
    </xf>
    <xf borderId="70" fillId="7" fontId="23" numFmtId="0" xfId="0" applyAlignment="1" applyBorder="1" applyFont="1">
      <alignment vertical="bottom"/>
    </xf>
    <xf borderId="71" fillId="7" fontId="23" numFmtId="0" xfId="0" applyAlignment="1" applyBorder="1" applyFont="1">
      <alignment shrinkToFit="0" vertical="bottom" wrapText="1"/>
    </xf>
    <xf borderId="72" fillId="7" fontId="23" numFmtId="0" xfId="0" applyAlignment="1" applyBorder="1" applyFont="1">
      <alignment readingOrder="0" vertical="bottom"/>
    </xf>
    <xf borderId="73" fillId="7" fontId="23" numFmtId="0" xfId="0" applyAlignment="1" applyBorder="1" applyFont="1">
      <alignment readingOrder="0" vertical="bottom"/>
    </xf>
    <xf borderId="74" fillId="7" fontId="23" numFmtId="0" xfId="0" applyAlignment="1" applyBorder="1" applyFont="1">
      <alignment readingOrder="0" vertical="bottom"/>
    </xf>
    <xf borderId="74" fillId="7" fontId="23" numFmtId="0" xfId="0" applyAlignment="1" applyBorder="1" applyFont="1">
      <alignment horizontal="center" readingOrder="0" vertical="bottom"/>
    </xf>
    <xf borderId="74" fillId="7" fontId="169" numFmtId="0" xfId="0" applyAlignment="1" applyBorder="1" applyFont="1">
      <alignment vertical="bottom"/>
    </xf>
    <xf borderId="74" fillId="7" fontId="23" numFmtId="0" xfId="0" applyAlignment="1" applyBorder="1" applyFont="1">
      <alignment vertical="bottom"/>
    </xf>
    <xf borderId="6" fillId="7" fontId="23" numFmtId="0" xfId="0" applyAlignment="1" applyBorder="1" applyFont="1">
      <alignment vertical="bottom"/>
    </xf>
    <xf borderId="32" fillId="0" fontId="24" numFmtId="0" xfId="0" applyAlignment="1" applyBorder="1" applyFont="1">
      <alignment readingOrder="0" shrinkToFit="0" wrapText="1"/>
    </xf>
    <xf borderId="32" fillId="8" fontId="24" numFmtId="0" xfId="0" applyAlignment="1" applyBorder="1" applyFont="1">
      <alignment horizontal="left"/>
    </xf>
    <xf borderId="52" fillId="0" fontId="24" numFmtId="0" xfId="0" applyAlignment="1" applyBorder="1" applyFont="1">
      <alignment readingOrder="0" shrinkToFit="0" wrapText="1"/>
    </xf>
    <xf borderId="40" fillId="0" fontId="170" numFmtId="0" xfId="0" applyAlignment="1" applyBorder="1" applyFont="1">
      <alignment readingOrder="0" shrinkToFit="0" wrapText="1"/>
    </xf>
    <xf borderId="40" fillId="0" fontId="24" numFmtId="21" xfId="0" applyAlignment="1" applyBorder="1" applyFont="1" applyNumberFormat="1">
      <alignment horizontal="center" readingOrder="0" shrinkToFit="0" wrapText="1"/>
    </xf>
    <xf borderId="40" fillId="0" fontId="171" numFmtId="0" xfId="0" applyAlignment="1" applyBorder="1" applyFont="1">
      <alignment readingOrder="0" shrinkToFit="0" wrapText="1"/>
    </xf>
    <xf borderId="7" fillId="0" fontId="24" numFmtId="0" xfId="0" applyAlignment="1" applyBorder="1" applyFont="1">
      <alignment readingOrder="0" shrinkToFit="0" wrapText="1"/>
    </xf>
    <xf borderId="29" fillId="0" fontId="24" numFmtId="0" xfId="0" applyAlignment="1" applyBorder="1" applyFont="1">
      <alignment shrinkToFit="0" wrapText="1"/>
    </xf>
    <xf borderId="29" fillId="0" fontId="24" numFmtId="0" xfId="0" applyAlignment="1" applyBorder="1" applyFont="1">
      <alignment readingOrder="0" shrinkToFit="0" wrapText="1"/>
    </xf>
    <xf borderId="29" fillId="8" fontId="24" numFmtId="0" xfId="0" applyAlignment="1" applyBorder="1" applyFont="1">
      <alignment horizontal="left"/>
    </xf>
    <xf borderId="15" fillId="0" fontId="24" numFmtId="0" xfId="0" applyAlignment="1" applyBorder="1" applyFont="1">
      <alignment readingOrder="0" shrinkToFit="0" wrapText="1"/>
    </xf>
    <xf borderId="42" fillId="0" fontId="172" numFmtId="0" xfId="0" applyAlignment="1" applyBorder="1" applyFont="1">
      <alignment readingOrder="0" shrinkToFit="0" wrapText="1"/>
    </xf>
    <xf borderId="42" fillId="0" fontId="24" numFmtId="21" xfId="0" applyAlignment="1" applyBorder="1" applyFont="1" applyNumberFormat="1">
      <alignment horizontal="center" readingOrder="0" shrinkToFit="0" wrapText="1"/>
    </xf>
    <xf borderId="42" fillId="0" fontId="173" numFmtId="0" xfId="0" applyAlignment="1" applyBorder="1" applyFont="1">
      <alignment readingOrder="0" shrinkToFit="0" wrapText="1"/>
    </xf>
    <xf borderId="12" fillId="0" fontId="24" numFmtId="0" xfId="0" applyAlignment="1" applyBorder="1" applyFont="1">
      <alignment readingOrder="0" shrinkToFit="0" wrapText="1"/>
    </xf>
    <xf borderId="22" fillId="8" fontId="24" numFmtId="0" xfId="0" applyAlignment="1" applyBorder="1" applyFont="1">
      <alignment readingOrder="0" shrinkToFit="0" wrapText="1"/>
    </xf>
    <xf borderId="22" fillId="0" fontId="24" numFmtId="0" xfId="0" applyAlignment="1" applyBorder="1" applyFont="1">
      <alignment readingOrder="0" shrinkToFit="0" wrapText="1"/>
    </xf>
    <xf borderId="43" fillId="0" fontId="24" numFmtId="0" xfId="0" applyAlignment="1" applyBorder="1" applyFont="1">
      <alignment shrinkToFit="0" wrapText="1"/>
    </xf>
    <xf borderId="43" fillId="0" fontId="24" numFmtId="0" xfId="0" applyAlignment="1" applyBorder="1" applyFont="1">
      <alignment readingOrder="0" shrinkToFit="0" wrapText="1"/>
    </xf>
    <xf borderId="43" fillId="8" fontId="24" numFmtId="0" xfId="0" applyAlignment="1" applyBorder="1" applyFont="1">
      <alignment horizontal="left"/>
    </xf>
    <xf borderId="45" fillId="0" fontId="24" numFmtId="0" xfId="0" applyAlignment="1" applyBorder="1" applyFont="1">
      <alignment readingOrder="0" shrinkToFit="0" wrapText="1"/>
    </xf>
    <xf borderId="53" fillId="0" fontId="24" numFmtId="0" xfId="0" applyAlignment="1" applyBorder="1" applyFont="1">
      <alignment readingOrder="0" shrinkToFit="0" wrapText="1"/>
    </xf>
    <xf borderId="46" fillId="0" fontId="174" numFmtId="0" xfId="0" applyAlignment="1" applyBorder="1" applyFont="1">
      <alignment readingOrder="0" shrinkToFit="0" wrapText="1"/>
    </xf>
    <xf borderId="46" fillId="0" fontId="24" numFmtId="21" xfId="0" applyAlignment="1" applyBorder="1" applyFont="1" applyNumberFormat="1">
      <alignment horizontal="center" readingOrder="0" shrinkToFit="0" wrapText="1"/>
    </xf>
    <xf borderId="46" fillId="0" fontId="175" numFmtId="0" xfId="0" applyAlignment="1" applyBorder="1" applyFont="1">
      <alignment readingOrder="0" shrinkToFit="0" wrapText="1"/>
    </xf>
    <xf borderId="47" fillId="0" fontId="24" numFmtId="0" xfId="0" applyAlignment="1" applyBorder="1" applyFont="1">
      <alignment readingOrder="0" shrinkToFit="0" wrapText="1"/>
    </xf>
    <xf borderId="24" fillId="0" fontId="24" numFmtId="0" xfId="0" applyAlignment="1" applyBorder="1" applyFont="1">
      <alignment readingOrder="0" shrinkToFit="0" vertical="bottom" wrapText="1"/>
    </xf>
    <xf borderId="32" fillId="0" fontId="24" numFmtId="0" xfId="0" applyAlignment="1" applyBorder="1" applyFont="1">
      <alignment shrinkToFit="0" wrapText="1"/>
    </xf>
    <xf borderId="28" fillId="0" fontId="24" numFmtId="0" xfId="0" applyAlignment="1" applyBorder="1" applyFont="1">
      <alignment readingOrder="0" shrinkToFit="0" wrapText="1"/>
    </xf>
    <xf borderId="40" fillId="0" fontId="176" numFmtId="0" xfId="0" applyAlignment="1" applyBorder="1" applyFont="1">
      <alignment readingOrder="0" shrinkToFit="0" wrapText="1"/>
    </xf>
    <xf borderId="29" fillId="8" fontId="24" numFmtId="0" xfId="0" applyAlignment="1" applyBorder="1" applyFont="1">
      <alignment shrinkToFit="0" wrapText="1"/>
    </xf>
    <xf borderId="29" fillId="8" fontId="24" numFmtId="0" xfId="0" applyAlignment="1" applyBorder="1" applyFont="1">
      <alignment readingOrder="0" shrinkToFit="0" wrapText="1"/>
    </xf>
    <xf borderId="0" fillId="8" fontId="83" numFmtId="0" xfId="0" applyAlignment="1" applyFont="1">
      <alignment readingOrder="0"/>
    </xf>
    <xf borderId="21" fillId="8" fontId="24" numFmtId="0" xfId="0" applyAlignment="1" applyBorder="1" applyFont="1">
      <alignment readingOrder="0"/>
    </xf>
    <xf borderId="42" fillId="8" fontId="177" numFmtId="0" xfId="0" applyAlignment="1" applyBorder="1" applyFont="1">
      <alignment readingOrder="0" shrinkToFit="0" wrapText="1"/>
    </xf>
    <xf borderId="75" fillId="8" fontId="24" numFmtId="21" xfId="0" applyAlignment="1" applyBorder="1" applyFont="1" applyNumberFormat="1">
      <alignment horizontal="center" readingOrder="0" shrinkToFit="0" wrapText="1"/>
    </xf>
    <xf borderId="42" fillId="8" fontId="178" numFmtId="0" xfId="0" applyAlignment="1" applyBorder="1" applyFont="1">
      <alignment readingOrder="0" shrinkToFit="0" wrapText="1"/>
    </xf>
    <xf borderId="12" fillId="8" fontId="24" numFmtId="0" xfId="0" applyAlignment="1" applyBorder="1" applyFont="1">
      <alignment readingOrder="0" shrinkToFit="0" wrapText="1"/>
    </xf>
    <xf borderId="15" fillId="8" fontId="24" numFmtId="0" xfId="0" applyAlignment="1" applyBorder="1" applyFont="1">
      <alignment readingOrder="0" shrinkToFit="0" wrapText="1"/>
    </xf>
    <xf borderId="43" fillId="8" fontId="24" numFmtId="0" xfId="0" applyAlignment="1" applyBorder="1" applyFont="1">
      <alignment shrinkToFit="0" wrapText="1"/>
    </xf>
    <xf borderId="43" fillId="8" fontId="24" numFmtId="0" xfId="0" applyAlignment="1" applyBorder="1" applyFont="1">
      <alignment readingOrder="0" shrinkToFit="0" wrapText="1"/>
    </xf>
    <xf borderId="53" fillId="8" fontId="24" numFmtId="0" xfId="0" applyAlignment="1" applyBorder="1" applyFont="1">
      <alignment readingOrder="0" shrinkToFit="0" wrapText="1"/>
    </xf>
    <xf borderId="46" fillId="8" fontId="179" numFmtId="0" xfId="0" applyAlignment="1" applyBorder="1" applyFont="1">
      <alignment readingOrder="0" shrinkToFit="0" wrapText="1"/>
    </xf>
    <xf borderId="46" fillId="8" fontId="24" numFmtId="21" xfId="0" applyAlignment="1" applyBorder="1" applyFont="1" applyNumberFormat="1">
      <alignment horizontal="center" readingOrder="0" shrinkToFit="0" wrapText="1"/>
    </xf>
    <xf borderId="46" fillId="8" fontId="180" numFmtId="0" xfId="0" applyAlignment="1" applyBorder="1" applyFont="1">
      <alignment readingOrder="0" shrinkToFit="0" wrapText="1"/>
    </xf>
    <xf borderId="47" fillId="8" fontId="24" numFmtId="0" xfId="0" applyAlignment="1" applyBorder="1" applyFont="1">
      <alignment readingOrder="0" shrinkToFit="0" wrapText="1"/>
    </xf>
    <xf borderId="32" fillId="8" fontId="24" numFmtId="0" xfId="0" applyAlignment="1" applyBorder="1" applyFont="1">
      <alignment shrinkToFit="0" wrapText="1"/>
    </xf>
    <xf borderId="32" fillId="8" fontId="24" numFmtId="0" xfId="0" applyAlignment="1" applyBorder="1" applyFont="1">
      <alignment readingOrder="0" shrinkToFit="0" wrapText="1"/>
    </xf>
    <xf borderId="52" fillId="8" fontId="24" numFmtId="0" xfId="0" applyAlignment="1" applyBorder="1" applyFont="1">
      <alignment readingOrder="0" shrinkToFit="0" wrapText="1"/>
    </xf>
    <xf borderId="40" fillId="8" fontId="181" numFmtId="0" xfId="0" applyAlignment="1" applyBorder="1" applyFont="1">
      <alignment readingOrder="0" shrinkToFit="0" wrapText="1"/>
    </xf>
    <xf borderId="40" fillId="8" fontId="24" numFmtId="21" xfId="0" applyAlignment="1" applyBorder="1" applyFont="1" applyNumberFormat="1">
      <alignment horizontal="center" readingOrder="0" shrinkToFit="0" wrapText="1"/>
    </xf>
    <xf borderId="40" fillId="8" fontId="182" numFmtId="0" xfId="0" applyAlignment="1" applyBorder="1" applyFont="1">
      <alignment readingOrder="0" shrinkToFit="0" wrapText="1"/>
    </xf>
    <xf borderId="7" fillId="8" fontId="24" numFmtId="0" xfId="0" applyAlignment="1" applyBorder="1" applyFont="1">
      <alignment readingOrder="0" shrinkToFit="0" wrapText="1"/>
    </xf>
    <xf borderId="22" fillId="8" fontId="24" numFmtId="0" xfId="0" applyBorder="1" applyFont="1"/>
    <xf borderId="15" fillId="8" fontId="24" numFmtId="21" xfId="0" applyAlignment="1" applyBorder="1" applyFont="1" applyNumberFormat="1">
      <alignment horizontal="center" readingOrder="0" shrinkToFit="0" wrapText="1"/>
    </xf>
    <xf borderId="28" fillId="8" fontId="24" numFmtId="0" xfId="0" applyAlignment="1" applyBorder="1" applyFont="1">
      <alignment readingOrder="0" shrinkToFit="0" wrapText="1"/>
    </xf>
    <xf borderId="45" fillId="8" fontId="24" numFmtId="0" xfId="0" applyAlignment="1" applyBorder="1" applyFont="1">
      <alignment readingOrder="0" shrinkToFit="0" wrapText="1"/>
    </xf>
    <xf borderId="0" fillId="8" fontId="79" numFmtId="0" xfId="0" applyAlignment="1" applyFont="1">
      <alignment readingOrder="0"/>
    </xf>
    <xf borderId="42" fillId="8" fontId="24" numFmtId="21" xfId="0" applyAlignment="1" applyBorder="1" applyFont="1" applyNumberFormat="1">
      <alignment horizontal="center" readingOrder="0" shrinkToFit="0" wrapText="1"/>
    </xf>
    <xf borderId="22" fillId="8" fontId="24" numFmtId="0" xfId="0" applyAlignment="1" applyBorder="1" applyFont="1">
      <alignment readingOrder="0"/>
    </xf>
    <xf borderId="24" fillId="8" fontId="24" numFmtId="0" xfId="0" applyAlignment="1" applyBorder="1" applyFont="1">
      <alignment readingOrder="0" shrinkToFit="0" vertical="bottom" wrapText="1"/>
    </xf>
    <xf borderId="0" fillId="8" fontId="24" numFmtId="0" xfId="0" applyFont="1"/>
    <xf borderId="42" fillId="8" fontId="183" numFmtId="0" xfId="0" applyAlignment="1" applyBorder="1" applyFont="1">
      <alignment readingOrder="0" shrinkToFit="0" wrapText="1"/>
    </xf>
    <xf borderId="0" fillId="8" fontId="24" numFmtId="0" xfId="0" applyAlignment="1" applyFont="1">
      <alignment readingOrder="0"/>
    </xf>
    <xf borderId="0" fillId="8" fontId="24" numFmtId="21" xfId="0" applyAlignment="1" applyFont="1" applyNumberFormat="1">
      <alignment horizontal="center" readingOrder="0" shrinkToFit="0" wrapText="1"/>
    </xf>
    <xf borderId="22" fillId="0" fontId="24" numFmtId="0" xfId="0" applyBorder="1" applyFont="1"/>
    <xf borderId="15" fillId="0" fontId="24" numFmtId="21" xfId="0" applyAlignment="1" applyBorder="1" applyFont="1" applyNumberFormat="1">
      <alignment horizontal="center" readingOrder="0" shrinkToFit="0" wrapText="1"/>
    </xf>
    <xf borderId="45" fillId="8" fontId="24" numFmtId="0" xfId="0" applyBorder="1" applyFont="1"/>
    <xf borderId="53" fillId="8" fontId="24" numFmtId="21" xfId="0" applyAlignment="1" applyBorder="1" applyFont="1" applyNumberFormat="1">
      <alignment horizontal="center" readingOrder="0" shrinkToFit="0" wrapText="1"/>
    </xf>
    <xf borderId="8" fillId="8" fontId="24" numFmtId="0" xfId="0" applyBorder="1" applyFont="1"/>
    <xf borderId="8" fillId="8" fontId="24" numFmtId="21" xfId="0" applyAlignment="1" applyBorder="1" applyFont="1" applyNumberFormat="1">
      <alignment horizontal="center" readingOrder="0" shrinkToFit="0" wrapText="1"/>
    </xf>
    <xf borderId="8" fillId="0" fontId="24" numFmtId="0" xfId="0" applyBorder="1" applyFont="1"/>
    <xf borderId="51" fillId="8" fontId="24" numFmtId="21" xfId="0" applyAlignment="1" applyBorder="1" applyFont="1" applyNumberFormat="1">
      <alignment horizontal="center" readingOrder="0" shrinkToFit="0" wrapText="1"/>
    </xf>
    <xf borderId="42" fillId="0" fontId="184" numFmtId="0" xfId="0" applyAlignment="1" applyBorder="1" applyFont="1">
      <alignment readingOrder="0" shrinkToFit="0" wrapText="1"/>
    </xf>
    <xf borderId="42" fillId="0" fontId="24" numFmtId="21" xfId="0" applyAlignment="1" applyBorder="1" applyFont="1" applyNumberFormat="1">
      <alignment horizontal="center" readingOrder="0" shrinkToFit="0" wrapText="1"/>
    </xf>
    <xf borderId="42" fillId="8" fontId="185" numFmtId="0" xfId="0" applyAlignment="1" applyBorder="1" applyFont="1">
      <alignment readingOrder="0" shrinkToFit="0" wrapText="1"/>
    </xf>
    <xf borderId="42" fillId="8" fontId="24" numFmtId="21" xfId="0" applyAlignment="1" applyBorder="1" applyFont="1" applyNumberFormat="1">
      <alignment horizontal="center" readingOrder="0" shrinkToFit="0" wrapText="1"/>
    </xf>
    <xf borderId="8" fillId="8" fontId="24" numFmtId="0" xfId="0" applyAlignment="1" applyBorder="1" applyFont="1">
      <alignment vertical="bottom"/>
    </xf>
    <xf borderId="8" fillId="8" fontId="24" numFmtId="0" xfId="0" applyAlignment="1" applyBorder="1" applyFont="1">
      <alignment vertical="bottom"/>
    </xf>
    <xf borderId="51" fillId="8" fontId="24" numFmtId="0" xfId="0" applyBorder="1" applyFont="1"/>
    <xf borderId="40" fillId="0" fontId="186" numFmtId="0" xfId="0" applyAlignment="1" applyBorder="1" applyFont="1">
      <alignment readingOrder="0" shrinkToFit="0" wrapText="1"/>
    </xf>
    <xf borderId="40" fillId="0" fontId="24" numFmtId="21" xfId="0" applyAlignment="1" applyBorder="1" applyFont="1" applyNumberFormat="1">
      <alignment horizontal="center" readingOrder="0" shrinkToFit="0" wrapText="1"/>
    </xf>
    <xf borderId="42" fillId="8" fontId="24" numFmtId="0" xfId="0" applyAlignment="1" applyBorder="1" applyFont="1">
      <alignment horizontal="center" readingOrder="0" shrinkToFit="0" wrapText="1"/>
    </xf>
    <xf borderId="42" fillId="0" fontId="187" numFmtId="0" xfId="0" applyAlignment="1" applyBorder="1" applyFont="1">
      <alignment readingOrder="0" shrinkToFit="0" wrapText="1"/>
    </xf>
    <xf borderId="42" fillId="0" fontId="188" numFmtId="0" xfId="0" applyAlignment="1" applyBorder="1" applyFont="1">
      <alignment readingOrder="0" shrinkToFit="0" wrapText="1"/>
    </xf>
    <xf borderId="8" fillId="8" fontId="24" numFmtId="0" xfId="0" applyBorder="1" applyFont="1"/>
    <xf borderId="58" fillId="0" fontId="24" numFmtId="0" xfId="0" applyAlignment="1" applyBorder="1" applyFont="1">
      <alignment readingOrder="0" shrinkToFit="0" wrapText="1"/>
    </xf>
    <xf borderId="59" fillId="0" fontId="24" numFmtId="0" xfId="0" applyAlignment="1" applyBorder="1" applyFont="1">
      <alignment readingOrder="0" shrinkToFit="0" wrapText="1"/>
    </xf>
    <xf borderId="57" fillId="0" fontId="24" numFmtId="0" xfId="0" applyAlignment="1" applyBorder="1" applyFont="1">
      <alignment readingOrder="0" shrinkToFit="0" wrapText="1"/>
    </xf>
    <xf borderId="76" fillId="0" fontId="189" numFmtId="0" xfId="0" applyAlignment="1" applyBorder="1" applyFont="1">
      <alignment readingOrder="0" shrinkToFit="0" wrapText="1"/>
    </xf>
    <xf borderId="76" fillId="0" fontId="24" numFmtId="21" xfId="0" applyAlignment="1" applyBorder="1" applyFont="1" applyNumberFormat="1">
      <alignment horizontal="center" readingOrder="0" shrinkToFit="0" wrapText="1"/>
    </xf>
    <xf borderId="76" fillId="0" fontId="190" numFmtId="0" xfId="0" applyAlignment="1" applyBorder="1" applyFont="1">
      <alignment readingOrder="0" shrinkToFit="0" wrapText="1"/>
    </xf>
    <xf borderId="64" fillId="0" fontId="24" numFmtId="0" xfId="0" applyAlignment="1" applyBorder="1" applyFont="1">
      <alignment readingOrder="0" shrinkToFit="0" wrapText="1"/>
    </xf>
    <xf borderId="0" fillId="0" fontId="24" numFmtId="0" xfId="0" applyAlignment="1" applyFont="1">
      <alignment readingOrder="0" shrinkToFit="0" vertical="bottom" wrapText="1"/>
    </xf>
    <xf borderId="31" fillId="0" fontId="24" numFmtId="0" xfId="0" applyAlignment="1" applyBorder="1" applyFont="1">
      <alignment horizontal="left" readingOrder="0"/>
    </xf>
    <xf borderId="59" fillId="0" fontId="24" numFmtId="0" xfId="0" applyAlignment="1" applyBorder="1" applyFont="1">
      <alignment horizontal="left" readingOrder="0"/>
    </xf>
    <xf borderId="22" fillId="8" fontId="24" numFmtId="0" xfId="0" applyAlignment="1" applyBorder="1" applyFont="1">
      <alignment vertical="bottom"/>
    </xf>
    <xf borderId="46" fillId="0" fontId="191" numFmtId="0" xfId="0" applyAlignment="1" applyBorder="1" applyFont="1">
      <alignment readingOrder="0" shrinkToFit="0" wrapText="1"/>
    </xf>
    <xf borderId="40" fillId="8" fontId="192" numFmtId="0" xfId="0" applyAlignment="1" applyBorder="1" applyFont="1">
      <alignment readingOrder="0" shrinkToFit="0" wrapText="1"/>
    </xf>
    <xf borderId="0" fillId="0" fontId="79" numFmtId="0" xfId="0" applyAlignment="1" applyFont="1">
      <alignment readingOrder="0"/>
    </xf>
    <xf borderId="20" fillId="0" fontId="24" numFmtId="21" xfId="0" applyAlignment="1" applyBorder="1" applyFont="1" applyNumberFormat="1">
      <alignment horizontal="center" readingOrder="0" shrinkToFit="0" wrapText="1"/>
    </xf>
    <xf borderId="28" fillId="8" fontId="24" numFmtId="0" xfId="0" applyBorder="1" applyFont="1"/>
    <xf borderId="52" fillId="8" fontId="24" numFmtId="21" xfId="0" applyAlignment="1" applyBorder="1" applyFont="1" applyNumberFormat="1">
      <alignment horizontal="center" readingOrder="0" shrinkToFit="0" wrapText="1"/>
    </xf>
    <xf borderId="58" fillId="0" fontId="24" numFmtId="0" xfId="0" applyAlignment="1" applyBorder="1" applyFont="1">
      <alignment shrinkToFit="0" wrapText="1"/>
    </xf>
    <xf borderId="58" fillId="8" fontId="24" numFmtId="0" xfId="0" applyAlignment="1" applyBorder="1" applyFont="1">
      <alignment horizontal="left"/>
    </xf>
    <xf borderId="76" fillId="0" fontId="193" numFmtId="0" xfId="0" applyAlignment="1" applyBorder="1" applyFont="1">
      <alignment readingOrder="0" shrinkToFit="0" wrapText="1"/>
    </xf>
    <xf borderId="76" fillId="8" fontId="24" numFmtId="0" xfId="0" applyAlignment="1" applyBorder="1" applyFont="1">
      <alignment horizontal="center" readingOrder="0" shrinkToFit="0" wrapText="1"/>
    </xf>
    <xf borderId="40" fillId="0" fontId="194" numFmtId="0" xfId="0" applyAlignment="1" applyBorder="1" applyFont="1">
      <alignment readingOrder="0" shrinkToFit="0" wrapText="1"/>
    </xf>
    <xf borderId="13" fillId="0" fontId="24" numFmtId="0" xfId="0" applyAlignment="1" applyBorder="1" applyFont="1">
      <alignment readingOrder="0" shrinkToFit="0" wrapText="1"/>
    </xf>
    <xf borderId="12" fillId="0" fontId="24" numFmtId="21" xfId="0" applyAlignment="1" applyBorder="1" applyFont="1" applyNumberFormat="1">
      <alignment horizontal="center" readingOrder="0" shrinkToFit="0" wrapText="1"/>
    </xf>
    <xf borderId="29" fillId="8" fontId="23" numFmtId="0" xfId="0" applyAlignment="1" applyBorder="1" applyFont="1">
      <alignment readingOrder="0" vertical="bottom"/>
    </xf>
    <xf borderId="23" fillId="0" fontId="24" numFmtId="0" xfId="0" applyAlignment="1" applyBorder="1" applyFont="1">
      <alignment readingOrder="0" shrinkToFit="0" wrapText="1"/>
    </xf>
    <xf borderId="22" fillId="8" fontId="24" numFmtId="0" xfId="0" applyBorder="1" applyFont="1"/>
    <xf borderId="32" fillId="0" fontId="24" numFmtId="0" xfId="0" applyAlignment="1" applyBorder="1" applyFont="1">
      <alignment horizontal="left" readingOrder="0" shrinkToFit="0" wrapText="1"/>
    </xf>
    <xf borderId="32" fillId="8" fontId="24" numFmtId="0" xfId="0" applyAlignment="1" applyBorder="1" applyFont="1">
      <alignment horizontal="left" readingOrder="0" shrinkToFit="0" wrapText="1"/>
    </xf>
    <xf borderId="43" fillId="0" fontId="24" numFmtId="0" xfId="0" applyAlignment="1" applyBorder="1" applyFont="1">
      <alignment horizontal="left" readingOrder="0" shrinkToFit="0" wrapText="1"/>
    </xf>
    <xf borderId="29" fillId="0" fontId="24" numFmtId="0" xfId="0" applyAlignment="1" applyBorder="1" applyFont="1">
      <alignment horizontal="left" readingOrder="0" shrinkToFit="0" wrapText="1"/>
    </xf>
    <xf borderId="29" fillId="8" fontId="24" numFmtId="0" xfId="0" applyAlignment="1" applyBorder="1" applyFont="1">
      <alignment horizontal="left" readingOrder="0" shrinkToFit="0" wrapText="1"/>
    </xf>
    <xf borderId="42" fillId="8" fontId="195" numFmtId="0" xfId="0" applyAlignment="1" applyBorder="1" applyFont="1">
      <alignment readingOrder="0" shrinkToFit="0" wrapText="1"/>
    </xf>
    <xf borderId="8" fillId="0" fontId="24" numFmtId="0" xfId="0" applyAlignment="1" applyBorder="1" applyFont="1">
      <alignment horizontal="left" readingOrder="0"/>
    </xf>
    <xf borderId="13" fillId="8" fontId="24" numFmtId="0" xfId="0" applyAlignment="1" applyBorder="1" applyFont="1">
      <alignment readingOrder="0" shrinkToFit="0" wrapText="1"/>
    </xf>
    <xf borderId="12" fillId="8" fontId="24" numFmtId="21" xfId="0" applyAlignment="1" applyBorder="1" applyFont="1" applyNumberFormat="1">
      <alignment horizontal="center" readingOrder="0" shrinkToFit="0" wrapText="1"/>
    </xf>
    <xf borderId="15" fillId="8" fontId="196" numFmtId="0" xfId="0" applyAlignment="1" applyBorder="1" applyFont="1">
      <alignment readingOrder="0" shrinkToFit="0" wrapText="1"/>
    </xf>
    <xf borderId="51" fillId="0" fontId="79" numFmtId="0" xfId="0" applyAlignment="1" applyBorder="1" applyFont="1">
      <alignment readingOrder="0"/>
    </xf>
    <xf borderId="0" fillId="0" fontId="24" numFmtId="0" xfId="0" applyAlignment="1" applyFont="1">
      <alignment horizontal="left" readingOrder="0"/>
    </xf>
    <xf borderId="74" fillId="7" fontId="23" numFmtId="0" xfId="0" applyAlignment="1" applyBorder="1" applyFont="1">
      <alignment readingOrder="0" shrinkToFit="0" wrapText="1"/>
    </xf>
    <xf borderId="74" fillId="7" fontId="23" numFmtId="0" xfId="0" applyAlignment="1" applyBorder="1" applyFont="1">
      <alignment readingOrder="0" shrinkToFit="0" wrapText="1"/>
    </xf>
    <xf borderId="74" fillId="7" fontId="23" numFmtId="0" xfId="0" applyAlignment="1" applyBorder="1" applyFont="1">
      <alignment horizontal="left" readingOrder="0" shrinkToFit="0" wrapText="1"/>
    </xf>
    <xf borderId="74" fillId="7" fontId="23" numFmtId="0" xfId="0" applyAlignment="1" applyBorder="1" applyFont="1">
      <alignment horizontal="left" readingOrder="0" shrinkToFit="0" vertical="bottom" wrapText="1"/>
    </xf>
    <xf borderId="74" fillId="7" fontId="23" numFmtId="0" xfId="0" applyAlignment="1" applyBorder="1" applyFont="1">
      <alignment readingOrder="0" shrinkToFit="0" vertical="bottom" wrapText="1"/>
    </xf>
    <xf borderId="74" fillId="7" fontId="23" numFmtId="0" xfId="0" applyAlignment="1" applyBorder="1" applyFont="1">
      <alignment shrinkToFit="0" vertical="bottom" wrapText="1"/>
    </xf>
    <xf borderId="77" fillId="7" fontId="23" numFmtId="0" xfId="0" applyAlignment="1" applyBorder="1" applyFont="1">
      <alignment readingOrder="0" shrinkToFit="0" wrapText="1"/>
    </xf>
    <xf borderId="74" fillId="7" fontId="23" numFmtId="0" xfId="0" applyAlignment="1" applyBorder="1" applyFont="1">
      <alignment horizontal="center" readingOrder="0" shrinkToFit="0" wrapText="1"/>
    </xf>
    <xf borderId="74" fillId="7" fontId="169" numFmtId="0" xfId="0" applyAlignment="1" applyBorder="1" applyFont="1">
      <alignment readingOrder="0" shrinkToFit="0" wrapText="1"/>
    </xf>
    <xf borderId="54" fillId="7" fontId="23" numFmtId="0" xfId="0" applyAlignment="1" applyBorder="1" applyFont="1">
      <alignment readingOrder="0" shrinkToFit="0" wrapText="1"/>
    </xf>
    <xf borderId="32" fillId="0" fontId="83" numFmtId="0" xfId="0" applyAlignment="1" applyBorder="1" applyFont="1">
      <alignment horizontal="left" readingOrder="0"/>
    </xf>
    <xf borderId="32" fillId="0" fontId="24" numFmtId="0" xfId="0" applyAlignment="1" applyBorder="1" applyFont="1">
      <alignment shrinkToFit="0" wrapText="1"/>
    </xf>
    <xf borderId="28" fillId="0" fontId="197" numFmtId="0" xfId="0" applyAlignment="1" applyBorder="1" applyFont="1">
      <alignment readingOrder="0" shrinkToFit="0" wrapText="1"/>
    </xf>
    <xf borderId="28" fillId="0" fontId="24" numFmtId="21" xfId="0" applyAlignment="1" applyBorder="1" applyFont="1" applyNumberFormat="1">
      <alignment horizontal="center" readingOrder="0" shrinkToFit="0" wrapText="1"/>
    </xf>
    <xf borderId="8" fillId="0" fontId="24" numFmtId="0" xfId="0" applyAlignment="1" applyBorder="1" applyFont="1">
      <alignment readingOrder="0" shrinkToFit="0" wrapText="1"/>
    </xf>
    <xf borderId="29" fillId="8" fontId="83" numFmtId="0" xfId="0" applyAlignment="1" applyBorder="1" applyFont="1">
      <alignment horizontal="left" readingOrder="0"/>
    </xf>
    <xf borderId="29" fillId="8" fontId="24" numFmtId="0" xfId="0" applyAlignment="1" applyBorder="1" applyFont="1">
      <alignment shrinkToFit="0" wrapText="1"/>
    </xf>
    <xf borderId="22" fillId="8" fontId="198" numFmtId="0" xfId="0" applyAlignment="1" applyBorder="1" applyFont="1">
      <alignment readingOrder="0" shrinkToFit="0" wrapText="1"/>
    </xf>
    <xf borderId="22" fillId="8" fontId="24" numFmtId="21" xfId="0" applyAlignment="1" applyBorder="1" applyFont="1" applyNumberFormat="1">
      <alignment horizontal="center" readingOrder="0" shrinkToFit="0" wrapText="1"/>
    </xf>
    <xf borderId="29" fillId="0" fontId="83" numFmtId="0" xfId="0" applyAlignment="1" applyBorder="1" applyFont="1">
      <alignment readingOrder="0"/>
    </xf>
    <xf borderId="29" fillId="0" fontId="83" numFmtId="0" xfId="0" applyAlignment="1" applyBorder="1" applyFont="1">
      <alignment horizontal="left" readingOrder="0"/>
    </xf>
    <xf borderId="29" fillId="0" fontId="24" numFmtId="0" xfId="0" applyAlignment="1" applyBorder="1" applyFont="1">
      <alignment shrinkToFit="0" wrapText="1"/>
    </xf>
    <xf borderId="22" fillId="0" fontId="199" numFmtId="0" xfId="0" applyAlignment="1" applyBorder="1" applyFont="1">
      <alignment readingOrder="0" shrinkToFit="0" wrapText="1"/>
    </xf>
    <xf borderId="22" fillId="0" fontId="24" numFmtId="21" xfId="0" applyAlignment="1" applyBorder="1" applyFont="1" applyNumberFormat="1">
      <alignment horizontal="center" readingOrder="0" shrinkToFit="0" wrapText="1"/>
    </xf>
    <xf borderId="43" fillId="0" fontId="83" numFmtId="0" xfId="0" applyAlignment="1" applyBorder="1" applyFont="1">
      <alignment readingOrder="0"/>
    </xf>
    <xf borderId="43" fillId="0" fontId="83" numFmtId="0" xfId="0" applyAlignment="1" applyBorder="1" applyFont="1">
      <alignment horizontal="left" readingOrder="0"/>
    </xf>
    <xf borderId="43" fillId="0" fontId="24" numFmtId="0" xfId="0" applyAlignment="1" applyBorder="1" applyFont="1">
      <alignment shrinkToFit="0" wrapText="1"/>
    </xf>
    <xf borderId="45" fillId="0" fontId="200" numFmtId="0" xfId="0" applyAlignment="1" applyBorder="1" applyFont="1">
      <alignment readingOrder="0" shrinkToFit="0" wrapText="1"/>
    </xf>
    <xf borderId="45" fillId="0" fontId="24" numFmtId="21" xfId="0" applyAlignment="1" applyBorder="1" applyFont="1" applyNumberFormat="1">
      <alignment horizontal="center" readingOrder="0" shrinkToFit="0" wrapText="1"/>
    </xf>
    <xf borderId="50" fillId="0" fontId="24" numFmtId="0" xfId="0" applyAlignment="1" applyBorder="1" applyFont="1">
      <alignment readingOrder="0" shrinkToFit="0" wrapText="1"/>
    </xf>
    <xf borderId="24" fillId="0" fontId="24" numFmtId="0" xfId="0" applyAlignment="1" applyBorder="1" applyFont="1">
      <alignment readingOrder="0" shrinkToFit="0" wrapText="1"/>
    </xf>
    <xf borderId="28" fillId="0" fontId="201" numFmtId="0" xfId="0" applyAlignment="1" applyBorder="1" applyFont="1">
      <alignment readingOrder="0" shrinkToFit="0" wrapText="1"/>
    </xf>
    <xf borderId="28" fillId="0" fontId="24" numFmtId="21" xfId="0" applyAlignment="1" applyBorder="1" applyFont="1" applyNumberFormat="1">
      <alignment horizontal="center" readingOrder="0" shrinkToFit="0" wrapText="1"/>
    </xf>
    <xf borderId="46" fillId="0" fontId="202" numFmtId="0" xfId="0" applyAlignment="1" applyBorder="1" applyFont="1">
      <alignment readingOrder="0" shrinkToFit="0" wrapText="1"/>
    </xf>
    <xf borderId="29" fillId="0" fontId="24" numFmtId="0" xfId="0" applyAlignment="1" applyBorder="1" applyFont="1">
      <alignment readingOrder="0" shrinkToFit="0" wrapText="0"/>
    </xf>
    <xf borderId="58" fillId="0" fontId="24" numFmtId="0" xfId="0" applyAlignment="1" applyBorder="1" applyFont="1">
      <alignment horizontal="left" readingOrder="0" shrinkToFit="0" wrapText="1"/>
    </xf>
    <xf borderId="58" fillId="8" fontId="24" numFmtId="0" xfId="0" applyAlignment="1" applyBorder="1" applyFont="1">
      <alignment readingOrder="0" shrinkToFit="0" wrapText="1"/>
    </xf>
    <xf borderId="43" fillId="8" fontId="83" numFmtId="0" xfId="0" applyAlignment="1" applyBorder="1" applyFont="1">
      <alignment horizontal="left" readingOrder="0"/>
    </xf>
    <xf borderId="58" fillId="8" fontId="24" numFmtId="0" xfId="0" applyAlignment="1" applyBorder="1" applyFont="1">
      <alignment horizontal="left" readingOrder="0" shrinkToFit="0" wrapText="1"/>
    </xf>
    <xf borderId="43" fillId="8" fontId="24" numFmtId="0" xfId="0" applyAlignment="1" applyBorder="1" applyFont="1">
      <alignment shrinkToFit="0" wrapText="1"/>
    </xf>
    <xf borderId="45" fillId="8" fontId="203" numFmtId="0" xfId="0" applyAlignment="1" applyBorder="1" applyFont="1">
      <alignment readingOrder="0" shrinkToFit="0" wrapText="1"/>
    </xf>
    <xf borderId="45" fillId="8" fontId="24" numFmtId="21" xfId="0" applyAlignment="1" applyBorder="1" applyFont="1" applyNumberFormat="1">
      <alignment horizontal="center" readingOrder="0" shrinkToFit="0" wrapText="1"/>
    </xf>
    <xf borderId="50" fillId="8" fontId="24" numFmtId="0" xfId="0" applyAlignment="1" applyBorder="1" applyFont="1">
      <alignment readingOrder="0" shrinkToFit="0" wrapText="1"/>
    </xf>
    <xf borderId="58" fillId="0" fontId="83" numFmtId="0" xfId="0" applyAlignment="1" applyBorder="1" applyFont="1">
      <alignment horizontal="left" readingOrder="0"/>
    </xf>
    <xf borderId="58" fillId="0" fontId="24" numFmtId="0" xfId="0" applyAlignment="1" applyBorder="1" applyFont="1">
      <alignment shrinkToFit="0" wrapText="1"/>
    </xf>
    <xf borderId="59" fillId="0" fontId="204" numFmtId="0" xfId="0" applyAlignment="1" applyBorder="1" applyFont="1">
      <alignment readingOrder="0" shrinkToFit="0" wrapText="1"/>
    </xf>
    <xf borderId="59" fillId="0" fontId="24" numFmtId="21" xfId="0" applyAlignment="1" applyBorder="1" applyFont="1" applyNumberFormat="1">
      <alignment horizontal="center" readingOrder="0" shrinkToFit="0" wrapText="1"/>
    </xf>
    <xf borderId="51" fillId="0" fontId="24" numFmtId="0" xfId="0" applyAlignment="1" applyBorder="1" applyFont="1">
      <alignment readingOrder="0" shrinkToFit="0" wrapText="1"/>
    </xf>
    <xf borderId="0" fillId="0" fontId="24" numFmtId="0" xfId="0" applyAlignment="1" applyFont="1">
      <alignment readingOrder="0" shrinkToFit="0" wrapText="1"/>
    </xf>
    <xf borderId="57" fillId="8" fontId="24" numFmtId="0" xfId="0" applyAlignment="1" applyBorder="1" applyFont="1">
      <alignment readingOrder="0" shrinkToFit="0" wrapText="1"/>
    </xf>
    <xf borderId="0" fillId="0" fontId="16" numFmtId="0" xfId="0" applyAlignment="1" applyFont="1">
      <alignment readingOrder="0" shrinkToFit="0" vertical="bottom" wrapText="0"/>
    </xf>
    <xf borderId="32" fillId="8" fontId="83" numFmtId="0" xfId="0" applyAlignment="1" applyBorder="1" applyFont="1">
      <alignment horizontal="left" readingOrder="0"/>
    </xf>
    <xf borderId="32" fillId="8" fontId="24" numFmtId="0" xfId="0" applyAlignment="1" applyBorder="1" applyFont="1">
      <alignment shrinkToFit="0" wrapText="1"/>
    </xf>
    <xf borderId="28" fillId="8" fontId="205" numFmtId="0" xfId="0" applyAlignment="1" applyBorder="1" applyFont="1">
      <alignment readingOrder="0" shrinkToFit="0" wrapText="1"/>
    </xf>
    <xf borderId="28" fillId="8" fontId="24" numFmtId="21" xfId="0" applyAlignment="1" applyBorder="1" applyFont="1" applyNumberFormat="1">
      <alignment horizontal="center" readingOrder="0" shrinkToFit="0" wrapText="1"/>
    </xf>
    <xf borderId="8" fillId="8" fontId="24" numFmtId="0" xfId="0" applyAlignment="1" applyBorder="1" applyFont="1">
      <alignment readingOrder="0" shrinkToFit="0" wrapText="1"/>
    </xf>
    <xf borderId="45" fillId="0" fontId="206" numFmtId="0" xfId="0" applyAlignment="1" applyBorder="1" applyFont="1">
      <alignment readingOrder="0" shrinkToFit="0" wrapText="1"/>
    </xf>
    <xf borderId="45" fillId="0" fontId="24" numFmtId="21" xfId="0" applyAlignment="1" applyBorder="1" applyFont="1" applyNumberFormat="1">
      <alignment horizontal="center" readingOrder="0" shrinkToFit="0" wrapText="1"/>
    </xf>
    <xf borderId="59" fillId="0" fontId="207" numFmtId="0" xfId="0" applyAlignment="1" applyBorder="1" applyFont="1">
      <alignment readingOrder="0" shrinkToFit="0" wrapText="1"/>
    </xf>
    <xf borderId="59" fillId="0" fontId="24" numFmtId="21" xfId="0" applyAlignment="1" applyBorder="1" applyFont="1" applyNumberFormat="1">
      <alignment horizontal="center" readingOrder="0" shrinkToFit="0" wrapText="1"/>
    </xf>
    <xf borderId="22" fillId="0" fontId="208" numFmtId="0" xfId="0" applyAlignment="1" applyBorder="1" applyFont="1">
      <alignment readingOrder="0" shrinkToFit="0" wrapText="1"/>
    </xf>
    <xf borderId="22" fillId="0" fontId="24" numFmtId="21" xfId="0" applyAlignment="1" applyBorder="1" applyFont="1" applyNumberFormat="1">
      <alignment horizontal="center" readingOrder="0" shrinkToFit="0" wrapText="1"/>
    </xf>
    <xf borderId="0" fillId="0" fontId="24" numFmtId="21" xfId="0" applyAlignment="1" applyFont="1" applyNumberFormat="1">
      <alignment horizontal="center" readingOrder="0" shrinkToFit="0" wrapText="1"/>
    </xf>
    <xf borderId="0" fillId="0" fontId="24" numFmtId="21" xfId="0" applyAlignment="1" applyFont="1" applyNumberFormat="1">
      <alignment horizontal="center" readingOrder="0" shrinkToFit="0" wrapText="1"/>
    </xf>
    <xf borderId="58" fillId="8" fontId="24" numFmtId="0" xfId="0" applyAlignment="1" applyBorder="1" applyFont="1">
      <alignment shrinkToFit="0" wrapText="1"/>
    </xf>
    <xf borderId="58" fillId="8" fontId="83" numFmtId="0" xfId="0" applyAlignment="1" applyBorder="1" applyFont="1">
      <alignment horizontal="left" readingOrder="0"/>
    </xf>
    <xf borderId="58" fillId="8" fontId="24" numFmtId="0" xfId="0" applyAlignment="1" applyBorder="1" applyFont="1">
      <alignment shrinkToFit="0" wrapText="1"/>
    </xf>
    <xf borderId="51" fillId="8" fontId="83" numFmtId="0" xfId="0" applyAlignment="1" applyBorder="1" applyFont="1">
      <alignment horizontal="left" readingOrder="0" shrinkToFit="0" wrapText="1"/>
    </xf>
    <xf borderId="59" fillId="8" fontId="209" numFmtId="0" xfId="0" applyAlignment="1" applyBorder="1" applyFont="1">
      <alignment readingOrder="0" shrinkToFit="0" wrapText="1"/>
    </xf>
    <xf borderId="59" fillId="8" fontId="24" numFmtId="21" xfId="0" applyAlignment="1" applyBorder="1" applyFont="1" applyNumberFormat="1">
      <alignment horizontal="center" readingOrder="0" shrinkToFit="0" wrapText="1"/>
    </xf>
    <xf borderId="51" fillId="8" fontId="24" numFmtId="0" xfId="0" applyAlignment="1" applyBorder="1" applyFont="1">
      <alignment readingOrder="0" shrinkToFit="0" wrapText="1"/>
    </xf>
    <xf borderId="76" fillId="0" fontId="210" numFmtId="0" xfId="0" applyAlignment="1" applyBorder="1" applyFont="1">
      <alignment readingOrder="0" shrinkToFit="0" wrapText="1"/>
    </xf>
    <xf borderId="22" fillId="8" fontId="211" numFmtId="0" xfId="0" applyAlignment="1" applyBorder="1" applyFont="1">
      <alignment readingOrder="0" shrinkToFit="0" wrapText="1"/>
    </xf>
    <xf borderId="22" fillId="8" fontId="24" numFmtId="21" xfId="0" applyAlignment="1" applyBorder="1" applyFont="1" applyNumberFormat="1">
      <alignment horizontal="center" readingOrder="0" shrinkToFit="0" wrapText="1"/>
    </xf>
    <xf borderId="0" fillId="0" fontId="24" numFmtId="0" xfId="0" applyFont="1"/>
    <xf borderId="29" fillId="0" fontId="212" numFmtId="0" xfId="0" applyAlignment="1" applyBorder="1" applyFont="1">
      <alignment readingOrder="0" vertical="bottom"/>
    </xf>
    <xf borderId="29" fillId="8" fontId="24" numFmtId="0" xfId="0" applyBorder="1" applyFont="1"/>
    <xf borderId="43" fillId="8" fontId="24" numFmtId="0" xfId="0" applyAlignment="1" applyBorder="1" applyFont="1">
      <alignment horizontal="left" readingOrder="0"/>
    </xf>
    <xf borderId="43" fillId="8" fontId="24" numFmtId="0" xfId="0" applyBorder="1" applyFont="1"/>
    <xf borderId="51" fillId="8" fontId="24" numFmtId="0" xfId="0" applyAlignment="1" applyBorder="1" applyFont="1">
      <alignment horizontal="left" readingOrder="0"/>
    </xf>
    <xf borderId="59" fillId="8" fontId="213" numFmtId="0" xfId="0" applyAlignment="1" applyBorder="1" applyFont="1">
      <alignment readingOrder="0" shrinkToFit="0" wrapText="1"/>
    </xf>
    <xf borderId="59" fillId="8" fontId="24" numFmtId="21" xfId="0" applyAlignment="1" applyBorder="1" applyFont="1" applyNumberFormat="1">
      <alignment horizontal="center" readingOrder="0" shrinkToFit="0" wrapText="1"/>
    </xf>
    <xf borderId="9" fillId="0" fontId="24" numFmtId="0" xfId="0" applyAlignment="1" applyBorder="1" applyFont="1">
      <alignment shrinkToFit="0" wrapText="1"/>
    </xf>
    <xf borderId="33" fillId="7" fontId="23" numFmtId="0" xfId="0" applyAlignment="1" applyBorder="1" applyFont="1">
      <alignment readingOrder="0" vertical="bottom"/>
    </xf>
    <xf borderId="78" fillId="7" fontId="23" numFmtId="0" xfId="0" applyAlignment="1" applyBorder="1" applyFont="1">
      <alignment readingOrder="0" vertical="bottom"/>
    </xf>
    <xf borderId="35" fillId="7" fontId="23" numFmtId="0" xfId="0" applyAlignment="1" applyBorder="1" applyFont="1">
      <alignment readingOrder="0"/>
    </xf>
    <xf borderId="79" fillId="7" fontId="23" numFmtId="0" xfId="0" applyAlignment="1" applyBorder="1" applyFont="1">
      <alignment horizontal="center" readingOrder="0" vertical="bottom"/>
    </xf>
    <xf borderId="79" fillId="7" fontId="23" numFmtId="0" xfId="0" applyAlignment="1" applyBorder="1" applyFont="1">
      <alignment vertical="bottom"/>
    </xf>
    <xf borderId="39" fillId="0" fontId="214" numFmtId="0" xfId="0" applyAlignment="1" applyBorder="1" applyFont="1">
      <alignment readingOrder="0" shrinkToFit="0" wrapText="0"/>
    </xf>
    <xf borderId="28" fillId="0" fontId="24" numFmtId="21" xfId="0" applyAlignment="1" applyBorder="1" applyFont="1" applyNumberFormat="1">
      <alignment horizontal="center" readingOrder="0" shrinkToFit="0" wrapText="0"/>
    </xf>
    <xf borderId="40" fillId="0" fontId="215" numFmtId="0" xfId="0" applyAlignment="1" applyBorder="1" applyFont="1">
      <alignment readingOrder="0" shrinkToFit="0" wrapText="0"/>
    </xf>
    <xf borderId="52" fillId="0" fontId="24" numFmtId="0" xfId="0" applyAlignment="1" applyBorder="1" applyFont="1">
      <alignment readingOrder="0"/>
    </xf>
    <xf borderId="41" fillId="0" fontId="216" numFmtId="0" xfId="0" applyAlignment="1" applyBorder="1" applyFont="1">
      <alignment readingOrder="0" shrinkToFit="0" wrapText="0"/>
    </xf>
    <xf borderId="22" fillId="0" fontId="24" numFmtId="21" xfId="0" applyAlignment="1" applyBorder="1" applyFont="1" applyNumberFormat="1">
      <alignment horizontal="center" readingOrder="0" shrinkToFit="0" wrapText="0"/>
    </xf>
    <xf borderId="42" fillId="0" fontId="217" numFmtId="0" xfId="0" applyAlignment="1" applyBorder="1" applyFont="1">
      <alignment readingOrder="0" shrinkToFit="0" wrapText="0"/>
    </xf>
    <xf borderId="15" fillId="0" fontId="24" numFmtId="0" xfId="0" applyAlignment="1" applyBorder="1" applyFont="1">
      <alignment readingOrder="0"/>
    </xf>
    <xf borderId="42" fillId="0" fontId="218" numFmtId="0" xfId="0" applyAlignment="1" applyBorder="1" applyFont="1">
      <alignment readingOrder="0" shrinkToFit="0" wrapText="0"/>
    </xf>
    <xf borderId="44" fillId="0" fontId="219" numFmtId="0" xfId="0" applyAlignment="1" applyBorder="1" applyFont="1">
      <alignment readingOrder="0" shrinkToFit="0" wrapText="0"/>
    </xf>
    <xf borderId="45" fillId="0" fontId="24" numFmtId="21" xfId="0" applyAlignment="1" applyBorder="1" applyFont="1" applyNumberFormat="1">
      <alignment horizontal="center" readingOrder="0" shrinkToFit="0" wrapText="0"/>
    </xf>
    <xf borderId="46" fillId="0" fontId="220" numFmtId="0" xfId="0" applyAlignment="1" applyBorder="1" applyFont="1">
      <alignment readingOrder="0" shrinkToFit="0" wrapText="0"/>
    </xf>
    <xf borderId="53" fillId="0" fontId="24" numFmtId="0" xfId="0" applyAlignment="1" applyBorder="1" applyFont="1">
      <alignment readingOrder="0"/>
    </xf>
    <xf borderId="28" fillId="0" fontId="221" numFmtId="0" xfId="0" applyAlignment="1" applyBorder="1" applyFont="1">
      <alignment readingOrder="0" shrinkToFit="0" wrapText="0"/>
    </xf>
    <xf borderId="45" fillId="0" fontId="222" numFmtId="0" xfId="0" applyAlignment="1" applyBorder="1" applyFont="1">
      <alignment readingOrder="0" shrinkToFit="0" wrapText="0"/>
    </xf>
    <xf borderId="45" fillId="0" fontId="24" numFmtId="21" xfId="0" applyAlignment="1" applyBorder="1" applyFont="1" applyNumberFormat="1">
      <alignment horizontal="center" readingOrder="0" shrinkToFit="0" wrapText="0"/>
    </xf>
    <xf borderId="59" fillId="0" fontId="24" numFmtId="0" xfId="0" applyAlignment="1" applyBorder="1" applyFont="1">
      <alignment readingOrder="0"/>
    </xf>
    <xf borderId="59" fillId="0" fontId="223" numFmtId="0" xfId="0" applyAlignment="1" applyBorder="1" applyFont="1">
      <alignment readingOrder="0" shrinkToFit="0" wrapText="0"/>
    </xf>
    <xf borderId="59" fillId="0" fontId="24" numFmtId="21" xfId="0" applyAlignment="1" applyBorder="1" applyFont="1" applyNumberFormat="1">
      <alignment horizontal="center" readingOrder="0" shrinkToFit="0" wrapText="0"/>
    </xf>
    <xf borderId="76" fillId="0" fontId="224" numFmtId="0" xfId="0" applyAlignment="1" applyBorder="1" applyFont="1">
      <alignment readingOrder="0" shrinkToFit="0" wrapText="0"/>
    </xf>
    <xf borderId="57" fillId="0" fontId="24" numFmtId="0" xfId="0" applyAlignment="1" applyBorder="1" applyFont="1">
      <alignment readingOrder="0"/>
    </xf>
    <xf borderId="22" fillId="0" fontId="225" numFmtId="0" xfId="0" applyAlignment="1" applyBorder="1" applyFont="1">
      <alignment readingOrder="0" shrinkToFit="0" wrapText="0"/>
    </xf>
    <xf borderId="22" fillId="0" fontId="24" numFmtId="21" xfId="0" applyAlignment="1" applyBorder="1" applyFont="1" applyNumberFormat="1">
      <alignment horizontal="center" readingOrder="0" shrinkToFit="0" wrapText="0"/>
    </xf>
    <xf borderId="28" fillId="8" fontId="24" numFmtId="0" xfId="0" applyAlignment="1" applyBorder="1" applyFont="1">
      <alignment readingOrder="0"/>
    </xf>
    <xf borderId="28" fillId="8" fontId="226" numFmtId="0" xfId="0" applyAlignment="1" applyBorder="1" applyFont="1">
      <alignment readingOrder="0" shrinkToFit="0" wrapText="0"/>
    </xf>
    <xf borderId="28" fillId="8" fontId="24" numFmtId="21" xfId="0" applyAlignment="1" applyBorder="1" applyFont="1" applyNumberFormat="1">
      <alignment horizontal="center" readingOrder="0" shrinkToFit="0" wrapText="0"/>
    </xf>
    <xf borderId="40" fillId="8" fontId="227" numFmtId="0" xfId="0" applyAlignment="1" applyBorder="1" applyFont="1">
      <alignment readingOrder="0" shrinkToFit="0" wrapText="0"/>
    </xf>
    <xf borderId="52" fillId="8" fontId="24" numFmtId="0" xfId="0" applyAlignment="1" applyBorder="1" applyFont="1">
      <alignment readingOrder="0"/>
    </xf>
    <xf borderId="58" fillId="8" fontId="24" numFmtId="0" xfId="0" applyAlignment="1" applyBorder="1" applyFont="1">
      <alignment readingOrder="0"/>
    </xf>
    <xf borderId="28" fillId="0" fontId="228" numFmtId="0" xfId="0" applyAlignment="1" applyBorder="1" applyFont="1">
      <alignment readingOrder="0" shrinkToFit="0" wrapText="0"/>
    </xf>
    <xf borderId="28" fillId="0" fontId="24" numFmtId="21" xfId="0" applyAlignment="1" applyBorder="1" applyFont="1" applyNumberFormat="1">
      <alignment horizontal="center" readingOrder="0" shrinkToFit="0" wrapText="0"/>
    </xf>
    <xf borderId="46" fillId="8" fontId="229" numFmtId="0" xfId="0" applyAlignment="1" applyBorder="1" applyFont="1">
      <alignment readingOrder="0" shrinkToFit="0" wrapText="0"/>
    </xf>
    <xf borderId="52" fillId="8" fontId="24" numFmtId="0" xfId="0" applyBorder="1" applyFont="1"/>
    <xf borderId="15" fillId="0" fontId="24" numFmtId="0" xfId="0" applyBorder="1" applyFont="1"/>
    <xf borderId="52" fillId="0" fontId="24" numFmtId="0" xfId="0" applyBorder="1" applyFont="1"/>
    <xf borderId="59" fillId="0" fontId="230" numFmtId="0" xfId="0" applyAlignment="1" applyBorder="1" applyFont="1">
      <alignment readingOrder="0" shrinkToFit="0" wrapText="0"/>
    </xf>
    <xf borderId="59" fillId="0" fontId="24" numFmtId="21" xfId="0" applyAlignment="1" applyBorder="1" applyFont="1" applyNumberFormat="1">
      <alignment horizontal="center" readingOrder="0" shrinkToFit="0" wrapText="0"/>
    </xf>
    <xf borderId="76" fillId="0" fontId="231" numFmtId="0" xfId="0" applyAlignment="1" applyBorder="1" applyFont="1">
      <alignment readingOrder="0" shrinkToFit="0" wrapText="0"/>
    </xf>
    <xf borderId="57" fillId="0" fontId="24" numFmtId="0" xfId="0" applyBorder="1" applyFont="1"/>
    <xf borderId="22" fillId="0" fontId="232" numFmtId="0" xfId="0" applyAlignment="1" applyBorder="1" applyFont="1">
      <alignment readingOrder="0" shrinkToFit="0" wrapText="0"/>
    </xf>
    <xf borderId="41" fillId="0" fontId="233" numFmtId="0" xfId="0" applyAlignment="1" applyBorder="1" applyFont="1">
      <alignment readingOrder="0" shrinkToFit="0" wrapText="0"/>
    </xf>
    <xf borderId="41" fillId="8" fontId="234" numFmtId="0" xfId="0" applyAlignment="1" applyBorder="1" applyFont="1">
      <alignment readingOrder="0" shrinkToFit="0" wrapText="0"/>
    </xf>
    <xf borderId="22" fillId="8" fontId="24" numFmtId="21" xfId="0" applyAlignment="1" applyBorder="1" applyFont="1" applyNumberFormat="1">
      <alignment horizontal="center" readingOrder="0" shrinkToFit="0" wrapText="0"/>
    </xf>
    <xf borderId="42" fillId="8" fontId="235" numFmtId="0" xfId="0" applyAlignment="1" applyBorder="1" applyFont="1">
      <alignment readingOrder="0"/>
    </xf>
    <xf borderId="15" fillId="8" fontId="24" numFmtId="0" xfId="0" applyBorder="1" applyFont="1"/>
    <xf borderId="41" fillId="8" fontId="236" numFmtId="0" xfId="0" applyAlignment="1" applyBorder="1" applyFont="1">
      <alignment readingOrder="0" shrinkToFit="0" wrapText="0"/>
    </xf>
    <xf borderId="22" fillId="8" fontId="24" numFmtId="21" xfId="0" applyAlignment="1" applyBorder="1" applyFont="1" applyNumberFormat="1">
      <alignment horizontal="center" readingOrder="0" shrinkToFit="0" wrapText="0"/>
    </xf>
    <xf borderId="42" fillId="8" fontId="237" numFmtId="0" xfId="0" applyAlignment="1" applyBorder="1" applyFont="1">
      <alignment readingOrder="0" shrinkToFit="0" wrapText="0"/>
    </xf>
    <xf borderId="41" fillId="8" fontId="238" numFmtId="0" xfId="0" applyAlignment="1" applyBorder="1" applyFont="1">
      <alignment readingOrder="0"/>
    </xf>
    <xf borderId="22" fillId="8" fontId="24" numFmtId="21" xfId="0" applyAlignment="1" applyBorder="1" applyFont="1" applyNumberFormat="1">
      <alignment horizontal="center" readingOrder="0"/>
    </xf>
    <xf borderId="43" fillId="8" fontId="24" numFmtId="0" xfId="0" applyAlignment="1" applyBorder="1" applyFont="1">
      <alignment readingOrder="0"/>
    </xf>
    <xf borderId="45" fillId="8" fontId="24" numFmtId="0" xfId="0" applyAlignment="1" applyBorder="1" applyFont="1">
      <alignment readingOrder="0"/>
    </xf>
    <xf borderId="44" fillId="8" fontId="239" numFmtId="0" xfId="0" applyAlignment="1" applyBorder="1" applyFont="1">
      <alignment readingOrder="0" shrinkToFit="0" wrapText="0"/>
    </xf>
    <xf borderId="45" fillId="8" fontId="24" numFmtId="21" xfId="0" applyAlignment="1" applyBorder="1" applyFont="1" applyNumberFormat="1">
      <alignment horizontal="center" readingOrder="0" shrinkToFit="0" wrapText="0"/>
    </xf>
    <xf borderId="24" fillId="8" fontId="24" numFmtId="0" xfId="0" applyAlignment="1" applyBorder="1" applyFont="1">
      <alignment readingOrder="0" shrinkToFit="0" wrapText="1"/>
    </xf>
    <xf borderId="53" fillId="8" fontId="24" numFmtId="0" xfId="0" applyBorder="1" applyFont="1"/>
    <xf borderId="28" fillId="0" fontId="83" numFmtId="0" xfId="0" applyAlignment="1" applyBorder="1" applyFont="1">
      <alignment readingOrder="0"/>
    </xf>
    <xf borderId="39" fillId="0" fontId="240" numFmtId="0" xfId="0" applyAlignment="1" applyBorder="1" applyFont="1">
      <alignment readingOrder="0" shrinkToFit="0" wrapText="0"/>
    </xf>
    <xf borderId="42" fillId="8" fontId="241" numFmtId="0" xfId="0" applyAlignment="1" applyBorder="1" applyFont="1">
      <alignment readingOrder="0" shrinkToFit="0" wrapText="0"/>
    </xf>
    <xf borderId="15" fillId="8" fontId="24" numFmtId="0" xfId="0" applyAlignment="1" applyBorder="1" applyFont="1">
      <alignment readingOrder="0"/>
    </xf>
    <xf borderId="44" fillId="0" fontId="242" numFmtId="0" xfId="0" applyAlignment="1" applyBorder="1" applyFont="1">
      <alignment readingOrder="0" shrinkToFit="0" wrapText="0"/>
    </xf>
    <xf borderId="62" fillId="0" fontId="243" numFmtId="0" xfId="0" applyAlignment="1" applyBorder="1" applyFont="1">
      <alignment readingOrder="0" shrinkToFit="0" wrapText="0"/>
    </xf>
    <xf borderId="44" fillId="8" fontId="244" numFmtId="0" xfId="0" applyAlignment="1" applyBorder="1" applyFont="1">
      <alignment readingOrder="0" shrinkToFit="0" wrapText="0"/>
    </xf>
    <xf borderId="45" fillId="8" fontId="24" numFmtId="21" xfId="0" applyAlignment="1" applyBorder="1" applyFont="1" applyNumberFormat="1">
      <alignment horizontal="center" readingOrder="0" shrinkToFit="0" wrapText="0"/>
    </xf>
    <xf borderId="46" fillId="8" fontId="245" numFmtId="0" xfId="0" applyAlignment="1" applyBorder="1" applyFont="1">
      <alignment readingOrder="0" shrinkToFit="0" wrapText="0"/>
    </xf>
    <xf borderId="53" fillId="8" fontId="24" numFmtId="0" xfId="0" applyAlignment="1" applyBorder="1" applyFont="1">
      <alignment readingOrder="0"/>
    </xf>
    <xf borderId="22" fillId="8" fontId="246" numFmtId="0" xfId="0" applyAlignment="1" applyBorder="1" applyFont="1">
      <alignment readingOrder="0" shrinkToFit="0" wrapText="0"/>
    </xf>
    <xf borderId="22" fillId="8" fontId="247" numFmtId="0" xfId="0" applyAlignment="1" applyBorder="1" applyFont="1">
      <alignment readingOrder="0" shrinkToFit="0" wrapText="0"/>
    </xf>
    <xf borderId="45" fillId="0" fontId="248" numFmtId="0" xfId="0" applyAlignment="1" applyBorder="1" applyFont="1">
      <alignment readingOrder="0" shrinkToFit="0" wrapText="0"/>
    </xf>
    <xf borderId="53" fillId="0" fontId="24" numFmtId="0" xfId="0" applyBorder="1" applyFont="1"/>
    <xf borderId="32" fillId="0" fontId="83" numFmtId="0" xfId="0" applyAlignment="1" applyBorder="1" applyFont="1">
      <alignment readingOrder="0"/>
    </xf>
    <xf borderId="22" fillId="0" fontId="83" numFmtId="0" xfId="0" applyAlignment="1" applyBorder="1" applyFont="1">
      <alignment horizontal="left" readingOrder="0"/>
    </xf>
    <xf borderId="45" fillId="0" fontId="83" numFmtId="0" xfId="0" applyAlignment="1" applyBorder="1" applyFont="1">
      <alignment horizontal="left" readingOrder="0"/>
    </xf>
    <xf borderId="59" fillId="0" fontId="83" numFmtId="0" xfId="0" applyAlignment="1" applyBorder="1" applyFont="1">
      <alignment horizontal="left" readingOrder="0"/>
    </xf>
    <xf borderId="58" fillId="0" fontId="79" numFmtId="0" xfId="0" applyAlignment="1" applyBorder="1" applyFont="1">
      <alignment readingOrder="0"/>
    </xf>
    <xf borderId="45" fillId="8" fontId="249" numFmtId="0" xfId="0" applyAlignment="1" applyBorder="1" applyFont="1">
      <alignment readingOrder="0" shrinkToFit="0" wrapText="0"/>
    </xf>
    <xf borderId="40" fillId="8" fontId="250" numFmtId="0" xfId="0" applyAlignment="1" applyBorder="1" applyFont="1">
      <alignment readingOrder="0" shrinkToFit="0" wrapText="0"/>
    </xf>
    <xf borderId="40" fillId="0" fontId="251" numFmtId="0" xfId="0" applyAlignment="1" applyBorder="1" applyFont="1">
      <alignment readingOrder="0" shrinkToFit="0" wrapText="0"/>
    </xf>
    <xf borderId="0" fillId="8" fontId="24" numFmtId="0" xfId="0" applyAlignment="1" applyFont="1">
      <alignment readingOrder="0" shrinkToFit="0" wrapText="1"/>
    </xf>
    <xf borderId="45" fillId="0" fontId="83" numFmtId="0" xfId="0" applyAlignment="1" applyBorder="1" applyFont="1">
      <alignment readingOrder="0"/>
    </xf>
    <xf borderId="33" fillId="7" fontId="23" numFmtId="0" xfId="0" applyAlignment="1" applyBorder="1" applyFont="1">
      <alignment readingOrder="0"/>
    </xf>
    <xf borderId="33" fillId="7" fontId="23" numFmtId="0" xfId="0" applyAlignment="1" applyBorder="1" applyFont="1">
      <alignment readingOrder="0" shrinkToFit="0" wrapText="1"/>
    </xf>
    <xf borderId="33" fillId="7" fontId="23" numFmtId="0" xfId="0" applyAlignment="1" applyBorder="1" applyFont="1">
      <alignment readingOrder="0"/>
    </xf>
    <xf borderId="78" fillId="7" fontId="23" numFmtId="0" xfId="0" applyAlignment="1" applyBorder="1" applyFont="1">
      <alignment readingOrder="0" vertical="top"/>
    </xf>
    <xf borderId="35" fillId="7" fontId="23" numFmtId="0" xfId="0" applyAlignment="1" applyBorder="1" applyFont="1">
      <alignment horizontal="center" readingOrder="0"/>
    </xf>
    <xf borderId="36" fillId="7" fontId="169" numFmtId="0" xfId="0" applyAlignment="1" applyBorder="1" applyFont="1">
      <alignment readingOrder="0"/>
    </xf>
    <xf borderId="54" fillId="7" fontId="23" numFmtId="0" xfId="0" applyAlignment="1" applyBorder="1" applyFont="1">
      <alignment readingOrder="0"/>
    </xf>
    <xf borderId="54" fillId="7" fontId="169" numFmtId="0" xfId="0" applyAlignment="1" applyBorder="1" applyFont="1">
      <alignment readingOrder="0"/>
    </xf>
    <xf borderId="28" fillId="0" fontId="252" numFmtId="0" xfId="0" applyAlignment="1" applyBorder="1" applyFont="1">
      <alignment readingOrder="0"/>
    </xf>
    <xf borderId="28" fillId="0" fontId="24" numFmtId="21" xfId="0" applyAlignment="1" applyBorder="1" applyFont="1" applyNumberFormat="1">
      <alignment horizontal="center" readingOrder="0"/>
    </xf>
    <xf borderId="52" fillId="0" fontId="119" numFmtId="0" xfId="0" applyAlignment="1" applyBorder="1" applyFont="1">
      <alignment readingOrder="0"/>
    </xf>
    <xf borderId="22" fillId="0" fontId="253" numFmtId="0" xfId="0" applyAlignment="1" applyBorder="1" applyFont="1">
      <alignment readingOrder="0"/>
    </xf>
    <xf borderId="22" fillId="0" fontId="24" numFmtId="21" xfId="0" applyAlignment="1" applyBorder="1" applyFont="1" applyNumberFormat="1">
      <alignment horizontal="center" readingOrder="0"/>
    </xf>
    <xf borderId="15" fillId="0" fontId="119" numFmtId="0" xfId="0" applyAlignment="1" applyBorder="1" applyFont="1">
      <alignment readingOrder="0"/>
    </xf>
    <xf borderId="45" fillId="0" fontId="254" numFmtId="0" xfId="0" applyAlignment="1" applyBorder="1" applyFont="1">
      <alignment readingOrder="0"/>
    </xf>
    <xf borderId="45" fillId="0" fontId="24" numFmtId="21" xfId="0" applyAlignment="1" applyBorder="1" applyFont="1" applyNumberFormat="1">
      <alignment horizontal="center" readingOrder="0"/>
    </xf>
    <xf borderId="24" fillId="0" fontId="24" numFmtId="0" xfId="0" applyAlignment="1" applyBorder="1" applyFont="1">
      <alignment readingOrder="0"/>
    </xf>
    <xf borderId="53" fillId="0" fontId="119" numFmtId="0" xfId="0" applyAlignment="1" applyBorder="1" applyFont="1">
      <alignment readingOrder="0"/>
    </xf>
    <xf borderId="15" fillId="0" fontId="119" numFmtId="0" xfId="0" applyBorder="1" applyFont="1"/>
    <xf borderId="52" fillId="0" fontId="119" numFmtId="0" xfId="0" applyBorder="1" applyFont="1"/>
    <xf borderId="53" fillId="0" fontId="119" numFmtId="0" xfId="0" applyBorder="1" applyFont="1"/>
    <xf borderId="46" fillId="0" fontId="255" numFmtId="0" xfId="0" applyAlignment="1" applyBorder="1" applyFont="1">
      <alignment readingOrder="0"/>
    </xf>
    <xf borderId="59" fillId="0" fontId="256" numFmtId="0" xfId="0" applyAlignment="1" applyBorder="1" applyFont="1">
      <alignment readingOrder="0"/>
    </xf>
    <xf borderId="59" fillId="0" fontId="24" numFmtId="21" xfId="0" applyAlignment="1" applyBorder="1" applyFont="1" applyNumberFormat="1">
      <alignment horizontal="center" readingOrder="0"/>
    </xf>
    <xf borderId="76" fillId="0" fontId="257" numFmtId="0" xfId="0" applyAlignment="1" applyBorder="1" applyFont="1">
      <alignment readingOrder="0"/>
    </xf>
    <xf borderId="51" fillId="0" fontId="24" numFmtId="0" xfId="0" applyAlignment="1" applyBorder="1" applyFont="1">
      <alignment readingOrder="0"/>
    </xf>
    <xf borderId="57" fillId="0" fontId="119" numFmtId="0" xfId="0" applyBorder="1" applyFont="1"/>
    <xf borderId="32" fillId="10" fontId="24" numFmtId="0" xfId="0" applyAlignment="1" applyBorder="1" applyFill="1" applyFont="1">
      <alignment readingOrder="0"/>
    </xf>
    <xf borderId="29" fillId="10" fontId="24" numFmtId="0" xfId="0" applyAlignment="1" applyBorder="1" applyFont="1">
      <alignment readingOrder="0"/>
    </xf>
    <xf borderId="76" fillId="0" fontId="258" numFmtId="0" xfId="0" applyAlignment="1" applyBorder="1" applyFont="1">
      <alignment readingOrder="0"/>
    </xf>
    <xf borderId="57" fillId="0" fontId="119" numFmtId="0" xfId="0" applyAlignment="1" applyBorder="1" applyFont="1">
      <alignment readingOrder="0"/>
    </xf>
    <xf borderId="22" fillId="8" fontId="259" numFmtId="0" xfId="0" applyAlignment="1" applyBorder="1" applyFont="1">
      <alignment readingOrder="0"/>
    </xf>
    <xf borderId="42" fillId="8" fontId="260" numFmtId="0" xfId="0" applyAlignment="1" applyBorder="1" applyFont="1">
      <alignment readingOrder="0"/>
    </xf>
    <xf borderId="13" fillId="8" fontId="24" numFmtId="0" xfId="0" applyAlignment="1" applyBorder="1" applyFont="1">
      <alignment readingOrder="0"/>
    </xf>
    <xf borderId="15" fillId="8" fontId="119" numFmtId="0" xfId="0" applyBorder="1" applyFont="1"/>
    <xf borderId="40" fillId="0" fontId="261" numFmtId="0" xfId="0" applyAlignment="1" applyBorder="1" applyFont="1">
      <alignment readingOrder="0"/>
    </xf>
    <xf borderId="28" fillId="8" fontId="262" numFmtId="0" xfId="0" applyAlignment="1" applyBorder="1" applyFont="1">
      <alignment readingOrder="0"/>
    </xf>
    <xf borderId="28" fillId="8" fontId="24" numFmtId="21" xfId="0" applyAlignment="1" applyBorder="1" applyFont="1" applyNumberFormat="1">
      <alignment horizontal="center" readingOrder="0"/>
    </xf>
    <xf borderId="40" fillId="8" fontId="263" numFmtId="0" xfId="0" applyAlignment="1" applyBorder="1" applyFont="1">
      <alignment readingOrder="0"/>
    </xf>
    <xf borderId="8" fillId="8" fontId="24" numFmtId="0" xfId="0" applyAlignment="1" applyBorder="1" applyFont="1">
      <alignment readingOrder="0"/>
    </xf>
    <xf borderId="52" fillId="8" fontId="119" numFmtId="0" xfId="0" applyAlignment="1" applyBorder="1" applyFont="1">
      <alignment readingOrder="0"/>
    </xf>
    <xf borderId="29" fillId="9" fontId="24" numFmtId="0" xfId="0" applyAlignment="1" applyBorder="1" applyFont="1">
      <alignment readingOrder="0"/>
    </xf>
    <xf borderId="48" fillId="8" fontId="24" numFmtId="0" xfId="0" applyAlignment="1" applyBorder="1" applyFont="1">
      <alignment readingOrder="0"/>
    </xf>
    <xf borderId="80" fillId="8" fontId="24" numFmtId="0" xfId="0" applyAlignment="1" applyBorder="1" applyFont="1">
      <alignment readingOrder="0" shrinkToFit="0" wrapText="1"/>
    </xf>
    <xf borderId="48" fillId="8" fontId="24" numFmtId="0" xfId="0" applyAlignment="1" applyBorder="1" applyFont="1">
      <alignment readingOrder="0" shrinkToFit="0" wrapText="1"/>
    </xf>
    <xf borderId="81" fillId="8" fontId="24" numFmtId="0" xfId="0" applyBorder="1" applyFont="1"/>
    <xf borderId="82" fillId="8" fontId="264" numFmtId="0" xfId="0" applyAlignment="1" applyBorder="1" applyFont="1">
      <alignment readingOrder="0"/>
    </xf>
    <xf borderId="82" fillId="8" fontId="24" numFmtId="21" xfId="0" applyAlignment="1" applyBorder="1" applyFont="1" applyNumberFormat="1">
      <alignment horizontal="center" readingOrder="0"/>
    </xf>
    <xf borderId="83" fillId="8" fontId="265" numFmtId="0" xfId="0" applyAlignment="1" applyBorder="1" applyFont="1">
      <alignment readingOrder="0"/>
    </xf>
    <xf borderId="17" fillId="8" fontId="24" numFmtId="0" xfId="0" applyAlignment="1" applyBorder="1" applyFont="1">
      <alignment readingOrder="0"/>
    </xf>
    <xf borderId="19" fillId="8" fontId="119" numFmtId="0" xfId="0" applyAlignment="1" applyBorder="1" applyFont="1">
      <alignment readingOrder="0"/>
    </xf>
    <xf borderId="33" fillId="7" fontId="23" numFmtId="0" xfId="0" applyAlignment="1" applyBorder="1" applyFont="1">
      <alignment readingOrder="0" shrinkToFit="0" wrapText="1"/>
    </xf>
    <xf borderId="78" fillId="7" fontId="23" numFmtId="0" xfId="0" applyAlignment="1" applyBorder="1" applyFont="1">
      <alignment readingOrder="0" shrinkToFit="0" wrapText="1"/>
    </xf>
    <xf borderId="34" fillId="7" fontId="23" numFmtId="0" xfId="0" applyAlignment="1" applyBorder="1" applyFont="1">
      <alignment readingOrder="0" shrinkToFit="0" wrapText="1"/>
    </xf>
    <xf borderId="35" fillId="7" fontId="80" numFmtId="0" xfId="0" applyAlignment="1" applyBorder="1" applyFont="1">
      <alignment horizontal="center" readingOrder="0" shrinkToFit="0" wrapText="1"/>
    </xf>
    <xf borderId="54" fillId="7" fontId="169" numFmtId="0" xfId="0" applyAlignment="1" applyBorder="1" applyFont="1">
      <alignment readingOrder="0" shrinkToFit="0" wrapText="1"/>
    </xf>
    <xf borderId="29" fillId="0" fontId="266" numFmtId="0" xfId="0" applyAlignment="1" applyBorder="1" applyFont="1">
      <alignment shrinkToFit="0" vertical="bottom" wrapText="1"/>
    </xf>
    <xf borderId="39" fillId="0" fontId="267" numFmtId="0" xfId="0" applyAlignment="1" applyBorder="1" applyFont="1">
      <alignment readingOrder="0" shrinkToFit="0" wrapText="1"/>
    </xf>
    <xf borderId="28" fillId="0" fontId="83" numFmtId="21" xfId="0" applyAlignment="1" applyBorder="1" applyFont="1" applyNumberFormat="1">
      <alignment horizontal="center" readingOrder="0" shrinkToFit="0" wrapText="1"/>
    </xf>
    <xf borderId="52" fillId="0" fontId="268" numFmtId="0" xfId="0" applyAlignment="1" applyBorder="1" applyFont="1">
      <alignment readingOrder="0" shrinkToFit="0" wrapText="1"/>
    </xf>
    <xf borderId="41" fillId="0" fontId="269" numFmtId="0" xfId="0" applyAlignment="1" applyBorder="1" applyFont="1">
      <alignment readingOrder="0" shrinkToFit="0" wrapText="1"/>
    </xf>
    <xf borderId="22" fillId="0" fontId="83" numFmtId="21" xfId="0" applyAlignment="1" applyBorder="1" applyFont="1" applyNumberFormat="1">
      <alignment horizontal="center" readingOrder="0" shrinkToFit="0" wrapText="1"/>
    </xf>
    <xf borderId="15" fillId="0" fontId="270" numFmtId="0" xfId="0" applyAlignment="1" applyBorder="1" applyFont="1">
      <alignment readingOrder="0" shrinkToFit="0" wrapText="1"/>
    </xf>
    <xf borderId="41" fillId="0" fontId="271" numFmtId="0" xfId="0" applyAlignment="1" applyBorder="1" applyFont="1">
      <alignment readingOrder="0" shrinkToFit="0" wrapText="1"/>
    </xf>
    <xf borderId="22" fillId="0" fontId="83" numFmtId="21" xfId="0" applyAlignment="1" applyBorder="1" applyFont="1" applyNumberFormat="1">
      <alignment horizontal="center" readingOrder="0" shrinkToFit="0" wrapText="1"/>
    </xf>
    <xf borderId="29" fillId="0" fontId="24" numFmtId="0" xfId="0" applyAlignment="1" applyBorder="1" applyFont="1">
      <alignment readingOrder="0" shrinkToFit="0" wrapText="1"/>
    </xf>
    <xf borderId="15" fillId="0" fontId="272" numFmtId="0" xfId="0" applyAlignment="1" applyBorder="1" applyFont="1">
      <alignment readingOrder="0" shrinkToFit="0" wrapText="1"/>
    </xf>
    <xf borderId="44" fillId="0" fontId="273" numFmtId="0" xfId="0" applyAlignment="1" applyBorder="1" applyFont="1">
      <alignment readingOrder="0" shrinkToFit="0" wrapText="1"/>
    </xf>
    <xf borderId="45" fillId="0" fontId="83" numFmtId="21" xfId="0" applyAlignment="1" applyBorder="1" applyFont="1" applyNumberFormat="1">
      <alignment horizontal="center" readingOrder="0" shrinkToFit="0" wrapText="1"/>
    </xf>
    <xf borderId="53" fillId="0" fontId="274" numFmtId="0" xfId="0" applyAlignment="1" applyBorder="1" applyFont="1">
      <alignment readingOrder="0" shrinkToFit="0" wrapText="1"/>
    </xf>
    <xf borderId="32" fillId="0" fontId="24" numFmtId="0" xfId="0" applyAlignment="1" applyBorder="1" applyFont="1">
      <alignment readingOrder="0" shrinkToFit="0" wrapText="1"/>
    </xf>
    <xf borderId="39" fillId="0" fontId="275" numFmtId="0" xfId="0" applyAlignment="1" applyBorder="1" applyFont="1">
      <alignment readingOrder="0" shrinkToFit="0" wrapText="1"/>
    </xf>
    <xf borderId="28" fillId="0" fontId="83" numFmtId="21" xfId="0" applyAlignment="1" applyBorder="1" applyFont="1" applyNumberFormat="1">
      <alignment horizontal="center" readingOrder="0" shrinkToFit="0" wrapText="1"/>
    </xf>
    <xf borderId="52" fillId="0" fontId="276" numFmtId="0" xfId="0" applyAlignment="1" applyBorder="1" applyFont="1">
      <alignment readingOrder="0" shrinkToFit="0" wrapText="1"/>
    </xf>
    <xf borderId="30" fillId="0" fontId="24" numFmtId="0" xfId="0" applyAlignment="1" applyBorder="1" applyFont="1">
      <alignment shrinkToFit="0" wrapText="1"/>
    </xf>
    <xf borderId="31" fillId="0" fontId="24" numFmtId="0" xfId="0" applyAlignment="1" applyBorder="1" applyFont="1">
      <alignment readingOrder="0" shrinkToFit="0" wrapText="1"/>
    </xf>
    <xf borderId="30" fillId="0" fontId="24" numFmtId="0" xfId="0" applyAlignment="1" applyBorder="1" applyFont="1">
      <alignment readingOrder="0" shrinkToFit="0" wrapText="1"/>
    </xf>
    <xf borderId="65" fillId="0" fontId="277" numFmtId="0" xfId="0" applyAlignment="1" applyBorder="1" applyFont="1">
      <alignment readingOrder="0" shrinkToFit="0" wrapText="1"/>
    </xf>
    <xf borderId="23" fillId="0" fontId="83" numFmtId="21" xfId="0" applyAlignment="1" applyBorder="1" applyFont="1" applyNumberFormat="1">
      <alignment horizontal="center" readingOrder="0" shrinkToFit="0" wrapText="1"/>
    </xf>
    <xf borderId="84" fillId="0" fontId="278" numFmtId="0" xfId="0" applyAlignment="1" applyBorder="1" applyFont="1">
      <alignment readingOrder="0" shrinkToFit="0" wrapText="1"/>
    </xf>
    <xf borderId="84" fillId="0" fontId="24" numFmtId="0" xfId="0" applyAlignment="1" applyBorder="1" applyFont="1">
      <alignment readingOrder="0" shrinkToFit="0" wrapText="1"/>
    </xf>
    <xf borderId="44" fillId="0" fontId="279" numFmtId="0" xfId="0" applyAlignment="1" applyBorder="1" applyFont="1">
      <alignment readingOrder="0" shrinkToFit="0" wrapText="1"/>
    </xf>
    <xf borderId="45" fillId="0" fontId="83" numFmtId="21" xfId="0" applyAlignment="1" applyBorder="1" applyFont="1" applyNumberFormat="1">
      <alignment horizontal="center" readingOrder="0" shrinkToFit="0" wrapText="1"/>
    </xf>
    <xf borderId="29" fillId="0" fontId="83" numFmtId="0" xfId="0" applyAlignment="1" applyBorder="1" applyFont="1">
      <alignment readingOrder="0" shrinkToFit="0" wrapText="1"/>
    </xf>
    <xf borderId="15" fillId="0" fontId="280" numFmtId="0" xfId="0" applyAlignment="1" applyBorder="1" applyFont="1">
      <alignment readingOrder="0" shrinkToFit="0" wrapText="1"/>
    </xf>
    <xf borderId="41" fillId="8" fontId="281" numFmtId="0" xfId="0" applyAlignment="1" applyBorder="1" applyFont="1">
      <alignment readingOrder="0" shrinkToFit="0" wrapText="1"/>
    </xf>
    <xf borderId="22" fillId="8" fontId="83" numFmtId="21" xfId="0" applyAlignment="1" applyBorder="1" applyFont="1" applyNumberFormat="1">
      <alignment horizontal="center" readingOrder="0" shrinkToFit="0" wrapText="1"/>
    </xf>
    <xf borderId="62" fillId="0" fontId="282" numFmtId="0" xfId="0" applyAlignment="1" applyBorder="1" applyFont="1">
      <alignment readingOrder="0" shrinkToFit="0" wrapText="1"/>
    </xf>
    <xf borderId="59" fillId="0" fontId="83" numFmtId="21" xfId="0" applyAlignment="1" applyBorder="1" applyFont="1" applyNumberFormat="1">
      <alignment horizontal="center" readingOrder="0" shrinkToFit="0" wrapText="1"/>
    </xf>
    <xf borderId="57" fillId="0" fontId="283" numFmtId="0" xfId="0" applyAlignment="1" applyBorder="1" applyFont="1">
      <alignment readingOrder="0" shrinkToFit="0" wrapText="1"/>
    </xf>
    <xf borderId="62" fillId="0" fontId="284" numFmtId="0" xfId="0" applyAlignment="1" applyBorder="1" applyFont="1">
      <alignment readingOrder="0" shrinkToFit="0" wrapText="1"/>
    </xf>
    <xf borderId="59" fillId="0" fontId="83" numFmtId="21" xfId="0" applyAlignment="1" applyBorder="1" applyFont="1" applyNumberFormat="1">
      <alignment horizontal="center" readingOrder="0" shrinkToFit="0" wrapText="1"/>
    </xf>
    <xf borderId="13" fillId="0" fontId="24" numFmtId="11" xfId="0" applyAlignment="1" applyBorder="1" applyFont="1" applyNumberFormat="1">
      <alignment readingOrder="0" shrinkToFit="0" wrapText="1"/>
    </xf>
    <xf borderId="44" fillId="8" fontId="285" numFmtId="0" xfId="0" applyAlignment="1" applyBorder="1" applyFont="1">
      <alignment readingOrder="0" shrinkToFit="0" wrapText="1"/>
    </xf>
    <xf borderId="45" fillId="8" fontId="83" numFmtId="21" xfId="0" applyAlignment="1" applyBorder="1" applyFont="1" applyNumberFormat="1">
      <alignment horizontal="center" readingOrder="0" shrinkToFit="0" wrapText="1"/>
    </xf>
    <xf borderId="53" fillId="8" fontId="286" numFmtId="0" xfId="0" applyAlignment="1" applyBorder="1" applyFont="1">
      <alignment readingOrder="0" shrinkToFit="0" wrapText="1"/>
    </xf>
    <xf borderId="43" fillId="0" fontId="24" numFmtId="0" xfId="0" applyAlignment="1" applyBorder="1" applyFont="1">
      <alignment readingOrder="0" shrinkToFit="0" wrapText="1"/>
    </xf>
    <xf borderId="53" fillId="0" fontId="287" numFmtId="0" xfId="0" applyAlignment="1" applyBorder="1" applyFont="1">
      <alignment readingOrder="0" shrinkToFit="0" wrapText="1"/>
    </xf>
    <xf borderId="29" fillId="0" fontId="288" numFmtId="0" xfId="0" applyAlignment="1" applyBorder="1" applyFont="1">
      <alignment readingOrder="0" shrinkToFit="0" vertical="bottom" wrapText="1"/>
    </xf>
    <xf borderId="39" fillId="8" fontId="289" numFmtId="0" xfId="0" applyAlignment="1" applyBorder="1" applyFont="1">
      <alignment readingOrder="0" shrinkToFit="0" wrapText="1"/>
    </xf>
    <xf borderId="28" fillId="8" fontId="83" numFmtId="21" xfId="0" applyAlignment="1" applyBorder="1" applyFont="1" applyNumberFormat="1">
      <alignment horizontal="center" readingOrder="0" shrinkToFit="0" wrapText="1"/>
    </xf>
    <xf borderId="52" fillId="8" fontId="290" numFmtId="0" xfId="0" applyAlignment="1" applyBorder="1" applyFont="1">
      <alignment readingOrder="0" shrinkToFit="0" wrapText="1"/>
    </xf>
    <xf borderId="32" fillId="0" fontId="83" numFmtId="0" xfId="0" applyAlignment="1" applyBorder="1" applyFont="1">
      <alignment readingOrder="0" shrinkToFit="0" wrapText="1"/>
    </xf>
    <xf borderId="39" fillId="8" fontId="291" numFmtId="0" xfId="0" applyAlignment="1" applyBorder="1" applyFont="1">
      <alignment readingOrder="0" shrinkToFit="0" wrapText="1"/>
    </xf>
    <xf borderId="52" fillId="0" fontId="29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khanacademy.or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92" Type="http://schemas.openxmlformats.org/officeDocument/2006/relationships/hyperlink" Target="https://www.youtube.com/watch?v=9lACtjYUInw" TargetMode="External"/><Relationship Id="rId391" Type="http://schemas.openxmlformats.org/officeDocument/2006/relationships/hyperlink" Target="https://www.youtube.com/watch?v=zh8XASZxo1Q" TargetMode="External"/><Relationship Id="rId390" Type="http://schemas.openxmlformats.org/officeDocument/2006/relationships/hyperlink" Target="https://drive.google.com/file/d/13F_eJyRQ9lr4jIPNij6KWd5c8DDdmuLd/view?usp=drive_link" TargetMode="External"/><Relationship Id="rId1" Type="http://schemas.openxmlformats.org/officeDocument/2006/relationships/hyperlink" Target="https://www.youtube.com/watch?v=8JYP_wU1JTU" TargetMode="External"/><Relationship Id="rId2" Type="http://schemas.openxmlformats.org/officeDocument/2006/relationships/hyperlink" Target="https://www.youtube.com/watch?v=OpvioUpIwXo" TargetMode="External"/><Relationship Id="rId3" Type="http://schemas.openxmlformats.org/officeDocument/2006/relationships/hyperlink" Target="https://drive.google.com/file/d/1-COrCmOMg8m0Kv2yRYuJAcY4le_3Vctv/view?usp=drive_link" TargetMode="External"/><Relationship Id="rId4" Type="http://schemas.openxmlformats.org/officeDocument/2006/relationships/hyperlink" Target="https://www.youtube.com/watch?v=iy-fhpbTH9E" TargetMode="External"/><Relationship Id="rId9" Type="http://schemas.openxmlformats.org/officeDocument/2006/relationships/hyperlink" Target="https://drive.google.com/file/d/1Gu0e_sH8tH2uj1U_Rk9JwFW_meHtoErL/view?usp=drive_link" TargetMode="External"/><Relationship Id="rId385" Type="http://schemas.openxmlformats.org/officeDocument/2006/relationships/hyperlink" Target="https://www.youtube.com/watch?v=pJU028t-7mg" TargetMode="External"/><Relationship Id="rId384" Type="http://schemas.openxmlformats.org/officeDocument/2006/relationships/hyperlink" Target="https://drive.google.com/file/d/1V9fqSShzBCd-Y1SFbZwKWUR_6jqZRaVo/view?usp=drive_link" TargetMode="External"/><Relationship Id="rId383" Type="http://schemas.openxmlformats.org/officeDocument/2006/relationships/hyperlink" Target="https://www.youtube.com/watch?v=NzZh8YgHBLI" TargetMode="External"/><Relationship Id="rId382" Type="http://schemas.openxmlformats.org/officeDocument/2006/relationships/hyperlink" Target="https://www.youtube.com/watch?v=0b2Tl0x-niw" TargetMode="External"/><Relationship Id="rId5" Type="http://schemas.openxmlformats.org/officeDocument/2006/relationships/hyperlink" Target="https://www.youtube.com/watch?v=TYMwXcWRHd4" TargetMode="External"/><Relationship Id="rId389" Type="http://schemas.openxmlformats.org/officeDocument/2006/relationships/hyperlink" Target="https://www.youtube.com/watch?v=N5Q_5Y0YZME" TargetMode="External"/><Relationship Id="rId6" Type="http://schemas.openxmlformats.org/officeDocument/2006/relationships/hyperlink" Target="https://drive.google.com/file/d/1jPxVRiUS7fBd-clBlx78KKn3OOiHX78u/view?usp=drive_link" TargetMode="External"/><Relationship Id="rId388" Type="http://schemas.openxmlformats.org/officeDocument/2006/relationships/hyperlink" Target="https://www.youtube.com/watch?v=Hfz1bwK5C4o" TargetMode="External"/><Relationship Id="rId7" Type="http://schemas.openxmlformats.org/officeDocument/2006/relationships/hyperlink" Target="https://www.youtube.com/watch?v=uVA1-m8SVvA" TargetMode="External"/><Relationship Id="rId387" Type="http://schemas.openxmlformats.org/officeDocument/2006/relationships/hyperlink" Target="https://drive.google.com/file/d/136gXJBhWbAsPmgyjB15qByAyzyCTcpqy/view?usp=drive_link" TargetMode="External"/><Relationship Id="rId8" Type="http://schemas.openxmlformats.org/officeDocument/2006/relationships/hyperlink" Target="https://www.youtube.com/watch?v=LDPnx1I8Fi4" TargetMode="External"/><Relationship Id="rId386" Type="http://schemas.openxmlformats.org/officeDocument/2006/relationships/hyperlink" Target="https://www.youtube.com/watch?v=TNXjrA4H0R4" TargetMode="External"/><Relationship Id="rId381" Type="http://schemas.openxmlformats.org/officeDocument/2006/relationships/hyperlink" Target="https://drive.google.com/file/d/1KRa0ObK0rv3bLkJcUuwrfvt_Y2UTVJiE/view?usp=drive_link" TargetMode="External"/><Relationship Id="rId380" Type="http://schemas.openxmlformats.org/officeDocument/2006/relationships/hyperlink" Target="https://www.youtube.com/watch?v=jXeLEqu3ABE" TargetMode="External"/><Relationship Id="rId379" Type="http://schemas.openxmlformats.org/officeDocument/2006/relationships/hyperlink" Target="https://www.youtube.com/watch?v=UYShebe44Xs" TargetMode="External"/><Relationship Id="rId374" Type="http://schemas.openxmlformats.org/officeDocument/2006/relationships/hyperlink" Target="https://www.youtube.com/watch?v=nyAd_gB3fkk" TargetMode="External"/><Relationship Id="rId373" Type="http://schemas.openxmlformats.org/officeDocument/2006/relationships/hyperlink" Target="https://www.youtube.com/watch?v=nBw6KvU51BE" TargetMode="External"/><Relationship Id="rId372" Type="http://schemas.openxmlformats.org/officeDocument/2006/relationships/hyperlink" Target="https://drive.google.com/file/d/1EdX5LsZF4-H6_GmDZRjZjYPgF2pCblaW/view?usp=drive_link" TargetMode="External"/><Relationship Id="rId371" Type="http://schemas.openxmlformats.org/officeDocument/2006/relationships/hyperlink" Target="https://www.youtube.com/watch?v=riryqFDZPq4" TargetMode="External"/><Relationship Id="rId378" Type="http://schemas.openxmlformats.org/officeDocument/2006/relationships/hyperlink" Target="https://drive.google.com/file/d/1-mq4kVHcEc2CbPfNZK0C7wtsLyIs9LfS/view?usp=drive_link" TargetMode="External"/><Relationship Id="rId377" Type="http://schemas.openxmlformats.org/officeDocument/2006/relationships/hyperlink" Target="https://www.youtube.com/watch?v=Fqfi-P2kooY" TargetMode="External"/><Relationship Id="rId376" Type="http://schemas.openxmlformats.org/officeDocument/2006/relationships/hyperlink" Target="https://www.youtube.com/watch?v=TSTLLFJbaA4" TargetMode="External"/><Relationship Id="rId375" Type="http://schemas.openxmlformats.org/officeDocument/2006/relationships/hyperlink" Target="https://drive.google.com/file/d/1kIZvub87kNXyrJVUUnNEU2H71ROxw7qJ/view?usp=drive_link" TargetMode="External"/><Relationship Id="rId396" Type="http://schemas.openxmlformats.org/officeDocument/2006/relationships/hyperlink" Target="https://drive.google.com/file/d/1-_eprcYpz6L4egoPLUS883k5OtNQJsid/view?usp=drive_link" TargetMode="External"/><Relationship Id="rId395" Type="http://schemas.openxmlformats.org/officeDocument/2006/relationships/hyperlink" Target="https://www.youtube.com/watch?v=E-C-LsJgOf4" TargetMode="External"/><Relationship Id="rId394" Type="http://schemas.openxmlformats.org/officeDocument/2006/relationships/hyperlink" Target="https://www.youtube.com/watch?v=zh8XASZxo1Q" TargetMode="External"/><Relationship Id="rId393" Type="http://schemas.openxmlformats.org/officeDocument/2006/relationships/hyperlink" Target="https://drive.google.com/file/d/18qKjvxs4Kd6GgbQOUy-DKQdBUJxh2ciC/view?usp=drive_link" TargetMode="External"/><Relationship Id="rId399" Type="http://schemas.openxmlformats.org/officeDocument/2006/relationships/hyperlink" Target="https://drive.google.com/file/d/1Hgb-0aG-dKAYB9JccJJfAEnYHDTknN4t/view?usp=drive_link" TargetMode="External"/><Relationship Id="rId398" Type="http://schemas.openxmlformats.org/officeDocument/2006/relationships/hyperlink" Target="https://www.youtube.com/watch?v=ygLft7acC6k" TargetMode="External"/><Relationship Id="rId397" Type="http://schemas.openxmlformats.org/officeDocument/2006/relationships/hyperlink" Target="https://www.youtube.com/watch?v=C1pHvEAKmLA" TargetMode="External"/><Relationship Id="rId808" Type="http://schemas.openxmlformats.org/officeDocument/2006/relationships/hyperlink" Target="https://www.youtube.com/watch?v=YJBqGM29_64" TargetMode="External"/><Relationship Id="rId807" Type="http://schemas.openxmlformats.org/officeDocument/2006/relationships/hyperlink" Target="https://drive.google.com/file/d/16ynSR9jgElRU9FQ3LwREIIXKzxlyY26p/view?usp=drive_link" TargetMode="External"/><Relationship Id="rId806" Type="http://schemas.openxmlformats.org/officeDocument/2006/relationships/hyperlink" Target="https://www.youtube.com/watch?v=GL-VYKvxteY" TargetMode="External"/><Relationship Id="rId805" Type="http://schemas.openxmlformats.org/officeDocument/2006/relationships/hyperlink" Target="https://www.youtube.com/watch?v=ZUEjRYe7MRk" TargetMode="External"/><Relationship Id="rId809" Type="http://schemas.openxmlformats.org/officeDocument/2006/relationships/hyperlink" Target="https://www.youtube.com/watch?v=G4IbLol1bzA" TargetMode="External"/><Relationship Id="rId800" Type="http://schemas.openxmlformats.org/officeDocument/2006/relationships/hyperlink" Target="https://www.youtube.com/watch?v=zDtqCbQpg0Y" TargetMode="External"/><Relationship Id="rId804" Type="http://schemas.openxmlformats.org/officeDocument/2006/relationships/hyperlink" Target="https://drive.google.com/file/d/1EAxwCGeH8unkztqGG5747DvYB1KO4AgP/view?usp=drive_link" TargetMode="External"/><Relationship Id="rId803" Type="http://schemas.openxmlformats.org/officeDocument/2006/relationships/hyperlink" Target="https://www.youtube.com/watch?v=2S_ZGkG3VpE" TargetMode="External"/><Relationship Id="rId802" Type="http://schemas.openxmlformats.org/officeDocument/2006/relationships/hyperlink" Target="https://www.youtube.com/watch?v=--VYlmbkzNY" TargetMode="External"/><Relationship Id="rId801" Type="http://schemas.openxmlformats.org/officeDocument/2006/relationships/hyperlink" Target="https://drive.google.com/file/d/1kvyjrAdPY6D_alG7og-P9EM7TcMR0n_T/view?usp=drive_link" TargetMode="External"/><Relationship Id="rId40" Type="http://schemas.openxmlformats.org/officeDocument/2006/relationships/hyperlink" Target="https://www.youtube.com/watch?v=00fgAG6VrRQ" TargetMode="External"/><Relationship Id="rId42" Type="http://schemas.openxmlformats.org/officeDocument/2006/relationships/hyperlink" Target="https://drive.google.com/file/d/1CboibwhSwjIpcujS5LlCdJbfKDBpKU09/view?usp=drive_link" TargetMode="External"/><Relationship Id="rId41" Type="http://schemas.openxmlformats.org/officeDocument/2006/relationships/hyperlink" Target="https://www.youtube.com/watch?v=lt_bmk0aA0s" TargetMode="External"/><Relationship Id="rId44" Type="http://schemas.openxmlformats.org/officeDocument/2006/relationships/hyperlink" Target="https://www.youtube.com/watch?v=oqJwVTLlq3I" TargetMode="External"/><Relationship Id="rId43" Type="http://schemas.openxmlformats.org/officeDocument/2006/relationships/hyperlink" Target="https://www.youtube.com/watch?v=-aVZtzD44vI" TargetMode="External"/><Relationship Id="rId46" Type="http://schemas.openxmlformats.org/officeDocument/2006/relationships/hyperlink" Target="https://www.youtube.com/watch?v=xx9xNJlPOJo" TargetMode="External"/><Relationship Id="rId45" Type="http://schemas.openxmlformats.org/officeDocument/2006/relationships/hyperlink" Target="https://drive.google.com/file/d/12np0Fg22M9547UNKUdUhCu6HtKr74Wf9/view?usp=drive_link" TargetMode="External"/><Relationship Id="rId745" Type="http://schemas.openxmlformats.org/officeDocument/2006/relationships/hyperlink" Target="https://www.youtube.com/watch?v=xF_Z4QK0tsA" TargetMode="External"/><Relationship Id="rId744" Type="http://schemas.openxmlformats.org/officeDocument/2006/relationships/hyperlink" Target="https://drive.google.com/file/d/1F1GIxKO7-LyeoCBjX1rjTokpJg_B_HHl/view?usp=drive_link" TargetMode="External"/><Relationship Id="rId743" Type="http://schemas.openxmlformats.org/officeDocument/2006/relationships/hyperlink" Target="https://www.youtube.com/watch?v=EJQv4J2iQbQ" TargetMode="External"/><Relationship Id="rId742" Type="http://schemas.openxmlformats.org/officeDocument/2006/relationships/hyperlink" Target="https://www.youtube.com/watch?v=sTw0e-hwYAQ" TargetMode="External"/><Relationship Id="rId749" Type="http://schemas.openxmlformats.org/officeDocument/2006/relationships/hyperlink" Target="https://www.youtube.com/watch?v=yYyGGqgid9A" TargetMode="External"/><Relationship Id="rId748" Type="http://schemas.openxmlformats.org/officeDocument/2006/relationships/hyperlink" Target="https://www.youtube.com/watch?v=aSY8XPGChAU" TargetMode="External"/><Relationship Id="rId747" Type="http://schemas.openxmlformats.org/officeDocument/2006/relationships/hyperlink" Target="https://drive.google.com/file/d/18NO4HQwEt_48I5xeOu1a2uwzpTdSQD4v/view?usp=drive_link" TargetMode="External"/><Relationship Id="rId746" Type="http://schemas.openxmlformats.org/officeDocument/2006/relationships/hyperlink" Target="https://www.youtube.com/watch?v=ZK_bN9wszUY" TargetMode="External"/><Relationship Id="rId48" Type="http://schemas.openxmlformats.org/officeDocument/2006/relationships/hyperlink" Target="https://drive.google.com/file/d/1Cr_Cskg9TzTbHZrCw1dNGtR7jWEr8pb3/view?usp=drive_link" TargetMode="External"/><Relationship Id="rId47" Type="http://schemas.openxmlformats.org/officeDocument/2006/relationships/hyperlink" Target="https://www.youtube.com/watch?v=lrIqnUudVfE" TargetMode="External"/><Relationship Id="rId49" Type="http://schemas.openxmlformats.org/officeDocument/2006/relationships/hyperlink" Target="https://www.youtube.com/watch?v=xN3UV5FsBkU" TargetMode="External"/><Relationship Id="rId741" Type="http://schemas.openxmlformats.org/officeDocument/2006/relationships/hyperlink" Target="https://drive.google.com/file/d/1jeL6tlr3NbpB5N979QqY6_h6DpzGTrum/view?usp=drive_link" TargetMode="External"/><Relationship Id="rId740" Type="http://schemas.openxmlformats.org/officeDocument/2006/relationships/hyperlink" Target="https://www.youtube.com/watch?v=2jb865opUc0" TargetMode="External"/><Relationship Id="rId31" Type="http://schemas.openxmlformats.org/officeDocument/2006/relationships/hyperlink" Target="https://www.youtube.com/watch?v=9zZY6RfN6iA" TargetMode="External"/><Relationship Id="rId30" Type="http://schemas.openxmlformats.org/officeDocument/2006/relationships/hyperlink" Target="https://drive.google.com/file/d/1QKS-s0DSqaMdX5QlIB2ZErf6vA-9-k-o/view" TargetMode="External"/><Relationship Id="rId33" Type="http://schemas.openxmlformats.org/officeDocument/2006/relationships/hyperlink" Target="https://drive.google.com/file/d/1Uda69kZij6Um3wEihH7w8fC63Df2Iv8Y/view?usp=drive_link" TargetMode="External"/><Relationship Id="rId32" Type="http://schemas.openxmlformats.org/officeDocument/2006/relationships/hyperlink" Target="https://www.youtube.com/watch?v=fZPjf0Pmf10" TargetMode="External"/><Relationship Id="rId35" Type="http://schemas.openxmlformats.org/officeDocument/2006/relationships/hyperlink" Target="https://www.youtube.com/watch?v=ItCL2Q802mY" TargetMode="External"/><Relationship Id="rId34" Type="http://schemas.openxmlformats.org/officeDocument/2006/relationships/hyperlink" Target="https://www.youtube.com/watch?v=pkEiHZAtoro" TargetMode="External"/><Relationship Id="rId739" Type="http://schemas.openxmlformats.org/officeDocument/2006/relationships/hyperlink" Target="https://www.youtube.com/watch?v=wHPGFPIcILM" TargetMode="External"/><Relationship Id="rId734" Type="http://schemas.openxmlformats.org/officeDocument/2006/relationships/hyperlink" Target="https://www.youtube.com/watch?v=09cmbojweDk" TargetMode="External"/><Relationship Id="rId733" Type="http://schemas.openxmlformats.org/officeDocument/2006/relationships/hyperlink" Target="https://www.youtube.com/watch?v=o5iot_ZsoV0" TargetMode="External"/><Relationship Id="rId732" Type="http://schemas.openxmlformats.org/officeDocument/2006/relationships/hyperlink" Target="https://drive.google.com/file/d/1_OT1Vm9Jaa6XVHZQZ9Mtpv21GvMbhN7w/view?usp=drive_link" TargetMode="External"/><Relationship Id="rId731" Type="http://schemas.openxmlformats.org/officeDocument/2006/relationships/hyperlink" Target="https://www.youtube.com/watch?v=RjCe6Vgk0nY" TargetMode="External"/><Relationship Id="rId738" Type="http://schemas.openxmlformats.org/officeDocument/2006/relationships/hyperlink" Target="https://drive.google.com/file/d/1zd8BR3CK14aTTvyt5_zhDCT4ZVzCeGd3/view?usp=drive_link" TargetMode="External"/><Relationship Id="rId737" Type="http://schemas.openxmlformats.org/officeDocument/2006/relationships/hyperlink" Target="https://www.youtube.com/watch?v=ZREfhvVzR-M" TargetMode="External"/><Relationship Id="rId736" Type="http://schemas.openxmlformats.org/officeDocument/2006/relationships/hyperlink" Target="https://www.youtube.com/watch?v=N44RZtJ4jj4" TargetMode="External"/><Relationship Id="rId735" Type="http://schemas.openxmlformats.org/officeDocument/2006/relationships/hyperlink" Target="https://drive.google.com/file/d/1HKuyrBNsU685SuFIKuEJMlUV6oMabtgV/view?usp=drive_link" TargetMode="External"/><Relationship Id="rId37" Type="http://schemas.openxmlformats.org/officeDocument/2006/relationships/hyperlink" Target="https://www.youtube.com/watch?v=5-03899n678" TargetMode="External"/><Relationship Id="rId36" Type="http://schemas.openxmlformats.org/officeDocument/2006/relationships/hyperlink" Target="https://drive.google.com/file/d/1jJnuQgmK1_8Arm139m3ua6ha_41CZKHd/view?usp=drive_link" TargetMode="External"/><Relationship Id="rId39" Type="http://schemas.openxmlformats.org/officeDocument/2006/relationships/hyperlink" Target="https://drive.google.com/file/d/1wQDbXGeYvsnI2qaWT8q9rzVA1DR_oVkW/view?usp=drive_link" TargetMode="External"/><Relationship Id="rId38" Type="http://schemas.openxmlformats.org/officeDocument/2006/relationships/hyperlink" Target="https://www.youtube.com/watch?v=8mrtDG7mjOE" TargetMode="External"/><Relationship Id="rId730" Type="http://schemas.openxmlformats.org/officeDocument/2006/relationships/hyperlink" Target="https://www.youtube.com/watch?v=fxvsb373URw" TargetMode="External"/><Relationship Id="rId20" Type="http://schemas.openxmlformats.org/officeDocument/2006/relationships/hyperlink" Target="https://www.youtube.com/watch?v=b0CHEecBN7c" TargetMode="External"/><Relationship Id="rId22" Type="http://schemas.openxmlformats.org/officeDocument/2006/relationships/hyperlink" Target="https://www.youtube.com/watch?v=fP6X2TzQdjA" TargetMode="External"/><Relationship Id="rId21" Type="http://schemas.openxmlformats.org/officeDocument/2006/relationships/hyperlink" Target="https://drive.google.com/file/d/10ft3dVHITZBhlhglQUwWJMsG3JqiutsJ/view?usp=drive_link" TargetMode="External"/><Relationship Id="rId24" Type="http://schemas.openxmlformats.org/officeDocument/2006/relationships/hyperlink" Target="https://drive.google.com/file/d/1w4IbnlYd7lzx7XVsHNnd6UnER8MdAywv/view?usp=drive_link" TargetMode="External"/><Relationship Id="rId23" Type="http://schemas.openxmlformats.org/officeDocument/2006/relationships/hyperlink" Target="https://www.youtube.com/watch?v=LJjzEaQtldY" TargetMode="External"/><Relationship Id="rId767" Type="http://schemas.openxmlformats.org/officeDocument/2006/relationships/hyperlink" Target="https://www.youtube.com/watch?v=-SYGDqXyk2Y" TargetMode="External"/><Relationship Id="rId766" Type="http://schemas.openxmlformats.org/officeDocument/2006/relationships/hyperlink" Target="https://www.youtube.com/watch?v=hPkh8kOldU4" TargetMode="External"/><Relationship Id="rId765" Type="http://schemas.openxmlformats.org/officeDocument/2006/relationships/hyperlink" Target="https://drive.google.com/file/d/1eYpz6EygqplRDdj39PnANaYq9kbuNRfa/view?usp=drive_link" TargetMode="External"/><Relationship Id="rId764" Type="http://schemas.openxmlformats.org/officeDocument/2006/relationships/hyperlink" Target="https://www.youtube.com/watch?v=VLpREXOelhs" TargetMode="External"/><Relationship Id="rId769" Type="http://schemas.openxmlformats.org/officeDocument/2006/relationships/hyperlink" Target="https://www.youtube.com/watch?v=o5-T52bh-eQ" TargetMode="External"/><Relationship Id="rId768" Type="http://schemas.openxmlformats.org/officeDocument/2006/relationships/hyperlink" Target="https://drive.google.com/file/d/14bHdCG2wlDf2DrlhU98zop9944kT-SwQ/view?usp=drive_link" TargetMode="External"/><Relationship Id="rId26" Type="http://schemas.openxmlformats.org/officeDocument/2006/relationships/hyperlink" Target="https://www.youtube.com/watch?v=1oJvCiPa4VM" TargetMode="External"/><Relationship Id="rId25" Type="http://schemas.openxmlformats.org/officeDocument/2006/relationships/hyperlink" Target="https://www.youtube.com/watch?v=AJy7pWK0W8g" TargetMode="External"/><Relationship Id="rId28" Type="http://schemas.openxmlformats.org/officeDocument/2006/relationships/hyperlink" Target="https://www.youtube.com/watch?v=PEG9OQCo2Ls" TargetMode="External"/><Relationship Id="rId27" Type="http://schemas.openxmlformats.org/officeDocument/2006/relationships/hyperlink" Target="https://drive.google.com/file/d/1ao_eP6e3hGKYpWqy6cqYN4UZ35ujEeWK/view?usp=drive_link" TargetMode="External"/><Relationship Id="rId763" Type="http://schemas.openxmlformats.org/officeDocument/2006/relationships/hyperlink" Target="https://www.youtube.com/watch?v=pzQnc_0eZA8" TargetMode="External"/><Relationship Id="rId29" Type="http://schemas.openxmlformats.org/officeDocument/2006/relationships/hyperlink" Target="https://www.youtube.com/watch?v=aEOYWL-6a7k" TargetMode="External"/><Relationship Id="rId762" Type="http://schemas.openxmlformats.org/officeDocument/2006/relationships/hyperlink" Target="https://drive.google.com/file/d/1_Ie_vizlF3si88kaFC-2EdpyXd6fABOy/view?usp=drive_link" TargetMode="External"/><Relationship Id="rId761" Type="http://schemas.openxmlformats.org/officeDocument/2006/relationships/hyperlink" Target="https://www.youtube.com/watch?v=rVQVssR5bTw" TargetMode="External"/><Relationship Id="rId760" Type="http://schemas.openxmlformats.org/officeDocument/2006/relationships/hyperlink" Target="https://www.youtube.com/watch?v=yro2jLBfyDQ" TargetMode="External"/><Relationship Id="rId11" Type="http://schemas.openxmlformats.org/officeDocument/2006/relationships/hyperlink" Target="https://www.youtube.com/watch?v=Q1C0yC6Q0CM" TargetMode="External"/><Relationship Id="rId10" Type="http://schemas.openxmlformats.org/officeDocument/2006/relationships/hyperlink" Target="https://www.youtube.com/watch?v=-IvwoqPh1_I" TargetMode="External"/><Relationship Id="rId13" Type="http://schemas.openxmlformats.org/officeDocument/2006/relationships/hyperlink" Target="https://www.youtube.com/watch?v=7n_Hf_UsW7I" TargetMode="External"/><Relationship Id="rId12" Type="http://schemas.openxmlformats.org/officeDocument/2006/relationships/hyperlink" Target="https://drive.google.com/file/d/11pfji1P1n8fjyIzKlUq1fGGMRIIdaJ2X/view?usp=drive_link" TargetMode="External"/><Relationship Id="rId756" Type="http://schemas.openxmlformats.org/officeDocument/2006/relationships/hyperlink" Target="https://drive.google.com/file/d/1FxEvZ0K7_SuDBMffqB5nJvInQpr83LIe/view?usp=drive_link" TargetMode="External"/><Relationship Id="rId755" Type="http://schemas.openxmlformats.org/officeDocument/2006/relationships/hyperlink" Target="https://www.youtube.com/watch?v=d8foCCdNV4s" TargetMode="External"/><Relationship Id="rId754" Type="http://schemas.openxmlformats.org/officeDocument/2006/relationships/hyperlink" Target="https://www.youtube.com/watch?v=AW3bPaErUWU" TargetMode="External"/><Relationship Id="rId753" Type="http://schemas.openxmlformats.org/officeDocument/2006/relationships/hyperlink" Target="https://drive.google.com/file/d/1wcq96cWreYo-gCGtVAdSWamd0mPN4-Lc/view?usp=drive_link" TargetMode="External"/><Relationship Id="rId759" Type="http://schemas.openxmlformats.org/officeDocument/2006/relationships/hyperlink" Target="https://drive.google.com/file/d/1DJ7-fXcco3LQL-QQ7WuTF4qnYuIy5prM/view?usp=drive_link" TargetMode="External"/><Relationship Id="rId758" Type="http://schemas.openxmlformats.org/officeDocument/2006/relationships/hyperlink" Target="https://www.youtube.com/watch?v=kHiAaHlSmbQ" TargetMode="External"/><Relationship Id="rId757" Type="http://schemas.openxmlformats.org/officeDocument/2006/relationships/hyperlink" Target="https://www.youtube.com/watch?v=blbR5f2dq_g" TargetMode="External"/><Relationship Id="rId15" Type="http://schemas.openxmlformats.org/officeDocument/2006/relationships/hyperlink" Target="https://drive.google.com/file/d/1zrx9jxEmn20u4PtB_2tk5YX447IdRkqd/view?usp=drive_link" TargetMode="External"/><Relationship Id="rId14" Type="http://schemas.openxmlformats.org/officeDocument/2006/relationships/hyperlink" Target="https://www.youtube.com/watch?v=1JOcCwiLgEw" TargetMode="External"/><Relationship Id="rId17" Type="http://schemas.openxmlformats.org/officeDocument/2006/relationships/hyperlink" Target="https://www.youtube.com/watch?v=tQCOp5qIZjQ" TargetMode="External"/><Relationship Id="rId16" Type="http://schemas.openxmlformats.org/officeDocument/2006/relationships/hyperlink" Target="https://www.youtube.com/watch?v=YtX6SGw7E3c" TargetMode="External"/><Relationship Id="rId19" Type="http://schemas.openxmlformats.org/officeDocument/2006/relationships/hyperlink" Target="https://www.youtube.com/watch?v=UnX8RPB5vFM" TargetMode="External"/><Relationship Id="rId752" Type="http://schemas.openxmlformats.org/officeDocument/2006/relationships/hyperlink" Target="https://www.youtube.com/watch?v=V72VQiJ0fJU" TargetMode="External"/><Relationship Id="rId18" Type="http://schemas.openxmlformats.org/officeDocument/2006/relationships/hyperlink" Target="https://drive.google.com/file/d/1jlo8CMfWw0V69pNEgl3jtB_LBTZ1AmMB/view?usp=drive_link" TargetMode="External"/><Relationship Id="rId751" Type="http://schemas.openxmlformats.org/officeDocument/2006/relationships/hyperlink" Target="https://www.youtube.com/watch?v=72p6uw5y-Rw" TargetMode="External"/><Relationship Id="rId750" Type="http://schemas.openxmlformats.org/officeDocument/2006/relationships/hyperlink" Target="https://drive.google.com/file/d/1uXYomySUFOC3NOhnYushXODEwCZaC8lT/view?usp=drive_link" TargetMode="External"/><Relationship Id="rId84" Type="http://schemas.openxmlformats.org/officeDocument/2006/relationships/hyperlink" Target="https://drive.google.com/file/d/1HsyNulFchojZD_7O46BotEhKTX_U_b4U/view?usp=drive_link" TargetMode="External"/><Relationship Id="rId83" Type="http://schemas.openxmlformats.org/officeDocument/2006/relationships/hyperlink" Target="https://www.youtube.com/watch?v=bOvPsu4uyS4" TargetMode="External"/><Relationship Id="rId86" Type="http://schemas.openxmlformats.org/officeDocument/2006/relationships/hyperlink" Target="https://www.youtube.com/watch?v=4ypXDFS64oM" TargetMode="External"/><Relationship Id="rId85" Type="http://schemas.openxmlformats.org/officeDocument/2006/relationships/hyperlink" Target="https://www.youtube.com/watch?v=3xCzhdVtdMI" TargetMode="External"/><Relationship Id="rId88" Type="http://schemas.openxmlformats.org/officeDocument/2006/relationships/hyperlink" Target="https://www.youtube.com/watch?v=NrlF8mMHfLE" TargetMode="External"/><Relationship Id="rId87" Type="http://schemas.openxmlformats.org/officeDocument/2006/relationships/hyperlink" Target="https://drive.google.com/file/d/1WPXx_hSQeeB7gBCDpbyskh4dcSVzIGf4/view?usp=drive_link" TargetMode="External"/><Relationship Id="rId89" Type="http://schemas.openxmlformats.org/officeDocument/2006/relationships/hyperlink" Target="https://www.youtube.com/watch?v=vFDSZeWtBdw" TargetMode="External"/><Relationship Id="rId709" Type="http://schemas.openxmlformats.org/officeDocument/2006/relationships/hyperlink" Target="https://www.youtube.com/watch?v=EH4g3qbc_vo" TargetMode="External"/><Relationship Id="rId708" Type="http://schemas.openxmlformats.org/officeDocument/2006/relationships/hyperlink" Target="https://drive.google.com/file/d/1XB1NxBEaLX2fOJu6Ib-brc1E641u5Rmp/view?usp=drive_link" TargetMode="External"/><Relationship Id="rId707" Type="http://schemas.openxmlformats.org/officeDocument/2006/relationships/hyperlink" Target="https://www.youtube.com/watch?v=T5hSIW1RWgU" TargetMode="External"/><Relationship Id="rId706" Type="http://schemas.openxmlformats.org/officeDocument/2006/relationships/hyperlink" Target="https://www.youtube.com/watch?v=itoNb1lb5hY" TargetMode="External"/><Relationship Id="rId80" Type="http://schemas.openxmlformats.org/officeDocument/2006/relationships/hyperlink" Target="https://www.youtube.com/watch?v=fG3FACJpplg" TargetMode="External"/><Relationship Id="rId82" Type="http://schemas.openxmlformats.org/officeDocument/2006/relationships/hyperlink" Target="https://www.youtube.com/watch?v=wYuAwm-5-Bk" TargetMode="External"/><Relationship Id="rId81" Type="http://schemas.openxmlformats.org/officeDocument/2006/relationships/hyperlink" Target="https://drive.google.com/file/d/1cgyMYXh9S52ivHTjTtTvoBrwpvoZJTfk/view" TargetMode="External"/><Relationship Id="rId701" Type="http://schemas.openxmlformats.org/officeDocument/2006/relationships/hyperlink" Target="https://www.youtube.com/watch?v=mKc7wAIftcQ" TargetMode="External"/><Relationship Id="rId700" Type="http://schemas.openxmlformats.org/officeDocument/2006/relationships/hyperlink" Target="https://www.youtube.com/watch?v=tYmMEqro8D4" TargetMode="External"/><Relationship Id="rId705" Type="http://schemas.openxmlformats.org/officeDocument/2006/relationships/hyperlink" Target="https://drive.google.com/file/d/13h7eJwmm0NTrYIcnHIZ8c9c-Jbw_vOK_/view?usp=drive_link" TargetMode="External"/><Relationship Id="rId704" Type="http://schemas.openxmlformats.org/officeDocument/2006/relationships/hyperlink" Target="https://www.youtube.com/watch?v=FxCl1TLnyag" TargetMode="External"/><Relationship Id="rId703" Type="http://schemas.openxmlformats.org/officeDocument/2006/relationships/hyperlink" Target="https://www.youtube.com/watch?v=-5x6j_P1OSI" TargetMode="External"/><Relationship Id="rId702" Type="http://schemas.openxmlformats.org/officeDocument/2006/relationships/hyperlink" Target="https://drive.google.com/file/d/1k3k4DvSPlQHXsounU6PHio0kXDjJGgud/view?usp=drive_link" TargetMode="External"/><Relationship Id="rId73" Type="http://schemas.openxmlformats.org/officeDocument/2006/relationships/hyperlink" Target="https://www.youtube.com/watch?v=7siSvYs84fg" TargetMode="External"/><Relationship Id="rId72" Type="http://schemas.openxmlformats.org/officeDocument/2006/relationships/hyperlink" Target="https://drive.google.com/file/d/13qw8YDrmSVTwannDRK6-uWqwxjM-qSFi/view?usp=drive_link" TargetMode="External"/><Relationship Id="rId75" Type="http://schemas.openxmlformats.org/officeDocument/2006/relationships/hyperlink" Target="https://drive.google.com/file/d/1yU-r5Oic9G7tXhcGROOevWIszADsT20k/view?usp=drive_link" TargetMode="External"/><Relationship Id="rId74" Type="http://schemas.openxmlformats.org/officeDocument/2006/relationships/hyperlink" Target="https://www.youtube.com/watch?v=-uyFcCJ6RiI" TargetMode="External"/><Relationship Id="rId77" Type="http://schemas.openxmlformats.org/officeDocument/2006/relationships/hyperlink" Target="https://www.youtube.com/watch?v=iDbDgrQCBpo" TargetMode="External"/><Relationship Id="rId76" Type="http://schemas.openxmlformats.org/officeDocument/2006/relationships/hyperlink" Target="https://www.youtube.com/watch?v=iC9hkhbIimA" TargetMode="External"/><Relationship Id="rId79" Type="http://schemas.openxmlformats.org/officeDocument/2006/relationships/hyperlink" Target="https://www.youtube.com/watch?v=do1HDIdfQkU" TargetMode="External"/><Relationship Id="rId78" Type="http://schemas.openxmlformats.org/officeDocument/2006/relationships/hyperlink" Target="https://drive.google.com/file/d/1vz-pRjqeBU8Y4s7sgqCxKwHdNUaXbnRZ/view?usp=drive_link" TargetMode="External"/><Relationship Id="rId71" Type="http://schemas.openxmlformats.org/officeDocument/2006/relationships/hyperlink" Target="https://www.youtube.com/watch?v=hOk0t2M25xw" TargetMode="External"/><Relationship Id="rId70" Type="http://schemas.openxmlformats.org/officeDocument/2006/relationships/hyperlink" Target="https://www.youtube.com/watch?v=-oClpRv7msg" TargetMode="External"/><Relationship Id="rId62" Type="http://schemas.openxmlformats.org/officeDocument/2006/relationships/hyperlink" Target="https://www.youtube.com/watch?v=DHxGFLh2MW4" TargetMode="External"/><Relationship Id="rId61" Type="http://schemas.openxmlformats.org/officeDocument/2006/relationships/hyperlink" Target="https://www.youtube.com/watch?v=ShzPtU7IOXs" TargetMode="External"/><Relationship Id="rId64" Type="http://schemas.openxmlformats.org/officeDocument/2006/relationships/hyperlink" Target="https://www.youtube.com/watch?v=dGjPguqHBXE" TargetMode="External"/><Relationship Id="rId63" Type="http://schemas.openxmlformats.org/officeDocument/2006/relationships/hyperlink" Target="https://drive.google.com/file/d/1jIiO6CuuvGETiLnp00m1JJTDl1BT0ewK/view?usp=drive_link" TargetMode="External"/><Relationship Id="rId66" Type="http://schemas.openxmlformats.org/officeDocument/2006/relationships/hyperlink" Target="https://drive.google.com/file/d/1ygWOQ2kQR409td1ox_roMMTpvoeXcVkA/view?usp=drive_link" TargetMode="External"/><Relationship Id="rId65" Type="http://schemas.openxmlformats.org/officeDocument/2006/relationships/hyperlink" Target="https://www.youtube.com/watch?v=fsLujM8JURY" TargetMode="External"/><Relationship Id="rId68" Type="http://schemas.openxmlformats.org/officeDocument/2006/relationships/hyperlink" Target="https://www.youtube.com/watch?v=-o2a26LVb9E" TargetMode="External"/><Relationship Id="rId67" Type="http://schemas.openxmlformats.org/officeDocument/2006/relationships/hyperlink" Target="https://www.youtube.com/watch?v=xGL5mbOvTmQ" TargetMode="External"/><Relationship Id="rId729" Type="http://schemas.openxmlformats.org/officeDocument/2006/relationships/hyperlink" Target="https://drive.google.com/file/d/1sa94IFLnXf8ZcyresqdOb3rNj4vQoobK/view?usp=drive_link" TargetMode="External"/><Relationship Id="rId728" Type="http://schemas.openxmlformats.org/officeDocument/2006/relationships/hyperlink" Target="https://www.youtube.com/watch?v=7uThl87qMeE" TargetMode="External"/><Relationship Id="rId60" Type="http://schemas.openxmlformats.org/officeDocument/2006/relationships/hyperlink" Target="https://drive.google.com/file/d/1iW1VrcY6JQL9h9FqV4kFj_EuICpXqWn3/view?usp=drive_link" TargetMode="External"/><Relationship Id="rId723" Type="http://schemas.openxmlformats.org/officeDocument/2006/relationships/hyperlink" Target="https://drive.google.com/file/d/1CgZdbUeqVacdfrW1IL9oYuUqAXbZj5qA/view?usp=drive_link" TargetMode="External"/><Relationship Id="rId722" Type="http://schemas.openxmlformats.org/officeDocument/2006/relationships/hyperlink" Target="https://www.youtube.com/watch?v=CVmSiRkW0p4" TargetMode="External"/><Relationship Id="rId721" Type="http://schemas.openxmlformats.org/officeDocument/2006/relationships/hyperlink" Target="https://www.youtube.com/watch?v=lA3sjWwu5-s" TargetMode="External"/><Relationship Id="rId720" Type="http://schemas.openxmlformats.org/officeDocument/2006/relationships/hyperlink" Target="https://drive.google.com/file/d/1OUCcmzRdcEoF98jFGa-hec3Hlee7WWoP/view?usp=drive_link" TargetMode="External"/><Relationship Id="rId727" Type="http://schemas.openxmlformats.org/officeDocument/2006/relationships/hyperlink" Target="https://www.youtube.com/watch?v=uETL47DhlUo" TargetMode="External"/><Relationship Id="rId726" Type="http://schemas.openxmlformats.org/officeDocument/2006/relationships/hyperlink" Target="https://drive.google.com/file/d/1qFyGDg9-zYHuyu7wPNnitpEUVYSgxpFL/view?usp=drive_link" TargetMode="External"/><Relationship Id="rId725" Type="http://schemas.openxmlformats.org/officeDocument/2006/relationships/hyperlink" Target="https://www.youtube.com/watch?v=UbN29boZzaY" TargetMode="External"/><Relationship Id="rId724" Type="http://schemas.openxmlformats.org/officeDocument/2006/relationships/hyperlink" Target="https://www.youtube.com/watch?v=9p3HNMe-oAI" TargetMode="External"/><Relationship Id="rId69" Type="http://schemas.openxmlformats.org/officeDocument/2006/relationships/hyperlink" Target="https://drive.google.com/file/d/1d1LiPsHG0Awc8G5xucGTVxnHUaQ6h6JX/view?usp=drive_link" TargetMode="External"/><Relationship Id="rId51" Type="http://schemas.openxmlformats.org/officeDocument/2006/relationships/hyperlink" Target="https://drive.google.com/file/d/1g_qqMHaN3lM6ScS3R4i7quVCzv5vTJ1J/view?usp=drive_link" TargetMode="External"/><Relationship Id="rId50" Type="http://schemas.openxmlformats.org/officeDocument/2006/relationships/hyperlink" Target="https://www.youtube.com/watch?v=VYAqmFzwMlM" TargetMode="External"/><Relationship Id="rId53" Type="http://schemas.openxmlformats.org/officeDocument/2006/relationships/hyperlink" Target="https://www.youtube.com/watch?v=Cs6TAx6AVio" TargetMode="External"/><Relationship Id="rId52" Type="http://schemas.openxmlformats.org/officeDocument/2006/relationships/hyperlink" Target="https://www.youtube.com/watch?v=K8p0F92gVUM" TargetMode="External"/><Relationship Id="rId55" Type="http://schemas.openxmlformats.org/officeDocument/2006/relationships/hyperlink" Target="https://www.youtube.com/watch?v=Uqf5c6Xcjr4" TargetMode="External"/><Relationship Id="rId54" Type="http://schemas.openxmlformats.org/officeDocument/2006/relationships/hyperlink" Target="https://drive.google.com/file/d/1ni_AjhOEhV86BaKUGr9wvIwCdg5JvRa6/view?usp=drive_link" TargetMode="External"/><Relationship Id="rId57" Type="http://schemas.openxmlformats.org/officeDocument/2006/relationships/hyperlink" Target="https://drive.google.com/file/d/1PiJ5Nq7evcBPKfDPPnuwDTu2d-r8Aei_/view?usp=drive_link" TargetMode="External"/><Relationship Id="rId56" Type="http://schemas.openxmlformats.org/officeDocument/2006/relationships/hyperlink" Target="https://www.youtube.com/watch?v=QASEPb7OFMY" TargetMode="External"/><Relationship Id="rId719" Type="http://schemas.openxmlformats.org/officeDocument/2006/relationships/hyperlink" Target="https://www.youtube.com/watch?v=OZ8NmMtZsag" TargetMode="External"/><Relationship Id="rId718" Type="http://schemas.openxmlformats.org/officeDocument/2006/relationships/hyperlink" Target="https://www.youtube.com/watch?v=P2IWGlR1SHs" TargetMode="External"/><Relationship Id="rId717" Type="http://schemas.openxmlformats.org/officeDocument/2006/relationships/hyperlink" Target="https://drive.google.com/file/d/1DaSF3RNLEdV0UjjmYUnEhcg_v_Q-kLRy/view?usp=drive_link" TargetMode="External"/><Relationship Id="rId712" Type="http://schemas.openxmlformats.org/officeDocument/2006/relationships/hyperlink" Target="https://www.youtube.com/watch?v=HiphWQfB6J0" TargetMode="External"/><Relationship Id="rId711" Type="http://schemas.openxmlformats.org/officeDocument/2006/relationships/hyperlink" Target="https://drive.google.com/file/d/1VLtdjXe7VjdrwIIzibCjpNj_tJjTYjmB/view?usp=drive_link" TargetMode="External"/><Relationship Id="rId710" Type="http://schemas.openxmlformats.org/officeDocument/2006/relationships/hyperlink" Target="https://www.youtube.com/watch?v=wqRtbQ0jAAg" TargetMode="External"/><Relationship Id="rId716" Type="http://schemas.openxmlformats.org/officeDocument/2006/relationships/hyperlink" Target="https://www.youtube.com/watch?v=oxmiOxXGv7o" TargetMode="External"/><Relationship Id="rId715" Type="http://schemas.openxmlformats.org/officeDocument/2006/relationships/hyperlink" Target="https://www.youtube.com/watch?v=TZ7d5kjAlQw" TargetMode="External"/><Relationship Id="rId714" Type="http://schemas.openxmlformats.org/officeDocument/2006/relationships/hyperlink" Target="https://drive.google.com/file/d/1tiJuVu3hnz7RnyIZEq2XZz_YciH06Wl7/view?usp=drive_link" TargetMode="External"/><Relationship Id="rId713" Type="http://schemas.openxmlformats.org/officeDocument/2006/relationships/hyperlink" Target="https://www.youtube.com/watch?v=ZGB6fg_xAg0" TargetMode="External"/><Relationship Id="rId59" Type="http://schemas.openxmlformats.org/officeDocument/2006/relationships/hyperlink" Target="https://www.youtube.com/watch?v=w9CaWRV_xn4" TargetMode="External"/><Relationship Id="rId58" Type="http://schemas.openxmlformats.org/officeDocument/2006/relationships/hyperlink" Target="https://www.youtube.com/watch?v=TeAzW_tY6m4" TargetMode="External"/><Relationship Id="rId349" Type="http://schemas.openxmlformats.org/officeDocument/2006/relationships/hyperlink" Target="https://www.youtube.com/watch?v=CuTNp-6FI0k" TargetMode="External"/><Relationship Id="rId348" Type="http://schemas.openxmlformats.org/officeDocument/2006/relationships/hyperlink" Target="https://drive.google.com/file/d/1Wb8PgoEjQw6vhKQkyYMvlYM7ovfa3hPM/view?usp=drive_link" TargetMode="External"/><Relationship Id="rId347" Type="http://schemas.openxmlformats.org/officeDocument/2006/relationships/hyperlink" Target="https://www.youtube.com/watch?v=FkjZwAHPTY4" TargetMode="External"/><Relationship Id="rId346" Type="http://schemas.openxmlformats.org/officeDocument/2006/relationships/hyperlink" Target="https://www.youtube.com/watch?v=16c66XCdSBo" TargetMode="External"/><Relationship Id="rId341" Type="http://schemas.openxmlformats.org/officeDocument/2006/relationships/hyperlink" Target="https://www.youtube.com/watch?v=l-2t6X7yi6Q" TargetMode="External"/><Relationship Id="rId340" Type="http://schemas.openxmlformats.org/officeDocument/2006/relationships/hyperlink" Target="https://www.youtube.com/watch?v=i5RIEwI6Hcs" TargetMode="External"/><Relationship Id="rId345" Type="http://schemas.openxmlformats.org/officeDocument/2006/relationships/hyperlink" Target="https://drive.google.com/file/d/1HGjQvM5eOJTWP_jygnsX0Ma9B74rytK_/view?usp=drive_link" TargetMode="External"/><Relationship Id="rId344" Type="http://schemas.openxmlformats.org/officeDocument/2006/relationships/hyperlink" Target="https://www.youtube.com/watch?v=omIB_gSYvIc" TargetMode="External"/><Relationship Id="rId343" Type="http://schemas.openxmlformats.org/officeDocument/2006/relationships/hyperlink" Target="https://www.youtube.com/watch?v=gHs3zuRek7o" TargetMode="External"/><Relationship Id="rId342" Type="http://schemas.openxmlformats.org/officeDocument/2006/relationships/hyperlink" Target="https://drive.google.com/file/d/123CQIBkno7tkrNCGVSZmo-gsSA8LGVPm/view?usp=drive_link" TargetMode="External"/><Relationship Id="rId338" Type="http://schemas.openxmlformats.org/officeDocument/2006/relationships/hyperlink" Target="https://www.youtube.com/watch?v=4s8WRBVseSA" TargetMode="External"/><Relationship Id="rId337" Type="http://schemas.openxmlformats.org/officeDocument/2006/relationships/hyperlink" Target="https://www.youtube.com/watch?v=Cm69zTuUzMI" TargetMode="External"/><Relationship Id="rId336" Type="http://schemas.openxmlformats.org/officeDocument/2006/relationships/hyperlink" Target="https://drive.google.com/file/d/1qBDbxh4Xq--2_4CPVXoGZY95fTc4n06K/view?usp=drive_link" TargetMode="External"/><Relationship Id="rId335" Type="http://schemas.openxmlformats.org/officeDocument/2006/relationships/hyperlink" Target="https://www.youtube.com/watch?v=ALXPWcosbAg" TargetMode="External"/><Relationship Id="rId339" Type="http://schemas.openxmlformats.org/officeDocument/2006/relationships/hyperlink" Target="https://drive.google.com/file/d/1E9nNL85wXg5nicayJaixtYirzaRP3w6g/view?usp=drive_link" TargetMode="External"/><Relationship Id="rId330" Type="http://schemas.openxmlformats.org/officeDocument/2006/relationships/hyperlink" Target="https://drive.google.com/file/d/1cpPUXjnhnCX5CGYiWMBHgkksVga7EjMd/view?usp=drive_link" TargetMode="External"/><Relationship Id="rId334" Type="http://schemas.openxmlformats.org/officeDocument/2006/relationships/hyperlink" Target="https://www.youtube.com/watch?v=p8PSIpMkEvA" TargetMode="External"/><Relationship Id="rId333" Type="http://schemas.openxmlformats.org/officeDocument/2006/relationships/hyperlink" Target="https://drive.google.com/file/d/1T5OFassNANqRVaYcavBHIo23j0zPOwaT/view?usp=drive_link" TargetMode="External"/><Relationship Id="rId332" Type="http://schemas.openxmlformats.org/officeDocument/2006/relationships/hyperlink" Target="https://www.youtube.com/watch?v=wlrvpRfMxZM" TargetMode="External"/><Relationship Id="rId331" Type="http://schemas.openxmlformats.org/officeDocument/2006/relationships/hyperlink" Target="https://www.youtube.com/watch?v=cwClnv9Y1Y0" TargetMode="External"/><Relationship Id="rId370" Type="http://schemas.openxmlformats.org/officeDocument/2006/relationships/hyperlink" Target="https://www.youtube.com/watch?v=MT4akJsAmb0" TargetMode="External"/><Relationship Id="rId369" Type="http://schemas.openxmlformats.org/officeDocument/2006/relationships/hyperlink" Target="https://drive.google.com/file/d/1rwZbsXi_DiCAbZMibmR_FTyr_RnGu9L4/view?usp=drive_link" TargetMode="External"/><Relationship Id="rId368" Type="http://schemas.openxmlformats.org/officeDocument/2006/relationships/hyperlink" Target="https://www.youtube.com/watch?v=GNjxCv5Yadc" TargetMode="External"/><Relationship Id="rId363" Type="http://schemas.openxmlformats.org/officeDocument/2006/relationships/hyperlink" Target="https://drive.google.com/file/d/1p4MSF3caghmOkHS__DwWcUY4JEVeMoMH/view?usp=drive_link" TargetMode="External"/><Relationship Id="rId362" Type="http://schemas.openxmlformats.org/officeDocument/2006/relationships/hyperlink" Target="https://www.youtube.com/watch?v=YPrdqvVo0YM" TargetMode="External"/><Relationship Id="rId361" Type="http://schemas.openxmlformats.org/officeDocument/2006/relationships/hyperlink" Target="https://www.youtube.com/watch?v=jdLRshqvNdY" TargetMode="External"/><Relationship Id="rId360" Type="http://schemas.openxmlformats.org/officeDocument/2006/relationships/hyperlink" Target="https://drive.google.com/file/d/1gdtVGN9fD9xZvDjbV04Bdxx8Aruoc6Ol/view?usp=drive_link" TargetMode="External"/><Relationship Id="rId367" Type="http://schemas.openxmlformats.org/officeDocument/2006/relationships/hyperlink" Target="https://www.youtube.com/watch?v=iB-r7Kl3vok" TargetMode="External"/><Relationship Id="rId366" Type="http://schemas.openxmlformats.org/officeDocument/2006/relationships/hyperlink" Target="https://drive.google.com/file/d/14QuFQzidxt8kgJq4Q29ekm2kVuMN_EWe/view?usp=drive_link" TargetMode="External"/><Relationship Id="rId365" Type="http://schemas.openxmlformats.org/officeDocument/2006/relationships/hyperlink" Target="https://www.youtube.com/watch?v=fV8OshlMDok" TargetMode="External"/><Relationship Id="rId364" Type="http://schemas.openxmlformats.org/officeDocument/2006/relationships/hyperlink" Target="https://www.youtube.com/watch?v=ncW-JilPxjA" TargetMode="External"/><Relationship Id="rId95" Type="http://schemas.openxmlformats.org/officeDocument/2006/relationships/hyperlink" Target="https://www.youtube.com/watch?v=omic-XCy8Ag" TargetMode="External"/><Relationship Id="rId94" Type="http://schemas.openxmlformats.org/officeDocument/2006/relationships/hyperlink" Target="https://www.youtube.com/watch?v=PEMkfgrifDw" TargetMode="External"/><Relationship Id="rId97" Type="http://schemas.openxmlformats.org/officeDocument/2006/relationships/hyperlink" Target="https://www.youtube.com/watch?v=NgPqyM3I_8o" TargetMode="External"/><Relationship Id="rId96" Type="http://schemas.openxmlformats.org/officeDocument/2006/relationships/hyperlink" Target="https://drive.google.com/file/d/1Iom7M2pSiX3Cm0c8fd6IoSTDb0CS0leQ/view?usp=drive_link" TargetMode="External"/><Relationship Id="rId99" Type="http://schemas.openxmlformats.org/officeDocument/2006/relationships/hyperlink" Target="https://drive.google.com/file/d/1ZsLKUXMMdOnrJpKfu0ZdZzl7RLnMcdam/view?usp=drive_link" TargetMode="External"/><Relationship Id="rId98" Type="http://schemas.openxmlformats.org/officeDocument/2006/relationships/hyperlink" Target="https://www.youtube.com/watch?v=tlhciyX8Fcs" TargetMode="External"/><Relationship Id="rId91" Type="http://schemas.openxmlformats.org/officeDocument/2006/relationships/hyperlink" Target="https://www.youtube.com/watch?v=0isM0GF-rMI" TargetMode="External"/><Relationship Id="rId90" Type="http://schemas.openxmlformats.org/officeDocument/2006/relationships/hyperlink" Target="https://drive.google.com/file/d/12QyQwVSk76wK9H5fGGUQ_0RjdN_5n-7s/view?usp=drive_link" TargetMode="External"/><Relationship Id="rId93" Type="http://schemas.openxmlformats.org/officeDocument/2006/relationships/hyperlink" Target="https://drive.google.com/file/d/1PB68f9_CNUS2XZoiaAoGz7X9pu7GaLEw/view?usp=drive_link" TargetMode="External"/><Relationship Id="rId92" Type="http://schemas.openxmlformats.org/officeDocument/2006/relationships/hyperlink" Target="https://www.youtube.com/watch?v=UKPXHn-yfvc" TargetMode="External"/><Relationship Id="rId359" Type="http://schemas.openxmlformats.org/officeDocument/2006/relationships/hyperlink" Target="https://www.youtube.com/watch?v=r6tlSJKVizQ" TargetMode="External"/><Relationship Id="rId358" Type="http://schemas.openxmlformats.org/officeDocument/2006/relationships/hyperlink" Target="https://www.youtube.com/watch?v=vAaW15vwKUU" TargetMode="External"/><Relationship Id="rId357" Type="http://schemas.openxmlformats.org/officeDocument/2006/relationships/hyperlink" Target="https://drive.google.com/file/d/19P4Tb_n8CSm4SfxENSOR5QxHgwFXb1Lq/view?usp=drive_link" TargetMode="External"/><Relationship Id="rId352" Type="http://schemas.openxmlformats.org/officeDocument/2006/relationships/hyperlink" Target="https://www.youtube.com/watch?v=NSCqNsAiHOM" TargetMode="External"/><Relationship Id="rId351" Type="http://schemas.openxmlformats.org/officeDocument/2006/relationships/hyperlink" Target="https://drive.google.com/file/d/1BlZttCfgxIpgpTcXQxmS4KVVUUeeFJf4/view?usp=drive_link" TargetMode="External"/><Relationship Id="rId350" Type="http://schemas.openxmlformats.org/officeDocument/2006/relationships/hyperlink" Target="https://www.youtube.com/watch?v=InxcrrJ5Pfk" TargetMode="External"/><Relationship Id="rId356" Type="http://schemas.openxmlformats.org/officeDocument/2006/relationships/hyperlink" Target="https://www.youtube.com/watch?v=AVcKHgOfEiE" TargetMode="External"/><Relationship Id="rId355" Type="http://schemas.openxmlformats.org/officeDocument/2006/relationships/hyperlink" Target="https://www.youtube.com/watch?v=jiycJ9M2L1o" TargetMode="External"/><Relationship Id="rId354" Type="http://schemas.openxmlformats.org/officeDocument/2006/relationships/hyperlink" Target="https://drive.google.com/file/d/1kSDKj683A0yhthN8dwNSqq7wK5FL8pfG/view?usp=drive_link" TargetMode="External"/><Relationship Id="rId353" Type="http://schemas.openxmlformats.org/officeDocument/2006/relationships/hyperlink" Target="https://www.youtube.com/watch?v=tRVE2Ttzwr0" TargetMode="External"/><Relationship Id="rId305" Type="http://schemas.openxmlformats.org/officeDocument/2006/relationships/hyperlink" Target="https://www.youtube.com/watch?v=8C0d5FX6cqU" TargetMode="External"/><Relationship Id="rId789" Type="http://schemas.openxmlformats.org/officeDocument/2006/relationships/hyperlink" Target="https://drive.google.com/file/d/1yD9-k3xtbv11jvLsDY6VKaMI-89_X-Dq/view?usp=drive_link" TargetMode="External"/><Relationship Id="rId304" Type="http://schemas.openxmlformats.org/officeDocument/2006/relationships/hyperlink" Target="https://www.youtube.com/watch?v=z0wg9ZPyL38" TargetMode="External"/><Relationship Id="rId788" Type="http://schemas.openxmlformats.org/officeDocument/2006/relationships/hyperlink" Target="https://www.youtube.com/watch?v=epZZNbI878E" TargetMode="External"/><Relationship Id="rId303" Type="http://schemas.openxmlformats.org/officeDocument/2006/relationships/hyperlink" Target="https://drive.google.com/file/d/115SOE23lQUF1jiK0ZLaRCke1zfE0ZdCH/view?usp=drive_link" TargetMode="External"/><Relationship Id="rId787" Type="http://schemas.openxmlformats.org/officeDocument/2006/relationships/hyperlink" Target="https://www.youtube.com/watch?v=gplD1LV-lAA" TargetMode="External"/><Relationship Id="rId302" Type="http://schemas.openxmlformats.org/officeDocument/2006/relationships/hyperlink" Target="https://www.youtube.com/watch?v=--vx3XH5c34" TargetMode="External"/><Relationship Id="rId786" Type="http://schemas.openxmlformats.org/officeDocument/2006/relationships/hyperlink" Target="https://drive.google.com/file/d/1qvJ9yOB_UdZF-3K7sTrrtr6HgylEljC2/view?usp=drive_link" TargetMode="External"/><Relationship Id="rId309" Type="http://schemas.openxmlformats.org/officeDocument/2006/relationships/hyperlink" Target="https://drive.google.com/file/d/1HZiL6-sWuAsZ_zofPJUTFNalIiKZFs9U/view?usp=drive_link" TargetMode="External"/><Relationship Id="rId308" Type="http://schemas.openxmlformats.org/officeDocument/2006/relationships/hyperlink" Target="https://www.youtube.com/watch?v=ynicQAA84Fw" TargetMode="External"/><Relationship Id="rId307" Type="http://schemas.openxmlformats.org/officeDocument/2006/relationships/hyperlink" Target="https://www.youtube.com/watch?v=gcq9KFpEuLc" TargetMode="External"/><Relationship Id="rId306" Type="http://schemas.openxmlformats.org/officeDocument/2006/relationships/hyperlink" Target="https://drive.google.com/file/d/1v4xa4GwJqsI8fTIyaBgk_MqmAxrvY6xy/view?usp=drive_link" TargetMode="External"/><Relationship Id="rId781" Type="http://schemas.openxmlformats.org/officeDocument/2006/relationships/hyperlink" Target="https://www.youtube.com/watch?v=Qu7aVEUc-2w" TargetMode="External"/><Relationship Id="rId780" Type="http://schemas.openxmlformats.org/officeDocument/2006/relationships/hyperlink" Target="https://drive.google.com/file/d/1-4FnkSCgNIDIbH0dO4aHT-WYBmsKo9CE/view?usp=drive_link" TargetMode="External"/><Relationship Id="rId301" Type="http://schemas.openxmlformats.org/officeDocument/2006/relationships/hyperlink" Target="https://www.youtube.com/watch?v=atI4QH2acuw" TargetMode="External"/><Relationship Id="rId785" Type="http://schemas.openxmlformats.org/officeDocument/2006/relationships/hyperlink" Target="https://www.youtube.com/watch?v=A81lA7gPd_Q" TargetMode="External"/><Relationship Id="rId300" Type="http://schemas.openxmlformats.org/officeDocument/2006/relationships/hyperlink" Target="https://drive.google.com/file/d/1_uQ9Uy3MXjEDdZ-xzqCIJ0xeZybEurFE/view?usp=drive_link" TargetMode="External"/><Relationship Id="rId784" Type="http://schemas.openxmlformats.org/officeDocument/2006/relationships/hyperlink" Target="https://www.youtube.com/watch?v=GQBRWjHdir0" TargetMode="External"/><Relationship Id="rId783" Type="http://schemas.openxmlformats.org/officeDocument/2006/relationships/hyperlink" Target="https://drive.google.com/file/d/1o-Is1Q6q1v9rEUwNMt45ohtPr4rmVOuK/view?usp=drive_link" TargetMode="External"/><Relationship Id="rId782" Type="http://schemas.openxmlformats.org/officeDocument/2006/relationships/hyperlink" Target="https://www.youtube.com/watch?v=EzXLUsT7jbQ" TargetMode="External"/><Relationship Id="rId778" Type="http://schemas.openxmlformats.org/officeDocument/2006/relationships/hyperlink" Target="https://www.youtube.com/watch?v=scgd0gh6BFs" TargetMode="External"/><Relationship Id="rId777" Type="http://schemas.openxmlformats.org/officeDocument/2006/relationships/hyperlink" Target="https://drive.google.com/file/d/1yyCxny2H2lHHAWEgeTGU6O0O207xK2O-/view?usp=drive_link" TargetMode="External"/><Relationship Id="rId776" Type="http://schemas.openxmlformats.org/officeDocument/2006/relationships/hyperlink" Target="https://www.youtube.com/watch?v=TVJCGRW6aQs" TargetMode="External"/><Relationship Id="rId775" Type="http://schemas.openxmlformats.org/officeDocument/2006/relationships/hyperlink" Target="https://www.youtube.com/watch?v=r5L-riaIJjI" TargetMode="External"/><Relationship Id="rId779" Type="http://schemas.openxmlformats.org/officeDocument/2006/relationships/hyperlink" Target="https://www.youtube.com/watch?v=ALor221UFVc" TargetMode="External"/><Relationship Id="rId770" Type="http://schemas.openxmlformats.org/officeDocument/2006/relationships/hyperlink" Target="https://www.youtube.com/watch?v=T3LPZd-drGA" TargetMode="External"/><Relationship Id="rId774" Type="http://schemas.openxmlformats.org/officeDocument/2006/relationships/hyperlink" Target="https://drive.google.com/file/d/1KYd0D48KDLglCT7XDW6UpJha8oJHDewV/view?usp=drive_link" TargetMode="External"/><Relationship Id="rId773" Type="http://schemas.openxmlformats.org/officeDocument/2006/relationships/hyperlink" Target="https://www.youtube.com/watch?v=cqkaGSI-q28" TargetMode="External"/><Relationship Id="rId772" Type="http://schemas.openxmlformats.org/officeDocument/2006/relationships/hyperlink" Target="https://www.youtube.com/watch?v=-epr8lPIZYE" TargetMode="External"/><Relationship Id="rId771" Type="http://schemas.openxmlformats.org/officeDocument/2006/relationships/hyperlink" Target="https://drive.google.com/file/d/1rEQ9OncSgNYDUH9mThR_5Oo0s1KNtv0h/view?usp=drive_link" TargetMode="External"/><Relationship Id="rId327" Type="http://schemas.openxmlformats.org/officeDocument/2006/relationships/hyperlink" Target="https://drive.google.com/file/d/1w_EzkfsD1aYAktZ6VS5Okt7MWY0yQ5hc/view?usp=drive_link" TargetMode="External"/><Relationship Id="rId326" Type="http://schemas.openxmlformats.org/officeDocument/2006/relationships/hyperlink" Target="https://www.youtube.com/watch?v=iNtiMFx5iRI" TargetMode="External"/><Relationship Id="rId325" Type="http://schemas.openxmlformats.org/officeDocument/2006/relationships/hyperlink" Target="https://www.youtube.com/watch?v=XTMbRDRaviM" TargetMode="External"/><Relationship Id="rId324" Type="http://schemas.openxmlformats.org/officeDocument/2006/relationships/hyperlink" Target="https://drive.google.com/file/d/1t6XQCTKVORUxUfHCnGXCPzPEY_nNmZj4/view?usp=drive_link" TargetMode="External"/><Relationship Id="rId329" Type="http://schemas.openxmlformats.org/officeDocument/2006/relationships/hyperlink" Target="https://www.youtube.com/watch?v=0h65kMm5fg4" TargetMode="External"/><Relationship Id="rId328" Type="http://schemas.openxmlformats.org/officeDocument/2006/relationships/hyperlink" Target="https://www.youtube.com/watch?v=KPZ40sEoLRs" TargetMode="External"/><Relationship Id="rId323" Type="http://schemas.openxmlformats.org/officeDocument/2006/relationships/hyperlink" Target="https://www.youtube.com/watch?v=ykwIVRatQkY" TargetMode="External"/><Relationship Id="rId322" Type="http://schemas.openxmlformats.org/officeDocument/2006/relationships/hyperlink" Target="https://www.youtube.com/watch?v=S6TvRDwgQag" TargetMode="External"/><Relationship Id="rId321" Type="http://schemas.openxmlformats.org/officeDocument/2006/relationships/hyperlink" Target="https://drive.google.com/file/d/1T_JhMHIQs1yOhepO8DHsa5hMGcyZR2by/view?usp=drive_link" TargetMode="External"/><Relationship Id="rId320" Type="http://schemas.openxmlformats.org/officeDocument/2006/relationships/hyperlink" Target="https://www.youtube.com/watch?v=sl5nl_I2TMk" TargetMode="External"/><Relationship Id="rId316" Type="http://schemas.openxmlformats.org/officeDocument/2006/relationships/hyperlink" Target="https://www.youtube.com/watch?v=UkXI-zPcDIM" TargetMode="External"/><Relationship Id="rId315" Type="http://schemas.openxmlformats.org/officeDocument/2006/relationships/hyperlink" Target="https://drive.google.com/file/d/180NMK2B7B4RSFKK20T1--nUMpfNKv-ZI/view?usp=drive_link" TargetMode="External"/><Relationship Id="rId799" Type="http://schemas.openxmlformats.org/officeDocument/2006/relationships/hyperlink" Target="https://www.youtube.com/watch?v=mkyPZjkdU2Q" TargetMode="External"/><Relationship Id="rId314" Type="http://schemas.openxmlformats.org/officeDocument/2006/relationships/hyperlink" Target="https://www.youtube.com/watch?v=Kcsk7iqfjtc" TargetMode="External"/><Relationship Id="rId798" Type="http://schemas.openxmlformats.org/officeDocument/2006/relationships/hyperlink" Target="https://drive.google.com/file/d/1QO3-q4C_zOfCKckBDFvicF-DKXdTIdrs/view?usp=drive_link" TargetMode="External"/><Relationship Id="rId313" Type="http://schemas.openxmlformats.org/officeDocument/2006/relationships/hyperlink" Target="https://www.youtube.com/watch?v=N0L00FZnhtg" TargetMode="External"/><Relationship Id="rId797" Type="http://schemas.openxmlformats.org/officeDocument/2006/relationships/hyperlink" Target="https://www.youtube.com/watch?v=5wVXwg28QpI" TargetMode="External"/><Relationship Id="rId319" Type="http://schemas.openxmlformats.org/officeDocument/2006/relationships/hyperlink" Target="https://www.youtube.com/watch?v=ewu_7Dmj_18" TargetMode="External"/><Relationship Id="rId318" Type="http://schemas.openxmlformats.org/officeDocument/2006/relationships/hyperlink" Target="https://drive.google.com/file/d/1eeGWXSz71r1xfHd4v4gbgP2ASl1fFNGx/view?usp=drive_link" TargetMode="External"/><Relationship Id="rId317" Type="http://schemas.openxmlformats.org/officeDocument/2006/relationships/hyperlink" Target="https://www.youtube.com/watch?v=PmuKoE5V4x4" TargetMode="External"/><Relationship Id="rId792" Type="http://schemas.openxmlformats.org/officeDocument/2006/relationships/hyperlink" Target="https://drive.google.com/file/d/1NDRZo5o_28Auw6Q3cSxvoS27rGHy-C5-/view?usp=drive_link" TargetMode="External"/><Relationship Id="rId791" Type="http://schemas.openxmlformats.org/officeDocument/2006/relationships/hyperlink" Target="https://www.youtube.com/watch?v=9BnKTeJHoyA" TargetMode="External"/><Relationship Id="rId790" Type="http://schemas.openxmlformats.org/officeDocument/2006/relationships/hyperlink" Target="https://www.youtube.com/watch?v=iPROoc_o0p8" TargetMode="External"/><Relationship Id="rId312" Type="http://schemas.openxmlformats.org/officeDocument/2006/relationships/hyperlink" Target="https://drive.google.com/file/d/1MTsNbR_xRVtqUhYaqYKSzwPDJPdY9Myy/view?usp=drive_link" TargetMode="External"/><Relationship Id="rId796" Type="http://schemas.openxmlformats.org/officeDocument/2006/relationships/hyperlink" Target="https://www.youtube.com/watch?v=ir-ISPDjGno" TargetMode="External"/><Relationship Id="rId311" Type="http://schemas.openxmlformats.org/officeDocument/2006/relationships/hyperlink" Target="https://www.youtube.com/watch?v=rf-An8leYBY" TargetMode="External"/><Relationship Id="rId795" Type="http://schemas.openxmlformats.org/officeDocument/2006/relationships/hyperlink" Target="https://drive.google.com/file/d/1TRzaeWWpd6EhSZvYRf3iN0i0dxw1_UN9/view?usp=drive_link" TargetMode="External"/><Relationship Id="rId310" Type="http://schemas.openxmlformats.org/officeDocument/2006/relationships/hyperlink" Target="https://www.youtube.com/watch?v=PzDthFTzEa0" TargetMode="External"/><Relationship Id="rId794" Type="http://schemas.openxmlformats.org/officeDocument/2006/relationships/hyperlink" Target="https://www.youtube.com/watch?v=AIK55BjRaSs" TargetMode="External"/><Relationship Id="rId793" Type="http://schemas.openxmlformats.org/officeDocument/2006/relationships/hyperlink" Target="https://www.youtube.com/watch?v=w6O2Rxub6VE" TargetMode="External"/><Relationship Id="rId297" Type="http://schemas.openxmlformats.org/officeDocument/2006/relationships/hyperlink" Target="https://drive.google.com/file/d/1inLfeWkpiBblVwU2riCVrdoN_lTKWSmc/view?usp=drive_link" TargetMode="External"/><Relationship Id="rId296" Type="http://schemas.openxmlformats.org/officeDocument/2006/relationships/hyperlink" Target="https://www.youtube.com/watch?v=yXelCW18H2g" TargetMode="External"/><Relationship Id="rId295" Type="http://schemas.openxmlformats.org/officeDocument/2006/relationships/hyperlink" Target="https://www.youtube.com/watch?v=daxL1ZLrUzg" TargetMode="External"/><Relationship Id="rId294" Type="http://schemas.openxmlformats.org/officeDocument/2006/relationships/hyperlink" Target="https://drive.google.com/file/d/1BnqLF5nRPKNQydUy5_wQb3jriSIdqlRr/view?usp=drive_link" TargetMode="External"/><Relationship Id="rId299" Type="http://schemas.openxmlformats.org/officeDocument/2006/relationships/hyperlink" Target="https://www.youtube.com/watch?v=4e-FiAo2em0" TargetMode="External"/><Relationship Id="rId298" Type="http://schemas.openxmlformats.org/officeDocument/2006/relationships/hyperlink" Target="https://www.youtube.com/watch?v=A_lV-XArVeE" TargetMode="External"/><Relationship Id="rId271" Type="http://schemas.openxmlformats.org/officeDocument/2006/relationships/hyperlink" Target="https://www.youtube.com/watch?v=RUVsEovktGU" TargetMode="External"/><Relationship Id="rId270" Type="http://schemas.openxmlformats.org/officeDocument/2006/relationships/hyperlink" Target="https://drive.google.com/file/d/1F0FqpTMTXiOlGoU_whuk8HeObQtnRL5E/view?usp=drive_link" TargetMode="External"/><Relationship Id="rId269" Type="http://schemas.openxmlformats.org/officeDocument/2006/relationships/hyperlink" Target="https://www.youtube.com/watch?v=o8CVmYA_gFk" TargetMode="External"/><Relationship Id="rId264" Type="http://schemas.openxmlformats.org/officeDocument/2006/relationships/hyperlink" Target="https://drive.google.com/file/d/1bxhAKHgXiAydULmMKLU0XC0oAjplsfiQ/view?usp=drive_link" TargetMode="External"/><Relationship Id="rId263" Type="http://schemas.openxmlformats.org/officeDocument/2006/relationships/hyperlink" Target="https://www.youtube.com/watch?v=BnKDotta_U8" TargetMode="External"/><Relationship Id="rId262" Type="http://schemas.openxmlformats.org/officeDocument/2006/relationships/hyperlink" Target="https://www.youtube.com/watch?v=sN-bhe6UfRs" TargetMode="External"/><Relationship Id="rId261" Type="http://schemas.openxmlformats.org/officeDocument/2006/relationships/hyperlink" Target="https://drive.google.com/file/d/1dNywdixqHu_3QtizQcd_b6sRQt0hRehg/view?usp=drive_link" TargetMode="External"/><Relationship Id="rId268" Type="http://schemas.openxmlformats.org/officeDocument/2006/relationships/hyperlink" Target="https://www.youtube.com/watch?v=PEFEnss--mU" TargetMode="External"/><Relationship Id="rId267" Type="http://schemas.openxmlformats.org/officeDocument/2006/relationships/hyperlink" Target="https://drive.google.com/file/d/1mS-A-qNyE1C-I40ZRfIcQQBAZxlwMhby/view?usp=drive_link" TargetMode="External"/><Relationship Id="rId266" Type="http://schemas.openxmlformats.org/officeDocument/2006/relationships/hyperlink" Target="https://www.youtube.com/watch?v=K5Kxt0GacSs" TargetMode="External"/><Relationship Id="rId265" Type="http://schemas.openxmlformats.org/officeDocument/2006/relationships/hyperlink" Target="https://www.youtube.com/watch?v=BmxuzqDEBpM" TargetMode="External"/><Relationship Id="rId260" Type="http://schemas.openxmlformats.org/officeDocument/2006/relationships/hyperlink" Target="https://www.youtube.com/watch?v=eshvdthgn24" TargetMode="External"/><Relationship Id="rId259" Type="http://schemas.openxmlformats.org/officeDocument/2006/relationships/hyperlink" Target="https://www.youtube.com/watch?v=QRN2QKHe-tM" TargetMode="External"/><Relationship Id="rId258" Type="http://schemas.openxmlformats.org/officeDocument/2006/relationships/hyperlink" Target="https://drive.google.com/file/d/14bi2pMi10YBcNMM1nEa8wMEfeeVTWaex/view?usp=drive_link" TargetMode="External"/><Relationship Id="rId253" Type="http://schemas.openxmlformats.org/officeDocument/2006/relationships/hyperlink" Target="https://www.youtube.com/watch?v=HkSBTdSzPb8" TargetMode="External"/><Relationship Id="rId252" Type="http://schemas.openxmlformats.org/officeDocument/2006/relationships/hyperlink" Target="https://drive.google.com/file/d/1APK9KC5l7LAgxif1_l1K4hij2lXGwtLY/view?usp=drive_link" TargetMode="External"/><Relationship Id="rId251" Type="http://schemas.openxmlformats.org/officeDocument/2006/relationships/hyperlink" Target="https://www.youtube.com/watch?v=xtiFJ3dzqDg" TargetMode="External"/><Relationship Id="rId250" Type="http://schemas.openxmlformats.org/officeDocument/2006/relationships/hyperlink" Target="https://www.youtube.com/watch?v=SON0BtLMUHw" TargetMode="External"/><Relationship Id="rId257" Type="http://schemas.openxmlformats.org/officeDocument/2006/relationships/hyperlink" Target="https://www.youtube.com/watch?v=vFJDLQ-q92M" TargetMode="External"/><Relationship Id="rId256" Type="http://schemas.openxmlformats.org/officeDocument/2006/relationships/hyperlink" Target="https://www.youtube.com/watch?v=aPiZloqtlnc" TargetMode="External"/><Relationship Id="rId255" Type="http://schemas.openxmlformats.org/officeDocument/2006/relationships/hyperlink" Target="https://drive.google.com/file/d/1PyNXl2Z844TTkdEOruuM8G8OG0CeVM2p/view?usp=drive_link" TargetMode="External"/><Relationship Id="rId254" Type="http://schemas.openxmlformats.org/officeDocument/2006/relationships/hyperlink" Target="https://www.youtube.com/watch?v=x2EjACKArvs" TargetMode="External"/><Relationship Id="rId293" Type="http://schemas.openxmlformats.org/officeDocument/2006/relationships/hyperlink" Target="https://www.youtube.com/watch?v=JmJ7XeYoN80" TargetMode="External"/><Relationship Id="rId292" Type="http://schemas.openxmlformats.org/officeDocument/2006/relationships/hyperlink" Target="https://www.youtube.com/watch?v=s1UQQELPyrc" TargetMode="External"/><Relationship Id="rId291" Type="http://schemas.openxmlformats.org/officeDocument/2006/relationships/hyperlink" Target="https://drive.google.com/file/d/1SerICXu-08cBOS3uS2mVC2NdAvGvZkyH/view?usp=drive_link" TargetMode="External"/><Relationship Id="rId290" Type="http://schemas.openxmlformats.org/officeDocument/2006/relationships/hyperlink" Target="https://www.youtube.com/watch?v=KYdd6X3BNf4" TargetMode="External"/><Relationship Id="rId286" Type="http://schemas.openxmlformats.org/officeDocument/2006/relationships/hyperlink" Target="https://www.youtube.com/watch?v=PgDrR2wj_Jc" TargetMode="External"/><Relationship Id="rId285" Type="http://schemas.openxmlformats.org/officeDocument/2006/relationships/hyperlink" Target="https://drive.google.com/file/d/1gon8qOvFLfNaPwfwjfYHmRAfpicFOSdd/view?usp=drive_link" TargetMode="External"/><Relationship Id="rId284" Type="http://schemas.openxmlformats.org/officeDocument/2006/relationships/hyperlink" Target="https://www.youtube.com/watch?v=JwA5dDzjyPo" TargetMode="External"/><Relationship Id="rId283" Type="http://schemas.openxmlformats.org/officeDocument/2006/relationships/hyperlink" Target="https://www.youtube.com/watch?v=A-uVHlqEiyE" TargetMode="External"/><Relationship Id="rId289" Type="http://schemas.openxmlformats.org/officeDocument/2006/relationships/hyperlink" Target="https://www.youtube.com/watch?v=cczABrLd_uA" TargetMode="External"/><Relationship Id="rId288" Type="http://schemas.openxmlformats.org/officeDocument/2006/relationships/hyperlink" Target="https://drive.google.com/file/d/1SA8Q_b_6MVHcIrsFGh7p7djl9qbuBT_F/view?usp=drive_link" TargetMode="External"/><Relationship Id="rId287" Type="http://schemas.openxmlformats.org/officeDocument/2006/relationships/hyperlink" Target="https://www.youtube.com/watch?v=mkjjrdet73s" TargetMode="External"/><Relationship Id="rId282" Type="http://schemas.openxmlformats.org/officeDocument/2006/relationships/hyperlink" Target="https://drive.google.com/file/d/1brQlaYPcSn_FUn7E08adu3_2B2AW8YtI/view?usp=drive_link" TargetMode="External"/><Relationship Id="rId281" Type="http://schemas.openxmlformats.org/officeDocument/2006/relationships/hyperlink" Target="https://www.youtube.com/watch?v=12QsJrch_uo" TargetMode="External"/><Relationship Id="rId280" Type="http://schemas.openxmlformats.org/officeDocument/2006/relationships/hyperlink" Target="https://www.youtube.com/watch?v=Jj4hQK-GuXo" TargetMode="External"/><Relationship Id="rId275" Type="http://schemas.openxmlformats.org/officeDocument/2006/relationships/hyperlink" Target="https://www.youtube.com/watch?v=eshvdthgn24" TargetMode="External"/><Relationship Id="rId274" Type="http://schemas.openxmlformats.org/officeDocument/2006/relationships/hyperlink" Target="https://www.youtube.com/watch?v=QRN2QKHe-tM" TargetMode="External"/><Relationship Id="rId273" Type="http://schemas.openxmlformats.org/officeDocument/2006/relationships/hyperlink" Target="https://drive.google.com/file/d/1CUo81sNhPmEabEoyIQ1hSL7orB8NfUo7/view?usp=drive_link" TargetMode="External"/><Relationship Id="rId272" Type="http://schemas.openxmlformats.org/officeDocument/2006/relationships/hyperlink" Target="https://www.youtube.com/watch?v=7ABHFPu7RLI" TargetMode="External"/><Relationship Id="rId279" Type="http://schemas.openxmlformats.org/officeDocument/2006/relationships/hyperlink" Target="https://drive.google.com/file/d/1Jh3jeSe1WupIFuz0d38bdcejNTThgg0E/view?usp=drive_link" TargetMode="External"/><Relationship Id="rId278" Type="http://schemas.openxmlformats.org/officeDocument/2006/relationships/hyperlink" Target="https://www.youtube.com/watch?v=ISmgPpgQ0jo" TargetMode="External"/><Relationship Id="rId277" Type="http://schemas.openxmlformats.org/officeDocument/2006/relationships/hyperlink" Target="https://www.youtube.com/watch?v=FZBc1wM8a8M" TargetMode="External"/><Relationship Id="rId276" Type="http://schemas.openxmlformats.org/officeDocument/2006/relationships/hyperlink" Target="https://drive.google.com/file/d/1dNywdixqHu_3QtizQcd_b6sRQt0hRehg/view?usp=drive_link" TargetMode="External"/><Relationship Id="rId629" Type="http://schemas.openxmlformats.org/officeDocument/2006/relationships/hyperlink" Target="https://www.youtube.com/watch?v=TChCKpKaL48" TargetMode="External"/><Relationship Id="rId624" Type="http://schemas.openxmlformats.org/officeDocument/2006/relationships/hyperlink" Target="https://drive.google.com/file/d/1M_7ExMGjZ4PaoMIlBJgOcxT72_bJ3IW4/view?usp=drive_link" TargetMode="External"/><Relationship Id="rId623" Type="http://schemas.openxmlformats.org/officeDocument/2006/relationships/hyperlink" Target="https://www.youtube.com/watch?v=sCOa7CO81gE" TargetMode="External"/><Relationship Id="rId622" Type="http://schemas.openxmlformats.org/officeDocument/2006/relationships/hyperlink" Target="https://www.youtube.com/watch?v=PASajlCGBTw" TargetMode="External"/><Relationship Id="rId621" Type="http://schemas.openxmlformats.org/officeDocument/2006/relationships/hyperlink" Target="https://drive.google.com/file/d/1ERXlx4oJUaKQ2oe2nPKi4h9VfyhItB1d/view?usp=drive_link" TargetMode="External"/><Relationship Id="rId628" Type="http://schemas.openxmlformats.org/officeDocument/2006/relationships/hyperlink" Target="https://www.youtube.com/watch?v=vqYlKvQhoWw" TargetMode="External"/><Relationship Id="rId627" Type="http://schemas.openxmlformats.org/officeDocument/2006/relationships/hyperlink" Target="https://drive.google.com/file/d/1kQLHS3llHEi9EYRwevtHYJergKh5FcON/view?usp=drive_link" TargetMode="External"/><Relationship Id="rId626" Type="http://schemas.openxmlformats.org/officeDocument/2006/relationships/hyperlink" Target="https://www.youtube.com/watch?v=HDB1xYSwfBE" TargetMode="External"/><Relationship Id="rId625" Type="http://schemas.openxmlformats.org/officeDocument/2006/relationships/hyperlink" Target="https://www.youtube.com/watch?v=bZEAkO9OSco" TargetMode="External"/><Relationship Id="rId620" Type="http://schemas.openxmlformats.org/officeDocument/2006/relationships/hyperlink" Target="https://www.youtube.com/watch?v=-Yl9p-MUg94" TargetMode="External"/><Relationship Id="rId619" Type="http://schemas.openxmlformats.org/officeDocument/2006/relationships/hyperlink" Target="https://www.youtube.com/watch?v=VJgVdzicv_I" TargetMode="External"/><Relationship Id="rId618" Type="http://schemas.openxmlformats.org/officeDocument/2006/relationships/hyperlink" Target="https://drive.google.com/file/d/1qREjk6HS00gg_iPHey7wTnyXW8O2jKzr/view?usp=drive_link" TargetMode="External"/><Relationship Id="rId613" Type="http://schemas.openxmlformats.org/officeDocument/2006/relationships/hyperlink" Target="https://www.youtube.com/watch?v=1HYSMxu-Dns" TargetMode="External"/><Relationship Id="rId612" Type="http://schemas.openxmlformats.org/officeDocument/2006/relationships/hyperlink" Target="https://drive.google.com/file/d/1KCWtGYdgBY_fNSOFVrpWEMJ-e4Ii53G0/view?usp=drive_link" TargetMode="External"/><Relationship Id="rId611" Type="http://schemas.openxmlformats.org/officeDocument/2006/relationships/hyperlink" Target="https://www.youtube.com/watch?v=2Je4FJDDkzQ" TargetMode="External"/><Relationship Id="rId610" Type="http://schemas.openxmlformats.org/officeDocument/2006/relationships/hyperlink" Target="https://www.youtube.com/watch?v=gd8B-zrMSYk" TargetMode="External"/><Relationship Id="rId617" Type="http://schemas.openxmlformats.org/officeDocument/2006/relationships/hyperlink" Target="https://www.youtube.com/watch?v=Vz2-LVwmPhI" TargetMode="External"/><Relationship Id="rId616" Type="http://schemas.openxmlformats.org/officeDocument/2006/relationships/hyperlink" Target="https://www.youtube.com/watch?v=RGMcswR8DnY" TargetMode="External"/><Relationship Id="rId615" Type="http://schemas.openxmlformats.org/officeDocument/2006/relationships/hyperlink" Target="https://drive.google.com/file/d/1T5mg8ci7fC5nmUnb0qZ_VNF9zWkrVsxe/view?usp=drive_link" TargetMode="External"/><Relationship Id="rId614" Type="http://schemas.openxmlformats.org/officeDocument/2006/relationships/hyperlink" Target="https://www.youtube.com/watch?v=mTm0Mb8iDi4" TargetMode="External"/><Relationship Id="rId646" Type="http://schemas.openxmlformats.org/officeDocument/2006/relationships/hyperlink" Target="https://www.youtube.com/watch?v=8FzOm1-xcJA" TargetMode="External"/><Relationship Id="rId645" Type="http://schemas.openxmlformats.org/officeDocument/2006/relationships/hyperlink" Target="https://drive.google.com/file/d/1afuHhHdPx6S7-20TJ46AifmVQY4KAEBm/view?usp=drive_link" TargetMode="External"/><Relationship Id="rId644" Type="http://schemas.openxmlformats.org/officeDocument/2006/relationships/hyperlink" Target="https://www.youtube.com/watch?v=j7cxc2yBzzg" TargetMode="External"/><Relationship Id="rId643" Type="http://schemas.openxmlformats.org/officeDocument/2006/relationships/hyperlink" Target="https://www.youtube.com/watch?v=yrPrzY3rmQM" TargetMode="External"/><Relationship Id="rId649" Type="http://schemas.openxmlformats.org/officeDocument/2006/relationships/hyperlink" Target="https://www.youtube.com/watch?v=Z_DcXewHHA8" TargetMode="External"/><Relationship Id="rId648" Type="http://schemas.openxmlformats.org/officeDocument/2006/relationships/hyperlink" Target="https://drive.google.com/file/d/1vjounfA-S9k3WMuObGsNgHJFKhRdACQV/view?usp=drive_link" TargetMode="External"/><Relationship Id="rId647" Type="http://schemas.openxmlformats.org/officeDocument/2006/relationships/hyperlink" Target="https://www.youtube.com/watch?v=TD0QzQ2KNHA" TargetMode="External"/><Relationship Id="rId642" Type="http://schemas.openxmlformats.org/officeDocument/2006/relationships/hyperlink" Target="https://drive.google.com/file/d/1rTxe5-lOtsoYot1eLqpEW4OwwhNuni-C/view?usp=drive_link" TargetMode="External"/><Relationship Id="rId641" Type="http://schemas.openxmlformats.org/officeDocument/2006/relationships/hyperlink" Target="https://www.youtube.com/watch?v=rjjS8qNMjWM" TargetMode="External"/><Relationship Id="rId640" Type="http://schemas.openxmlformats.org/officeDocument/2006/relationships/hyperlink" Target="https://www.youtube.com/watch?v=a9aUMpGs6c8" TargetMode="External"/><Relationship Id="rId635" Type="http://schemas.openxmlformats.org/officeDocument/2006/relationships/hyperlink" Target="https://www.youtube.com/watch?v=PPh_ER2_CiA" TargetMode="External"/><Relationship Id="rId634" Type="http://schemas.openxmlformats.org/officeDocument/2006/relationships/hyperlink" Target="https://www.youtube.com/watch?v=NMb3bguJ7wY" TargetMode="External"/><Relationship Id="rId633" Type="http://schemas.openxmlformats.org/officeDocument/2006/relationships/hyperlink" Target="https://drive.google.com/file/d/19ZdcK87ghhye2fptn3bcvgVHn7c4VBCN/view?usp=drive_link" TargetMode="External"/><Relationship Id="rId632" Type="http://schemas.openxmlformats.org/officeDocument/2006/relationships/hyperlink" Target="https://www.youtube.com/watch?v=Y5YaBFPtzLQ" TargetMode="External"/><Relationship Id="rId639" Type="http://schemas.openxmlformats.org/officeDocument/2006/relationships/hyperlink" Target="https://drive.google.com/file/d/1FR7007epWPCuylr7nfuTvPCaycfob4cs/view?usp=drive_link" TargetMode="External"/><Relationship Id="rId638" Type="http://schemas.openxmlformats.org/officeDocument/2006/relationships/hyperlink" Target="https://www.youtube.com/watch?v=cp4IVVjzd18" TargetMode="External"/><Relationship Id="rId637" Type="http://schemas.openxmlformats.org/officeDocument/2006/relationships/hyperlink" Target="https://www.youtube.com/watch?v=vItRHYu-A88" TargetMode="External"/><Relationship Id="rId636" Type="http://schemas.openxmlformats.org/officeDocument/2006/relationships/hyperlink" Target="https://drive.google.com/file/d/1SzaOXmt8Q82ZGeriaaylcKuzkhEAvSzx/view?usp=drive_link" TargetMode="External"/><Relationship Id="rId631" Type="http://schemas.openxmlformats.org/officeDocument/2006/relationships/hyperlink" Target="https://www.youtube.com/watch?v=Zt1Esq-qOZM" TargetMode="External"/><Relationship Id="rId630" Type="http://schemas.openxmlformats.org/officeDocument/2006/relationships/hyperlink" Target="https://drive.google.com/file/d/1n9o6X_Kr30oTlkS3uVni2ABxrFKLp5oN/view?usp=drive_link" TargetMode="External"/><Relationship Id="rId609" Type="http://schemas.openxmlformats.org/officeDocument/2006/relationships/hyperlink" Target="https://drive.google.com/file/d/1kjzVtR7U0cXELykt-fdxBS8X0YcaKZii/view?usp=drive_link" TargetMode="External"/><Relationship Id="rId608" Type="http://schemas.openxmlformats.org/officeDocument/2006/relationships/hyperlink" Target="https://www.youtube.com/watch?v=FJZUaiJC6LE" TargetMode="External"/><Relationship Id="rId607" Type="http://schemas.openxmlformats.org/officeDocument/2006/relationships/hyperlink" Target="https://www.youtube.com/watch?v=3mUi9IZb4T4" TargetMode="External"/><Relationship Id="rId602" Type="http://schemas.openxmlformats.org/officeDocument/2006/relationships/hyperlink" Target="https://www.youtube.com/watch?v=g8Ae1D9lqO0" TargetMode="External"/><Relationship Id="rId601" Type="http://schemas.openxmlformats.org/officeDocument/2006/relationships/hyperlink" Target="https://www.youtube.com/watch?v=O2jO5AwTkT0" TargetMode="External"/><Relationship Id="rId600" Type="http://schemas.openxmlformats.org/officeDocument/2006/relationships/hyperlink" Target="https://drive.google.com/file/d/1mLBxQsxcnPBf9q6aVqzWFZ01J7BhtJkO/view?usp=drive_link" TargetMode="External"/><Relationship Id="rId606" Type="http://schemas.openxmlformats.org/officeDocument/2006/relationships/hyperlink" Target="https://drive.google.com/file/d/1anCOOjHsLwigbKx1mGArxXVdQyfl0RAF/view?usp=drive_link" TargetMode="External"/><Relationship Id="rId605" Type="http://schemas.openxmlformats.org/officeDocument/2006/relationships/hyperlink" Target="https://www.youtube.com/watch?v=idc2B8wgBIQ" TargetMode="External"/><Relationship Id="rId604" Type="http://schemas.openxmlformats.org/officeDocument/2006/relationships/hyperlink" Target="https://www.youtube.com/watch?v=AC_kjcuHpZw" TargetMode="External"/><Relationship Id="rId603" Type="http://schemas.openxmlformats.org/officeDocument/2006/relationships/hyperlink" Target="https://drive.google.com/file/d/1_mJB79wGvXhhVIZByUlnl1tWbsuDc1wW/view?usp=drive_link" TargetMode="External"/><Relationship Id="rId1059" Type="http://schemas.openxmlformats.org/officeDocument/2006/relationships/hyperlink" Target="https://drive.google.com/file/d/1BvBn3OglBKKeowWeM3LAD_BfNp5iCHsj/view?usp=drive_link" TargetMode="External"/><Relationship Id="rId228" Type="http://schemas.openxmlformats.org/officeDocument/2006/relationships/hyperlink" Target="https://drive.google.com/file/d/1yZZZe5CVV7UZ_cb0ROlYOv2dSswGgL1U/view?usp=drive_link" TargetMode="External"/><Relationship Id="rId227" Type="http://schemas.openxmlformats.org/officeDocument/2006/relationships/hyperlink" Target="https://www.youtube.com/watch?v=ER9IzzsSpG4" TargetMode="External"/><Relationship Id="rId226" Type="http://schemas.openxmlformats.org/officeDocument/2006/relationships/hyperlink" Target="https://www.youtube.com/watch?v=bBQVaRnHqLs" TargetMode="External"/><Relationship Id="rId225" Type="http://schemas.openxmlformats.org/officeDocument/2006/relationships/hyperlink" Target="https://drive.google.com/file/d/1O6eTiVvfANZJOosh4igqZNtZuLOUJwEL/view?usp=drive_link" TargetMode="External"/><Relationship Id="rId229" Type="http://schemas.openxmlformats.org/officeDocument/2006/relationships/hyperlink" Target="https://www.youtube.com/watch?v=bBQVaRnHqLs" TargetMode="External"/><Relationship Id="rId1050" Type="http://schemas.openxmlformats.org/officeDocument/2006/relationships/hyperlink" Target="https://drive.google.com/file/d/1niBKQ__EXvJc45myFjdLxkoLvQ7cFeru/view?usp=drive_link" TargetMode="External"/><Relationship Id="rId220" Type="http://schemas.openxmlformats.org/officeDocument/2006/relationships/hyperlink" Target="https://www.youtube.com/watch?v=4kFLOoA5l4s" TargetMode="External"/><Relationship Id="rId1051" Type="http://schemas.openxmlformats.org/officeDocument/2006/relationships/hyperlink" Target="https://www.youtube.com/watch?v=-hJj5NpWUXQ" TargetMode="External"/><Relationship Id="rId1052" Type="http://schemas.openxmlformats.org/officeDocument/2006/relationships/hyperlink" Target="https://www.youtube.com/watch?v=mgh9VUmdGII" TargetMode="External"/><Relationship Id="rId1053" Type="http://schemas.openxmlformats.org/officeDocument/2006/relationships/hyperlink" Target="https://drive.google.com/file/d/1xyumpSVjwQt8R3vAxqPYeFarWftzIqye/view?usp=drive_link" TargetMode="External"/><Relationship Id="rId1054" Type="http://schemas.openxmlformats.org/officeDocument/2006/relationships/hyperlink" Target="https://www.youtube.com/watch?v=m28RAgUySGQ" TargetMode="External"/><Relationship Id="rId224" Type="http://schemas.openxmlformats.org/officeDocument/2006/relationships/hyperlink" Target="https://www.youtube.com/watch?v=ogEgeWApxhM" TargetMode="External"/><Relationship Id="rId1055" Type="http://schemas.openxmlformats.org/officeDocument/2006/relationships/hyperlink" Target="https://www.youtube.com/watch?v=EW1i-X6fptc" TargetMode="External"/><Relationship Id="rId223" Type="http://schemas.openxmlformats.org/officeDocument/2006/relationships/hyperlink" Target="https://www.youtube.com/watch?v=8fm9FjDV0iA" TargetMode="External"/><Relationship Id="rId1056" Type="http://schemas.openxmlformats.org/officeDocument/2006/relationships/hyperlink" Target="https://drive.google.com/file/d/1327VzZbC51ankxLfpsLuIEyK8cd2phTm/view?usp=drive_link" TargetMode="External"/><Relationship Id="rId222" Type="http://schemas.openxmlformats.org/officeDocument/2006/relationships/hyperlink" Target="https://drive.google.com/file/d/1_0JDeTKiLOuggoomeVY5q0zQ1qdiewl9/view?usp=drive_link" TargetMode="External"/><Relationship Id="rId1057" Type="http://schemas.openxmlformats.org/officeDocument/2006/relationships/hyperlink" Target="https://www.youtube.com/watch?v=ywOr4OYqXOs" TargetMode="External"/><Relationship Id="rId221" Type="http://schemas.openxmlformats.org/officeDocument/2006/relationships/hyperlink" Target="https://www.youtube.com/watch?v=8WOHo2L8V_4" TargetMode="External"/><Relationship Id="rId1058" Type="http://schemas.openxmlformats.org/officeDocument/2006/relationships/hyperlink" Target="https://www.youtube.com/watch?v=G3sU_iH7FZs" TargetMode="External"/><Relationship Id="rId1048" Type="http://schemas.openxmlformats.org/officeDocument/2006/relationships/hyperlink" Target="https://www.youtube.com/watch?v=8OCjwBkMJ_E" TargetMode="External"/><Relationship Id="rId1049" Type="http://schemas.openxmlformats.org/officeDocument/2006/relationships/hyperlink" Target="https://www.youtube.com/watch?v=CumIzcffhxs" TargetMode="External"/><Relationship Id="rId217" Type="http://schemas.openxmlformats.org/officeDocument/2006/relationships/hyperlink" Target="https://www.youtube.com/watch?v=kJ43GdU5Uzc" TargetMode="External"/><Relationship Id="rId216" Type="http://schemas.openxmlformats.org/officeDocument/2006/relationships/hyperlink" Target="https://drive.google.com/file/d/1opECvEhkRb6nSHwpjl6FIsQQhRBUjn8o/view?usp=drive_link" TargetMode="External"/><Relationship Id="rId215" Type="http://schemas.openxmlformats.org/officeDocument/2006/relationships/hyperlink" Target="https://www.youtube.com/watch?v=nHlbZqewTQ8" TargetMode="External"/><Relationship Id="rId699" Type="http://schemas.openxmlformats.org/officeDocument/2006/relationships/hyperlink" Target="https://drive.google.com/file/d/1KrwFddIUcBsZW1e08BrBHIPafuOvfjbo/view?usp=drive_link" TargetMode="External"/><Relationship Id="rId214" Type="http://schemas.openxmlformats.org/officeDocument/2006/relationships/hyperlink" Target="https://www.youtube.com/watch?v=nhSSu0Nzs30" TargetMode="External"/><Relationship Id="rId698" Type="http://schemas.openxmlformats.org/officeDocument/2006/relationships/hyperlink" Target="https://www.youtube.com/watch?v=Wayq6oKLt20" TargetMode="External"/><Relationship Id="rId219" Type="http://schemas.openxmlformats.org/officeDocument/2006/relationships/hyperlink" Target="https://drive.google.com/file/d/1m4944yuoeMVEXY-5MjzaSO5U1vxKPdzW/view?usp=drive_link" TargetMode="External"/><Relationship Id="rId218" Type="http://schemas.openxmlformats.org/officeDocument/2006/relationships/hyperlink" Target="https://www.youtube.com/watch?v=_ZJV-Xoxt6c" TargetMode="External"/><Relationship Id="rId693" Type="http://schemas.openxmlformats.org/officeDocument/2006/relationships/hyperlink" Target="https://drive.google.com/file/d/1royGaqcSFMvyvBUszoUKi8W1fym1aoQc/view?usp=drive_link" TargetMode="External"/><Relationship Id="rId1040" Type="http://schemas.openxmlformats.org/officeDocument/2006/relationships/hyperlink" Target="https://www.youtube.com/watch?v=kLOGkfdYLPE" TargetMode="External"/><Relationship Id="rId692" Type="http://schemas.openxmlformats.org/officeDocument/2006/relationships/hyperlink" Target="https://www.youtube.com/watch?v=N3wzxt3YOZQ" TargetMode="External"/><Relationship Id="rId1041" Type="http://schemas.openxmlformats.org/officeDocument/2006/relationships/hyperlink" Target="https://drive.google.com/file/d/18dghGNXFlyxF02caXsbdpuEBCorPNSth/view?usp=drive_link" TargetMode="External"/><Relationship Id="rId691" Type="http://schemas.openxmlformats.org/officeDocument/2006/relationships/hyperlink" Target="https://www.youtube.com/watch?v=t2AeULH_Ijw" TargetMode="External"/><Relationship Id="rId1042" Type="http://schemas.openxmlformats.org/officeDocument/2006/relationships/hyperlink" Target="https://www.youtube.com/watch?v=pa92UdJCaos" TargetMode="External"/><Relationship Id="rId690" Type="http://schemas.openxmlformats.org/officeDocument/2006/relationships/hyperlink" Target="https://drive.google.com/file/d/1PT7AUh_4HGqdfgm-NePOwhxQ3sV5nvO-/view?usp=drive_link" TargetMode="External"/><Relationship Id="rId1043" Type="http://schemas.openxmlformats.org/officeDocument/2006/relationships/hyperlink" Target="https://www.youtube.com/watch?v=d8dEiHUHEp4" TargetMode="External"/><Relationship Id="rId213" Type="http://schemas.openxmlformats.org/officeDocument/2006/relationships/hyperlink" Target="https://drive.google.com/file/d/1ma-4aWMJd7fPeYi0Mu7N7gZt1wj__Dv8/view?usp=drive_link" TargetMode="External"/><Relationship Id="rId697" Type="http://schemas.openxmlformats.org/officeDocument/2006/relationships/hyperlink" Target="https://www.youtube.com/watch?v=AimYG1jYD0A" TargetMode="External"/><Relationship Id="rId1044" Type="http://schemas.openxmlformats.org/officeDocument/2006/relationships/hyperlink" Target="https://drive.google.com/file/d/1nxRR_7NjiRcp7IkzaEBtyW4Gm1NQMn4G/view?usp=drive_link" TargetMode="External"/><Relationship Id="rId212" Type="http://schemas.openxmlformats.org/officeDocument/2006/relationships/hyperlink" Target="https://www.youtube.com/watch?v=PA0ivTcn1Pg" TargetMode="External"/><Relationship Id="rId696" Type="http://schemas.openxmlformats.org/officeDocument/2006/relationships/hyperlink" Target="https://drive.google.com/file/d/1wL4_Wkbw5tsds3O7wX3R9vyjl5rMGxaO/view?usp=drive_link" TargetMode="External"/><Relationship Id="rId1045" Type="http://schemas.openxmlformats.org/officeDocument/2006/relationships/hyperlink" Target="https://www.youtube.com/watch?v=v4Fq9LEspzw" TargetMode="External"/><Relationship Id="rId211" Type="http://schemas.openxmlformats.org/officeDocument/2006/relationships/hyperlink" Target="https://www.youtube.com/watch?v=7G4BUm7M6MY" TargetMode="External"/><Relationship Id="rId695" Type="http://schemas.openxmlformats.org/officeDocument/2006/relationships/hyperlink" Target="https://www.youtube.com/watch?v=C5mzqTNWjJQ" TargetMode="External"/><Relationship Id="rId1046" Type="http://schemas.openxmlformats.org/officeDocument/2006/relationships/hyperlink" Target="https://www.youtube.com/watch?v=SdrZ9WYxuDg" TargetMode="External"/><Relationship Id="rId210" Type="http://schemas.openxmlformats.org/officeDocument/2006/relationships/hyperlink" Target="https://drive.google.com/file/d/1rAV62vhz8FR6DCxGh0QzvM5sKVbUAdc4/view?usp=drive_link" TargetMode="External"/><Relationship Id="rId694" Type="http://schemas.openxmlformats.org/officeDocument/2006/relationships/hyperlink" Target="https://www.youtube.com/watch?v=dirBYVjDk7A" TargetMode="External"/><Relationship Id="rId1047" Type="http://schemas.openxmlformats.org/officeDocument/2006/relationships/hyperlink" Target="https://drive.google.com/file/d/19bxpIlV5f6ITxW_oeJNZL1aZh-owRf1M/view?usp=drive_link" TargetMode="External"/><Relationship Id="rId249" Type="http://schemas.openxmlformats.org/officeDocument/2006/relationships/hyperlink" Target="https://drive.google.com/file/d/1fJhFsLL3gHDW4-tFVeiEKCZg7YxMvH1d/view?usp=drive_link" TargetMode="External"/><Relationship Id="rId248" Type="http://schemas.openxmlformats.org/officeDocument/2006/relationships/hyperlink" Target="https://www.youtube.com/watch?v=M_rN4ontQCQ" TargetMode="External"/><Relationship Id="rId247" Type="http://schemas.openxmlformats.org/officeDocument/2006/relationships/hyperlink" Target="https://www.youtube.com/watch?v=CWiHA5XtqgU" TargetMode="External"/><Relationship Id="rId1070" Type="http://schemas.openxmlformats.org/officeDocument/2006/relationships/hyperlink" Target="https://www.youtube.com/watch?v=SBCSisp61_0" TargetMode="External"/><Relationship Id="rId1071" Type="http://schemas.openxmlformats.org/officeDocument/2006/relationships/hyperlink" Target="https://drive.google.com/file/d/1-rdkM__qVFiTAvQQ233Im2uuIyzSr6tW/view?usp=drive_link" TargetMode="External"/><Relationship Id="rId1072" Type="http://schemas.openxmlformats.org/officeDocument/2006/relationships/hyperlink" Target="https://www.youtube.com/watch?v=DMd9mTyzj6k" TargetMode="External"/><Relationship Id="rId242" Type="http://schemas.openxmlformats.org/officeDocument/2006/relationships/hyperlink" Target="https://www.youtube.com/watch?v=zlXIvlarYjU" TargetMode="External"/><Relationship Id="rId1073" Type="http://schemas.openxmlformats.org/officeDocument/2006/relationships/hyperlink" Target="https://www.youtube.com/watch?v=19c4J_vWQ58" TargetMode="External"/><Relationship Id="rId241" Type="http://schemas.openxmlformats.org/officeDocument/2006/relationships/hyperlink" Target="https://www.youtube.com/watch?v=06j_zPdPWOY" TargetMode="External"/><Relationship Id="rId1074" Type="http://schemas.openxmlformats.org/officeDocument/2006/relationships/hyperlink" Target="https://drive.google.com/file/d/1szBCcB05KkDFFVY1F2CZn_5F43bLx7MC/view?usp=drive_link" TargetMode="External"/><Relationship Id="rId240" Type="http://schemas.openxmlformats.org/officeDocument/2006/relationships/hyperlink" Target="https://drive.google.com/file/d/11V2X-gvhsN5YKE2U9_go6L8bShKAi3_a/view?usp=drive_link" TargetMode="External"/><Relationship Id="rId1075" Type="http://schemas.openxmlformats.org/officeDocument/2006/relationships/hyperlink" Target="https://www.youtube.com/watch?v=7zBqVOuEKYE" TargetMode="External"/><Relationship Id="rId1076" Type="http://schemas.openxmlformats.org/officeDocument/2006/relationships/hyperlink" Target="https://www.youtube.com/watch?v=qWrSSPx5VfE" TargetMode="External"/><Relationship Id="rId246" Type="http://schemas.openxmlformats.org/officeDocument/2006/relationships/hyperlink" Target="https://drive.google.com/file/d/12o7Nso51zKQAmTsnbJGr2RfDVROdKvHJ/view?usp=drive_link" TargetMode="External"/><Relationship Id="rId1077" Type="http://schemas.openxmlformats.org/officeDocument/2006/relationships/hyperlink" Target="https://drive.google.com/file/d/1ddbqxkIqBwZaiF1cZZSWsrhfj_e3Agqp/view?usp=drive_link" TargetMode="External"/><Relationship Id="rId245" Type="http://schemas.openxmlformats.org/officeDocument/2006/relationships/hyperlink" Target="https://www.youtube.com/watch?v=eg6auhwy51c" TargetMode="External"/><Relationship Id="rId1078" Type="http://schemas.openxmlformats.org/officeDocument/2006/relationships/hyperlink" Target="https://www.youtube.com/watch?v=CzDA0WCdWHQ" TargetMode="External"/><Relationship Id="rId244" Type="http://schemas.openxmlformats.org/officeDocument/2006/relationships/hyperlink" Target="https://www.youtube.com/watch?v=ckBKDrKVIMU" TargetMode="External"/><Relationship Id="rId1079" Type="http://schemas.openxmlformats.org/officeDocument/2006/relationships/hyperlink" Target="https://www.youtube.com/watch?v=uyJtcgEGXOw" TargetMode="External"/><Relationship Id="rId243" Type="http://schemas.openxmlformats.org/officeDocument/2006/relationships/hyperlink" Target="https://drive.google.com/file/d/1ND6M9rcUy2j-R0FwhXzT8ajBnJaPMb6H/view?usp=drive_link" TargetMode="External"/><Relationship Id="rId239" Type="http://schemas.openxmlformats.org/officeDocument/2006/relationships/hyperlink" Target="https://www.youtube.com/watch?v=WSNlHNgoLCA" TargetMode="External"/><Relationship Id="rId238" Type="http://schemas.openxmlformats.org/officeDocument/2006/relationships/hyperlink" Target="https://www.youtube.com/watch?v=lqAKI6remoQ" TargetMode="External"/><Relationship Id="rId237" Type="http://schemas.openxmlformats.org/officeDocument/2006/relationships/hyperlink" Target="https://drive.google.com/file/d/1nNnQuZYTJ_kl18R8IX-kSRLtZJtMfNLX/view?usp=drive_link" TargetMode="External"/><Relationship Id="rId236" Type="http://schemas.openxmlformats.org/officeDocument/2006/relationships/hyperlink" Target="https://www.youtube.com/watch?v=rWEb3JulPIs" TargetMode="External"/><Relationship Id="rId1060" Type="http://schemas.openxmlformats.org/officeDocument/2006/relationships/hyperlink" Target="https://www.youtube.com/watch?v=opEy6iN9kqc" TargetMode="External"/><Relationship Id="rId1061" Type="http://schemas.openxmlformats.org/officeDocument/2006/relationships/hyperlink" Target="https://www.youtube.com/watch?v=-wh6YpDs2Pg" TargetMode="External"/><Relationship Id="rId231" Type="http://schemas.openxmlformats.org/officeDocument/2006/relationships/hyperlink" Target="https://drive.google.com/file/d/1YrMFJUmS9gCuQ9XqJs2FGW4bk-LiU5xL/view?usp=drive_link" TargetMode="External"/><Relationship Id="rId1062" Type="http://schemas.openxmlformats.org/officeDocument/2006/relationships/hyperlink" Target="https://drive.google.com/file/d/12VSuPcw4E-NOGeQf1jJid0Cj2ppDzf0K/view?usp=drive_link" TargetMode="External"/><Relationship Id="rId230" Type="http://schemas.openxmlformats.org/officeDocument/2006/relationships/hyperlink" Target="https://www.youtube.com/watch?v=oQp_VSvh4BA" TargetMode="External"/><Relationship Id="rId1063" Type="http://schemas.openxmlformats.org/officeDocument/2006/relationships/hyperlink" Target="https://www.youtube.com/watch?v=yQtUyBrRBx4" TargetMode="External"/><Relationship Id="rId1064" Type="http://schemas.openxmlformats.org/officeDocument/2006/relationships/hyperlink" Target="https://www.youtube.com/watch?v=X5w_GmRH2Sw" TargetMode="External"/><Relationship Id="rId1065" Type="http://schemas.openxmlformats.org/officeDocument/2006/relationships/hyperlink" Target="https://drive.google.com/file/d/1pSiordbLr_b3BXNaU4RIamynyYcWQ9OQ/view?usp=drive_link" TargetMode="External"/><Relationship Id="rId235" Type="http://schemas.openxmlformats.org/officeDocument/2006/relationships/hyperlink" Target="https://www.youtube.com/watch?v=4bJs6bKjPPA" TargetMode="External"/><Relationship Id="rId1066" Type="http://schemas.openxmlformats.org/officeDocument/2006/relationships/hyperlink" Target="https://www.youtube.com/watch?v=mxVWyzzMOXM" TargetMode="External"/><Relationship Id="rId234" Type="http://schemas.openxmlformats.org/officeDocument/2006/relationships/hyperlink" Target="https://drive.google.com/file/d/1O12C1l50JsFnOTS5HshEzfVP-uAJ15hR/view?usp=drive_link" TargetMode="External"/><Relationship Id="rId1067" Type="http://schemas.openxmlformats.org/officeDocument/2006/relationships/hyperlink" Target="https://www.youtube.com/watch?v=FbYjrWCc40I" TargetMode="External"/><Relationship Id="rId233" Type="http://schemas.openxmlformats.org/officeDocument/2006/relationships/hyperlink" Target="https://www.youtube.com/watch?v=jr2nuxUOH5g" TargetMode="External"/><Relationship Id="rId1068" Type="http://schemas.openxmlformats.org/officeDocument/2006/relationships/hyperlink" Target="https://drive.google.com/file/d/1zp3vmnTYG-lLjVMNoONLQ0Lj2UL2qXBg/view?usp=drive_link" TargetMode="External"/><Relationship Id="rId232" Type="http://schemas.openxmlformats.org/officeDocument/2006/relationships/hyperlink" Target="https://www.youtube.com/watch?v=aKpnaKROoYA" TargetMode="External"/><Relationship Id="rId1069" Type="http://schemas.openxmlformats.org/officeDocument/2006/relationships/hyperlink" Target="https://www.youtube.com/watch?v=tjQzJ7GY0GY" TargetMode="External"/><Relationship Id="rId1015" Type="http://schemas.openxmlformats.org/officeDocument/2006/relationships/hyperlink" Target="https://www.youtube.com/watch?v=Z7C4cz2HkeY" TargetMode="External"/><Relationship Id="rId1016" Type="http://schemas.openxmlformats.org/officeDocument/2006/relationships/hyperlink" Target="https://www.youtube.com/watch?v=xSvYTY-L89Y" TargetMode="External"/><Relationship Id="rId1017" Type="http://schemas.openxmlformats.org/officeDocument/2006/relationships/hyperlink" Target="https://drive.google.com/file/d/1Iwh-xoR4bGQiD9Fg_PElhqH-pVq-c3ej/view?usp=drive_link" TargetMode="External"/><Relationship Id="rId1018" Type="http://schemas.openxmlformats.org/officeDocument/2006/relationships/hyperlink" Target="https://www.youtube.com/watch?v=RouNXdkC0do" TargetMode="External"/><Relationship Id="rId1019" Type="http://schemas.openxmlformats.org/officeDocument/2006/relationships/hyperlink" Target="https://www.youtube.com/watch?v=SipXzs8SmYY" TargetMode="External"/><Relationship Id="rId668" Type="http://schemas.openxmlformats.org/officeDocument/2006/relationships/hyperlink" Target="https://www.youtube.com/watch?v=So89YijFgnw" TargetMode="External"/><Relationship Id="rId667" Type="http://schemas.openxmlformats.org/officeDocument/2006/relationships/hyperlink" Target="https://www.youtube.com/watch?v=ntxMOKXHlfo" TargetMode="External"/><Relationship Id="rId666" Type="http://schemas.openxmlformats.org/officeDocument/2006/relationships/hyperlink" Target="https://drive.google.com/file/d/1V2DiXpDoLm_aJKepCbCCCEb0OHpECDOu/view?usp=drive_link" TargetMode="External"/><Relationship Id="rId665" Type="http://schemas.openxmlformats.org/officeDocument/2006/relationships/hyperlink" Target="https://www.youtube.com/watch?v=Jjp4a4_z3VI" TargetMode="External"/><Relationship Id="rId669" Type="http://schemas.openxmlformats.org/officeDocument/2006/relationships/hyperlink" Target="https://drive.google.com/file/d/1L54H9VIIcRGE0HrWuaV4LCwHi9sebw8N/view?usp=drive_link" TargetMode="External"/><Relationship Id="rId660" Type="http://schemas.openxmlformats.org/officeDocument/2006/relationships/hyperlink" Target="https://drive.google.com/file/d/13_hLQggYptB_aAuosclFo5Kf4Et2iNjG/view?usp=drive_link" TargetMode="External"/><Relationship Id="rId1010" Type="http://schemas.openxmlformats.org/officeDocument/2006/relationships/hyperlink" Target="https://www.youtube.com/watch?v=3iiDgR8y27c" TargetMode="External"/><Relationship Id="rId664" Type="http://schemas.openxmlformats.org/officeDocument/2006/relationships/hyperlink" Target="https://www.youtube.com/watch?v=C8Eb4-Wz27A" TargetMode="External"/><Relationship Id="rId1011" Type="http://schemas.openxmlformats.org/officeDocument/2006/relationships/hyperlink" Target="https://drive.google.com/file/d/1_OMWZ8APAFJgpsTuiDTqZuiGOt33_8SZ/view?usp=drive_link" TargetMode="External"/><Relationship Id="rId663" Type="http://schemas.openxmlformats.org/officeDocument/2006/relationships/hyperlink" Target="https://drive.google.com/file/d/1AxEJSel0kBS2OAXaRIjjKFXn8i2_1Grg/view?usp=drive_link" TargetMode="External"/><Relationship Id="rId1012" Type="http://schemas.openxmlformats.org/officeDocument/2006/relationships/hyperlink" Target="https://www.youtube.com/watch?v=fa-VZ-SDxgY" TargetMode="External"/><Relationship Id="rId662" Type="http://schemas.openxmlformats.org/officeDocument/2006/relationships/hyperlink" Target="https://www.youtube.com/watch?v=mlmF4v9FLPc" TargetMode="External"/><Relationship Id="rId1013" Type="http://schemas.openxmlformats.org/officeDocument/2006/relationships/hyperlink" Target="https://www.youtube.com/watch?v=QL_QdYZtN1Y" TargetMode="External"/><Relationship Id="rId661" Type="http://schemas.openxmlformats.org/officeDocument/2006/relationships/hyperlink" Target="https://www.youtube.com/watch?v=khDAji7dXw0" TargetMode="External"/><Relationship Id="rId1014" Type="http://schemas.openxmlformats.org/officeDocument/2006/relationships/hyperlink" Target="https://drive.google.com/file/d/1Hvoeo9PBwMoi1b4zD9vVD9-FIa4dlqKR/view?usp=drive_link" TargetMode="External"/><Relationship Id="rId1004" Type="http://schemas.openxmlformats.org/officeDocument/2006/relationships/hyperlink" Target="https://www.youtube.com/watch?v=yJ8q3v4X0ho" TargetMode="External"/><Relationship Id="rId1005" Type="http://schemas.openxmlformats.org/officeDocument/2006/relationships/hyperlink" Target="https://drive.google.com/file/d/1omwWZYUGEyfbiT-oogvUsx3yEqkV5QSg/view?usp=drive_link" TargetMode="External"/><Relationship Id="rId1006" Type="http://schemas.openxmlformats.org/officeDocument/2006/relationships/hyperlink" Target="https://www.youtube.com/watch?v=YEZMReBbkP0" TargetMode="External"/><Relationship Id="rId1007" Type="http://schemas.openxmlformats.org/officeDocument/2006/relationships/hyperlink" Target="https://www.youtube.com/watch?v=Xj9wAEbbHC0" TargetMode="External"/><Relationship Id="rId1008" Type="http://schemas.openxmlformats.org/officeDocument/2006/relationships/hyperlink" Target="https://drive.google.com/file/d/1nSyrb5UwyeNerf7pdik4PErOC7aE8JeM/view?usp=drive_link" TargetMode="External"/><Relationship Id="rId1009" Type="http://schemas.openxmlformats.org/officeDocument/2006/relationships/hyperlink" Target="https://www.youtube.com/watch?v=5lmHzAHbtzg" TargetMode="External"/><Relationship Id="rId657" Type="http://schemas.openxmlformats.org/officeDocument/2006/relationships/hyperlink" Target="https://drive.google.com/file/d/1Bgy5fSlNDVIGr7TU3fM26HXt80YHOHiG/view?usp=drive_link" TargetMode="External"/><Relationship Id="rId656" Type="http://schemas.openxmlformats.org/officeDocument/2006/relationships/hyperlink" Target="https://www.youtube.com/watch?v=h4PHg2bdf9w" TargetMode="External"/><Relationship Id="rId655" Type="http://schemas.openxmlformats.org/officeDocument/2006/relationships/hyperlink" Target="https://www.youtube.com/watch?v=tpMsBi47k8Q" TargetMode="External"/><Relationship Id="rId654" Type="http://schemas.openxmlformats.org/officeDocument/2006/relationships/hyperlink" Target="https://drive.google.com/file/d/1xh0J2ZcKyYWItkhGMq4glctlr9NrZlkd/view?usp=drive_link" TargetMode="External"/><Relationship Id="rId659" Type="http://schemas.openxmlformats.org/officeDocument/2006/relationships/hyperlink" Target="https://www.youtube.com/watch?v=ZG3uHxz21PE" TargetMode="External"/><Relationship Id="rId658" Type="http://schemas.openxmlformats.org/officeDocument/2006/relationships/hyperlink" Target="https://www.youtube.com/watch?v=khDAji7dXw0" TargetMode="External"/><Relationship Id="rId653" Type="http://schemas.openxmlformats.org/officeDocument/2006/relationships/hyperlink" Target="https://www.youtube.com/watch?v=mXHeQ2yVX_o" TargetMode="External"/><Relationship Id="rId1000" Type="http://schemas.openxmlformats.org/officeDocument/2006/relationships/hyperlink" Target="https://www.youtube.com/watch?v=zAkMhEqWFF0" TargetMode="External"/><Relationship Id="rId652" Type="http://schemas.openxmlformats.org/officeDocument/2006/relationships/hyperlink" Target="https://www.youtube.com/watch?v=4lBmOfNtYLE" TargetMode="External"/><Relationship Id="rId1001" Type="http://schemas.openxmlformats.org/officeDocument/2006/relationships/hyperlink" Target="https://www.youtube.com/watch?v=TlmpHcMJMx4" TargetMode="External"/><Relationship Id="rId651" Type="http://schemas.openxmlformats.org/officeDocument/2006/relationships/hyperlink" Target="https://drive.google.com/file/d/1VIXxAdpzF_2d2ZP_KGvpaKe8k1u7D4xW/view?usp=drive_link" TargetMode="External"/><Relationship Id="rId1002" Type="http://schemas.openxmlformats.org/officeDocument/2006/relationships/hyperlink" Target="https://drive.google.com/file/d/1m5JOKgIO-RNQYJiydN6f6nquUMHYVVI8/view?usp=drive_link" TargetMode="External"/><Relationship Id="rId650" Type="http://schemas.openxmlformats.org/officeDocument/2006/relationships/hyperlink" Target="https://www.youtube.com/watch?v=TVkbaiJwqc0" TargetMode="External"/><Relationship Id="rId1003" Type="http://schemas.openxmlformats.org/officeDocument/2006/relationships/hyperlink" Target="https://www.youtube.com/watch?v=7MjHWw3p710" TargetMode="External"/><Relationship Id="rId1037" Type="http://schemas.openxmlformats.org/officeDocument/2006/relationships/hyperlink" Target="https://www.youtube.com/watch?v=LhhyaxOuCYE" TargetMode="External"/><Relationship Id="rId1038" Type="http://schemas.openxmlformats.org/officeDocument/2006/relationships/hyperlink" Target="https://drive.google.com/file/d/1hNhmLa-4_RGSrkbu4BWOKDgkuHedInBI/view?usp=drive_link" TargetMode="External"/><Relationship Id="rId1039" Type="http://schemas.openxmlformats.org/officeDocument/2006/relationships/hyperlink" Target="https://www.youtube.com/watch?v=VrFbXxkl9JU" TargetMode="External"/><Relationship Id="rId206" Type="http://schemas.openxmlformats.org/officeDocument/2006/relationships/hyperlink" Target="https://www.youtube.com/watch?v=-yGqXbWm_Cc" TargetMode="External"/><Relationship Id="rId205" Type="http://schemas.openxmlformats.org/officeDocument/2006/relationships/hyperlink" Target="https://www.youtube.com/watch?v=CxAXc9vL2rI" TargetMode="External"/><Relationship Id="rId689" Type="http://schemas.openxmlformats.org/officeDocument/2006/relationships/hyperlink" Target="https://www.youtube.com/watch?v=4fQFb7CqOSI" TargetMode="External"/><Relationship Id="rId204" Type="http://schemas.openxmlformats.org/officeDocument/2006/relationships/hyperlink" Target="https://drive.google.com/file/d/1ykFTFNb1GQ12lUgqDAcg5MwSnXEnpqqb/view?usp=drive_link" TargetMode="External"/><Relationship Id="rId688" Type="http://schemas.openxmlformats.org/officeDocument/2006/relationships/hyperlink" Target="https://www.youtube.com/watch?v=stfSnPaaK04" TargetMode="External"/><Relationship Id="rId203" Type="http://schemas.openxmlformats.org/officeDocument/2006/relationships/hyperlink" Target="https://www.youtube.com/watch?v=wqNQW8H31Es" TargetMode="External"/><Relationship Id="rId687" Type="http://schemas.openxmlformats.org/officeDocument/2006/relationships/hyperlink" Target="https://drive.google.com/file/d/1jXFJNTr50uVI74b4NMDIFAgKCMdXNph_/view?usp=drive_link" TargetMode="External"/><Relationship Id="rId209" Type="http://schemas.openxmlformats.org/officeDocument/2006/relationships/hyperlink" Target="https://www.youtube.com/watch?v=RKbcXR7PGYg" TargetMode="External"/><Relationship Id="rId208" Type="http://schemas.openxmlformats.org/officeDocument/2006/relationships/hyperlink" Target="https://www.youtube.com/watch?v=Uq5Wzs96tiw" TargetMode="External"/><Relationship Id="rId207" Type="http://schemas.openxmlformats.org/officeDocument/2006/relationships/hyperlink" Target="https://drive.google.com/file/d/1xkKmQlXY6qDgj9ykMc6XSlhvEVyQBVdj/view?usp=drive_link" TargetMode="External"/><Relationship Id="rId682" Type="http://schemas.openxmlformats.org/officeDocument/2006/relationships/hyperlink" Target="https://www.youtube.com/watch?v=Sp322oNOQLA" TargetMode="External"/><Relationship Id="rId681" Type="http://schemas.openxmlformats.org/officeDocument/2006/relationships/hyperlink" Target="https://drive.google.com/file/d/1xc4ZFAcrLZL0fif1q-NofxQqDcI23WHC/view?usp=drive_link" TargetMode="External"/><Relationship Id="rId1030" Type="http://schemas.openxmlformats.org/officeDocument/2006/relationships/hyperlink" Target="https://www.youtube.com/watch?v=R_5slDeVCQk" TargetMode="External"/><Relationship Id="rId680" Type="http://schemas.openxmlformats.org/officeDocument/2006/relationships/hyperlink" Target="https://www.youtube.com/watch?v=O0MDFUncPpY" TargetMode="External"/><Relationship Id="rId1031" Type="http://schemas.openxmlformats.org/officeDocument/2006/relationships/hyperlink" Target="https://www.youtube.com/watch?v=cLbjAIasrJc" TargetMode="External"/><Relationship Id="rId1032" Type="http://schemas.openxmlformats.org/officeDocument/2006/relationships/hyperlink" Target="https://drive.google.com/file/d/10UUinKhwYJ-Vk3SarG0ejBAyf9gS7NLK/view?usp=drive_link" TargetMode="External"/><Relationship Id="rId202" Type="http://schemas.openxmlformats.org/officeDocument/2006/relationships/hyperlink" Target="https://www.youtube.com/watch?v=KbW6OiuRa1Y" TargetMode="External"/><Relationship Id="rId686" Type="http://schemas.openxmlformats.org/officeDocument/2006/relationships/hyperlink" Target="https://www.youtube.com/watch?v=VrgxyBSVrfQ" TargetMode="External"/><Relationship Id="rId1033" Type="http://schemas.openxmlformats.org/officeDocument/2006/relationships/hyperlink" Target="https://www.youtube.com/watch?v=a5sFUXkxyGc" TargetMode="External"/><Relationship Id="rId201" Type="http://schemas.openxmlformats.org/officeDocument/2006/relationships/hyperlink" Target="https://drive.google.com/file/d/1gVigfUFbZMynQfx_F9xkRk2eSfjvAvf7/view?usp=drive_link" TargetMode="External"/><Relationship Id="rId685" Type="http://schemas.openxmlformats.org/officeDocument/2006/relationships/hyperlink" Target="https://www.youtube.com/watch?v=Ye5hH6ku1L8" TargetMode="External"/><Relationship Id="rId1034" Type="http://schemas.openxmlformats.org/officeDocument/2006/relationships/hyperlink" Target="https://www.youtube.com/watch?v=XyNA90UjdTo" TargetMode="External"/><Relationship Id="rId200" Type="http://schemas.openxmlformats.org/officeDocument/2006/relationships/hyperlink" Target="https://www.youtube.com/watch?v=xckB1_UUDP8" TargetMode="External"/><Relationship Id="rId684" Type="http://schemas.openxmlformats.org/officeDocument/2006/relationships/hyperlink" Target="https://drive.google.com/file/d/1fFkslgf4V-cQHbyhKwNYlGj9CJyHhXgt/view?usp=drive_link" TargetMode="External"/><Relationship Id="rId1035" Type="http://schemas.openxmlformats.org/officeDocument/2006/relationships/hyperlink" Target="https://drive.google.com/file/d/1JA151uispUE348KT0rV8usFY5i-xY2rX/view?usp=drive_link" TargetMode="External"/><Relationship Id="rId683" Type="http://schemas.openxmlformats.org/officeDocument/2006/relationships/hyperlink" Target="https://www.youtube.com/watch?v=JVnHhgOMe_0" TargetMode="External"/><Relationship Id="rId1036" Type="http://schemas.openxmlformats.org/officeDocument/2006/relationships/hyperlink" Target="https://www.youtube.com/watch?v=XfR3JSkSkJM" TargetMode="External"/><Relationship Id="rId1026" Type="http://schemas.openxmlformats.org/officeDocument/2006/relationships/hyperlink" Target="https://drive.google.com/file/d/1nuTf6x3aUEei__IQxy66aSJwZcx7jBzp/view?usp=drive_link" TargetMode="External"/><Relationship Id="rId1027" Type="http://schemas.openxmlformats.org/officeDocument/2006/relationships/hyperlink" Target="https://www.youtube.com/watch?v=Oh4H3BJX1ZI" TargetMode="External"/><Relationship Id="rId1028" Type="http://schemas.openxmlformats.org/officeDocument/2006/relationships/hyperlink" Target="https://www.youtube.com/watch?v=pK-HJWddjXw" TargetMode="External"/><Relationship Id="rId1029" Type="http://schemas.openxmlformats.org/officeDocument/2006/relationships/hyperlink" Target="https://drive.google.com/file/d/1JjkEO5WybDipjSsJ_tGCGmNb8pGJT8QD/view?usp=drive_link" TargetMode="External"/><Relationship Id="rId679" Type="http://schemas.openxmlformats.org/officeDocument/2006/relationships/hyperlink" Target="https://www.youtube.com/watch?v=v7ZWTZ9NgU4" TargetMode="External"/><Relationship Id="rId678" Type="http://schemas.openxmlformats.org/officeDocument/2006/relationships/hyperlink" Target="https://drive.google.com/file/d/1OzNx1k0hFXF5srA73GQoS7mrM_muV3fB/view?usp=drive_link" TargetMode="External"/><Relationship Id="rId677" Type="http://schemas.openxmlformats.org/officeDocument/2006/relationships/hyperlink" Target="https://www.youtube.com/watch?v=T-mSW8Q5D3E" TargetMode="External"/><Relationship Id="rId676" Type="http://schemas.openxmlformats.org/officeDocument/2006/relationships/hyperlink" Target="https://www.youtube.com/watch?v=sFFDgW5ublQ" TargetMode="External"/><Relationship Id="rId671" Type="http://schemas.openxmlformats.org/officeDocument/2006/relationships/hyperlink" Target="https://www.youtube.com/watch?v=Kgehh5tOfmw" TargetMode="External"/><Relationship Id="rId670" Type="http://schemas.openxmlformats.org/officeDocument/2006/relationships/hyperlink" Target="https://www.youtube.com/watch?v=iaGjqkRIUSk" TargetMode="External"/><Relationship Id="rId1020" Type="http://schemas.openxmlformats.org/officeDocument/2006/relationships/hyperlink" Target="https://drive.google.com/file/d/1U91PpBtST5R8rG9ftFbW2Li2ZDYpsiga/view?usp=drive_link" TargetMode="External"/><Relationship Id="rId1021" Type="http://schemas.openxmlformats.org/officeDocument/2006/relationships/hyperlink" Target="https://www.youtube.com/watch?v=cppxO67e6eo" TargetMode="External"/><Relationship Id="rId675" Type="http://schemas.openxmlformats.org/officeDocument/2006/relationships/hyperlink" Target="https://drive.google.com/file/d/1cqmJvTFuQpdIQYLwWgZys9O4BCxVVFwS/view?usp=drive_link" TargetMode="External"/><Relationship Id="rId1022" Type="http://schemas.openxmlformats.org/officeDocument/2006/relationships/hyperlink" Target="https://www.youtube.com/watch?v=Z0FIsDoXgoc" TargetMode="External"/><Relationship Id="rId674" Type="http://schemas.openxmlformats.org/officeDocument/2006/relationships/hyperlink" Target="https://www.youtube.com/watch?v=e8_DIT5PXCk" TargetMode="External"/><Relationship Id="rId1023" Type="http://schemas.openxmlformats.org/officeDocument/2006/relationships/hyperlink" Target="https://drive.google.com/file/d/1L96GJEa9Pl95mQxGu7nkBu18WeeC96ab/view?usp=drive_link" TargetMode="External"/><Relationship Id="rId673" Type="http://schemas.openxmlformats.org/officeDocument/2006/relationships/hyperlink" Target="https://www.youtube.com/watch?v=fToDs5nd_rE" TargetMode="External"/><Relationship Id="rId1024" Type="http://schemas.openxmlformats.org/officeDocument/2006/relationships/hyperlink" Target="https://www.youtube.com/watch?v=V-rko8jgJ9o" TargetMode="External"/><Relationship Id="rId672" Type="http://schemas.openxmlformats.org/officeDocument/2006/relationships/hyperlink" Target="https://drive.google.com/file/d/1KoUqSFiEdq3yn5uIvq-3Eg8iIDhF9jog/view?usp=drive_link" TargetMode="External"/><Relationship Id="rId1025" Type="http://schemas.openxmlformats.org/officeDocument/2006/relationships/hyperlink" Target="https://www.youtube.com/watch?v=5itn-CpW0cs" TargetMode="External"/><Relationship Id="rId190" Type="http://schemas.openxmlformats.org/officeDocument/2006/relationships/hyperlink" Target="https://www.youtube.com/watch?v=Qq5-909rWgw" TargetMode="External"/><Relationship Id="rId194" Type="http://schemas.openxmlformats.org/officeDocument/2006/relationships/hyperlink" Target="https://www.youtube.com/watch?v=rg7ZlR-2EPw" TargetMode="External"/><Relationship Id="rId193" Type="http://schemas.openxmlformats.org/officeDocument/2006/relationships/hyperlink" Target="https://www.youtube.com/watch?v=Kf9KhwryQNE" TargetMode="External"/><Relationship Id="rId192" Type="http://schemas.openxmlformats.org/officeDocument/2006/relationships/hyperlink" Target="https://drive.google.com/file/d/1kTmLlW1cgExw7cD0clbSIC0FIXKSwDjp/view?usp=drive_link" TargetMode="External"/><Relationship Id="rId191" Type="http://schemas.openxmlformats.org/officeDocument/2006/relationships/hyperlink" Target="https://www.youtube.com/watch?v=UgzmLSRX0b4" TargetMode="External"/><Relationship Id="rId187" Type="http://schemas.openxmlformats.org/officeDocument/2006/relationships/hyperlink" Target="https://www.youtube.com/watch?v=3pSysspeCxY" TargetMode="External"/><Relationship Id="rId186" Type="http://schemas.openxmlformats.org/officeDocument/2006/relationships/hyperlink" Target="https://drive.google.com/file/d/1MljTmW4MEWqzkWEhUf5MZEHnQKYQjH40/view?usp=drive_link" TargetMode="External"/><Relationship Id="rId185" Type="http://schemas.openxmlformats.org/officeDocument/2006/relationships/hyperlink" Target="https://www.youtube.com/watch?v=B7d3Xm1oauA" TargetMode="External"/><Relationship Id="rId184" Type="http://schemas.openxmlformats.org/officeDocument/2006/relationships/hyperlink" Target="https://www.youtube.com/watch?v=7adFZOA7Qfg" TargetMode="External"/><Relationship Id="rId189" Type="http://schemas.openxmlformats.org/officeDocument/2006/relationships/hyperlink" Target="https://drive.google.com/file/d/1DpuAlLCGmrbam-VtOTjw1NgaSU_0xGxV/view?usp=drive_link" TargetMode="External"/><Relationship Id="rId188" Type="http://schemas.openxmlformats.org/officeDocument/2006/relationships/hyperlink" Target="https://www.youtube.com/watch?v=VFRf7vI1Ntg" TargetMode="External"/><Relationship Id="rId183" Type="http://schemas.openxmlformats.org/officeDocument/2006/relationships/hyperlink" Target="https://drive.google.com/file/d/1JQSDEZ4TuAnRp-znPQDKu7taliTGVTiU/view?usp=drive_link" TargetMode="External"/><Relationship Id="rId182" Type="http://schemas.openxmlformats.org/officeDocument/2006/relationships/hyperlink" Target="https://www.youtube.com/watch?v=VK3oQT7hF5Y" TargetMode="External"/><Relationship Id="rId181" Type="http://schemas.openxmlformats.org/officeDocument/2006/relationships/hyperlink" Target="https://www.youtube.com/watch?v=z1yJPpGC3-o" TargetMode="External"/><Relationship Id="rId180" Type="http://schemas.openxmlformats.org/officeDocument/2006/relationships/hyperlink" Target="https://drive.google.com/file/d/1DHRJ0BWYny3-UfKVx_WvAsiANxIMGSqJ/view?usp=drive_link" TargetMode="External"/><Relationship Id="rId176" Type="http://schemas.openxmlformats.org/officeDocument/2006/relationships/hyperlink" Target="https://www.youtube.com/watch?v=lIP6f_gUazA" TargetMode="External"/><Relationship Id="rId175" Type="http://schemas.openxmlformats.org/officeDocument/2006/relationships/hyperlink" Target="https://www.youtube.com/watch?v=xwOTlMaerEQ" TargetMode="External"/><Relationship Id="rId174" Type="http://schemas.openxmlformats.org/officeDocument/2006/relationships/hyperlink" Target="https://drive.google.com/file/d/1tmxIFOp1yFHopmvPrpXVeXHWwXjKvvmd/view?usp=drive_link" TargetMode="External"/><Relationship Id="rId173" Type="http://schemas.openxmlformats.org/officeDocument/2006/relationships/hyperlink" Target="https://www.youtube.com/watch?v=Cea7ExSRUzU" TargetMode="External"/><Relationship Id="rId179" Type="http://schemas.openxmlformats.org/officeDocument/2006/relationships/hyperlink" Target="https://www.youtube.com/watch?v=4Nc9Qfy9rRU" TargetMode="External"/><Relationship Id="rId178" Type="http://schemas.openxmlformats.org/officeDocument/2006/relationships/hyperlink" Target="https://www.youtube.com/watch?v=lsn16U5DWD4" TargetMode="External"/><Relationship Id="rId177" Type="http://schemas.openxmlformats.org/officeDocument/2006/relationships/hyperlink" Target="https://drive.google.com/file/d/14hZusb2bJm1DKTObkFHt6XQpDZzqTO0l/view?usp=drive_link" TargetMode="External"/><Relationship Id="rId198" Type="http://schemas.openxmlformats.org/officeDocument/2006/relationships/hyperlink" Target="https://drive.google.com/file/d/1JkAllGgWrAf5BKPVN2k0u5A-HwLIn5Q9/view?usp=drive_link" TargetMode="External"/><Relationship Id="rId197" Type="http://schemas.openxmlformats.org/officeDocument/2006/relationships/hyperlink" Target="https://www.youtube.com/watch?v=te6hoN3NIWk" TargetMode="External"/><Relationship Id="rId196" Type="http://schemas.openxmlformats.org/officeDocument/2006/relationships/hyperlink" Target="https://www.youtube.com/watch?v=JlS5K1AxjT4" TargetMode="External"/><Relationship Id="rId195" Type="http://schemas.openxmlformats.org/officeDocument/2006/relationships/hyperlink" Target="https://drive.google.com/file/d/1EHhkXaX7WbnwSrpoGRyNuKmaFUq2OURw/view?usp=drive_link" TargetMode="External"/><Relationship Id="rId199" Type="http://schemas.openxmlformats.org/officeDocument/2006/relationships/hyperlink" Target="https://www.youtube.com/watch?v=4-_-wQc3EGE" TargetMode="External"/><Relationship Id="rId150" Type="http://schemas.openxmlformats.org/officeDocument/2006/relationships/hyperlink" Target="https://drive.google.com/file/d/1ifzcnQGg-sO-Xq7qK-v6MDFNY1Th93Cb/view?usp=drive_link" TargetMode="External"/><Relationship Id="rId149" Type="http://schemas.openxmlformats.org/officeDocument/2006/relationships/hyperlink" Target="https://www.youtube.com/watch?v=9rRSknb6b9A" TargetMode="External"/><Relationship Id="rId148" Type="http://schemas.openxmlformats.org/officeDocument/2006/relationships/hyperlink" Target="https://www.youtube.com/watch?v=KrkbbRxdDZ8" TargetMode="External"/><Relationship Id="rId1090" Type="http://schemas.openxmlformats.org/officeDocument/2006/relationships/hyperlink" Target="https://www.youtube.com/watch?v=E-HOz8T6tAo" TargetMode="External"/><Relationship Id="rId1091" Type="http://schemas.openxmlformats.org/officeDocument/2006/relationships/hyperlink" Target="https://www.youtube.com/watch?v=NvwYAlt6CnU" TargetMode="External"/><Relationship Id="rId1092" Type="http://schemas.openxmlformats.org/officeDocument/2006/relationships/hyperlink" Target="https://drive.google.com/file/d/1F6F34bjRNkr_ojH1Dvx298SAu0tCS2qa/view?usp=drive_link" TargetMode="External"/><Relationship Id="rId1093" Type="http://schemas.openxmlformats.org/officeDocument/2006/relationships/hyperlink" Target="https://www.youtube.com/watch?v=F7r7l1VG-Tw" TargetMode="External"/><Relationship Id="rId1094" Type="http://schemas.openxmlformats.org/officeDocument/2006/relationships/hyperlink" Target="https://www.youtube.com/watch?v=9e5is03Ukbw" TargetMode="External"/><Relationship Id="rId143" Type="http://schemas.openxmlformats.org/officeDocument/2006/relationships/hyperlink" Target="https://www.youtube.com/watch?v=cFxuk5peRO8" TargetMode="External"/><Relationship Id="rId1095" Type="http://schemas.openxmlformats.org/officeDocument/2006/relationships/hyperlink" Target="https://drive.google.com/file/d/1WcAcv3luEHw7ahz42jcLlKcPP1nqV5gb/view?usp=drive_link" TargetMode="External"/><Relationship Id="rId142" Type="http://schemas.openxmlformats.org/officeDocument/2006/relationships/hyperlink" Target="https://www.youtube.com/watch?v=RDcf5L6o0mI" TargetMode="External"/><Relationship Id="rId1096" Type="http://schemas.openxmlformats.org/officeDocument/2006/relationships/hyperlink" Target="https://www.youtube.com/watch?v=cNFLqhU4MN0" TargetMode="External"/><Relationship Id="rId141" Type="http://schemas.openxmlformats.org/officeDocument/2006/relationships/hyperlink" Target="https://drive.google.com/file/d/1iaLcmcmOyaB-8Q0c4OPzCV-cUbqWCSvR/view?usp=drive_link" TargetMode="External"/><Relationship Id="rId1097" Type="http://schemas.openxmlformats.org/officeDocument/2006/relationships/hyperlink" Target="https://www.youtube.com/watch?v=DJ2IAQyXdV8" TargetMode="External"/><Relationship Id="rId140" Type="http://schemas.openxmlformats.org/officeDocument/2006/relationships/hyperlink" Target="https://www.youtube.com/watch?v=UBG6Sq2o1bI" TargetMode="External"/><Relationship Id="rId1098" Type="http://schemas.openxmlformats.org/officeDocument/2006/relationships/hyperlink" Target="https://drive.google.com/file/d/14uIrI-inCmGM2re4VrVXQ9nJZsU0iTnl/view?usp=drive_link" TargetMode="External"/><Relationship Id="rId147" Type="http://schemas.openxmlformats.org/officeDocument/2006/relationships/hyperlink" Target="https://drive.google.com/file/d/14m_zsBhNAwuMhMfwNqqhbWU2YVK3Pzwk/view?usp=drive_link" TargetMode="External"/><Relationship Id="rId1099" Type="http://schemas.openxmlformats.org/officeDocument/2006/relationships/hyperlink" Target="https://www.youtube.com/watch?v=IOzZVmgK3IM" TargetMode="External"/><Relationship Id="rId146" Type="http://schemas.openxmlformats.org/officeDocument/2006/relationships/hyperlink" Target="https://www.youtube.com/watch?v=_AE8gKKPy_g" TargetMode="External"/><Relationship Id="rId145" Type="http://schemas.openxmlformats.org/officeDocument/2006/relationships/hyperlink" Target="https://www.youtube.com/watch?v=Ngv0Be9NxAw" TargetMode="External"/><Relationship Id="rId144" Type="http://schemas.openxmlformats.org/officeDocument/2006/relationships/hyperlink" Target="https://drive.google.com/file/d/1dLW2KV4dWutGFwK11VvDO1uUKNmTjdkC/view?usp=drive_link" TargetMode="External"/><Relationship Id="rId139" Type="http://schemas.openxmlformats.org/officeDocument/2006/relationships/hyperlink" Target="https://www.youtube.com/watch?v=kBUC6iPijtw" TargetMode="External"/><Relationship Id="rId138" Type="http://schemas.openxmlformats.org/officeDocument/2006/relationships/hyperlink" Target="https://drive.google.com/file/d/135BUe0MsL2-LOmJMRJejheZn3ETIWhS_/view?usp=drive_link" TargetMode="External"/><Relationship Id="rId137" Type="http://schemas.openxmlformats.org/officeDocument/2006/relationships/hyperlink" Target="https://www.youtube.com/watch?v=PHUh2QnzSBs" TargetMode="External"/><Relationship Id="rId1080" Type="http://schemas.openxmlformats.org/officeDocument/2006/relationships/hyperlink" Target="https://drive.google.com/file/d/1W44Suc4ACPj8OmPiKV_AjZIgzluN4FJi/view?usp=drive_link" TargetMode="External"/><Relationship Id="rId1081" Type="http://schemas.openxmlformats.org/officeDocument/2006/relationships/hyperlink" Target="https://www.youtube.com/watch?v=LVMLs2z1JYg" TargetMode="External"/><Relationship Id="rId1082" Type="http://schemas.openxmlformats.org/officeDocument/2006/relationships/hyperlink" Target="https://www.youtube.com/watch?v=QCD0Hx-6PiU" TargetMode="External"/><Relationship Id="rId1083" Type="http://schemas.openxmlformats.org/officeDocument/2006/relationships/hyperlink" Target="https://drive.google.com/file/d/1o6KkhWy-Pb8u4ofxsXpBM1ymIeOaqnMa/view?usp=drive_link" TargetMode="External"/><Relationship Id="rId132" Type="http://schemas.openxmlformats.org/officeDocument/2006/relationships/hyperlink" Target="https://drive.google.com/file/d/1CPg_cRIgRedOF4EMGeQ2RQikidk97uOt/view?usp=drive_link" TargetMode="External"/><Relationship Id="rId1084" Type="http://schemas.openxmlformats.org/officeDocument/2006/relationships/hyperlink" Target="https://www.youtube.com/watch?v=rD25slnTqAE" TargetMode="External"/><Relationship Id="rId131" Type="http://schemas.openxmlformats.org/officeDocument/2006/relationships/hyperlink" Target="https://www.youtube.com/watch?v=Gh_OFvOx-20" TargetMode="External"/><Relationship Id="rId1085" Type="http://schemas.openxmlformats.org/officeDocument/2006/relationships/hyperlink" Target="https://www.youtube.com/watch?v=YdoM-agU3PM" TargetMode="External"/><Relationship Id="rId130" Type="http://schemas.openxmlformats.org/officeDocument/2006/relationships/hyperlink" Target="https://www.youtube.com/watch?v=fUxSB3yYIbs" TargetMode="External"/><Relationship Id="rId1086" Type="http://schemas.openxmlformats.org/officeDocument/2006/relationships/hyperlink" Target="https://drive.google.com/file/d/1YvX4-jonJkbJPEDCXAE-ioXEr5Gm9HO2/view?usp=drive_link" TargetMode="External"/><Relationship Id="rId1087" Type="http://schemas.openxmlformats.org/officeDocument/2006/relationships/hyperlink" Target="https://www.youtube.com/watch?v=b_cAxh44aNQ" TargetMode="External"/><Relationship Id="rId136" Type="http://schemas.openxmlformats.org/officeDocument/2006/relationships/hyperlink" Target="https://www.youtube.com/watch?v=AAWsuFXojgo" TargetMode="External"/><Relationship Id="rId1088" Type="http://schemas.openxmlformats.org/officeDocument/2006/relationships/hyperlink" Target="https://www.youtube.com/watch?v=addFHiNlfNQ" TargetMode="External"/><Relationship Id="rId135" Type="http://schemas.openxmlformats.org/officeDocument/2006/relationships/hyperlink" Target="https://drive.google.com/file/d/1hBDagjtktTPGrHUh7tuFUHEfd9fBOrvO/view?usp=drive_link" TargetMode="External"/><Relationship Id="rId1089" Type="http://schemas.openxmlformats.org/officeDocument/2006/relationships/hyperlink" Target="https://drive.google.com/file/d/1vJQgmXN-Nxz2ySW4NLUOF7ph2ShduOrP/view?usp=drive_link" TargetMode="External"/><Relationship Id="rId134" Type="http://schemas.openxmlformats.org/officeDocument/2006/relationships/hyperlink" Target="https://www.youtube.com/watch?v=qoQwo367rdQ" TargetMode="External"/><Relationship Id="rId133" Type="http://schemas.openxmlformats.org/officeDocument/2006/relationships/hyperlink" Target="https://www.youtube.com/watch?v=wi1x3sYHU6I" TargetMode="External"/><Relationship Id="rId172" Type="http://schemas.openxmlformats.org/officeDocument/2006/relationships/hyperlink" Target="https://www.youtube.com/watch?v=1-8O5AHIb6s" TargetMode="External"/><Relationship Id="rId171" Type="http://schemas.openxmlformats.org/officeDocument/2006/relationships/hyperlink" Target="https://drive.google.com/file/d/10ZYeqKUO1J8IOiqkyuRMztRN2Aa6fW9V/view?usp=drive_link" TargetMode="External"/><Relationship Id="rId170" Type="http://schemas.openxmlformats.org/officeDocument/2006/relationships/hyperlink" Target="https://www.youtube.com/watch?v=Xzs1wBw7nwk" TargetMode="External"/><Relationship Id="rId165" Type="http://schemas.openxmlformats.org/officeDocument/2006/relationships/hyperlink" Target="https://drive.google.com/file/d/1vgD4hJmR6ec4m4WWy6g2LwqeNM7YbLCH/view?usp=drive_link" TargetMode="External"/><Relationship Id="rId164" Type="http://schemas.openxmlformats.org/officeDocument/2006/relationships/hyperlink" Target="https://www.youtube.com/watch?v=z1STlFw7TTg" TargetMode="External"/><Relationship Id="rId163" Type="http://schemas.openxmlformats.org/officeDocument/2006/relationships/hyperlink" Target="https://www.youtube.com/watch?v=j0c2vmFGbtk" TargetMode="External"/><Relationship Id="rId162" Type="http://schemas.openxmlformats.org/officeDocument/2006/relationships/hyperlink" Target="https://drive.google.com/file/d/1ay_3yC9x9xumrAB9udQPyLaDdjj7yjJ3/view?usp=drive_link" TargetMode="External"/><Relationship Id="rId169" Type="http://schemas.openxmlformats.org/officeDocument/2006/relationships/hyperlink" Target="https://www.youtube.com/watch?v=NuLlNAdrom4" TargetMode="External"/><Relationship Id="rId168" Type="http://schemas.openxmlformats.org/officeDocument/2006/relationships/hyperlink" Target="https://drive.google.com/file/d/1mlPmDTd2znIPXfztAe9xQlpqcqb7kLhp/view?usp=drive_link" TargetMode="External"/><Relationship Id="rId167" Type="http://schemas.openxmlformats.org/officeDocument/2006/relationships/hyperlink" Target="https://www.youtube.com/watch?v=U6XjvAVLfVs" TargetMode="External"/><Relationship Id="rId166" Type="http://schemas.openxmlformats.org/officeDocument/2006/relationships/hyperlink" Target="https://www.youtube.com/watch?v=-T8lzuTwdbI" TargetMode="External"/><Relationship Id="rId161" Type="http://schemas.openxmlformats.org/officeDocument/2006/relationships/hyperlink" Target="https://www.youtube.com/watch?v=ZQEGp11M5_o" TargetMode="External"/><Relationship Id="rId160" Type="http://schemas.openxmlformats.org/officeDocument/2006/relationships/hyperlink" Target="https://www.youtube.com/watch?v=8U8egQjcPaI" TargetMode="External"/><Relationship Id="rId159" Type="http://schemas.openxmlformats.org/officeDocument/2006/relationships/hyperlink" Target="https://drive.google.com/file/d/1g2S6O7985K24A2XnupgKL_9ZKJzyRYgg/view?usp=drive_link" TargetMode="External"/><Relationship Id="rId154" Type="http://schemas.openxmlformats.org/officeDocument/2006/relationships/hyperlink" Target="https://www.youtube.com/watch?v=-V-Y5klejSg" TargetMode="External"/><Relationship Id="rId153" Type="http://schemas.openxmlformats.org/officeDocument/2006/relationships/hyperlink" Target="https://drive.google.com/file/d/1E2x7ZXCakQUEjOd-2b0QjHiZojiQKa0I/view" TargetMode="External"/><Relationship Id="rId152" Type="http://schemas.openxmlformats.org/officeDocument/2006/relationships/hyperlink" Target="https://www.youtube.com/watch?v=oLYVRDCVoSQ" TargetMode="External"/><Relationship Id="rId151" Type="http://schemas.openxmlformats.org/officeDocument/2006/relationships/hyperlink" Target="https://www.youtube.com/watch?v=RBUBIRtn0xQ" TargetMode="External"/><Relationship Id="rId158" Type="http://schemas.openxmlformats.org/officeDocument/2006/relationships/hyperlink" Target="https://www.youtube.com/watch?v=UZjVcfY5xlQ" TargetMode="External"/><Relationship Id="rId157" Type="http://schemas.openxmlformats.org/officeDocument/2006/relationships/hyperlink" Target="https://www.youtube.com/watch?v=E_EmGO1XuHM" TargetMode="External"/><Relationship Id="rId156" Type="http://schemas.openxmlformats.org/officeDocument/2006/relationships/hyperlink" Target="https://drive.google.com/file/d/1XGDDT9mFttp7dtsouybjtECpdn-3xjTa/view?usp=drive_link" TargetMode="External"/><Relationship Id="rId155" Type="http://schemas.openxmlformats.org/officeDocument/2006/relationships/hyperlink" Target="https://www.youtube.com/watch?v=qjrQi-j__As" TargetMode="External"/><Relationship Id="rId509" Type="http://schemas.openxmlformats.org/officeDocument/2006/relationships/hyperlink" Target="https://www.youtube.com/watch?v=xKVcPywWloo" TargetMode="External"/><Relationship Id="rId508" Type="http://schemas.openxmlformats.org/officeDocument/2006/relationships/hyperlink" Target="https://www.youtube.com/watch?v=scN-1B6plos" TargetMode="External"/><Relationship Id="rId503" Type="http://schemas.openxmlformats.org/officeDocument/2006/relationships/hyperlink" Target="https://www.youtube.com/watch?v=Vz8SVoqHu14" TargetMode="External"/><Relationship Id="rId987" Type="http://schemas.openxmlformats.org/officeDocument/2006/relationships/hyperlink" Target="https://drive.google.com/file/d/19yoc_5taAKairIIqYIrtwf4_DR0xarMG/view?usp=drive_link" TargetMode="External"/><Relationship Id="rId502" Type="http://schemas.openxmlformats.org/officeDocument/2006/relationships/hyperlink" Target="https://www.youtube.com/watch?v=dD_9KBz3pN0" TargetMode="External"/><Relationship Id="rId986" Type="http://schemas.openxmlformats.org/officeDocument/2006/relationships/hyperlink" Target="https://www.youtube.com/watch?v=LZGaHEOqy6s" TargetMode="External"/><Relationship Id="rId501" Type="http://schemas.openxmlformats.org/officeDocument/2006/relationships/hyperlink" Target="https://drive.google.com/file/d/175C8JvvNhMXoRXdgToX9YwZGehdWWt2R/view?usp=drive_link" TargetMode="External"/><Relationship Id="rId985" Type="http://schemas.openxmlformats.org/officeDocument/2006/relationships/hyperlink" Target="https://www.youtube.com/watch?v=Q7HbtnOyKMg" TargetMode="External"/><Relationship Id="rId500" Type="http://schemas.openxmlformats.org/officeDocument/2006/relationships/hyperlink" Target="https://www.youtube.com/watch?v=9vVvwgUCiJE" TargetMode="External"/><Relationship Id="rId984" Type="http://schemas.openxmlformats.org/officeDocument/2006/relationships/hyperlink" Target="https://drive.google.com/file/d/1xQ3agOycwscsNtCZszrGeiiIRexAYyd3/view?usp=drive_link" TargetMode="External"/><Relationship Id="rId507" Type="http://schemas.openxmlformats.org/officeDocument/2006/relationships/hyperlink" Target="https://drive.google.com/file/d/1Y5ywgmhJzFuSanMlTnGap1ZrLEJ2UJB5/view?usp=drive_link" TargetMode="External"/><Relationship Id="rId506" Type="http://schemas.openxmlformats.org/officeDocument/2006/relationships/hyperlink" Target="https://www.youtube.com/watch?v=yPfP0yE1UJc" TargetMode="External"/><Relationship Id="rId505" Type="http://schemas.openxmlformats.org/officeDocument/2006/relationships/hyperlink" Target="https://www.youtube.com/watch?v=dD_9KBz3pN0" TargetMode="External"/><Relationship Id="rId989" Type="http://schemas.openxmlformats.org/officeDocument/2006/relationships/hyperlink" Target="https://www.youtube.com/watch?v=xrFl0IDfIBo" TargetMode="External"/><Relationship Id="rId504" Type="http://schemas.openxmlformats.org/officeDocument/2006/relationships/hyperlink" Target="https://drive.google.com/file/d/12T56Up-X9PrySiO1TO-b-6ZA9LerTb2A/view?usp=drive_link" TargetMode="External"/><Relationship Id="rId988" Type="http://schemas.openxmlformats.org/officeDocument/2006/relationships/hyperlink" Target="https://www.youtube.com/watch?v=eRImmzuExyg" TargetMode="External"/><Relationship Id="rId983" Type="http://schemas.openxmlformats.org/officeDocument/2006/relationships/hyperlink" Target="https://www.youtube.com/watch?v=P6T2K3XSYCQ" TargetMode="External"/><Relationship Id="rId982" Type="http://schemas.openxmlformats.org/officeDocument/2006/relationships/hyperlink" Target="https://www.youtube.com/watch?v=xRjfRVXXFxU" TargetMode="External"/><Relationship Id="rId981" Type="http://schemas.openxmlformats.org/officeDocument/2006/relationships/hyperlink" Target="https://drive.google.com/file/d/1n_O6up_tHy0xsBeHnKWfnwTj6Wm0gq0P/view?usp=drive_link" TargetMode="External"/><Relationship Id="rId980" Type="http://schemas.openxmlformats.org/officeDocument/2006/relationships/hyperlink" Target="https://www.youtube.com/watch?v=E7mwnPtpjb0" TargetMode="External"/><Relationship Id="rId976" Type="http://schemas.openxmlformats.org/officeDocument/2006/relationships/hyperlink" Target="https://www.youtube.com/watch?v=9T6ZPYYu_Dk" TargetMode="External"/><Relationship Id="rId975" Type="http://schemas.openxmlformats.org/officeDocument/2006/relationships/hyperlink" Target="https://drive.google.com/file/d/1tD4pxxK_IsYuXa5W8lZnn98FVT9Cp_qD/view?usp=drive_link" TargetMode="External"/><Relationship Id="rId974" Type="http://schemas.openxmlformats.org/officeDocument/2006/relationships/hyperlink" Target="https://www.youtube.com/watch?v=px0mPFpHNLQ" TargetMode="External"/><Relationship Id="rId973" Type="http://schemas.openxmlformats.org/officeDocument/2006/relationships/hyperlink" Target="https://www.youtube.com/watch?v=ivy1QmWUtQI" TargetMode="External"/><Relationship Id="rId979" Type="http://schemas.openxmlformats.org/officeDocument/2006/relationships/hyperlink" Target="https://www.youtube.com/watch?v=rEiLOB4FulY" TargetMode="External"/><Relationship Id="rId978" Type="http://schemas.openxmlformats.org/officeDocument/2006/relationships/hyperlink" Target="https://drive.google.com/file/d/1qJ8gEfEEaD9tfi9Ri-lIOh88FAeLA_6w/view?usp=drive_link" TargetMode="External"/><Relationship Id="rId977" Type="http://schemas.openxmlformats.org/officeDocument/2006/relationships/hyperlink" Target="https://www.youtube.com/watch?v=y8N9P2ph2-M" TargetMode="External"/><Relationship Id="rId972" Type="http://schemas.openxmlformats.org/officeDocument/2006/relationships/hyperlink" Target="https://drive.google.com/file/d/1O1vGS_2_tKLbOCItHItLjeKS71z0iWb1/view?usp=drive_link" TargetMode="External"/><Relationship Id="rId971" Type="http://schemas.openxmlformats.org/officeDocument/2006/relationships/hyperlink" Target="https://www.youtube.com/watch?v=1B12OLiDubU" TargetMode="External"/><Relationship Id="rId970" Type="http://schemas.openxmlformats.org/officeDocument/2006/relationships/hyperlink" Target="https://www.youtube.com/watch?v=mv5zucjq60k" TargetMode="External"/><Relationship Id="rId1114" Type="http://schemas.openxmlformats.org/officeDocument/2006/relationships/hyperlink" Target="https://www.youtube.com/watch?v=M-4GWomLbpc" TargetMode="External"/><Relationship Id="rId1115" Type="http://schemas.openxmlformats.org/officeDocument/2006/relationships/hyperlink" Target="https://www.youtube.com/watch?v=A5JffbEFdow" TargetMode="External"/><Relationship Id="rId1116" Type="http://schemas.openxmlformats.org/officeDocument/2006/relationships/hyperlink" Target="https://drive.google.com/file/d/1Rw8KwskDM1xgCPx4Yo2g1nmyCSw01IQR/view?usp=drive_link" TargetMode="External"/><Relationship Id="rId1117" Type="http://schemas.openxmlformats.org/officeDocument/2006/relationships/hyperlink" Target="https://www.youtube.com/watch?v=JBWdbzzYbtU" TargetMode="External"/><Relationship Id="rId1118" Type="http://schemas.openxmlformats.org/officeDocument/2006/relationships/hyperlink" Target="https://www.youtube.com/watch?v=qJFh-4vLna0" TargetMode="External"/><Relationship Id="rId1119" Type="http://schemas.openxmlformats.org/officeDocument/2006/relationships/hyperlink" Target="https://drive.google.com/file/d/1YaMlWtgkSXyhfK8IhZ9IZVadIQZ1KJ1d/view?usp=drive_link" TargetMode="External"/><Relationship Id="rId525" Type="http://schemas.openxmlformats.org/officeDocument/2006/relationships/hyperlink" Target="https://drive.google.com/file/d/1ipOpQtHKuVzQUhlJ0s69vlz7t5I3X-zv/view?usp=drive_link" TargetMode="External"/><Relationship Id="rId524" Type="http://schemas.openxmlformats.org/officeDocument/2006/relationships/hyperlink" Target="https://www.youtube.com/watch?v=MJrRqmb7o-I" TargetMode="External"/><Relationship Id="rId523" Type="http://schemas.openxmlformats.org/officeDocument/2006/relationships/hyperlink" Target="https://www.youtube.com/watch?v=eic0CC-1d9E" TargetMode="External"/><Relationship Id="rId522" Type="http://schemas.openxmlformats.org/officeDocument/2006/relationships/hyperlink" Target="https://drive.google.com/file/d/1ysyEWmv8KeWinyl1v1yWt0NKu1j2b8j9/view?usp=drive_link" TargetMode="External"/><Relationship Id="rId529" Type="http://schemas.openxmlformats.org/officeDocument/2006/relationships/hyperlink" Target="https://www.youtube.com/watch?v=f5o5LpUcxVk" TargetMode="External"/><Relationship Id="rId528" Type="http://schemas.openxmlformats.org/officeDocument/2006/relationships/hyperlink" Target="https://drive.google.com/file/d/11hoWNrFUrRGON3ADFi54IxnErNIeD9Q-/view?usp=drive_link" TargetMode="External"/><Relationship Id="rId527" Type="http://schemas.openxmlformats.org/officeDocument/2006/relationships/hyperlink" Target="https://www.youtube.com/watch?v=ADAnpQ2DP2I" TargetMode="External"/><Relationship Id="rId526" Type="http://schemas.openxmlformats.org/officeDocument/2006/relationships/hyperlink" Target="https://www.youtube.com/watch?v=qgxapLrA_NM" TargetMode="External"/><Relationship Id="rId521" Type="http://schemas.openxmlformats.org/officeDocument/2006/relationships/hyperlink" Target="https://www.youtube.com/watch?v=qaXK19cfNXo" TargetMode="External"/><Relationship Id="rId1110" Type="http://schemas.openxmlformats.org/officeDocument/2006/relationships/hyperlink" Target="https://drive.google.com/file/d/108jOgGoPd5oZTRnTVR6T0K_GeJkYXt40/view?usp=drive_link" TargetMode="External"/><Relationship Id="rId520" Type="http://schemas.openxmlformats.org/officeDocument/2006/relationships/hyperlink" Target="https://www.youtube.com/watch?v=3A-nAw2tY_4" TargetMode="External"/><Relationship Id="rId1111" Type="http://schemas.openxmlformats.org/officeDocument/2006/relationships/hyperlink" Target="https://www.youtube.com/watch?v=8fxilNdEQTo" TargetMode="External"/><Relationship Id="rId1112" Type="http://schemas.openxmlformats.org/officeDocument/2006/relationships/hyperlink" Target="https://www.youtube.com/watch?v=KqgIuoQg230" TargetMode="External"/><Relationship Id="rId1113" Type="http://schemas.openxmlformats.org/officeDocument/2006/relationships/hyperlink" Target="https://drive.google.com/file/d/18PWUvbxQJX5_hmsMfrCqsd_lm9ThDkzp/view?usp=drive_link" TargetMode="External"/><Relationship Id="rId1103" Type="http://schemas.openxmlformats.org/officeDocument/2006/relationships/hyperlink" Target="https://www.youtube.com/watch?v=oKTRDd5jhBE" TargetMode="External"/><Relationship Id="rId1104" Type="http://schemas.openxmlformats.org/officeDocument/2006/relationships/hyperlink" Target="https://drive.google.com/file/d/11UtMlOuwVArYmdFyGo-s3bNCKUBGI1wA/view?usp=drive_link" TargetMode="External"/><Relationship Id="rId1105" Type="http://schemas.openxmlformats.org/officeDocument/2006/relationships/hyperlink" Target="https://www.youtube.com/watch?v=VP3nKDUw1jA" TargetMode="External"/><Relationship Id="rId1106" Type="http://schemas.openxmlformats.org/officeDocument/2006/relationships/hyperlink" Target="https://www.youtube.com/watch?v=0PHT99haG38" TargetMode="External"/><Relationship Id="rId1107" Type="http://schemas.openxmlformats.org/officeDocument/2006/relationships/hyperlink" Target="https://drive.google.com/file/d/1ddSjQRYDDQryRDqx8C1-Qa-ZUnbAGxfu/view?usp=drive_link" TargetMode="External"/><Relationship Id="rId1108" Type="http://schemas.openxmlformats.org/officeDocument/2006/relationships/hyperlink" Target="https://www.youtube.com/watch?v=DFPBdbx0vFc" TargetMode="External"/><Relationship Id="rId1109" Type="http://schemas.openxmlformats.org/officeDocument/2006/relationships/hyperlink" Target="https://www.youtube.com/watch?v=6eFqgFU5I_c" TargetMode="External"/><Relationship Id="rId519" Type="http://schemas.openxmlformats.org/officeDocument/2006/relationships/hyperlink" Target="https://drive.google.com/file/d/1NlAVF-LW6Tnp74mujNfD5ruIGHb6Mitq/view?usp=drive_link" TargetMode="External"/><Relationship Id="rId514" Type="http://schemas.openxmlformats.org/officeDocument/2006/relationships/hyperlink" Target="https://www.youtube.com/watch?v=HdqbCvqTb20" TargetMode="External"/><Relationship Id="rId998" Type="http://schemas.openxmlformats.org/officeDocument/2006/relationships/hyperlink" Target="https://www.youtube.com/watch?v=DB2FmqaqtCg" TargetMode="External"/><Relationship Id="rId513" Type="http://schemas.openxmlformats.org/officeDocument/2006/relationships/hyperlink" Target="https://drive.google.com/file/d/1zla_lkU-UZj2fWkrOGMWp0I8jYVIJCna/view?usp=drive_link" TargetMode="External"/><Relationship Id="rId997" Type="http://schemas.openxmlformats.org/officeDocument/2006/relationships/hyperlink" Target="https://www.youtube.com/watch?v=ucAUriWEFo8" TargetMode="External"/><Relationship Id="rId512" Type="http://schemas.openxmlformats.org/officeDocument/2006/relationships/hyperlink" Target="https://www.youtube.com/watch?v=bjF-zriE_Tc" TargetMode="External"/><Relationship Id="rId996" Type="http://schemas.openxmlformats.org/officeDocument/2006/relationships/hyperlink" Target="https://drive.google.com/file/d/1L673mi0hY2v2m1XN_vX4CiyYyTb8xKNh/view?usp=drive_link" TargetMode="External"/><Relationship Id="rId511" Type="http://schemas.openxmlformats.org/officeDocument/2006/relationships/hyperlink" Target="https://www.youtube.com/watch?v=HdqbCvqTb20" TargetMode="External"/><Relationship Id="rId995" Type="http://schemas.openxmlformats.org/officeDocument/2006/relationships/hyperlink" Target="https://www.youtube.com/watch?v=tphQAnVl-rU" TargetMode="External"/><Relationship Id="rId518" Type="http://schemas.openxmlformats.org/officeDocument/2006/relationships/hyperlink" Target="https://www.youtube.com/watch?v=3Xmb3JO0rQo" TargetMode="External"/><Relationship Id="rId517" Type="http://schemas.openxmlformats.org/officeDocument/2006/relationships/hyperlink" Target="https://www.youtube.com/watch?v=XsD7mqFDJs0" TargetMode="External"/><Relationship Id="rId516" Type="http://schemas.openxmlformats.org/officeDocument/2006/relationships/hyperlink" Target="https://drive.google.com/file/d/1mFLMtF7GuGchTyCPYJOs6_j8t_gP0HOv/view?usp=drive_link" TargetMode="External"/><Relationship Id="rId515" Type="http://schemas.openxmlformats.org/officeDocument/2006/relationships/hyperlink" Target="https://www.youtube.com/watch?v=wECODpWsS60" TargetMode="External"/><Relationship Id="rId999" Type="http://schemas.openxmlformats.org/officeDocument/2006/relationships/hyperlink" Target="https://drive.google.com/file/d/1KIgH1qPURvyddNcK-o7JqFsHyzihHpnR/view?usp=drive_link" TargetMode="External"/><Relationship Id="rId990" Type="http://schemas.openxmlformats.org/officeDocument/2006/relationships/hyperlink" Target="https://drive.google.com/file/d/19C2kENmFry0WKWoZhH6XdfdFlMzOibaL/view?usp=drive_link" TargetMode="External"/><Relationship Id="rId510" Type="http://schemas.openxmlformats.org/officeDocument/2006/relationships/hyperlink" Target="https://drive.google.com/file/d/1Q9D_yFADm9QEaF8PnPOVowqcpnzdoold/view?usp=drive_link" TargetMode="External"/><Relationship Id="rId994" Type="http://schemas.openxmlformats.org/officeDocument/2006/relationships/hyperlink" Target="https://www.youtube.com/watch?v=-IDmLERenrU" TargetMode="External"/><Relationship Id="rId993" Type="http://schemas.openxmlformats.org/officeDocument/2006/relationships/hyperlink" Target="https://drive.google.com/file/d/1hjRi7HpRDLw5-JJBj6q4E8PQrXTlH722/view?usp=drive_link" TargetMode="External"/><Relationship Id="rId1100" Type="http://schemas.openxmlformats.org/officeDocument/2006/relationships/hyperlink" Target="https://www.youtube.com/watch?v=FINjUA_j3oE" TargetMode="External"/><Relationship Id="rId992" Type="http://schemas.openxmlformats.org/officeDocument/2006/relationships/hyperlink" Target="https://www.youtube.com/watch?v=BwsNjJ6uLME" TargetMode="External"/><Relationship Id="rId1101" Type="http://schemas.openxmlformats.org/officeDocument/2006/relationships/hyperlink" Target="https://drive.google.com/file/d/1DxEfoiRNTMzd_aEeAg1k-g72ZMZhFPXh/view?usp=drive_link" TargetMode="External"/><Relationship Id="rId991" Type="http://schemas.openxmlformats.org/officeDocument/2006/relationships/hyperlink" Target="https://www.youtube.com/watch?v=bAU1MLRwh7c" TargetMode="External"/><Relationship Id="rId1102" Type="http://schemas.openxmlformats.org/officeDocument/2006/relationships/hyperlink" Target="https://www.youtube.com/watch?v=On3c86V5A_E" TargetMode="External"/><Relationship Id="rId949" Type="http://schemas.openxmlformats.org/officeDocument/2006/relationships/hyperlink" Target="https://www.youtube.com/watch?v=AhgR3X--bbY" TargetMode="External"/><Relationship Id="rId948" Type="http://schemas.openxmlformats.org/officeDocument/2006/relationships/hyperlink" Target="https://drive.google.com/file/d/1SBz15bpUd43aYwSK-Wig4cQpGKEUutjd/view?usp=drive_link" TargetMode="External"/><Relationship Id="rId943" Type="http://schemas.openxmlformats.org/officeDocument/2006/relationships/hyperlink" Target="https://www.youtube.com/watch?v=yrlLKwmb5dY" TargetMode="External"/><Relationship Id="rId942" Type="http://schemas.openxmlformats.org/officeDocument/2006/relationships/hyperlink" Target="https://drive.google.com/file/d/1zT5Eqcn2LnliqaRu0KKgZbGAlaSBQ2c8/view?usp=drive_link" TargetMode="External"/><Relationship Id="rId941" Type="http://schemas.openxmlformats.org/officeDocument/2006/relationships/hyperlink" Target="https://www.youtube.com/watch?v=561Wdb2QInU" TargetMode="External"/><Relationship Id="rId940" Type="http://schemas.openxmlformats.org/officeDocument/2006/relationships/hyperlink" Target="https://www.youtube.com/watch?v=T0CwhLHrE2k" TargetMode="External"/><Relationship Id="rId947" Type="http://schemas.openxmlformats.org/officeDocument/2006/relationships/hyperlink" Target="https://www.youtube.com/watch?v=Z_1s3EfEV9U" TargetMode="External"/><Relationship Id="rId946" Type="http://schemas.openxmlformats.org/officeDocument/2006/relationships/hyperlink" Target="https://www.youtube.com/watch?v=eElHlE4j-vw" TargetMode="External"/><Relationship Id="rId945" Type="http://schemas.openxmlformats.org/officeDocument/2006/relationships/hyperlink" Target="https://drive.google.com/file/d/11I4-96HNMkdKk2Ang3v98J11elug3_oj/view?usp=drive_link" TargetMode="External"/><Relationship Id="rId944" Type="http://schemas.openxmlformats.org/officeDocument/2006/relationships/hyperlink" Target="https://www.youtube.com/watch?v=PbJYP54xVy4" TargetMode="External"/><Relationship Id="rId939" Type="http://schemas.openxmlformats.org/officeDocument/2006/relationships/hyperlink" Target="https://drive.google.com/file/d/1OnlTRGt5F6Mr67Sn1fNlMQrlYmw39wAQ/view?usp=drive_link" TargetMode="External"/><Relationship Id="rId938" Type="http://schemas.openxmlformats.org/officeDocument/2006/relationships/hyperlink" Target="https://www.youtube.com/watch?v=jLqhU0euALU" TargetMode="External"/><Relationship Id="rId937" Type="http://schemas.openxmlformats.org/officeDocument/2006/relationships/hyperlink" Target="https://www.youtube.com/watch?v=GypHy3gnG5E" TargetMode="External"/><Relationship Id="rId932" Type="http://schemas.openxmlformats.org/officeDocument/2006/relationships/hyperlink" Target="https://www.youtube.com/watch?v=4swt8V3xR5M" TargetMode="External"/><Relationship Id="rId931" Type="http://schemas.openxmlformats.org/officeDocument/2006/relationships/hyperlink" Target="https://www.youtube.com/watch?v=FDJ4D78pcbg" TargetMode="External"/><Relationship Id="rId930" Type="http://schemas.openxmlformats.org/officeDocument/2006/relationships/hyperlink" Target="https://drive.google.com/file/d/1JGYCtitg0lBFMPAFv0Q00q9C236D0aUW/view?usp=drive_link" TargetMode="External"/><Relationship Id="rId936" Type="http://schemas.openxmlformats.org/officeDocument/2006/relationships/hyperlink" Target="https://drive.google.com/file/d/1GbNGxayN6_GZMnOeWpMzCaq7il4KwEu_/view?usp=drive_link" TargetMode="External"/><Relationship Id="rId935" Type="http://schemas.openxmlformats.org/officeDocument/2006/relationships/hyperlink" Target="https://www.youtube.com/watch?v=yPDEfNNPCK4" TargetMode="External"/><Relationship Id="rId934" Type="http://schemas.openxmlformats.org/officeDocument/2006/relationships/hyperlink" Target="https://www.youtube.com/watch?v=haS083Zbib4" TargetMode="External"/><Relationship Id="rId933" Type="http://schemas.openxmlformats.org/officeDocument/2006/relationships/hyperlink" Target="https://drive.google.com/file/d/16Rqx_ij9We0eQDWjMrw9SqLMtug73QWo/view?usp=drive_link" TargetMode="External"/><Relationship Id="rId965" Type="http://schemas.openxmlformats.org/officeDocument/2006/relationships/hyperlink" Target="https://www.youtube.com/watch?v=sY-Z9HWU6wg" TargetMode="External"/><Relationship Id="rId964" Type="http://schemas.openxmlformats.org/officeDocument/2006/relationships/hyperlink" Target="https://www.youtube.com/watch?v=IiKKAw38ss0" TargetMode="External"/><Relationship Id="rId963" Type="http://schemas.openxmlformats.org/officeDocument/2006/relationships/hyperlink" Target="https://drive.google.com/file/d/1yxVAX4c6gZpS4RX0KEXop3kKC1cnGoqe/view?usp=drive_link" TargetMode="External"/><Relationship Id="rId962" Type="http://schemas.openxmlformats.org/officeDocument/2006/relationships/hyperlink" Target="https://www.youtube.com/watch?v=05i_1XBG_rE" TargetMode="External"/><Relationship Id="rId969" Type="http://schemas.openxmlformats.org/officeDocument/2006/relationships/hyperlink" Target="https://drive.google.com/file/d/1_POVftnUJWHzwvsBxKg8lIT44UwoDE-I/view?usp=drive_link" TargetMode="External"/><Relationship Id="rId968" Type="http://schemas.openxmlformats.org/officeDocument/2006/relationships/hyperlink" Target="https://www.youtube.com/watch?v=p8pSCKbIxmE" TargetMode="External"/><Relationship Id="rId967" Type="http://schemas.openxmlformats.org/officeDocument/2006/relationships/hyperlink" Target="https://www.youtube.com/watch?v=TLSYwkWCIzA" TargetMode="External"/><Relationship Id="rId966" Type="http://schemas.openxmlformats.org/officeDocument/2006/relationships/hyperlink" Target="https://drive.google.com/file/d/1mFP4SHdeWaDLCSXk5kP1PEjUmihDQhIn/view" TargetMode="External"/><Relationship Id="rId961" Type="http://schemas.openxmlformats.org/officeDocument/2006/relationships/hyperlink" Target="https://www.youtube.com/watch?v=VnTlKcIigyY" TargetMode="External"/><Relationship Id="rId960" Type="http://schemas.openxmlformats.org/officeDocument/2006/relationships/hyperlink" Target="https://drive.google.com/file/d/1P6HGbyOPZjlyP2vJiwjv19oydYiJLKvb/view?usp=drive_link" TargetMode="External"/><Relationship Id="rId959" Type="http://schemas.openxmlformats.org/officeDocument/2006/relationships/hyperlink" Target="https://www.youtube.com/watch?v=7IJcjRnaWVc" TargetMode="External"/><Relationship Id="rId954" Type="http://schemas.openxmlformats.org/officeDocument/2006/relationships/hyperlink" Target="https://drive.google.com/file/d/1-ArcW9yUtj5k_P-yvyPv_Hdsb-Hiv6tv/view?usp=drive_link" TargetMode="External"/><Relationship Id="rId953" Type="http://schemas.openxmlformats.org/officeDocument/2006/relationships/hyperlink" Target="https://www.youtube.com/watch?v=T0emE7KxhtE" TargetMode="External"/><Relationship Id="rId952" Type="http://schemas.openxmlformats.org/officeDocument/2006/relationships/hyperlink" Target="https://www.youtube.com/watch?v=iIBQm3me8cs" TargetMode="External"/><Relationship Id="rId951" Type="http://schemas.openxmlformats.org/officeDocument/2006/relationships/hyperlink" Target="https://drive.google.com/file/d/1R5kklkj0sZA0fBPslqq1kaDo0-SyvxIe/view?usp=drive_link" TargetMode="External"/><Relationship Id="rId958" Type="http://schemas.openxmlformats.org/officeDocument/2006/relationships/hyperlink" Target="https://www.youtube.com/watch?v=MR9CrsF3D00" TargetMode="External"/><Relationship Id="rId957" Type="http://schemas.openxmlformats.org/officeDocument/2006/relationships/hyperlink" Target="https://drive.google.com/file/d/1xnOqMzcumQ7UKfHNyaNvO9G0oNFo4Ln0/view?usp=drive_link" TargetMode="External"/><Relationship Id="rId956" Type="http://schemas.openxmlformats.org/officeDocument/2006/relationships/hyperlink" Target="https://www.youtube.com/watch?v=KXUij3aa_2s" TargetMode="External"/><Relationship Id="rId955" Type="http://schemas.openxmlformats.org/officeDocument/2006/relationships/hyperlink" Target="https://www.youtube.com/watch?v=SX_DzTb95mM" TargetMode="External"/><Relationship Id="rId950" Type="http://schemas.openxmlformats.org/officeDocument/2006/relationships/hyperlink" Target="https://www.youtube.com/watch?v=iKGKdr9fRwY" TargetMode="External"/><Relationship Id="rId590" Type="http://schemas.openxmlformats.org/officeDocument/2006/relationships/hyperlink" Target="https://www.youtube.com/watch?v=kGqhD50Yuis" TargetMode="External"/><Relationship Id="rId107" Type="http://schemas.openxmlformats.org/officeDocument/2006/relationships/hyperlink" Target="https://www.youtube.com/watch?v=tuSfQe2Ui5w" TargetMode="External"/><Relationship Id="rId106" Type="http://schemas.openxmlformats.org/officeDocument/2006/relationships/hyperlink" Target="https://www.youtube.com/watch?v=slP8XZ6Nq40" TargetMode="External"/><Relationship Id="rId105" Type="http://schemas.openxmlformats.org/officeDocument/2006/relationships/hyperlink" Target="https://drive.google.com/file/d/1A7_Z3znepiugPpOf6a0iBQs8wT9oFuHJ/view?usp=drive_link" TargetMode="External"/><Relationship Id="rId589" Type="http://schemas.openxmlformats.org/officeDocument/2006/relationships/hyperlink" Target="https://www.youtube.com/watch?v=_LPh72gx6GE" TargetMode="External"/><Relationship Id="rId104" Type="http://schemas.openxmlformats.org/officeDocument/2006/relationships/hyperlink" Target="https://www.youtube.com/watch?v=bP-5I3fp6os" TargetMode="External"/><Relationship Id="rId588" Type="http://schemas.openxmlformats.org/officeDocument/2006/relationships/hyperlink" Target="https://drive.google.com/file/d/1hnjBxhy--JMy1jCF8aFkPkorpI_08AIm/view?usp=drive_link" TargetMode="External"/><Relationship Id="rId109" Type="http://schemas.openxmlformats.org/officeDocument/2006/relationships/hyperlink" Target="https://www.youtube.com/watch?v=YOT8ryWzwbY" TargetMode="External"/><Relationship Id="rId108" Type="http://schemas.openxmlformats.org/officeDocument/2006/relationships/hyperlink" Target="https://drive.google.com/file/d/1wKo3W7W1nPWzSd-Hky2SuBzXhTeRE_uj/view?usp=drive_link" TargetMode="External"/><Relationship Id="rId583" Type="http://schemas.openxmlformats.org/officeDocument/2006/relationships/hyperlink" Target="https://www.youtube.com/watch?v=6ycEasF48zI" TargetMode="External"/><Relationship Id="rId582" Type="http://schemas.openxmlformats.org/officeDocument/2006/relationships/hyperlink" Target="https://drive.google.com/file/d/1EG91kCf9GsCuyHg-JeIqG2ZR62Rov-GD/view?usp=drive_link" TargetMode="External"/><Relationship Id="rId581" Type="http://schemas.openxmlformats.org/officeDocument/2006/relationships/hyperlink" Target="https://www.youtube.com/watch?v=gbxoz5CpyZU" TargetMode="External"/><Relationship Id="rId580" Type="http://schemas.openxmlformats.org/officeDocument/2006/relationships/hyperlink" Target="https://www.youtube.com/watch?v=mFI58RRCDbs" TargetMode="External"/><Relationship Id="rId103" Type="http://schemas.openxmlformats.org/officeDocument/2006/relationships/hyperlink" Target="https://www.youtube.com/watch?v=FBWJYH8DZ1g" TargetMode="External"/><Relationship Id="rId587" Type="http://schemas.openxmlformats.org/officeDocument/2006/relationships/hyperlink" Target="https://www.youtube.com/watch?v=zK5PBgTTV_Y" TargetMode="External"/><Relationship Id="rId102" Type="http://schemas.openxmlformats.org/officeDocument/2006/relationships/hyperlink" Target="https://drive.google.com/file/d/1xIX-kF-3_m_0FyJIuW6nm9i5vr3twX0i/view?usp=drive_link" TargetMode="External"/><Relationship Id="rId586" Type="http://schemas.openxmlformats.org/officeDocument/2006/relationships/hyperlink" Target="https://www.youtube.com/watch?v=sZRkERfzzn4" TargetMode="External"/><Relationship Id="rId101" Type="http://schemas.openxmlformats.org/officeDocument/2006/relationships/hyperlink" Target="https://www.youtube.com/watch?v=YxVwFs0od_k" TargetMode="External"/><Relationship Id="rId585" Type="http://schemas.openxmlformats.org/officeDocument/2006/relationships/hyperlink" Target="https://drive.google.com/file/d/1OvXIisu2-SftyrWkd7bA0CSwBxhrrSJs/view?usp=drive_link" TargetMode="External"/><Relationship Id="rId100" Type="http://schemas.openxmlformats.org/officeDocument/2006/relationships/hyperlink" Target="https://www.youtube.com/watch?v=FBWJYH8DZ1g" TargetMode="External"/><Relationship Id="rId584" Type="http://schemas.openxmlformats.org/officeDocument/2006/relationships/hyperlink" Target="https://www.youtube.com/watch?v=cBfzB5Eshwc" TargetMode="External"/><Relationship Id="rId579" Type="http://schemas.openxmlformats.org/officeDocument/2006/relationships/hyperlink" Target="https://drive.google.com/file/d/1cy1YDY7NZFU5RvQ-of_JfF3hURAfjmPg/view?usp=drive_link" TargetMode="External"/><Relationship Id="rId578" Type="http://schemas.openxmlformats.org/officeDocument/2006/relationships/hyperlink" Target="https://www.youtube.com/watch?v=XJ3SzEBC7XU" TargetMode="External"/><Relationship Id="rId577" Type="http://schemas.openxmlformats.org/officeDocument/2006/relationships/hyperlink" Target="https://www.youtube.com/watch?v=GiB9Mkgkrek" TargetMode="External"/><Relationship Id="rId572" Type="http://schemas.openxmlformats.org/officeDocument/2006/relationships/hyperlink" Target="https://www.youtube.com/watch?v=nIK8QpORaoA" TargetMode="External"/><Relationship Id="rId571" Type="http://schemas.openxmlformats.org/officeDocument/2006/relationships/hyperlink" Target="https://www.youtube.com/watch?v=rs1md3e4aYU" TargetMode="External"/><Relationship Id="rId570" Type="http://schemas.openxmlformats.org/officeDocument/2006/relationships/hyperlink" Target="https://drive.google.com/file/d/1Twhbl1xWwJAgNDZhHYURZ2bnC4f2CmMf/view?usp=drive_link" TargetMode="External"/><Relationship Id="rId576" Type="http://schemas.openxmlformats.org/officeDocument/2006/relationships/hyperlink" Target="https://drive.google.com/file/d/1d7cfwTMHTcJBKFQ98QWWaHGICYY1x7Id/view?usp=drive_link" TargetMode="External"/><Relationship Id="rId575" Type="http://schemas.openxmlformats.org/officeDocument/2006/relationships/hyperlink" Target="https://www.youtube.com/watch?v=gpNL64E5COM" TargetMode="External"/><Relationship Id="rId574" Type="http://schemas.openxmlformats.org/officeDocument/2006/relationships/hyperlink" Target="https://www.youtube.com/watch?v=cNm196bVE5A" TargetMode="External"/><Relationship Id="rId573" Type="http://schemas.openxmlformats.org/officeDocument/2006/relationships/hyperlink" Target="https://drive.google.com/file/d/1a8czPzb0MFmQIQEn6_BwmmQ1OPx7fmar/view?usp=drive_link" TargetMode="External"/><Relationship Id="rId129" Type="http://schemas.openxmlformats.org/officeDocument/2006/relationships/hyperlink" Target="https://drive.google.com/file/d/1z9-VI1RZ-3WItZHOfPlOcmegZcOXnptZ/view?usp=drive_link" TargetMode="External"/><Relationship Id="rId128" Type="http://schemas.openxmlformats.org/officeDocument/2006/relationships/hyperlink" Target="https://www.youtube.com/watch?v=NWydyolRNIo" TargetMode="External"/><Relationship Id="rId127" Type="http://schemas.openxmlformats.org/officeDocument/2006/relationships/hyperlink" Target="https://www.youtube.com/watch?v=KgrLUQYgIJE" TargetMode="External"/><Relationship Id="rId126" Type="http://schemas.openxmlformats.org/officeDocument/2006/relationships/hyperlink" Target="https://drive.google.com/file/d/1o8RK-0eQk9EEyeO3sN--POzNRqmCnklH/view?usp=drive_link" TargetMode="External"/><Relationship Id="rId121" Type="http://schemas.openxmlformats.org/officeDocument/2006/relationships/hyperlink" Target="https://www.youtube.com/watch?v=m7qXvQvWlY4" TargetMode="External"/><Relationship Id="rId120" Type="http://schemas.openxmlformats.org/officeDocument/2006/relationships/hyperlink" Target="https://drive.google.com/file/d/1O69nNAYa9sgR6c734PqEQ5zYzlD_Y0Gq/view?usp=drive_link" TargetMode="External"/><Relationship Id="rId125" Type="http://schemas.openxmlformats.org/officeDocument/2006/relationships/hyperlink" Target="https://www.youtube.com/watch?v=hA_1wswF4bQ" TargetMode="External"/><Relationship Id="rId124" Type="http://schemas.openxmlformats.org/officeDocument/2006/relationships/hyperlink" Target="https://www.youtube.com/watch?v=Udltkvm9HLc" TargetMode="External"/><Relationship Id="rId123" Type="http://schemas.openxmlformats.org/officeDocument/2006/relationships/hyperlink" Target="https://drive.google.com/file/d/1ow4QyI76vUR8c0bZcL08nXy9yFQApmHb/view?usp=drive_link" TargetMode="External"/><Relationship Id="rId122" Type="http://schemas.openxmlformats.org/officeDocument/2006/relationships/hyperlink" Target="https://www.youtube.com/watch?v=N5_uS-sEfYc" TargetMode="External"/><Relationship Id="rId118" Type="http://schemas.openxmlformats.org/officeDocument/2006/relationships/hyperlink" Target="https://www.youtube.com/watch?v=6udRtn5jSWk" TargetMode="External"/><Relationship Id="rId117" Type="http://schemas.openxmlformats.org/officeDocument/2006/relationships/hyperlink" Target="https://drive.google.com/file/d/1bIEax-c67M-s9J9oYrQKS94Yhp64Dtyf/view?usp=drive_link" TargetMode="External"/><Relationship Id="rId116" Type="http://schemas.openxmlformats.org/officeDocument/2006/relationships/hyperlink" Target="https://www.youtube.com/watch?v=r3FS_YAibAo" TargetMode="External"/><Relationship Id="rId115" Type="http://schemas.openxmlformats.org/officeDocument/2006/relationships/hyperlink" Target="https://www.youtube.com/watch?v=H4CkAid4_J4" TargetMode="External"/><Relationship Id="rId599" Type="http://schemas.openxmlformats.org/officeDocument/2006/relationships/hyperlink" Target="https://www.youtube.com/watch?v=9NREmCZe1fg" TargetMode="External"/><Relationship Id="rId119" Type="http://schemas.openxmlformats.org/officeDocument/2006/relationships/hyperlink" Target="https://www.youtube.com/watch?v=fJUl9pmgs7U" TargetMode="External"/><Relationship Id="rId110" Type="http://schemas.openxmlformats.org/officeDocument/2006/relationships/hyperlink" Target="https://www.youtube.com/watch?v=rlGltaQDJCA" TargetMode="External"/><Relationship Id="rId594" Type="http://schemas.openxmlformats.org/officeDocument/2006/relationships/hyperlink" Target="https://drive.google.com/file/d/1exrXdu33A5seGD1_YYpKdPyxA9ImFaNM/view?usp=drive_link" TargetMode="External"/><Relationship Id="rId593" Type="http://schemas.openxmlformats.org/officeDocument/2006/relationships/hyperlink" Target="https://www.youtube.com/watch?v=DOTnbM_TPG8" TargetMode="External"/><Relationship Id="rId592" Type="http://schemas.openxmlformats.org/officeDocument/2006/relationships/hyperlink" Target="https://www.youtube.com/watch?v=ok2vtKnSZzY" TargetMode="External"/><Relationship Id="rId591" Type="http://schemas.openxmlformats.org/officeDocument/2006/relationships/hyperlink" Target="https://drive.google.com/file/d/1H3PRNlobEdaNA7pRn_xUmpF5_xy36Y2T/view?usp=drive_link" TargetMode="External"/><Relationship Id="rId114" Type="http://schemas.openxmlformats.org/officeDocument/2006/relationships/hyperlink" Target="https://drive.google.com/file/d/1bd6HXN9mYyOukmiQND_hMj5g-On_E1wk/view?usp=drive_link" TargetMode="External"/><Relationship Id="rId598" Type="http://schemas.openxmlformats.org/officeDocument/2006/relationships/hyperlink" Target="https://www.youtube.com/watch?v=fs12fX407GU" TargetMode="External"/><Relationship Id="rId113" Type="http://schemas.openxmlformats.org/officeDocument/2006/relationships/hyperlink" Target="https://www.youtube.com/watch?v=JBJi9CebCAA" TargetMode="External"/><Relationship Id="rId597" Type="http://schemas.openxmlformats.org/officeDocument/2006/relationships/hyperlink" Target="https://drive.google.com/file/d/18R_1nARLtzYn3d_G7lTvDti8wqAuyG83/view?usp=drive_link" TargetMode="External"/><Relationship Id="rId112" Type="http://schemas.openxmlformats.org/officeDocument/2006/relationships/hyperlink" Target="https://www.youtube.com/watch?v=KEhy6SwW__I" TargetMode="External"/><Relationship Id="rId596" Type="http://schemas.openxmlformats.org/officeDocument/2006/relationships/hyperlink" Target="https://www.youtube.com/watch?v=vMwBnGWGFQg" TargetMode="External"/><Relationship Id="rId111" Type="http://schemas.openxmlformats.org/officeDocument/2006/relationships/hyperlink" Target="https://drive.google.com/file/d/154td-5GXWbH6beZXfuZwR4whTL8GcOB1/view?usp=drive_link" TargetMode="External"/><Relationship Id="rId595" Type="http://schemas.openxmlformats.org/officeDocument/2006/relationships/hyperlink" Target="https://www.youtube.com/watch?v=cIvcxHVUUi8" TargetMode="External"/><Relationship Id="rId1136" Type="http://schemas.openxmlformats.org/officeDocument/2006/relationships/hyperlink" Target="https://www.youtube.com/watch?v=reW0_sdSquc" TargetMode="External"/><Relationship Id="rId1137" Type="http://schemas.openxmlformats.org/officeDocument/2006/relationships/hyperlink" Target="https://drive.google.com/file/d/19ztys7NwWuR3ED67hKrD__0j9QGtQxNS/view" TargetMode="External"/><Relationship Id="rId1138" Type="http://schemas.openxmlformats.org/officeDocument/2006/relationships/hyperlink" Target="https://www.youtube.com/watch?v=wBCowBiXV7A" TargetMode="External"/><Relationship Id="rId1139" Type="http://schemas.openxmlformats.org/officeDocument/2006/relationships/hyperlink" Target="https://www.youtube.com/watch?v=uxZ6eC5u2j8" TargetMode="External"/><Relationship Id="rId547" Type="http://schemas.openxmlformats.org/officeDocument/2006/relationships/hyperlink" Target="https://www.youtube.com/watch?v=pRIELoITIHI" TargetMode="External"/><Relationship Id="rId546" Type="http://schemas.openxmlformats.org/officeDocument/2006/relationships/hyperlink" Target="https://drive.google.com/file/d/1tXXGtxh6kCWVLk4jxUaBzrilCV_OyG5p/view?usp=drive_link" TargetMode="External"/><Relationship Id="rId545" Type="http://schemas.openxmlformats.org/officeDocument/2006/relationships/hyperlink" Target="https://www.youtube.com/watch?v=RJ5T7nR3EJo" TargetMode="External"/><Relationship Id="rId544" Type="http://schemas.openxmlformats.org/officeDocument/2006/relationships/hyperlink" Target="https://www.youtube.com/watch?v=AaR1mPrdbTc" TargetMode="External"/><Relationship Id="rId549" Type="http://schemas.openxmlformats.org/officeDocument/2006/relationships/hyperlink" Target="https://drive.google.com/file/d/1WHRZcg6cr1POpFChHrGol5jgia5GGtag/view?usp=drive_link" TargetMode="External"/><Relationship Id="rId548" Type="http://schemas.openxmlformats.org/officeDocument/2006/relationships/hyperlink" Target="https://www.youtube.com/watch?v=2D4CHGiMKno" TargetMode="External"/><Relationship Id="rId1130" Type="http://schemas.openxmlformats.org/officeDocument/2006/relationships/hyperlink" Target="https://www.youtube.com/watch?v=KeOR2uxLIw0" TargetMode="External"/><Relationship Id="rId1131" Type="http://schemas.openxmlformats.org/officeDocument/2006/relationships/hyperlink" Target="https://drive.google.com/file/d/1mdnxpDXaCv_ScCNV8TWIgO14yoi2HyQY/view?usp=drive_link" TargetMode="External"/><Relationship Id="rId543" Type="http://schemas.openxmlformats.org/officeDocument/2006/relationships/hyperlink" Target="https://drive.google.com/file/d/122AhKDr8aMCMbsrcpOGWCl1Bc63Mi390/view?usp=drive_link" TargetMode="External"/><Relationship Id="rId1132" Type="http://schemas.openxmlformats.org/officeDocument/2006/relationships/hyperlink" Target="https://www.youtube.com/watch?v=FxkTSjctXdk" TargetMode="External"/><Relationship Id="rId542" Type="http://schemas.openxmlformats.org/officeDocument/2006/relationships/hyperlink" Target="https://www.youtube.com/watch?v=utwBRRm0Dy8" TargetMode="External"/><Relationship Id="rId1133" Type="http://schemas.openxmlformats.org/officeDocument/2006/relationships/hyperlink" Target="https://www.youtube.com/watch?v=T5QCLxYRGiU" TargetMode="External"/><Relationship Id="rId541" Type="http://schemas.openxmlformats.org/officeDocument/2006/relationships/hyperlink" Target="https://www.youtube.com/watch?v=yahEP620480" TargetMode="External"/><Relationship Id="rId1134" Type="http://schemas.openxmlformats.org/officeDocument/2006/relationships/hyperlink" Target="https://drive.google.com/file/d/1DOjN4W_bw_xdfzmt0zqGs86OiAA1T-vt/view?usp=drive_link" TargetMode="External"/><Relationship Id="rId540" Type="http://schemas.openxmlformats.org/officeDocument/2006/relationships/hyperlink" Target="https://drive.google.com/file/d/1YJy3BvV5VdlCVqGi4_dmFmOoNeRNasEK/view?usp=drive_link" TargetMode="External"/><Relationship Id="rId1135" Type="http://schemas.openxmlformats.org/officeDocument/2006/relationships/hyperlink" Target="https://www.youtube.com/watch?v=QWninXOAMXE" TargetMode="External"/><Relationship Id="rId1125" Type="http://schemas.openxmlformats.org/officeDocument/2006/relationships/hyperlink" Target="https://drive.google.com/file/d/1OwfvoDI3pFm4PKVcEmiEYjuEA28XgHlN/view?usp=drive_link" TargetMode="External"/><Relationship Id="rId1126" Type="http://schemas.openxmlformats.org/officeDocument/2006/relationships/hyperlink" Target="https://www.youtube.com/watch?v=yOgGhPIHnlA" TargetMode="External"/><Relationship Id="rId1127" Type="http://schemas.openxmlformats.org/officeDocument/2006/relationships/hyperlink" Target="https://www.youtube.com/watch?v=laavSgAQ6y8" TargetMode="External"/><Relationship Id="rId1128" Type="http://schemas.openxmlformats.org/officeDocument/2006/relationships/hyperlink" Target="https://drive.google.com/file/d/1cUInZn_c8HGK_rz1YtgN02lE-zZxBLS2/view?usp=drive_link" TargetMode="External"/><Relationship Id="rId1129" Type="http://schemas.openxmlformats.org/officeDocument/2006/relationships/hyperlink" Target="https://www.youtube.com/watch?v=T9byZBGtGuw" TargetMode="External"/><Relationship Id="rId536" Type="http://schemas.openxmlformats.org/officeDocument/2006/relationships/hyperlink" Target="https://www.youtube.com/watch?v=HL9-4CfJ8aY" TargetMode="External"/><Relationship Id="rId535" Type="http://schemas.openxmlformats.org/officeDocument/2006/relationships/hyperlink" Target="https://www.youtube.com/watch?v=jAjU3cR99p0" TargetMode="External"/><Relationship Id="rId534" Type="http://schemas.openxmlformats.org/officeDocument/2006/relationships/hyperlink" Target="https://drive.google.com/file/d/10J3eWSFsGPKRBYYsFQXlJ44RgjtIEvAa/view?usp=drive_link" TargetMode="External"/><Relationship Id="rId533" Type="http://schemas.openxmlformats.org/officeDocument/2006/relationships/hyperlink" Target="https://www.youtube.com/watch?v=zJIRiUDM6b0" TargetMode="External"/><Relationship Id="rId539" Type="http://schemas.openxmlformats.org/officeDocument/2006/relationships/hyperlink" Target="https://www.youtube.com/watch?v=sAXipf7RmpY" TargetMode="External"/><Relationship Id="rId538" Type="http://schemas.openxmlformats.org/officeDocument/2006/relationships/hyperlink" Target="https://www.youtube.com/watch?v=-Z5kkfrEc8I" TargetMode="External"/><Relationship Id="rId537" Type="http://schemas.openxmlformats.org/officeDocument/2006/relationships/hyperlink" Target="https://drive.google.com/file/d/1T0RqX6OEJvamtapCAyOcnqO535f_DaA5/view?usp=drive_link" TargetMode="External"/><Relationship Id="rId1120" Type="http://schemas.openxmlformats.org/officeDocument/2006/relationships/hyperlink" Target="https://www.youtube.com/watch?v=BTNarhvGX88" TargetMode="External"/><Relationship Id="rId532" Type="http://schemas.openxmlformats.org/officeDocument/2006/relationships/hyperlink" Target="https://www.youtube.com/watch?v=BRXBCxKjiK8" TargetMode="External"/><Relationship Id="rId1121" Type="http://schemas.openxmlformats.org/officeDocument/2006/relationships/hyperlink" Target="https://www.youtube.com/watch?v=hmAMAPZfT-Y" TargetMode="External"/><Relationship Id="rId531" Type="http://schemas.openxmlformats.org/officeDocument/2006/relationships/hyperlink" Target="https://drive.google.com/file/d/1kd-nt0-IQF6TD0k0jZWRVcPZfOFVDlkq/view?usp=drive_link" TargetMode="External"/><Relationship Id="rId1122" Type="http://schemas.openxmlformats.org/officeDocument/2006/relationships/hyperlink" Target="https://drive.google.com/file/d/1Q_3PEUGFfWlsgK-170cI98dY7VojTYR1/view?usp=drive_link" TargetMode="External"/><Relationship Id="rId530" Type="http://schemas.openxmlformats.org/officeDocument/2006/relationships/hyperlink" Target="https://www.youtube.com/watch?v=dKv7m-0Mh7s" TargetMode="External"/><Relationship Id="rId1123" Type="http://schemas.openxmlformats.org/officeDocument/2006/relationships/hyperlink" Target="https://www.youtube.com/watch?v=IniG1KkPS2c" TargetMode="External"/><Relationship Id="rId1124" Type="http://schemas.openxmlformats.org/officeDocument/2006/relationships/hyperlink" Target="https://www.youtube.com/watch?v=FDzwT_S6ijs" TargetMode="External"/><Relationship Id="rId1158" Type="http://schemas.openxmlformats.org/officeDocument/2006/relationships/hyperlink" Target="https://drive.google.com/file/d/14szvDndcsw2K1Ygr91ai3xau66OYerja/view?usp=drive_link" TargetMode="External"/><Relationship Id="rId1159" Type="http://schemas.openxmlformats.org/officeDocument/2006/relationships/drawing" Target="../drawings/drawing10.xml"/><Relationship Id="rId569" Type="http://schemas.openxmlformats.org/officeDocument/2006/relationships/hyperlink" Target="https://www.youtube.com/watch?v=UyzQ9YhpCyk" TargetMode="External"/><Relationship Id="rId568" Type="http://schemas.openxmlformats.org/officeDocument/2006/relationships/hyperlink" Target="https://www.youtube.com/watch?v=98qfFzqDKR8" TargetMode="External"/><Relationship Id="rId567" Type="http://schemas.openxmlformats.org/officeDocument/2006/relationships/hyperlink" Target="https://drive.google.com/file/d/1Jqtz0W5AY6yItPTfaDzQ3SZgAsGYzcex/view?usp=drive_link" TargetMode="External"/><Relationship Id="rId566" Type="http://schemas.openxmlformats.org/officeDocument/2006/relationships/hyperlink" Target="https://www.youtube.com/watch?v=NKdycm_3rdg" TargetMode="External"/><Relationship Id="rId561" Type="http://schemas.openxmlformats.org/officeDocument/2006/relationships/hyperlink" Target="https://drive.google.com/file/d/1pl8Ai5mk1u5rMxNk-RwPOlCv6XIzbHAx/view?usp=drive_link" TargetMode="External"/><Relationship Id="rId1150" Type="http://schemas.openxmlformats.org/officeDocument/2006/relationships/hyperlink" Target="https://www.youtube.com/watch?v=Lmd_CDwBXFs" TargetMode="External"/><Relationship Id="rId560" Type="http://schemas.openxmlformats.org/officeDocument/2006/relationships/hyperlink" Target="https://www.youtube.com/watch?v=l3NKn9VVMSY" TargetMode="External"/><Relationship Id="rId1151" Type="http://schemas.openxmlformats.org/officeDocument/2006/relationships/hyperlink" Target="https://www.youtube.com/watch?v=qnBFMWPB23s" TargetMode="External"/><Relationship Id="rId1152" Type="http://schemas.openxmlformats.org/officeDocument/2006/relationships/hyperlink" Target="https://drive.google.com/file/d/1sKTm429qW4hlhtfAOLILm1akRuIZw7OU/view?usp=drive_link" TargetMode="External"/><Relationship Id="rId1153" Type="http://schemas.openxmlformats.org/officeDocument/2006/relationships/hyperlink" Target="https://www.youtube.com/watch?v=EA0LkCkvUeU" TargetMode="External"/><Relationship Id="rId565" Type="http://schemas.openxmlformats.org/officeDocument/2006/relationships/hyperlink" Target="https://www.youtube.com/watch?v=Qh-M3_L4xYk" TargetMode="External"/><Relationship Id="rId1154" Type="http://schemas.openxmlformats.org/officeDocument/2006/relationships/hyperlink" Target="https://www.youtube.com/watch?v=qUYJBJOUsu4" TargetMode="External"/><Relationship Id="rId564" Type="http://schemas.openxmlformats.org/officeDocument/2006/relationships/hyperlink" Target="https://drive.google.com/file/d/1xNBbSTQn3EeeweAB6jxR9Yp7LKNZRdFo/view?usp=drive_link" TargetMode="External"/><Relationship Id="rId1155" Type="http://schemas.openxmlformats.org/officeDocument/2006/relationships/hyperlink" Target="https://drive.google.com/file/d/1UKUSU8GN2XR7tCYpn4mLogux2WbQWkJy/view?usp=drive_link" TargetMode="External"/><Relationship Id="rId563" Type="http://schemas.openxmlformats.org/officeDocument/2006/relationships/hyperlink" Target="https://www.youtube.com/watch?v=4cAeqZelADk" TargetMode="External"/><Relationship Id="rId1156" Type="http://schemas.openxmlformats.org/officeDocument/2006/relationships/hyperlink" Target="https://www.youtube.com/watch?v=Y-w7SnQWwVA" TargetMode="External"/><Relationship Id="rId562" Type="http://schemas.openxmlformats.org/officeDocument/2006/relationships/hyperlink" Target="https://www.youtube.com/watch?v=GtaoP0skPWc" TargetMode="External"/><Relationship Id="rId1157" Type="http://schemas.openxmlformats.org/officeDocument/2006/relationships/hyperlink" Target="https://www.youtube.com/watch?v=VuXn6gAuGWY" TargetMode="External"/><Relationship Id="rId1147" Type="http://schemas.openxmlformats.org/officeDocument/2006/relationships/hyperlink" Target="https://www.youtube.com/watch?v=TpLlJ8-AnQM" TargetMode="External"/><Relationship Id="rId1148" Type="http://schemas.openxmlformats.org/officeDocument/2006/relationships/hyperlink" Target="https://www.youtube.com/watch?v=dQtGvJrI41c" TargetMode="External"/><Relationship Id="rId1149" Type="http://schemas.openxmlformats.org/officeDocument/2006/relationships/hyperlink" Target="https://drive.google.com/file/d/1m7wgBeaePKvRKPpp88AEYVBDiUZGBaFf/view?usp=drive_link" TargetMode="External"/><Relationship Id="rId558" Type="http://schemas.openxmlformats.org/officeDocument/2006/relationships/hyperlink" Target="https://drive.google.com/file/d/1VUQnPrI_ZLL55T0WszbgtF1jgXkAM1ak/view?usp=drive_link" TargetMode="External"/><Relationship Id="rId557" Type="http://schemas.openxmlformats.org/officeDocument/2006/relationships/hyperlink" Target="https://www.youtube.com/watch?v=inmRbRfDbH8" TargetMode="External"/><Relationship Id="rId556" Type="http://schemas.openxmlformats.org/officeDocument/2006/relationships/hyperlink" Target="https://www.youtube.com/watch?v=LXrPdFn7Gn4" TargetMode="External"/><Relationship Id="rId555" Type="http://schemas.openxmlformats.org/officeDocument/2006/relationships/hyperlink" Target="https://drive.google.com/file/d/1WhSvFrlxFuCfAeZRXHdI-3ne4lAk1cX6/view?usp=drive_link" TargetMode="External"/><Relationship Id="rId559" Type="http://schemas.openxmlformats.org/officeDocument/2006/relationships/hyperlink" Target="https://www.youtube.com/watch?v=cugQ4z4cJF8" TargetMode="External"/><Relationship Id="rId550" Type="http://schemas.openxmlformats.org/officeDocument/2006/relationships/hyperlink" Target="https://www.youtube.com/watch?v=-LTXzYXaAuk" TargetMode="External"/><Relationship Id="rId1140" Type="http://schemas.openxmlformats.org/officeDocument/2006/relationships/hyperlink" Target="https://drive.google.com/file/d/1wigEtERTmc8q4iCNnN6GNDjOQwVy4vlb/view?usp=drive_link" TargetMode="External"/><Relationship Id="rId1141" Type="http://schemas.openxmlformats.org/officeDocument/2006/relationships/hyperlink" Target="https://www.youtube.com/watch?v=kc_HjPT4NKo" TargetMode="External"/><Relationship Id="rId1142" Type="http://schemas.openxmlformats.org/officeDocument/2006/relationships/hyperlink" Target="https://www.youtube.com/watch?v=_ZhAcjyqiUU" TargetMode="External"/><Relationship Id="rId554" Type="http://schemas.openxmlformats.org/officeDocument/2006/relationships/hyperlink" Target="https://www.youtube.com/watch?v=pOpZKxf5abs" TargetMode="External"/><Relationship Id="rId1143" Type="http://schemas.openxmlformats.org/officeDocument/2006/relationships/hyperlink" Target="https://drive.google.com/file/d/1iV8KHyjo5oGkJt5SEs91g3vX24g1lAjO/view?usp=drive_link" TargetMode="External"/><Relationship Id="rId553" Type="http://schemas.openxmlformats.org/officeDocument/2006/relationships/hyperlink" Target="https://www.youtube.com/watch?v=8x1-TeDxblU" TargetMode="External"/><Relationship Id="rId1144" Type="http://schemas.openxmlformats.org/officeDocument/2006/relationships/hyperlink" Target="https://www.youtube.com/watch?v=ZrKw-SLzNrw" TargetMode="External"/><Relationship Id="rId552" Type="http://schemas.openxmlformats.org/officeDocument/2006/relationships/hyperlink" Target="https://drive.google.com/file/d/1zeiQamerkVR7Eo32G9o2rK8CErQVXUTX/view?usp=drive_link" TargetMode="External"/><Relationship Id="rId1145" Type="http://schemas.openxmlformats.org/officeDocument/2006/relationships/hyperlink" Target="https://www.youtube.com/watch?v=gHl64QwMx7c" TargetMode="External"/><Relationship Id="rId551" Type="http://schemas.openxmlformats.org/officeDocument/2006/relationships/hyperlink" Target="https://www.youtube.com/watch?v=lq608N0vlNk" TargetMode="External"/><Relationship Id="rId1146" Type="http://schemas.openxmlformats.org/officeDocument/2006/relationships/hyperlink" Target="https://drive.google.com/file/d/1g3okJcxznvQ7hSIhLLm3p3a2c4Nlob5y/view?usp=drive_link" TargetMode="External"/><Relationship Id="rId495" Type="http://schemas.openxmlformats.org/officeDocument/2006/relationships/hyperlink" Target="https://drive.google.com/file/d/1TTJsehiexNmiRRmlTp6JF8IVsarEOJLU/view?usp=drive_link" TargetMode="External"/><Relationship Id="rId494" Type="http://schemas.openxmlformats.org/officeDocument/2006/relationships/hyperlink" Target="https://www.youtube.com/watch?v=i9vAV6OzBPA" TargetMode="External"/><Relationship Id="rId493" Type="http://schemas.openxmlformats.org/officeDocument/2006/relationships/hyperlink" Target="https://www.youtube.com/watch?v=3nbalsyibKU" TargetMode="External"/><Relationship Id="rId492" Type="http://schemas.openxmlformats.org/officeDocument/2006/relationships/hyperlink" Target="https://drive.google.com/file/d/1Nkq5hL3KNOnJJ5StbKrKnTAB-65yRQNv/view?usp=drive_link" TargetMode="External"/><Relationship Id="rId499" Type="http://schemas.openxmlformats.org/officeDocument/2006/relationships/hyperlink" Target="https://www.youtube.com/watch?v=3nbalsyibKU" TargetMode="External"/><Relationship Id="rId498" Type="http://schemas.openxmlformats.org/officeDocument/2006/relationships/hyperlink" Target="https://drive.google.com/file/d/1weiznxHyjFb_-MIM_LXZcUlxNmAmU0yf/view?usp=drive_link" TargetMode="External"/><Relationship Id="rId497" Type="http://schemas.openxmlformats.org/officeDocument/2006/relationships/hyperlink" Target="https://www.youtube.com/watch?v=qEMB3ye5sUs" TargetMode="External"/><Relationship Id="rId496" Type="http://schemas.openxmlformats.org/officeDocument/2006/relationships/hyperlink" Target="https://www.youtube.com/watch?v=3nbalsyibKU" TargetMode="External"/><Relationship Id="rId907" Type="http://schemas.openxmlformats.org/officeDocument/2006/relationships/hyperlink" Target="https://www.youtube.com/watch?v=mxsYHiDVNlk" TargetMode="External"/><Relationship Id="rId906" Type="http://schemas.openxmlformats.org/officeDocument/2006/relationships/hyperlink" Target="https://drive.google.com/file/d/1gojXrjho5m5usosBSU6iYaFmau31t6yw/view?usp=drive_link" TargetMode="External"/><Relationship Id="rId905" Type="http://schemas.openxmlformats.org/officeDocument/2006/relationships/hyperlink" Target="https://www.youtube.com/watch?v=XDkmHHyuIMI" TargetMode="External"/><Relationship Id="rId904" Type="http://schemas.openxmlformats.org/officeDocument/2006/relationships/hyperlink" Target="https://www.youtube.com/watch?v=o5QRdHH8aeQ" TargetMode="External"/><Relationship Id="rId909" Type="http://schemas.openxmlformats.org/officeDocument/2006/relationships/hyperlink" Target="https://drive.google.com/file/d/1lZLbckIeBkmXQkQQTTLgi3Pjirk8HlKg/view?usp=drive_link" TargetMode="External"/><Relationship Id="rId908" Type="http://schemas.openxmlformats.org/officeDocument/2006/relationships/hyperlink" Target="https://www.youtube.com/watch?v=sWxekRB2DLo" TargetMode="External"/><Relationship Id="rId903" Type="http://schemas.openxmlformats.org/officeDocument/2006/relationships/hyperlink" Target="https://drive.google.com/file/d/1-iT5pX-3TmdX51hLNeQI26BrAJp57r1Z/view?usp=drive_link" TargetMode="External"/><Relationship Id="rId902" Type="http://schemas.openxmlformats.org/officeDocument/2006/relationships/hyperlink" Target="https://www.youtube.com/watch?v=tQA7rfJj52E" TargetMode="External"/><Relationship Id="rId901" Type="http://schemas.openxmlformats.org/officeDocument/2006/relationships/hyperlink" Target="https://www.youtube.com/watch?v=BHTMuHvmarU" TargetMode="External"/><Relationship Id="rId900" Type="http://schemas.openxmlformats.org/officeDocument/2006/relationships/hyperlink" Target="https://drive.google.com/file/d/1wxmXrxodAw8RUHJIwRBoJ7tiBrBZu_4R/view?usp=drive_link" TargetMode="External"/><Relationship Id="rId929" Type="http://schemas.openxmlformats.org/officeDocument/2006/relationships/hyperlink" Target="https://www.youtube.com/watch?v=WjJCXy0wpoc" TargetMode="External"/><Relationship Id="rId928" Type="http://schemas.openxmlformats.org/officeDocument/2006/relationships/hyperlink" Target="https://www.youtube.com/watch?v=JVcbDb3e-6w" TargetMode="External"/><Relationship Id="rId927" Type="http://schemas.openxmlformats.org/officeDocument/2006/relationships/hyperlink" Target="https://drive.google.com/file/d/1HO45CHm0qfcp2tq-kOoq3ZmZ6h2ehbyh/view?usp=drive_link" TargetMode="External"/><Relationship Id="rId926" Type="http://schemas.openxmlformats.org/officeDocument/2006/relationships/hyperlink" Target="https://www.youtube.com/watch?v=V_t0XGpK19c" TargetMode="External"/><Relationship Id="rId921" Type="http://schemas.openxmlformats.org/officeDocument/2006/relationships/hyperlink" Target="https://drive.google.com/file/d/1Rp34E8u_KO-inB0xzH-eq5coSB-nMtyR/view?usp=drive_link" TargetMode="External"/><Relationship Id="rId920" Type="http://schemas.openxmlformats.org/officeDocument/2006/relationships/hyperlink" Target="https://www.youtube.com/watch?v=B2ZKVvac6t8" TargetMode="External"/><Relationship Id="rId925" Type="http://schemas.openxmlformats.org/officeDocument/2006/relationships/hyperlink" Target="https://www.youtube.com/watch?v=ji4ilvfmTEw" TargetMode="External"/><Relationship Id="rId924" Type="http://schemas.openxmlformats.org/officeDocument/2006/relationships/hyperlink" Target="https://drive.google.com/file/d/1iWjfIAuX0t2W2vvq-D1sCzu0aXX-C16r/view?usp=drive_link" TargetMode="External"/><Relationship Id="rId923" Type="http://schemas.openxmlformats.org/officeDocument/2006/relationships/hyperlink" Target="https://www.youtube.com/watch?v=V_t0XGpK19c" TargetMode="External"/><Relationship Id="rId922" Type="http://schemas.openxmlformats.org/officeDocument/2006/relationships/hyperlink" Target="https://www.youtube.com/watch?v=ZGIPntpFCOc" TargetMode="External"/><Relationship Id="rId918" Type="http://schemas.openxmlformats.org/officeDocument/2006/relationships/hyperlink" Target="https://drive.google.com/file/d/1HqcdodaE4ZSuK4KfOVSnAUVRA46QnFY3/view?usp=drive_link" TargetMode="External"/><Relationship Id="rId917" Type="http://schemas.openxmlformats.org/officeDocument/2006/relationships/hyperlink" Target="https://www.youtube.com/watch?v=85059fHbL-8" TargetMode="External"/><Relationship Id="rId916" Type="http://schemas.openxmlformats.org/officeDocument/2006/relationships/hyperlink" Target="https://www.youtube.com/watch?v=YL10H_EcB-E" TargetMode="External"/><Relationship Id="rId915" Type="http://schemas.openxmlformats.org/officeDocument/2006/relationships/hyperlink" Target="https://drive.google.com/file/d/1jorx5MHBl6ZkhI_anGhZlL8V7Qzz3KVR/view?usp=drive_link" TargetMode="External"/><Relationship Id="rId919" Type="http://schemas.openxmlformats.org/officeDocument/2006/relationships/hyperlink" Target="https://www.youtube.com/watch?v=QA2TBiIsdT0" TargetMode="External"/><Relationship Id="rId910" Type="http://schemas.openxmlformats.org/officeDocument/2006/relationships/hyperlink" Target="https://www.youtube.com/watch?v=7rrSuhFC7I0" TargetMode="External"/><Relationship Id="rId914" Type="http://schemas.openxmlformats.org/officeDocument/2006/relationships/hyperlink" Target="https://www.youtube.com/watch?v=_ra_c-V-NSQ" TargetMode="External"/><Relationship Id="rId913" Type="http://schemas.openxmlformats.org/officeDocument/2006/relationships/hyperlink" Target="https://www.youtube.com/watch?v=JNL6f1xkie4" TargetMode="External"/><Relationship Id="rId912" Type="http://schemas.openxmlformats.org/officeDocument/2006/relationships/hyperlink" Target="https://drive.google.com/file/d/1o9RIPnTHvkoHw6FL9f6NzkfIdCY0we_5/view?usp=drive_link" TargetMode="External"/><Relationship Id="rId911" Type="http://schemas.openxmlformats.org/officeDocument/2006/relationships/hyperlink" Target="https://www.youtube.com/watch?v=OeXajJYLVBQ" TargetMode="External"/><Relationship Id="rId866" Type="http://schemas.openxmlformats.org/officeDocument/2006/relationships/hyperlink" Target="https://www.youtube.com/watch?v=SnY-tuXRDXo" TargetMode="External"/><Relationship Id="rId865" Type="http://schemas.openxmlformats.org/officeDocument/2006/relationships/hyperlink" Target="https://www.youtube.com/watch?v=eKw3Aq0vvbo" TargetMode="External"/><Relationship Id="rId864" Type="http://schemas.openxmlformats.org/officeDocument/2006/relationships/hyperlink" Target="https://drive.google.com/file/d/1Z4foOM2c5ZkDJkc6AwBmaZ-1-wUnJgMe/view?usp=drive_link" TargetMode="External"/><Relationship Id="rId863" Type="http://schemas.openxmlformats.org/officeDocument/2006/relationships/hyperlink" Target="https://www.youtube.com/watch?v=AgP4J9m1iVM" TargetMode="External"/><Relationship Id="rId869" Type="http://schemas.openxmlformats.org/officeDocument/2006/relationships/hyperlink" Target="https://www.youtube.com/watch?v=XEM1HkFFaCo" TargetMode="External"/><Relationship Id="rId868" Type="http://schemas.openxmlformats.org/officeDocument/2006/relationships/hyperlink" Target="https://www.youtube.com/watch?v=733mgqrzNKs" TargetMode="External"/><Relationship Id="rId867" Type="http://schemas.openxmlformats.org/officeDocument/2006/relationships/hyperlink" Target="https://drive.google.com/file/d/1-13GsFDAQI7Ej8STb-HEikvwz-X7v8Xp/view?usp=drive_link" TargetMode="External"/><Relationship Id="rId862" Type="http://schemas.openxmlformats.org/officeDocument/2006/relationships/hyperlink" Target="https://www.youtube.com/watch?v=uX2w0b8Qlss" TargetMode="External"/><Relationship Id="rId861" Type="http://schemas.openxmlformats.org/officeDocument/2006/relationships/hyperlink" Target="https://drive.google.com/file/d/1dLs9YEVxALfE4wNzPzY_T8oDNHxkR1K5/view?usp=drive_link" TargetMode="External"/><Relationship Id="rId860" Type="http://schemas.openxmlformats.org/officeDocument/2006/relationships/hyperlink" Target="https://www.youtube.com/watch?v=u69h1VL-itY" TargetMode="External"/><Relationship Id="rId855" Type="http://schemas.openxmlformats.org/officeDocument/2006/relationships/hyperlink" Target="https://drive.google.com/file/d/1bd6cH_ew2TC_YAm9bboAV8hxb1c9VrB4/view?usp=drive_link" TargetMode="External"/><Relationship Id="rId854" Type="http://schemas.openxmlformats.org/officeDocument/2006/relationships/hyperlink" Target="https://www.youtube.com/watch?v=z1Rw_7n_x7g" TargetMode="External"/><Relationship Id="rId853" Type="http://schemas.openxmlformats.org/officeDocument/2006/relationships/hyperlink" Target="https://www.youtube.com/watch?v=s-5_H3z-Cv0" TargetMode="External"/><Relationship Id="rId852" Type="http://schemas.openxmlformats.org/officeDocument/2006/relationships/hyperlink" Target="https://drive.google.com/file/d/1uhUtgXfIk3B7BC74scQPKy6-H-Jf3KHG/view?usp=drive_link" TargetMode="External"/><Relationship Id="rId859" Type="http://schemas.openxmlformats.org/officeDocument/2006/relationships/hyperlink" Target="https://www.youtube.com/watch?v=iewvEGWARBY" TargetMode="External"/><Relationship Id="rId858" Type="http://schemas.openxmlformats.org/officeDocument/2006/relationships/hyperlink" Target="https://drive.google.com/file/d/1yBLKt9T9jaAiWyMP3dC-qCdRCW6hPJGx/view?usp=drive_link" TargetMode="External"/><Relationship Id="rId857" Type="http://schemas.openxmlformats.org/officeDocument/2006/relationships/hyperlink" Target="https://www.youtube.com/watch?v=w1j8I7j2_ug" TargetMode="External"/><Relationship Id="rId856" Type="http://schemas.openxmlformats.org/officeDocument/2006/relationships/hyperlink" Target="https://www.youtube.com/watch?v=0E3PuHiDU9U" TargetMode="External"/><Relationship Id="rId851" Type="http://schemas.openxmlformats.org/officeDocument/2006/relationships/hyperlink" Target="https://www.youtube.com/watch?v=CzP-Ov1jMRw" TargetMode="External"/><Relationship Id="rId850" Type="http://schemas.openxmlformats.org/officeDocument/2006/relationships/hyperlink" Target="https://www.youtube.com/watch?v=57gz50uTPqM" TargetMode="External"/><Relationship Id="rId409" Type="http://schemas.openxmlformats.org/officeDocument/2006/relationships/hyperlink" Target="https://www.youtube.com/watch?v=Rgr1vRjxzFg" TargetMode="External"/><Relationship Id="rId404" Type="http://schemas.openxmlformats.org/officeDocument/2006/relationships/hyperlink" Target="https://www.youtube.com/watch?v=Awisu8nBnQw" TargetMode="External"/><Relationship Id="rId888" Type="http://schemas.openxmlformats.org/officeDocument/2006/relationships/hyperlink" Target="https://drive.google.com/file/d/1LnhADhgThZ0_Ei4YbCDfua23dzOi9fgp/view?usp=drive_link" TargetMode="External"/><Relationship Id="rId403" Type="http://schemas.openxmlformats.org/officeDocument/2006/relationships/hyperlink" Target="https://www.youtube.com/watch?v=Z9b8nnvpim0" TargetMode="External"/><Relationship Id="rId887" Type="http://schemas.openxmlformats.org/officeDocument/2006/relationships/hyperlink" Target="https://www.youtube.com/watch?v=mYWouNG6blQ" TargetMode="External"/><Relationship Id="rId402" Type="http://schemas.openxmlformats.org/officeDocument/2006/relationships/hyperlink" Target="https://drive.google.com/file/d/1i1GO0lkSdKebbw1OxGM-HeYisWD5gUVA/view?usp=drive_link" TargetMode="External"/><Relationship Id="rId886" Type="http://schemas.openxmlformats.org/officeDocument/2006/relationships/hyperlink" Target="https://www.youtube.com/watch?v=Rm6UdfRs3gw" TargetMode="External"/><Relationship Id="rId401" Type="http://schemas.openxmlformats.org/officeDocument/2006/relationships/hyperlink" Target="https://www.youtube.com/watch?v=nN6-Qn7WgZ8" TargetMode="External"/><Relationship Id="rId885" Type="http://schemas.openxmlformats.org/officeDocument/2006/relationships/hyperlink" Target="https://drive.google.com/file/d/1-y65qwbsGfghO3FxSePLU4Azv8Hx4O8u/view?usp=drive_link" TargetMode="External"/><Relationship Id="rId408" Type="http://schemas.openxmlformats.org/officeDocument/2006/relationships/hyperlink" Target="https://drive.google.com/file/d/11vPUHZFmS-5sfJYgWhqcS1SXCaCGn8xj/view?usp=drive_link" TargetMode="External"/><Relationship Id="rId407" Type="http://schemas.openxmlformats.org/officeDocument/2006/relationships/hyperlink" Target="https://www.youtube.com/watch?v=OoPEguAmuVk" TargetMode="External"/><Relationship Id="rId406" Type="http://schemas.openxmlformats.org/officeDocument/2006/relationships/hyperlink" Target="https://www.youtube.com/watch?v=9G7ZWwlR_tQ" TargetMode="External"/><Relationship Id="rId405" Type="http://schemas.openxmlformats.org/officeDocument/2006/relationships/hyperlink" Target="https://drive.google.com/file/d/12IbpBqgTgOmxRpsEbWZhzJrQ0ikQnEvH/view?usp=drive_link" TargetMode="External"/><Relationship Id="rId889" Type="http://schemas.openxmlformats.org/officeDocument/2006/relationships/hyperlink" Target="https://www.youtube.com/watch?v=mec-QpjQMXY" TargetMode="External"/><Relationship Id="rId880" Type="http://schemas.openxmlformats.org/officeDocument/2006/relationships/hyperlink" Target="https://www.youtube.com/watch?v=6WCfVjUTTEY" TargetMode="External"/><Relationship Id="rId400" Type="http://schemas.openxmlformats.org/officeDocument/2006/relationships/hyperlink" Target="https://www.youtube.com/watch?v=N9VIsauE0RA" TargetMode="External"/><Relationship Id="rId884" Type="http://schemas.openxmlformats.org/officeDocument/2006/relationships/hyperlink" Target="https://www.youtube.com/watch?v=iAfJwMm6hGw" TargetMode="External"/><Relationship Id="rId883" Type="http://schemas.openxmlformats.org/officeDocument/2006/relationships/hyperlink" Target="https://www.youtube.com/watch?v=H3tg4bH5JuY" TargetMode="External"/><Relationship Id="rId882" Type="http://schemas.openxmlformats.org/officeDocument/2006/relationships/hyperlink" Target="https://drive.google.com/file/d/1jV6oV4nFi4wmHbjszcM9wztGPGLMB5Jv/view?usp=drive_link" TargetMode="External"/><Relationship Id="rId881" Type="http://schemas.openxmlformats.org/officeDocument/2006/relationships/hyperlink" Target="https://www.youtube.com/watch?v=uTx-PvjqO4U" TargetMode="External"/><Relationship Id="rId877" Type="http://schemas.openxmlformats.org/officeDocument/2006/relationships/hyperlink" Target="https://www.youtube.com/watch?v=3SgVUlEcOBU" TargetMode="External"/><Relationship Id="rId876" Type="http://schemas.openxmlformats.org/officeDocument/2006/relationships/hyperlink" Target="https://drive.google.com/file/d/1VoFmWBG8tFh8wIFeYuXQW9_9cjQ-7FmF/view?usp=drive_link" TargetMode="External"/><Relationship Id="rId875" Type="http://schemas.openxmlformats.org/officeDocument/2006/relationships/hyperlink" Target="https://www.youtube.com/watch?v=l8-1mOpGgIE" TargetMode="External"/><Relationship Id="rId874" Type="http://schemas.openxmlformats.org/officeDocument/2006/relationships/hyperlink" Target="https://www.youtube.com/watch?v=4LSktB7Pk_c" TargetMode="External"/><Relationship Id="rId879" Type="http://schemas.openxmlformats.org/officeDocument/2006/relationships/hyperlink" Target="https://drive.google.com/file/d/1thrA6fcsF_vG3XN4PPJCfvBgQJjioCqy/view?usp=drive_link" TargetMode="External"/><Relationship Id="rId878" Type="http://schemas.openxmlformats.org/officeDocument/2006/relationships/hyperlink" Target="https://www.youtube.com/watch?v=V_2fN4MqFmw" TargetMode="External"/><Relationship Id="rId873" Type="http://schemas.openxmlformats.org/officeDocument/2006/relationships/hyperlink" Target="https://drive.google.com/file/d/1BMiSJoOmy-TEimcwlWFL8B5G4h8_4gZD/view?usp=drive_link" TargetMode="External"/><Relationship Id="rId872" Type="http://schemas.openxmlformats.org/officeDocument/2006/relationships/hyperlink" Target="https://www.youtube.com/watch?v=iTLEACeRdTw" TargetMode="External"/><Relationship Id="rId871" Type="http://schemas.openxmlformats.org/officeDocument/2006/relationships/hyperlink" Target="https://www.youtube.com/watch?v=ks33lMoxst0" TargetMode="External"/><Relationship Id="rId870" Type="http://schemas.openxmlformats.org/officeDocument/2006/relationships/hyperlink" Target="https://drive.google.com/file/d/1UTc9bY1ivgmPJPxSk8Ii9CDe8Y-YoKWR/view?usp=drive_link" TargetMode="External"/><Relationship Id="rId829" Type="http://schemas.openxmlformats.org/officeDocument/2006/relationships/hyperlink" Target="https://www.youtube.com/watch?v=eBYbnYNl0rw" TargetMode="External"/><Relationship Id="rId828" Type="http://schemas.openxmlformats.org/officeDocument/2006/relationships/hyperlink" Target="https://drive.google.com/file/d/1Nu1sZABJLGVFBOSB22VAJlq9A1XbGqZD/view?usp=drive_link" TargetMode="External"/><Relationship Id="rId827" Type="http://schemas.openxmlformats.org/officeDocument/2006/relationships/hyperlink" Target="https://www.youtube.com/watch?v=a-wAKWHf3cE" TargetMode="External"/><Relationship Id="rId822" Type="http://schemas.openxmlformats.org/officeDocument/2006/relationships/hyperlink" Target="https://drive.google.com/file/d/1zztZZBH0QGTIajTl7M20V3DXcG1AcmFE/view?usp=drive_link" TargetMode="External"/><Relationship Id="rId821" Type="http://schemas.openxmlformats.org/officeDocument/2006/relationships/hyperlink" Target="https://www.youtube.com/watch?v=o_Bb1-rKtd4" TargetMode="External"/><Relationship Id="rId820" Type="http://schemas.openxmlformats.org/officeDocument/2006/relationships/hyperlink" Target="https://www.youtube.com/watch?v=jDNalKBb3aA" TargetMode="External"/><Relationship Id="rId826" Type="http://schemas.openxmlformats.org/officeDocument/2006/relationships/hyperlink" Target="https://www.youtube.com/watch?v=gX9aKDeAOz4" TargetMode="External"/><Relationship Id="rId825" Type="http://schemas.openxmlformats.org/officeDocument/2006/relationships/hyperlink" Target="https://drive.google.com/file/d/1yjcwm6G3ekPTC3oW7VnofSNMyLpF6qgQ/view?usp=drive_link" TargetMode="External"/><Relationship Id="rId824" Type="http://schemas.openxmlformats.org/officeDocument/2006/relationships/hyperlink" Target="https://www.youtube.com/watch?v=18IGJAWeceI" TargetMode="External"/><Relationship Id="rId823" Type="http://schemas.openxmlformats.org/officeDocument/2006/relationships/hyperlink" Target="https://www.youtube.com/watch?v=MdIfefLcdoU" TargetMode="External"/><Relationship Id="rId819" Type="http://schemas.openxmlformats.org/officeDocument/2006/relationships/hyperlink" Target="https://drive.google.com/file/d/1iZttPwHlIu325l6PI-NYsxB0r3OMQ2_P/view?usp=drive_link" TargetMode="External"/><Relationship Id="rId818" Type="http://schemas.openxmlformats.org/officeDocument/2006/relationships/hyperlink" Target="https://www.youtube.com/watch?v=-ZvJWbcTzq0" TargetMode="External"/><Relationship Id="rId817" Type="http://schemas.openxmlformats.org/officeDocument/2006/relationships/hyperlink" Target="https://www.youtube.com/watch?v=I8BLj7cRM7c" TargetMode="External"/><Relationship Id="rId816" Type="http://schemas.openxmlformats.org/officeDocument/2006/relationships/hyperlink" Target="https://drive.google.com/file/d/18TSM2ac6qHFZhPPkdb0CCGZVwP1_wJxS/view?usp=drive_link" TargetMode="External"/><Relationship Id="rId811" Type="http://schemas.openxmlformats.org/officeDocument/2006/relationships/hyperlink" Target="https://www.youtube.com/watch?v=TUOQZjotyAQ" TargetMode="External"/><Relationship Id="rId810" Type="http://schemas.openxmlformats.org/officeDocument/2006/relationships/hyperlink" Target="https://drive.google.com/file/d/1TXOb2XhoSIES9AZJuzMFSxTbyGYdoAD9/view?usp=drive_link" TargetMode="External"/><Relationship Id="rId815" Type="http://schemas.openxmlformats.org/officeDocument/2006/relationships/hyperlink" Target="https://www.youtube.com/watch?v=lP_C3D9DG38" TargetMode="External"/><Relationship Id="rId814" Type="http://schemas.openxmlformats.org/officeDocument/2006/relationships/hyperlink" Target="https://www.youtube.com/watch?v=w_GZqhAR0I4" TargetMode="External"/><Relationship Id="rId813" Type="http://schemas.openxmlformats.org/officeDocument/2006/relationships/hyperlink" Target="https://drive.google.com/file/d/15y9LjgGe14ZEilQ67rIJ-IYOWnSBQXxi/view?usp=drive_link" TargetMode="External"/><Relationship Id="rId812" Type="http://schemas.openxmlformats.org/officeDocument/2006/relationships/hyperlink" Target="https://www.youtube.com/watch?v=nqTbRXd_sRk" TargetMode="External"/><Relationship Id="rId849" Type="http://schemas.openxmlformats.org/officeDocument/2006/relationships/hyperlink" Target="https://drive.google.com/file/d/1Vz1LqoZxy2QVG1TA-9SrX9Kh9BjYuNjl/view?usp=drive_link" TargetMode="External"/><Relationship Id="rId844" Type="http://schemas.openxmlformats.org/officeDocument/2006/relationships/hyperlink" Target="https://www.youtube.com/watch?v=hZvjH3Az87A" TargetMode="External"/><Relationship Id="rId843" Type="http://schemas.openxmlformats.org/officeDocument/2006/relationships/hyperlink" Target="https://drive.google.com/file/d/1ik9WggQOM_QSfu6iQSwK6BKJzZpXLPEx/view?usp=drive_link" TargetMode="External"/><Relationship Id="rId842" Type="http://schemas.openxmlformats.org/officeDocument/2006/relationships/hyperlink" Target="https://www.youtube.com/watch?v=Rrr3bMawGpE" TargetMode="External"/><Relationship Id="rId841" Type="http://schemas.openxmlformats.org/officeDocument/2006/relationships/hyperlink" Target="https://www.youtube.com/watch?v=LU_6amWC6H8" TargetMode="External"/><Relationship Id="rId848" Type="http://schemas.openxmlformats.org/officeDocument/2006/relationships/hyperlink" Target="https://www.youtube.com/watch?v=xHxsG3oMbNo" TargetMode="External"/><Relationship Id="rId847" Type="http://schemas.openxmlformats.org/officeDocument/2006/relationships/hyperlink" Target="https://www.youtube.com/watch?v=Mioqyv_IW3E" TargetMode="External"/><Relationship Id="rId846" Type="http://schemas.openxmlformats.org/officeDocument/2006/relationships/hyperlink" Target="https://drive.google.com/file/d/1EBGJ4nbLLzl-Z2F4G-jluXh1kvposypR/view?usp=drive_link" TargetMode="External"/><Relationship Id="rId845" Type="http://schemas.openxmlformats.org/officeDocument/2006/relationships/hyperlink" Target="https://www.youtube.com/watch?v=Uoz7gLWThkM" TargetMode="External"/><Relationship Id="rId840" Type="http://schemas.openxmlformats.org/officeDocument/2006/relationships/hyperlink" Target="https://drive.google.com/file/d/1hY6OglvTmBOzwC7LEqlU6QEw99fQLjUV/view?usp=drive_link" TargetMode="External"/><Relationship Id="rId839" Type="http://schemas.openxmlformats.org/officeDocument/2006/relationships/hyperlink" Target="https://www.youtube.com/watch?v=wuMMIzYVSJw" TargetMode="External"/><Relationship Id="rId838" Type="http://schemas.openxmlformats.org/officeDocument/2006/relationships/hyperlink" Target="https://www.youtube.com/watch?v=NNhyZFHAzaA" TargetMode="External"/><Relationship Id="rId833" Type="http://schemas.openxmlformats.org/officeDocument/2006/relationships/hyperlink" Target="https://www.youtube.com/watch?v=6rAnaxRybWk" TargetMode="External"/><Relationship Id="rId832" Type="http://schemas.openxmlformats.org/officeDocument/2006/relationships/hyperlink" Target="https://www.youtube.com/watch?v=roap32sTgPk" TargetMode="External"/><Relationship Id="rId831" Type="http://schemas.openxmlformats.org/officeDocument/2006/relationships/hyperlink" Target="https://drive.google.com/file/d/1ZWX8TDBwWcfSax_3ARrc3H1xPcEqg4Ke/view?usp=drive_link" TargetMode="External"/><Relationship Id="rId830" Type="http://schemas.openxmlformats.org/officeDocument/2006/relationships/hyperlink" Target="https://www.youtube.com/watch?v=zXso0Y_jspU" TargetMode="External"/><Relationship Id="rId837" Type="http://schemas.openxmlformats.org/officeDocument/2006/relationships/hyperlink" Target="https://drive.google.com/file/d/16yvJbOqwgQXDYa4oqnkxQpLoBuNm_c-a/view?usp=drive_link" TargetMode="External"/><Relationship Id="rId836" Type="http://schemas.openxmlformats.org/officeDocument/2006/relationships/hyperlink" Target="https://www.youtube.com/watch?v=VMKr6fQ6xRs" TargetMode="External"/><Relationship Id="rId835" Type="http://schemas.openxmlformats.org/officeDocument/2006/relationships/hyperlink" Target="https://www.youtube.com/watch?v=FfdpupKByiU" TargetMode="External"/><Relationship Id="rId834" Type="http://schemas.openxmlformats.org/officeDocument/2006/relationships/hyperlink" Target="https://drive.google.com/file/d/1Zm3EWqxkZIgdyTI6BYjdqtVeC9UWXPOJ/view?usp=drive_link" TargetMode="External"/><Relationship Id="rId469" Type="http://schemas.openxmlformats.org/officeDocument/2006/relationships/hyperlink" Target="https://www.youtube.com/watch?v=TXrOpjG4dUs" TargetMode="External"/><Relationship Id="rId468" Type="http://schemas.openxmlformats.org/officeDocument/2006/relationships/hyperlink" Target="https://drive.google.com/file/d/1B4j_pR1ZRXAADo3DEqNYuwREi3OOPRyN/view?usp=drive_link" TargetMode="External"/><Relationship Id="rId467" Type="http://schemas.openxmlformats.org/officeDocument/2006/relationships/hyperlink" Target="https://www.youtube.com/watch?v=51oWIBcgLds" TargetMode="External"/><Relationship Id="rId462" Type="http://schemas.openxmlformats.org/officeDocument/2006/relationships/hyperlink" Target="https://drive.google.com/file/d/1Wkz_KzsDW7l3-fVNS3ydFy3FshA7RB0Z/view?usp=drive_link" TargetMode="External"/><Relationship Id="rId461" Type="http://schemas.openxmlformats.org/officeDocument/2006/relationships/hyperlink" Target="https://www.youtube.com/watch?v=PBsvlqL-Mfw" TargetMode="External"/><Relationship Id="rId460" Type="http://schemas.openxmlformats.org/officeDocument/2006/relationships/hyperlink" Target="https://www.youtube.com/watch?v=bTz_tx460EY" TargetMode="External"/><Relationship Id="rId466" Type="http://schemas.openxmlformats.org/officeDocument/2006/relationships/hyperlink" Target="https://www.youtube.com/watch?v=V41_kZuOE0w" TargetMode="External"/><Relationship Id="rId465" Type="http://schemas.openxmlformats.org/officeDocument/2006/relationships/hyperlink" Target="https://drive.google.com/file/d/1kYBTM61ruP4Ufj60DdR2vpqvyW9Ci_ER/view?usp=drive_link" TargetMode="External"/><Relationship Id="rId464" Type="http://schemas.openxmlformats.org/officeDocument/2006/relationships/hyperlink" Target="https://www.youtube.com/watch?v=K6zac1OfRVY" TargetMode="External"/><Relationship Id="rId463" Type="http://schemas.openxmlformats.org/officeDocument/2006/relationships/hyperlink" Target="https://www.youtube.com/watch?v=snX4Wf7PGts" TargetMode="External"/><Relationship Id="rId459" Type="http://schemas.openxmlformats.org/officeDocument/2006/relationships/hyperlink" Target="https://drive.google.com/file/d/17Zdp7II5ygluKsioBO6ghDXyIyJRuVEp/view?usp=drive_link" TargetMode="External"/><Relationship Id="rId458" Type="http://schemas.openxmlformats.org/officeDocument/2006/relationships/hyperlink" Target="https://www.youtube.com/watch?v=HM47eI3nnM8" TargetMode="External"/><Relationship Id="rId457" Type="http://schemas.openxmlformats.org/officeDocument/2006/relationships/hyperlink" Target="https://www.youtube.com/watch?v=FPh6EDv0Eew" TargetMode="External"/><Relationship Id="rId456" Type="http://schemas.openxmlformats.org/officeDocument/2006/relationships/hyperlink" Target="https://drive.google.com/file/d/18fogXtZM-dt6Nw0UcsOLQzcoU5Ubv_Pe/view?usp=drive_link" TargetMode="External"/><Relationship Id="rId451" Type="http://schemas.openxmlformats.org/officeDocument/2006/relationships/hyperlink" Target="https://www.youtube.com/watch?v=AaR1mPrdbTc" TargetMode="External"/><Relationship Id="rId450" Type="http://schemas.openxmlformats.org/officeDocument/2006/relationships/hyperlink" Target="https://drive.google.com/file/d/1TfqcnNBcK3UMiCJTFKoKweC-44TmoEoH/view?usp=drive_link" TargetMode="External"/><Relationship Id="rId455" Type="http://schemas.openxmlformats.org/officeDocument/2006/relationships/hyperlink" Target="https://www.youtube.com/watch?v=3SiqBg8Gu6c" TargetMode="External"/><Relationship Id="rId454" Type="http://schemas.openxmlformats.org/officeDocument/2006/relationships/hyperlink" Target="https://www.youtube.com/watch?v=AaR1mPrdbTc" TargetMode="External"/><Relationship Id="rId453" Type="http://schemas.openxmlformats.org/officeDocument/2006/relationships/hyperlink" Target="https://drive.google.com/file/d/1AYISgtBPaykznsvHQKFd_xaCy50xGr6K/view?usp=drive_link" TargetMode="External"/><Relationship Id="rId452" Type="http://schemas.openxmlformats.org/officeDocument/2006/relationships/hyperlink" Target="https://www.youtube.com/watch?v=km17coUdncM" TargetMode="External"/><Relationship Id="rId491" Type="http://schemas.openxmlformats.org/officeDocument/2006/relationships/hyperlink" Target="https://www.youtube.com/watch?v=CfhQM81uRjQ" TargetMode="External"/><Relationship Id="rId490" Type="http://schemas.openxmlformats.org/officeDocument/2006/relationships/hyperlink" Target="https://www.youtube.com/watch?v=8W0iZk8Yxhs" TargetMode="External"/><Relationship Id="rId489" Type="http://schemas.openxmlformats.org/officeDocument/2006/relationships/hyperlink" Target="https://drive.google.com/file/d/1AxvOCRiwBgHj4FAyAsUg_rmFDRYoLS4Y/view?usp=drive_link" TargetMode="External"/><Relationship Id="rId484" Type="http://schemas.openxmlformats.org/officeDocument/2006/relationships/hyperlink" Target="https://www.youtube.com/watch?v=oLhohwfwf_U" TargetMode="External"/><Relationship Id="rId483" Type="http://schemas.openxmlformats.org/officeDocument/2006/relationships/hyperlink" Target="https://drive.google.com/file/d/1R_xYd2NiPvfuPabs5gzkELh6v_8TzayV/view?usp=drive_link" TargetMode="External"/><Relationship Id="rId482" Type="http://schemas.openxmlformats.org/officeDocument/2006/relationships/hyperlink" Target="https://www.youtube.com/watch?v=uJtDzdgT83M" TargetMode="External"/><Relationship Id="rId481" Type="http://schemas.openxmlformats.org/officeDocument/2006/relationships/hyperlink" Target="https://www.youtube.com/watch?v=oLhohwfwf_U" TargetMode="External"/><Relationship Id="rId488" Type="http://schemas.openxmlformats.org/officeDocument/2006/relationships/hyperlink" Target="https://www.youtube.com/watch?v=A_I95Nqm9Bg" TargetMode="External"/><Relationship Id="rId487" Type="http://schemas.openxmlformats.org/officeDocument/2006/relationships/hyperlink" Target="https://www.youtube.com/watch?v=oLhohwfwf_U" TargetMode="External"/><Relationship Id="rId486" Type="http://schemas.openxmlformats.org/officeDocument/2006/relationships/hyperlink" Target="https://drive.google.com/file/d/1incvfXRYUC1PvTqSO3GBWZMNL9uZLIVT/view?usp=drive_link" TargetMode="External"/><Relationship Id="rId485" Type="http://schemas.openxmlformats.org/officeDocument/2006/relationships/hyperlink" Target="https://www.youtube.com/watch?v=sDUmG7IByR8" TargetMode="External"/><Relationship Id="rId480" Type="http://schemas.openxmlformats.org/officeDocument/2006/relationships/hyperlink" Target="https://drive.google.com/file/d/1T4-DtcOma3PUuh7tJo40S7t9FjIafu_J/view?usp=drive_link" TargetMode="External"/><Relationship Id="rId479" Type="http://schemas.openxmlformats.org/officeDocument/2006/relationships/hyperlink" Target="https://www.youtube.com/watch?v=OXwt37pTP0M" TargetMode="External"/><Relationship Id="rId478" Type="http://schemas.openxmlformats.org/officeDocument/2006/relationships/hyperlink" Target="https://www.youtube.com/watch?v=oLhohwfwf_U" TargetMode="External"/><Relationship Id="rId473" Type="http://schemas.openxmlformats.org/officeDocument/2006/relationships/hyperlink" Target="https://www.youtube.com/watch?v=cCVIFWIWMoI" TargetMode="External"/><Relationship Id="rId472" Type="http://schemas.openxmlformats.org/officeDocument/2006/relationships/hyperlink" Target="https://www.youtube.com/watch?v=TXrOpjG4dUs" TargetMode="External"/><Relationship Id="rId471" Type="http://schemas.openxmlformats.org/officeDocument/2006/relationships/hyperlink" Target="https://drive.google.com/file/d/17s8ZDQB7JEwBr73Kcli152dMq1pLtSwn/view?usp=drive_link" TargetMode="External"/><Relationship Id="rId470" Type="http://schemas.openxmlformats.org/officeDocument/2006/relationships/hyperlink" Target="https://www.youtube.com/watch?v=vD3lcjzkfzA" TargetMode="External"/><Relationship Id="rId477" Type="http://schemas.openxmlformats.org/officeDocument/2006/relationships/hyperlink" Target="https://drive.google.com/file/d/1wfjyzloJRptvDlLyp25uBH1ZQ6Wm4bv9/view?usp=drive_link" TargetMode="External"/><Relationship Id="rId476" Type="http://schemas.openxmlformats.org/officeDocument/2006/relationships/hyperlink" Target="https://www.youtube.com/watch?v=1RQtHkAbhxM" TargetMode="External"/><Relationship Id="rId475" Type="http://schemas.openxmlformats.org/officeDocument/2006/relationships/hyperlink" Target="https://www.youtube.com/watch?v=0F6lRMI_rHQ" TargetMode="External"/><Relationship Id="rId474" Type="http://schemas.openxmlformats.org/officeDocument/2006/relationships/hyperlink" Target="https://drive.google.com/file/d/1pVoWfAGwnlnNpi2jMLaGb0ceuHISDJeo/view?usp=drive_link" TargetMode="External"/><Relationship Id="rId426" Type="http://schemas.openxmlformats.org/officeDocument/2006/relationships/hyperlink" Target="https://drive.google.com/file/d/1gLsfHQimruqAq22vNapna1NzHBqYdzxS/view?usp=drive_link" TargetMode="External"/><Relationship Id="rId425" Type="http://schemas.openxmlformats.org/officeDocument/2006/relationships/hyperlink" Target="https://www.youtube.com/watch?v=bg_7jeBP7dY" TargetMode="External"/><Relationship Id="rId424" Type="http://schemas.openxmlformats.org/officeDocument/2006/relationships/hyperlink" Target="https://www.youtube.com/watch?v=lBDT2w5Wl84" TargetMode="External"/><Relationship Id="rId423" Type="http://schemas.openxmlformats.org/officeDocument/2006/relationships/hyperlink" Target="https://drive.google.com/file/d/1zLzohIKbSOg2kZ_WtRJ5GzlxQre1iS87/view?usp=drive_link" TargetMode="External"/><Relationship Id="rId429" Type="http://schemas.openxmlformats.org/officeDocument/2006/relationships/hyperlink" Target="https://drive.google.com/file/d/1jD2_MuGI36Rjs6Byz4jEDHfYFoMOiPWK/view?usp=drive_link" TargetMode="External"/><Relationship Id="rId428" Type="http://schemas.openxmlformats.org/officeDocument/2006/relationships/hyperlink" Target="https://www.youtube.com/watch?v=LSzffO_X_JA" TargetMode="External"/><Relationship Id="rId427" Type="http://schemas.openxmlformats.org/officeDocument/2006/relationships/hyperlink" Target="https://www.youtube.com/watch?v=L-0LuSw2bTM" TargetMode="External"/><Relationship Id="rId422" Type="http://schemas.openxmlformats.org/officeDocument/2006/relationships/hyperlink" Target="https://www.youtube.com/watch?v=O3xbWfRRFBg" TargetMode="External"/><Relationship Id="rId421" Type="http://schemas.openxmlformats.org/officeDocument/2006/relationships/hyperlink" Target="https://www.youtube.com/watch?v=lBDT2w5Wl84" TargetMode="External"/><Relationship Id="rId420" Type="http://schemas.openxmlformats.org/officeDocument/2006/relationships/hyperlink" Target="https://drive.google.com/file/d/1KAaPNKdWJJMBoFszMHl7i5pCmk3D7TMc/view?usp=drive_link" TargetMode="External"/><Relationship Id="rId415" Type="http://schemas.openxmlformats.org/officeDocument/2006/relationships/hyperlink" Target="https://www.youtube.com/watch?v=BMNj7-Okclk" TargetMode="External"/><Relationship Id="rId899" Type="http://schemas.openxmlformats.org/officeDocument/2006/relationships/hyperlink" Target="https://www.youtube.com/watch?v=JCHmxtPnckg" TargetMode="External"/><Relationship Id="rId414" Type="http://schemas.openxmlformats.org/officeDocument/2006/relationships/hyperlink" Target="https://drive.google.com/file/d/17HPCAhfYY1U9ErEohGMeBMo9hpOAQMVb/view?usp=drive_link" TargetMode="External"/><Relationship Id="rId898" Type="http://schemas.openxmlformats.org/officeDocument/2006/relationships/hyperlink" Target="https://www.youtube.com/watch?v=IPxQQNyCxas" TargetMode="External"/><Relationship Id="rId413" Type="http://schemas.openxmlformats.org/officeDocument/2006/relationships/hyperlink" Target="https://www.youtube.com/watch?v=VlgZ94-W3zQ" TargetMode="External"/><Relationship Id="rId897" Type="http://schemas.openxmlformats.org/officeDocument/2006/relationships/hyperlink" Target="https://drive.google.com/file/d/15gJG0wf7_fqbKtmHAzkM-thuDIeHkznC/view?usp=drive_link" TargetMode="External"/><Relationship Id="rId412" Type="http://schemas.openxmlformats.org/officeDocument/2006/relationships/hyperlink" Target="https://www.youtube.com/watch?v=s4W7LKK22_Q" TargetMode="External"/><Relationship Id="rId896" Type="http://schemas.openxmlformats.org/officeDocument/2006/relationships/hyperlink" Target="https://www.youtube.com/watch?v=hxVOB7-jIdw" TargetMode="External"/><Relationship Id="rId419" Type="http://schemas.openxmlformats.org/officeDocument/2006/relationships/hyperlink" Target="https://www.youtube.com/watch?v=UrVOR7VXUw0" TargetMode="External"/><Relationship Id="rId418" Type="http://schemas.openxmlformats.org/officeDocument/2006/relationships/hyperlink" Target="https://www.youtube.com/watch?v=SXMhCO2vYcE" TargetMode="External"/><Relationship Id="rId417" Type="http://schemas.openxmlformats.org/officeDocument/2006/relationships/hyperlink" Target="https://drive.google.com/file/d/1Lk6OYi04EUy-nRkJ110yST1HFBxVaeQu/view?usp=drive_link" TargetMode="External"/><Relationship Id="rId416" Type="http://schemas.openxmlformats.org/officeDocument/2006/relationships/hyperlink" Target="https://www.youtube.com/watch?v=SPiZ7ChNhQc" TargetMode="External"/><Relationship Id="rId891" Type="http://schemas.openxmlformats.org/officeDocument/2006/relationships/hyperlink" Target="https://drive.google.com/file/d/1ncBKF5U2fAD8Z0dqR5zffRtYrZNtsZpt/view?usp=drive_link" TargetMode="External"/><Relationship Id="rId890" Type="http://schemas.openxmlformats.org/officeDocument/2006/relationships/hyperlink" Target="https://www.youtube.com/watch?v=oNZCNq_23xg" TargetMode="External"/><Relationship Id="rId411" Type="http://schemas.openxmlformats.org/officeDocument/2006/relationships/hyperlink" Target="https://drive.google.com/file/d/1-58eWSIa5fqTyPNMe6QzHKb1yo_H-4r9/view?usp=drive_link" TargetMode="External"/><Relationship Id="rId895" Type="http://schemas.openxmlformats.org/officeDocument/2006/relationships/hyperlink" Target="https://www.youtube.com/watch?v=RuPMsK0mQC8" TargetMode="External"/><Relationship Id="rId410" Type="http://schemas.openxmlformats.org/officeDocument/2006/relationships/hyperlink" Target="https://www.youtube.com/watch?v=BVjmfERJqGM" TargetMode="External"/><Relationship Id="rId894" Type="http://schemas.openxmlformats.org/officeDocument/2006/relationships/hyperlink" Target="https://drive.google.com/file/d/1WNYkvu2nfwQIE55OW3r7z6fZlAX-V3HR/view?usp=drive_link" TargetMode="External"/><Relationship Id="rId893" Type="http://schemas.openxmlformats.org/officeDocument/2006/relationships/hyperlink" Target="https://www.youtube.com/watch?v=cqLsIM1Y1Wc" TargetMode="External"/><Relationship Id="rId892" Type="http://schemas.openxmlformats.org/officeDocument/2006/relationships/hyperlink" Target="https://www.youtube.com/watch?v=t4zfiBw0hwM" TargetMode="External"/><Relationship Id="rId448" Type="http://schemas.openxmlformats.org/officeDocument/2006/relationships/hyperlink" Target="https://www.youtube.com/watch?v=C9onjpQGpSg" TargetMode="External"/><Relationship Id="rId447" Type="http://schemas.openxmlformats.org/officeDocument/2006/relationships/hyperlink" Target="https://drive.google.com/file/d/1nVUo84ZUlrJdDYg-wv0l2jVfOFbmuexD/view?usp=drive_link" TargetMode="External"/><Relationship Id="rId446" Type="http://schemas.openxmlformats.org/officeDocument/2006/relationships/hyperlink" Target="https://www.youtube.com/watch?v=MS67iOqzrBQ" TargetMode="External"/><Relationship Id="rId445" Type="http://schemas.openxmlformats.org/officeDocument/2006/relationships/hyperlink" Target="https://www.youtube.com/watch?v=C9onjpQGpSg" TargetMode="External"/><Relationship Id="rId449" Type="http://schemas.openxmlformats.org/officeDocument/2006/relationships/hyperlink" Target="https://www.youtube.com/watch?v=aCJF5EBP9bk" TargetMode="External"/><Relationship Id="rId440" Type="http://schemas.openxmlformats.org/officeDocument/2006/relationships/hyperlink" Target="https://www.youtube.com/watch?v=4PZdqtkg1J4" TargetMode="External"/><Relationship Id="rId444" Type="http://schemas.openxmlformats.org/officeDocument/2006/relationships/hyperlink" Target="https://drive.google.com/file/d/1JEL1LnQJMcYlPLmM1LRXRTOfoRPrI70k/view?usp=drive_link" TargetMode="External"/><Relationship Id="rId443" Type="http://schemas.openxmlformats.org/officeDocument/2006/relationships/hyperlink" Target="https://www.youtube.com/watch?v=7BXO2T1Em7c" TargetMode="External"/><Relationship Id="rId442" Type="http://schemas.openxmlformats.org/officeDocument/2006/relationships/hyperlink" Target="https://www.youtube.com/watch?v=Ve6K10-Yx_M" TargetMode="External"/><Relationship Id="rId441" Type="http://schemas.openxmlformats.org/officeDocument/2006/relationships/hyperlink" Target="https://drive.google.com/file/d/1WOtkoCcCq7b_C4DbUFtDZSvDdLXMPv-z/view?usp=drive_link" TargetMode="External"/><Relationship Id="rId437" Type="http://schemas.openxmlformats.org/officeDocument/2006/relationships/hyperlink" Target="https://www.youtube.com/watch?v=Yf641dfieTE" TargetMode="External"/><Relationship Id="rId436" Type="http://schemas.openxmlformats.org/officeDocument/2006/relationships/hyperlink" Target="https://www.youtube.com/watch?v=Ve6K10-Yx_M" TargetMode="External"/><Relationship Id="rId435" Type="http://schemas.openxmlformats.org/officeDocument/2006/relationships/hyperlink" Target="https://drive.google.com/file/d/14MGmW-vq0ghK7PNPE35akZn8CxjBdY_S/view?usp=drive_link" TargetMode="External"/><Relationship Id="rId434" Type="http://schemas.openxmlformats.org/officeDocument/2006/relationships/hyperlink" Target="https://www.youtube.com/watch?v=4XYk6v_WXiA" TargetMode="External"/><Relationship Id="rId439" Type="http://schemas.openxmlformats.org/officeDocument/2006/relationships/hyperlink" Target="https://www.youtube.com/watch?v=Ve6K10-Yx_M" TargetMode="External"/><Relationship Id="rId438" Type="http://schemas.openxmlformats.org/officeDocument/2006/relationships/hyperlink" Target="https://drive.google.com/file/d/1GYz-w9q_5jtSKo448VNqyExLxa2R7_Ne/view?usp=drive_link" TargetMode="External"/><Relationship Id="rId433" Type="http://schemas.openxmlformats.org/officeDocument/2006/relationships/hyperlink" Target="https://www.youtube.com/watch?v=v5YT8GlSxoU" TargetMode="External"/><Relationship Id="rId432" Type="http://schemas.openxmlformats.org/officeDocument/2006/relationships/hyperlink" Target="https://drive.google.com/file/d/1IVKn_0iFPWPR0EOCStRtw_ApFAN_gP1s/view?usp=drive_link" TargetMode="External"/><Relationship Id="rId431" Type="http://schemas.openxmlformats.org/officeDocument/2006/relationships/hyperlink" Target="https://www.youtube.com/watch?v=vdlsPTpe9rk" TargetMode="External"/><Relationship Id="rId430" Type="http://schemas.openxmlformats.org/officeDocument/2006/relationships/hyperlink" Target="https://www.youtube.com/watch?v=L-0LuSw2b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youtube.com/watch?v=xtRnouplNs4" TargetMode="External"/><Relationship Id="rId194" Type="http://schemas.openxmlformats.org/officeDocument/2006/relationships/hyperlink" Target="https://www.youtube.com/watch?v=o_kCWNRTFic" TargetMode="External"/><Relationship Id="rId193" Type="http://schemas.openxmlformats.org/officeDocument/2006/relationships/hyperlink" Target="https://drive.google.com/file/d/1ORyqxW0jw968Zw0awvPvUZUqXtZZCOlm/view" TargetMode="External"/><Relationship Id="rId192" Type="http://schemas.openxmlformats.org/officeDocument/2006/relationships/hyperlink" Target="https://www.youtube.com/watch?v=IQYZ0AVYZKI" TargetMode="External"/><Relationship Id="rId191" Type="http://schemas.openxmlformats.org/officeDocument/2006/relationships/hyperlink" Target="https://drive.google.com/file/d/1-MpwjWcJ3MQsOGnbAF2TWJU0JCD14XCV/view" TargetMode="External"/><Relationship Id="rId187" Type="http://schemas.openxmlformats.org/officeDocument/2006/relationships/hyperlink" Target="https://drive.google.com/file/d/1ZaC5J-56QbhK-rj4mI8naTfSuieqi25a/view" TargetMode="External"/><Relationship Id="rId186" Type="http://schemas.openxmlformats.org/officeDocument/2006/relationships/hyperlink" Target="https://www.youtube.com/watch?v=55m0cX5ldDc" TargetMode="External"/><Relationship Id="rId185" Type="http://schemas.openxmlformats.org/officeDocument/2006/relationships/hyperlink" Target="https://drive.google.com/file/d/1Jd8DfhOI5a62Gbu7m3czqr77LawG6ooT/view" TargetMode="External"/><Relationship Id="rId184" Type="http://schemas.openxmlformats.org/officeDocument/2006/relationships/hyperlink" Target="https://www.youtube.com/watch?v=_AoZH3XAsQw" TargetMode="External"/><Relationship Id="rId189" Type="http://schemas.openxmlformats.org/officeDocument/2006/relationships/hyperlink" Target="https://drive.google.com/file/d/1c7ZBzcft9xQzPBY2Y8Q9k3Qs6n15KrYC/view" TargetMode="External"/><Relationship Id="rId188" Type="http://schemas.openxmlformats.org/officeDocument/2006/relationships/hyperlink" Target="https://www.youtube.com/watch?v=7-XxqUUWB88" TargetMode="External"/><Relationship Id="rId183" Type="http://schemas.openxmlformats.org/officeDocument/2006/relationships/hyperlink" Target="https://drive.google.com/file/d/1rkqYncjIl_O50NxLsi_kQ2XFgcB4mZ6T/view" TargetMode="External"/><Relationship Id="rId182" Type="http://schemas.openxmlformats.org/officeDocument/2006/relationships/hyperlink" Target="https://www.youtube.com/watch?v=dwipyM5ZXFw" TargetMode="External"/><Relationship Id="rId181" Type="http://schemas.openxmlformats.org/officeDocument/2006/relationships/hyperlink" Target="https://drive.google.com/file/d/1K5rSRPcv-075z_pCvu6Y8raNEaD_htQh/view" TargetMode="External"/><Relationship Id="rId180" Type="http://schemas.openxmlformats.org/officeDocument/2006/relationships/hyperlink" Target="https://www.youtube.com/watch?v=hHbn_txzT6Q" TargetMode="External"/><Relationship Id="rId176" Type="http://schemas.openxmlformats.org/officeDocument/2006/relationships/hyperlink" Target="https://www.youtube.com/watch?v=NPhmTz53NMw" TargetMode="External"/><Relationship Id="rId297" Type="http://schemas.openxmlformats.org/officeDocument/2006/relationships/hyperlink" Target="https://drive.google.com/file/d/1MMG01MJeMzkUg9CWY32_XEKosBwSA6D7/view" TargetMode="External"/><Relationship Id="rId175" Type="http://schemas.openxmlformats.org/officeDocument/2006/relationships/hyperlink" Target="https://drive.google.com/file/d/12B4TtNoHBSsAJwprGdZ8dTvyW-crj04n/view" TargetMode="External"/><Relationship Id="rId296" Type="http://schemas.openxmlformats.org/officeDocument/2006/relationships/hyperlink" Target="https://www.youtube.com/watch?v=lJrVWjoNjeY" TargetMode="External"/><Relationship Id="rId174" Type="http://schemas.openxmlformats.org/officeDocument/2006/relationships/hyperlink" Target="https://www.youtube.com/watch?v=lf-5j6i5f78" TargetMode="External"/><Relationship Id="rId295" Type="http://schemas.openxmlformats.org/officeDocument/2006/relationships/hyperlink" Target="https://drive.google.com/file/d/1tuAoWqpDkiWKYX232GyIBRLsBmQpuLz3/view" TargetMode="External"/><Relationship Id="rId173" Type="http://schemas.openxmlformats.org/officeDocument/2006/relationships/hyperlink" Target="https://drive.google.com/file/d/1w8Ojut0VNXav1HB3eZxxjomdwbhgHxQq/view" TargetMode="External"/><Relationship Id="rId294" Type="http://schemas.openxmlformats.org/officeDocument/2006/relationships/hyperlink" Target="https://www.youtube.com/watch?v=a70lgm6DlJI" TargetMode="External"/><Relationship Id="rId179" Type="http://schemas.openxmlformats.org/officeDocument/2006/relationships/hyperlink" Target="https://drive.google.com/file/d/1Q1FEcatg-5skRTNc00CKGKAD1zapR0wA/view" TargetMode="External"/><Relationship Id="rId178" Type="http://schemas.openxmlformats.org/officeDocument/2006/relationships/hyperlink" Target="https://www.youtube.com/watch?v=K7995ukBIos" TargetMode="External"/><Relationship Id="rId299" Type="http://schemas.openxmlformats.org/officeDocument/2006/relationships/hyperlink" Target="https://drive.google.com/file/d/15gFHf2Yk5yrmQWKowxeyfey4Lkm6MZQ5/view" TargetMode="External"/><Relationship Id="rId177" Type="http://schemas.openxmlformats.org/officeDocument/2006/relationships/hyperlink" Target="https://drive.google.com/file/d/1F2nTA4NpF8a3icMwYTbTIgltE6xlydkU/view" TargetMode="External"/><Relationship Id="rId298" Type="http://schemas.openxmlformats.org/officeDocument/2006/relationships/hyperlink" Target="https://www.youtube.com/watch?v=NY2JXxepMxw" TargetMode="External"/><Relationship Id="rId198" Type="http://schemas.openxmlformats.org/officeDocument/2006/relationships/hyperlink" Target="https://www.youtube.com/watch?v=x74EpasfpXU" TargetMode="External"/><Relationship Id="rId197" Type="http://schemas.openxmlformats.org/officeDocument/2006/relationships/hyperlink" Target="https://drive.google.com/file/d/1lCXNWJbjXEwh6SLbRCt9mUoqcl3HOxEo/view" TargetMode="External"/><Relationship Id="rId196" Type="http://schemas.openxmlformats.org/officeDocument/2006/relationships/hyperlink" Target="https://www.youtube.com/watch?v=u9I79r1O0no" TargetMode="External"/><Relationship Id="rId195" Type="http://schemas.openxmlformats.org/officeDocument/2006/relationships/hyperlink" Target="https://drive.google.com/file/d/1UvHv7K3vwXo-ZZRX22IG-bAKQz11VHFG/view" TargetMode="External"/><Relationship Id="rId199" Type="http://schemas.openxmlformats.org/officeDocument/2006/relationships/hyperlink" Target="https://drive.google.com/file/d/1MNZIPK9VWt7luVLPL08QQa1taNmUIuyd/view" TargetMode="External"/><Relationship Id="rId150" Type="http://schemas.openxmlformats.org/officeDocument/2006/relationships/hyperlink" Target="https://www.youtube.com/watch?v=8HXIJ63auv0" TargetMode="External"/><Relationship Id="rId271" Type="http://schemas.openxmlformats.org/officeDocument/2006/relationships/hyperlink" Target="https://drive.google.com/file/d/141kWkIsmP15VL__tq5KVYmTleuRZfZa9/view" TargetMode="External"/><Relationship Id="rId392" Type="http://schemas.openxmlformats.org/officeDocument/2006/relationships/hyperlink" Target="https://www.youtube.com/watch?v=VqKIpU6v-AE" TargetMode="External"/><Relationship Id="rId270" Type="http://schemas.openxmlformats.org/officeDocument/2006/relationships/hyperlink" Target="https://www.youtube.com/watch?v=b2DW1SKd5Tc" TargetMode="External"/><Relationship Id="rId391" Type="http://schemas.openxmlformats.org/officeDocument/2006/relationships/hyperlink" Target="https://drive.google.com/file/d/1YlKGRBj6xrLjxbebnZAJbX1AdppQl0Au/view" TargetMode="External"/><Relationship Id="rId390" Type="http://schemas.openxmlformats.org/officeDocument/2006/relationships/hyperlink" Target="https://www.youtube.com/watch?v=6s6gckaqcSw" TargetMode="External"/><Relationship Id="rId1" Type="http://schemas.openxmlformats.org/officeDocument/2006/relationships/comments" Target="../comments1.xml"/><Relationship Id="rId2" Type="http://schemas.openxmlformats.org/officeDocument/2006/relationships/hyperlink" Target="https://www.youtube.com/watch?v=Rj4NkOve8Lw" TargetMode="External"/><Relationship Id="rId3" Type="http://schemas.openxmlformats.org/officeDocument/2006/relationships/hyperlink" Target="https://drive.google.com/file/d/13q96k7Sv4pOZXoSPPnHua8fjwa3DgTaR/view" TargetMode="External"/><Relationship Id="rId149" Type="http://schemas.openxmlformats.org/officeDocument/2006/relationships/hyperlink" Target="https://drive.google.com/file/d/1NidufUjKGyA3zy3llPznub1Jw0IRZ6HN/view" TargetMode="External"/><Relationship Id="rId4" Type="http://schemas.openxmlformats.org/officeDocument/2006/relationships/hyperlink" Target="https://www.youtube.com/watch?v=Mj2giYkY-gY" TargetMode="External"/><Relationship Id="rId148" Type="http://schemas.openxmlformats.org/officeDocument/2006/relationships/hyperlink" Target="https://www.youtube.com/watch?v=D7y3xmSME-4" TargetMode="External"/><Relationship Id="rId269" Type="http://schemas.openxmlformats.org/officeDocument/2006/relationships/hyperlink" Target="https://drive.google.com/file/d/1ipmz3kknbNJSPT13Gj5iwIIh6JZ25sYj/view" TargetMode="External"/><Relationship Id="rId9" Type="http://schemas.openxmlformats.org/officeDocument/2006/relationships/hyperlink" Target="https://drive.google.com/file/d/1LLDntFwT_yT55gw7zPOJzPsuRkBJXXb9/view" TargetMode="External"/><Relationship Id="rId143" Type="http://schemas.openxmlformats.org/officeDocument/2006/relationships/hyperlink" Target="https://drive.google.com/file/d/1pn5YuCSdaIbJEw3fVsTEaxVQlocJuczf/view" TargetMode="External"/><Relationship Id="rId264" Type="http://schemas.openxmlformats.org/officeDocument/2006/relationships/hyperlink" Target="https://www.youtube.com/watch?v=apVrHFAeGCQ" TargetMode="External"/><Relationship Id="rId385" Type="http://schemas.openxmlformats.org/officeDocument/2006/relationships/hyperlink" Target="https://drive.google.com/file/d/1xkSqI4fgzaIpdU51txNNme0xdOeL53S6/view" TargetMode="External"/><Relationship Id="rId142" Type="http://schemas.openxmlformats.org/officeDocument/2006/relationships/hyperlink" Target="https://www.youtube.com/watch?v=YuiiqmF-xcs" TargetMode="External"/><Relationship Id="rId263" Type="http://schemas.openxmlformats.org/officeDocument/2006/relationships/hyperlink" Target="https://drive.google.com/file/d/1Z0LRaqO5MKpc8ARz60NLgZY7yEAZW0A6/view" TargetMode="External"/><Relationship Id="rId384" Type="http://schemas.openxmlformats.org/officeDocument/2006/relationships/hyperlink" Target="https://www.youtube.com/watch?v=-zaROojyNO4" TargetMode="External"/><Relationship Id="rId141" Type="http://schemas.openxmlformats.org/officeDocument/2006/relationships/hyperlink" Target="https://drive.google.com/file/d/15MzQ1RMscssCVfk-SUwigoqIbjkW8bPy/view" TargetMode="External"/><Relationship Id="rId262" Type="http://schemas.openxmlformats.org/officeDocument/2006/relationships/hyperlink" Target="https://www.youtube.com/watch?v=k87iPV1FWuE" TargetMode="External"/><Relationship Id="rId383" Type="http://schemas.openxmlformats.org/officeDocument/2006/relationships/hyperlink" Target="https://drive.google.com/file/d/1jC-i7BQ8V_BQkSNJefHWRLS3Nlf7LxCR/view" TargetMode="External"/><Relationship Id="rId140" Type="http://schemas.openxmlformats.org/officeDocument/2006/relationships/hyperlink" Target="https://www.youtube.com/watch?v=SntM6pP4qxY" TargetMode="External"/><Relationship Id="rId261" Type="http://schemas.openxmlformats.org/officeDocument/2006/relationships/hyperlink" Target="https://drive.google.com/file/d/1UCLkR-ENabtkjHOvU7D11VWyisV5vOdO/view" TargetMode="External"/><Relationship Id="rId382" Type="http://schemas.openxmlformats.org/officeDocument/2006/relationships/hyperlink" Target="https://www.youtube.com/watch?v=RPUoKibT9GI" TargetMode="External"/><Relationship Id="rId5" Type="http://schemas.openxmlformats.org/officeDocument/2006/relationships/hyperlink" Target="https://drive.google.com/file/d/1UTOs1nSAaJMcUPhiYmZSq6VICBOsgipj/view" TargetMode="External"/><Relationship Id="rId147" Type="http://schemas.openxmlformats.org/officeDocument/2006/relationships/hyperlink" Target="https://drive.google.com/file/d/16Ry7HU_BNHKJo0ktTpt-PiAjdx-x9xKD/view" TargetMode="External"/><Relationship Id="rId268" Type="http://schemas.openxmlformats.org/officeDocument/2006/relationships/hyperlink" Target="https://www.youtube.com/watch?v=dOPxqkkDSAM" TargetMode="External"/><Relationship Id="rId389" Type="http://schemas.openxmlformats.org/officeDocument/2006/relationships/hyperlink" Target="https://drive.google.com/file/d/1ASXn3p1RuXmG_gqZMhHPhdyesb_HWw3Q/view" TargetMode="External"/><Relationship Id="rId6" Type="http://schemas.openxmlformats.org/officeDocument/2006/relationships/hyperlink" Target="https://www.youtube.com/watch?v=FOR_nCDm1uk" TargetMode="External"/><Relationship Id="rId146" Type="http://schemas.openxmlformats.org/officeDocument/2006/relationships/hyperlink" Target="https://www.youtube.com/watch?v=vgOlUoKxDXM" TargetMode="External"/><Relationship Id="rId267" Type="http://schemas.openxmlformats.org/officeDocument/2006/relationships/hyperlink" Target="https://drive.google.com/file/d/1XSUL1zRIUi11Y9qwbWFJRM2ouCp5xefV/view" TargetMode="External"/><Relationship Id="rId388" Type="http://schemas.openxmlformats.org/officeDocument/2006/relationships/hyperlink" Target="https://www.youtube.com/watch?v=SQQnMi6Td9c" TargetMode="External"/><Relationship Id="rId7" Type="http://schemas.openxmlformats.org/officeDocument/2006/relationships/hyperlink" Target="https://drive.google.com/file/d/1DBkv4B6bSs4Cwvn9oUm9WUsZMWM-_qx9/view" TargetMode="External"/><Relationship Id="rId145" Type="http://schemas.openxmlformats.org/officeDocument/2006/relationships/hyperlink" Target="https://drive.google.com/file/d/1AjgIVaGLGa4n0kciI70cCjwPINbWT2eL/view" TargetMode="External"/><Relationship Id="rId266" Type="http://schemas.openxmlformats.org/officeDocument/2006/relationships/hyperlink" Target="https://www.youtube.com/watch?v=_JlTi5xwKSc" TargetMode="External"/><Relationship Id="rId387" Type="http://schemas.openxmlformats.org/officeDocument/2006/relationships/hyperlink" Target="https://drive.google.com/file/d/1VVqG5PJVMBube0rli1jc1yOiqb5IiS21/view" TargetMode="External"/><Relationship Id="rId8" Type="http://schemas.openxmlformats.org/officeDocument/2006/relationships/hyperlink" Target="https://www.youtube.com/watch?v=AuNTC6Dr4mk" TargetMode="External"/><Relationship Id="rId144" Type="http://schemas.openxmlformats.org/officeDocument/2006/relationships/hyperlink" Target="https://www.youtube.com/watch?v=Xh0KGnohsfM" TargetMode="External"/><Relationship Id="rId265" Type="http://schemas.openxmlformats.org/officeDocument/2006/relationships/hyperlink" Target="https://drive.google.com/file/d/1R6k7QozB_hvYEKLrXkmUSNRhVHH1-Gx9/view" TargetMode="External"/><Relationship Id="rId386" Type="http://schemas.openxmlformats.org/officeDocument/2006/relationships/hyperlink" Target="https://www.youtube.com/watch?v=nr13vszKLYw" TargetMode="External"/><Relationship Id="rId260" Type="http://schemas.openxmlformats.org/officeDocument/2006/relationships/hyperlink" Target="https://www.youtube.com/watch?v=-LRfjxA6Q5I" TargetMode="External"/><Relationship Id="rId381" Type="http://schemas.openxmlformats.org/officeDocument/2006/relationships/hyperlink" Target="https://drive.google.com/file/d/10JPcty2HLI2ZJi8JGzAVtnboOiTaRBpy/view" TargetMode="External"/><Relationship Id="rId380" Type="http://schemas.openxmlformats.org/officeDocument/2006/relationships/hyperlink" Target="https://www.youtube.com/watch?v=VKUrryaJ5Vo" TargetMode="External"/><Relationship Id="rId139" Type="http://schemas.openxmlformats.org/officeDocument/2006/relationships/hyperlink" Target="https://drive.google.com/file/d/12rNSJDhXE4-2Q9IjUbQ6Ewz8joduY9BT/view" TargetMode="External"/><Relationship Id="rId138" Type="http://schemas.openxmlformats.org/officeDocument/2006/relationships/hyperlink" Target="https://www.youtube.com/watch?v=bweSA7fWx_M" TargetMode="External"/><Relationship Id="rId259" Type="http://schemas.openxmlformats.org/officeDocument/2006/relationships/hyperlink" Target="https://drive.google.com/file/d/1Xn6-1FMo4y7D3cjzPL85JwQ9H6Yw1yzf/view" TargetMode="External"/><Relationship Id="rId137" Type="http://schemas.openxmlformats.org/officeDocument/2006/relationships/hyperlink" Target="https://drive.google.com/file/d/12rNSJDhXE4-2Q9IjUbQ6Ewz8joduY9BT/view" TargetMode="External"/><Relationship Id="rId258" Type="http://schemas.openxmlformats.org/officeDocument/2006/relationships/hyperlink" Target="https://www.youtube.com/watch?v=oyo8ILPD90E" TargetMode="External"/><Relationship Id="rId379" Type="http://schemas.openxmlformats.org/officeDocument/2006/relationships/hyperlink" Target="https://drive.google.com/file/d/1t2Ik46l9O5b90d9VEYWAJSiTCdgEKt2H/view" TargetMode="External"/><Relationship Id="rId132" Type="http://schemas.openxmlformats.org/officeDocument/2006/relationships/hyperlink" Target="https://www.youtube.com/watch?v=9SoMlAanyu8" TargetMode="External"/><Relationship Id="rId253" Type="http://schemas.openxmlformats.org/officeDocument/2006/relationships/hyperlink" Target="https://drive.google.com/file/d/1KVNZVHzyrcbVtOYUIqexooIrGUoZ85FE/view" TargetMode="External"/><Relationship Id="rId374" Type="http://schemas.openxmlformats.org/officeDocument/2006/relationships/hyperlink" Target="https://www.youtube.com/watch?v=WoY1nmglnPY" TargetMode="External"/><Relationship Id="rId495" Type="http://schemas.openxmlformats.org/officeDocument/2006/relationships/hyperlink" Target="https://drive.google.com/file/d/14YgB60BS9re2xH0wxOolddEQ-OIch0mi/view" TargetMode="External"/><Relationship Id="rId131" Type="http://schemas.openxmlformats.org/officeDocument/2006/relationships/hyperlink" Target="https://drive.google.com/file/d/1ZPfE0c_aYqGLVYheVk6KUVuCLrOBPFx7/view" TargetMode="External"/><Relationship Id="rId252" Type="http://schemas.openxmlformats.org/officeDocument/2006/relationships/hyperlink" Target="https://www.youtube.com/watch?v=gqiQ5n0az-w" TargetMode="External"/><Relationship Id="rId373" Type="http://schemas.openxmlformats.org/officeDocument/2006/relationships/hyperlink" Target="https://drive.google.com/file/d/1H7FmF3d5rYVHhk1CO4K0Ycgzp_CDZ3s0/view" TargetMode="External"/><Relationship Id="rId494" Type="http://schemas.openxmlformats.org/officeDocument/2006/relationships/hyperlink" Target="https://www.youtube.com/watch?v=RIO7zziWWcc" TargetMode="External"/><Relationship Id="rId130" Type="http://schemas.openxmlformats.org/officeDocument/2006/relationships/hyperlink" Target="https://www.youtube.com/watch?v=TlnmfwyBcQY" TargetMode="External"/><Relationship Id="rId251" Type="http://schemas.openxmlformats.org/officeDocument/2006/relationships/hyperlink" Target="https://drive.google.com/file/d/1WD-7sxAcZjpjLepdbBdRB12lXwGKw9aA/view" TargetMode="External"/><Relationship Id="rId372" Type="http://schemas.openxmlformats.org/officeDocument/2006/relationships/hyperlink" Target="https://www.youtube.com/watch?v=dB79jujnJqo" TargetMode="External"/><Relationship Id="rId493" Type="http://schemas.openxmlformats.org/officeDocument/2006/relationships/hyperlink" Target="https://drive.google.com/file/d/1WtqhJukoe8VnDJ6hywM5QE0hzMLp_p9m/view" TargetMode="External"/><Relationship Id="rId250" Type="http://schemas.openxmlformats.org/officeDocument/2006/relationships/hyperlink" Target="https://www.youtube.com/watch?v=lkGPwgs7tLs" TargetMode="External"/><Relationship Id="rId371" Type="http://schemas.openxmlformats.org/officeDocument/2006/relationships/hyperlink" Target="https://drive.google.com/file/d/10JPcty2HLI2ZJi8JGzAVtnboOiTaRBpy/view" TargetMode="External"/><Relationship Id="rId492" Type="http://schemas.openxmlformats.org/officeDocument/2006/relationships/hyperlink" Target="https://www.youtube.com/watch?v=ESg1uXW-VGc" TargetMode="External"/><Relationship Id="rId136" Type="http://schemas.openxmlformats.org/officeDocument/2006/relationships/hyperlink" Target="https://www.youtube.com/watch?v=frL1fGBoWvc" TargetMode="External"/><Relationship Id="rId257" Type="http://schemas.openxmlformats.org/officeDocument/2006/relationships/hyperlink" Target="https://drive.google.com/file/d/1RaKp77MH7fMY1IujA8EsUyvePwWMooTI/view" TargetMode="External"/><Relationship Id="rId378" Type="http://schemas.openxmlformats.org/officeDocument/2006/relationships/hyperlink" Target="https://www.youtube.com/watch?v=tJd9xSRA0ik" TargetMode="External"/><Relationship Id="rId499" Type="http://schemas.openxmlformats.org/officeDocument/2006/relationships/hyperlink" Target="https://drive.google.com/file/d/1dWfq5-Z_UMeEDyTGLsL0k4O_aWUMxL9g/view" TargetMode="External"/><Relationship Id="rId135" Type="http://schemas.openxmlformats.org/officeDocument/2006/relationships/hyperlink" Target="https://drive.google.com/file/d/1_mlRVj6LxsY3nt3tpAD8vYGGwxJdpp7B/view" TargetMode="External"/><Relationship Id="rId256" Type="http://schemas.openxmlformats.org/officeDocument/2006/relationships/hyperlink" Target="https://www.youtube.com/watch?v=LEiyc-_7J4U" TargetMode="External"/><Relationship Id="rId377" Type="http://schemas.openxmlformats.org/officeDocument/2006/relationships/hyperlink" Target="https://drive.google.com/file/d/1uOR_AHcbUtbBnuKq3Awrco1wa6Mm-qLm/view" TargetMode="External"/><Relationship Id="rId498" Type="http://schemas.openxmlformats.org/officeDocument/2006/relationships/hyperlink" Target="https://www.youtube.com/watch?v=nT54sdGsyJk" TargetMode="External"/><Relationship Id="rId134" Type="http://schemas.openxmlformats.org/officeDocument/2006/relationships/hyperlink" Target="https://www.youtube.com/watch?v=XhgU7oM_OjM" TargetMode="External"/><Relationship Id="rId255" Type="http://schemas.openxmlformats.org/officeDocument/2006/relationships/hyperlink" Target="https://drive.google.com/file/d/14BUbWvyknCsHBtE4J6iVQc7aYwTachjN/view" TargetMode="External"/><Relationship Id="rId376" Type="http://schemas.openxmlformats.org/officeDocument/2006/relationships/hyperlink" Target="https://www.youtube.com/watch?v=4Xp3h7rjRO8" TargetMode="External"/><Relationship Id="rId497" Type="http://schemas.openxmlformats.org/officeDocument/2006/relationships/hyperlink" Target="https://drive.google.com/file/d/1meq7HrE4euBmjMTSdT4AoSJfVY66-bvW/view" TargetMode="External"/><Relationship Id="rId133" Type="http://schemas.openxmlformats.org/officeDocument/2006/relationships/hyperlink" Target="https://drive.google.com/file/d/1kL4lQ417t9-KXRgr_c9C2H_JrWh1JfZ7/view" TargetMode="External"/><Relationship Id="rId254" Type="http://schemas.openxmlformats.org/officeDocument/2006/relationships/hyperlink" Target="https://www.youtube.com/watch?v=fLC7ph40j_A" TargetMode="External"/><Relationship Id="rId375" Type="http://schemas.openxmlformats.org/officeDocument/2006/relationships/hyperlink" Target="https://drive.google.com/file/d/1bpDY_ZR4absyWGhJuB8XEHU5nhVvqOn8/view" TargetMode="External"/><Relationship Id="rId496" Type="http://schemas.openxmlformats.org/officeDocument/2006/relationships/hyperlink" Target="https://www.youtube.com/watch?v=GE-0wkm3oXA" TargetMode="External"/><Relationship Id="rId172" Type="http://schemas.openxmlformats.org/officeDocument/2006/relationships/hyperlink" Target="https://www.youtube.com/watch?v=cEA5Ut74eWg" TargetMode="External"/><Relationship Id="rId293" Type="http://schemas.openxmlformats.org/officeDocument/2006/relationships/hyperlink" Target="https://drive.google.com/file/d/169IlOSEKpe8X2PpCh9zmtK8tdaR1ralg/view" TargetMode="External"/><Relationship Id="rId171" Type="http://schemas.openxmlformats.org/officeDocument/2006/relationships/hyperlink" Target="https://drive.google.com/file/d/1siY6jbD_aaIXfA3GkTglht4x6yuSYJOm/view" TargetMode="External"/><Relationship Id="rId292" Type="http://schemas.openxmlformats.org/officeDocument/2006/relationships/hyperlink" Target="https://www.youtube.com/watch?v=tKsbBNWE1BM" TargetMode="External"/><Relationship Id="rId170" Type="http://schemas.openxmlformats.org/officeDocument/2006/relationships/hyperlink" Target="https://www.youtube.com/watch?v=kqlY_OrnuZo" TargetMode="External"/><Relationship Id="rId291" Type="http://schemas.openxmlformats.org/officeDocument/2006/relationships/hyperlink" Target="https://drive.google.com/file/d/1NALbYANx6uFNKJGiqzkdAq0fRTPw47_6/view" TargetMode="External"/><Relationship Id="rId290" Type="http://schemas.openxmlformats.org/officeDocument/2006/relationships/hyperlink" Target="https://www.youtube.com/watch?v=EE3bID1dxyA" TargetMode="External"/><Relationship Id="rId165" Type="http://schemas.openxmlformats.org/officeDocument/2006/relationships/hyperlink" Target="https://drive.google.com/file/d/15p_5OMUBJ61AwrTcqTSL9sm-I-VJgLOB/view" TargetMode="External"/><Relationship Id="rId286" Type="http://schemas.openxmlformats.org/officeDocument/2006/relationships/hyperlink" Target="https://www.youtube.com/watch?v=I8YB5iMJNSw" TargetMode="External"/><Relationship Id="rId164" Type="http://schemas.openxmlformats.org/officeDocument/2006/relationships/hyperlink" Target="https://www.youtube.com/watch?v=6DU__hiO5U0" TargetMode="External"/><Relationship Id="rId285" Type="http://schemas.openxmlformats.org/officeDocument/2006/relationships/hyperlink" Target="https://drive.google.com/file/d/1OQomwgf_LHQx5NEJ9Q3YPwM0sjMvT3Zg/view" TargetMode="External"/><Relationship Id="rId163" Type="http://schemas.openxmlformats.org/officeDocument/2006/relationships/hyperlink" Target="https://drive.google.com/file/d/1cWgNfXbhwDhGOmFKR0I1KeOEoIPwd16c/view" TargetMode="External"/><Relationship Id="rId284" Type="http://schemas.openxmlformats.org/officeDocument/2006/relationships/hyperlink" Target="https://www.youtube.com/watch?v=lctj97WczQs" TargetMode="External"/><Relationship Id="rId162" Type="http://schemas.openxmlformats.org/officeDocument/2006/relationships/hyperlink" Target="https://www.youtube.com/watch?v=5NuLozF6YvE" TargetMode="External"/><Relationship Id="rId283" Type="http://schemas.openxmlformats.org/officeDocument/2006/relationships/hyperlink" Target="https://drive.google.com/file/d/1D4vgEPSMxB12EJyIa9pdOSAn-9BBX8-D/view" TargetMode="External"/><Relationship Id="rId169" Type="http://schemas.openxmlformats.org/officeDocument/2006/relationships/hyperlink" Target="https://drive.google.com/file/d/1AE3ZbyVA3663xM3CnIn9F4XE5P4qkt7R/view" TargetMode="External"/><Relationship Id="rId168" Type="http://schemas.openxmlformats.org/officeDocument/2006/relationships/hyperlink" Target="https://www.youtube.com/watch?v=RcF3RvAewp0" TargetMode="External"/><Relationship Id="rId289" Type="http://schemas.openxmlformats.org/officeDocument/2006/relationships/hyperlink" Target="https://drive.google.com/file/d/1k3wdsvVJeixqphvuGttWYBB0xJMoF4Aq/view" TargetMode="External"/><Relationship Id="rId167" Type="http://schemas.openxmlformats.org/officeDocument/2006/relationships/hyperlink" Target="https://drive.google.com/file/d/1OBUhkG_5ybUiwRNGAOWEDJEhboOpd4aJ/view" TargetMode="External"/><Relationship Id="rId288" Type="http://schemas.openxmlformats.org/officeDocument/2006/relationships/hyperlink" Target="https://www.youtube.com/watch?v=uqoBz2BwNh4" TargetMode="External"/><Relationship Id="rId166" Type="http://schemas.openxmlformats.org/officeDocument/2006/relationships/hyperlink" Target="https://www.youtube.com/watch?v=keDv9pLnoC4" TargetMode="External"/><Relationship Id="rId287" Type="http://schemas.openxmlformats.org/officeDocument/2006/relationships/hyperlink" Target="https://drive.google.com/file/d/1aaq9gbe6I6HAExXzT_G6PpXhDxhhL5em/view" TargetMode="External"/><Relationship Id="rId161" Type="http://schemas.openxmlformats.org/officeDocument/2006/relationships/hyperlink" Target="https://drive.google.com/file/d/166PH-RXaREtuGfMcvI_WSC2ubJmVsbCd/view" TargetMode="External"/><Relationship Id="rId282" Type="http://schemas.openxmlformats.org/officeDocument/2006/relationships/hyperlink" Target="https://www.youtube.com/watch?v=7LG-JFF1Wok" TargetMode="External"/><Relationship Id="rId160" Type="http://schemas.openxmlformats.org/officeDocument/2006/relationships/hyperlink" Target="https://www.youtube.com/watch?v=KzwH9vtvM-k" TargetMode="External"/><Relationship Id="rId281" Type="http://schemas.openxmlformats.org/officeDocument/2006/relationships/hyperlink" Target="https://drive.google.com/file/d/1KBVjoqxD59teHudRHCTs_jPGg1mB1csd/view" TargetMode="External"/><Relationship Id="rId280" Type="http://schemas.openxmlformats.org/officeDocument/2006/relationships/hyperlink" Target="https://www.youtube.com/watch?v=dkS3ZLSES6A" TargetMode="External"/><Relationship Id="rId159" Type="http://schemas.openxmlformats.org/officeDocument/2006/relationships/hyperlink" Target="https://drive.google.com/file/d/1rm7qzLZYfmk7nhfN8hnHhI1_MD-uRKVV/view" TargetMode="External"/><Relationship Id="rId154" Type="http://schemas.openxmlformats.org/officeDocument/2006/relationships/hyperlink" Target="https://www.youtube.com/watch?v=wU2tKHFIT-A" TargetMode="External"/><Relationship Id="rId275" Type="http://schemas.openxmlformats.org/officeDocument/2006/relationships/hyperlink" Target="https://drive.google.com/file/d/16AfN42GM4Vw4-KOJ7lVPZCkL0Wtp6UxO/view" TargetMode="External"/><Relationship Id="rId396" Type="http://schemas.openxmlformats.org/officeDocument/2006/relationships/hyperlink" Target="https://www.youtube.com/watch?v=FpvZWl7DdAw" TargetMode="External"/><Relationship Id="rId153" Type="http://schemas.openxmlformats.org/officeDocument/2006/relationships/hyperlink" Target="https://drive.google.com/file/d/1NFm3D_DiTfaqwvHwzstZ7TbC6BrsZx73/view" TargetMode="External"/><Relationship Id="rId274" Type="http://schemas.openxmlformats.org/officeDocument/2006/relationships/hyperlink" Target="https://www.youtube.com/watch?v=YX7slPZcemY" TargetMode="External"/><Relationship Id="rId395" Type="http://schemas.openxmlformats.org/officeDocument/2006/relationships/hyperlink" Target="https://drive.google.com/file/d/1BEdZFAsqut2OWbvNNd_7jU8fBT28HnZu/view" TargetMode="External"/><Relationship Id="rId152" Type="http://schemas.openxmlformats.org/officeDocument/2006/relationships/hyperlink" Target="https://www.youtube.com/watch?v=YdAEduP62Yc" TargetMode="External"/><Relationship Id="rId273" Type="http://schemas.openxmlformats.org/officeDocument/2006/relationships/hyperlink" Target="https://drive.google.com/file/d/1VdrNg5ei2fGzBnb-z0-2D-5snUEjREb2/view" TargetMode="External"/><Relationship Id="rId394" Type="http://schemas.openxmlformats.org/officeDocument/2006/relationships/hyperlink" Target="https://www.youtube.com/watch?v=gNWAPEQZtkQ" TargetMode="External"/><Relationship Id="rId151" Type="http://schemas.openxmlformats.org/officeDocument/2006/relationships/hyperlink" Target="https://drive.google.com/file/d/1NidufUjKGyA3zy3llPznub1Jw0IRZ6HN/view" TargetMode="External"/><Relationship Id="rId272" Type="http://schemas.openxmlformats.org/officeDocument/2006/relationships/hyperlink" Target="https://www.youtube.com/watch?v=40SAf5WYyEc" TargetMode="External"/><Relationship Id="rId393" Type="http://schemas.openxmlformats.org/officeDocument/2006/relationships/hyperlink" Target="https://drive.google.com/file/d/1fH--ee3B2C7CFe0iO6wvee-2fcDD4bIt/view" TargetMode="External"/><Relationship Id="rId158" Type="http://schemas.openxmlformats.org/officeDocument/2006/relationships/hyperlink" Target="https://www.youtube.com/watch?v=Z2Oh3_-mimU" TargetMode="External"/><Relationship Id="rId279" Type="http://schemas.openxmlformats.org/officeDocument/2006/relationships/hyperlink" Target="https://drive.google.com/file/d/1jCCjBxd3pzk4nNsir7WFv_xAhvd_V9ol/view" TargetMode="External"/><Relationship Id="rId157" Type="http://schemas.openxmlformats.org/officeDocument/2006/relationships/hyperlink" Target="https://drive.google.com/file/d/1wYkmTZdwwvpYJtJ7JOimEkt91iebNgUa/view" TargetMode="External"/><Relationship Id="rId278" Type="http://schemas.openxmlformats.org/officeDocument/2006/relationships/hyperlink" Target="https://www.youtube.com/watch?v=u56cdoI6A78" TargetMode="External"/><Relationship Id="rId399" Type="http://schemas.openxmlformats.org/officeDocument/2006/relationships/hyperlink" Target="https://drive.google.com/file/d/1xT4VA_jawtCPAYKQvEt0u97LJ2cR8qpJ/view" TargetMode="External"/><Relationship Id="rId156" Type="http://schemas.openxmlformats.org/officeDocument/2006/relationships/hyperlink" Target="https://www.youtube.com/watch?v=XpgOYBKVL0E" TargetMode="External"/><Relationship Id="rId277" Type="http://schemas.openxmlformats.org/officeDocument/2006/relationships/hyperlink" Target="https://drive.google.com/file/d/1sB_RiIJ76_LGOh5kNezLcCNiJhY37AzF/view" TargetMode="External"/><Relationship Id="rId398" Type="http://schemas.openxmlformats.org/officeDocument/2006/relationships/hyperlink" Target="https://www.youtube.com/watch?v=dWTXSE28iRI" TargetMode="External"/><Relationship Id="rId155" Type="http://schemas.openxmlformats.org/officeDocument/2006/relationships/hyperlink" Target="https://drive.google.com/file/d/1lizhFe8pmkNeq9RmrkC-yqHGpaRIo8zu/view" TargetMode="External"/><Relationship Id="rId276" Type="http://schemas.openxmlformats.org/officeDocument/2006/relationships/hyperlink" Target="https://www.youtube.com/watch?v=NoeeIAQhKIU" TargetMode="External"/><Relationship Id="rId397" Type="http://schemas.openxmlformats.org/officeDocument/2006/relationships/hyperlink" Target="https://drive.google.com/file/d/1d0HuAsAHxD2Fs1MJlIhErXYVYGpSbOwn/view" TargetMode="External"/><Relationship Id="rId40" Type="http://schemas.openxmlformats.org/officeDocument/2006/relationships/hyperlink" Target="https://drive.google.com/file/d/1D6v_2sWXSk-yyD_9FTIHw4N0OgCTdL9o/view" TargetMode="External"/><Relationship Id="rId42" Type="http://schemas.openxmlformats.org/officeDocument/2006/relationships/hyperlink" Target="https://drive.google.com/file/d/1SX9f1Mw_dvib41lLZpphhoMi5713Tjfb/view" TargetMode="External"/><Relationship Id="rId41" Type="http://schemas.openxmlformats.org/officeDocument/2006/relationships/hyperlink" Target="https://www.youtube.com/watch?v=VUV56ns_pMw" TargetMode="External"/><Relationship Id="rId44" Type="http://schemas.openxmlformats.org/officeDocument/2006/relationships/hyperlink" Target="https://www.youtube.com/watch?v=w6MhgbQCIO8" TargetMode="External"/><Relationship Id="rId43" Type="http://schemas.openxmlformats.org/officeDocument/2006/relationships/hyperlink" Target="https://www.youtube.com/watch?v=1fOLgOcImPk" TargetMode="External"/><Relationship Id="rId46" Type="http://schemas.openxmlformats.org/officeDocument/2006/relationships/hyperlink" Target="https://www.youtube.com/watch?v=aWmCC1qTyWA" TargetMode="External"/><Relationship Id="rId45" Type="http://schemas.openxmlformats.org/officeDocument/2006/relationships/hyperlink" Target="https://drive.google.com/file/d/1QIwHOOzTVQ5UjSNKIwswhynWpH0y3ay0/view" TargetMode="External"/><Relationship Id="rId509" Type="http://schemas.openxmlformats.org/officeDocument/2006/relationships/hyperlink" Target="https://drive.google.com/file/d/1hes-7kZgWkEKDGm8sPa9zmb6DKkmqVbe/view" TargetMode="External"/><Relationship Id="rId508" Type="http://schemas.openxmlformats.org/officeDocument/2006/relationships/hyperlink" Target="https://www.youtube.com/watch?v=AG80Rf0BJLI" TargetMode="External"/><Relationship Id="rId629" Type="http://schemas.openxmlformats.org/officeDocument/2006/relationships/hyperlink" Target="https://drive.google.com/file/d/18crc0iVxKHkFQsbNxNpmPXyxPwv14W1m/view" TargetMode="External"/><Relationship Id="rId503" Type="http://schemas.openxmlformats.org/officeDocument/2006/relationships/hyperlink" Target="https://drive.google.com/file/d/1PjcJ7cG_KxCsuEAwSg0TdUq7nS_9GMg0/view" TargetMode="External"/><Relationship Id="rId624" Type="http://schemas.openxmlformats.org/officeDocument/2006/relationships/hyperlink" Target="https://www.youtube.com/watch?v=JDdlbTBFZ6M" TargetMode="External"/><Relationship Id="rId745" Type="http://schemas.openxmlformats.org/officeDocument/2006/relationships/hyperlink" Target="https://drive.google.com/file/d/1vNGCBfTTCAqv-bOgsNClYRaBrllX6VcN/view" TargetMode="External"/><Relationship Id="rId502" Type="http://schemas.openxmlformats.org/officeDocument/2006/relationships/hyperlink" Target="https://www.youtube.com/watch?v=mF22FSAU0Kg" TargetMode="External"/><Relationship Id="rId623" Type="http://schemas.openxmlformats.org/officeDocument/2006/relationships/hyperlink" Target="https://drive.google.com/file/d/1m95y--xSwp26qgKke2feFBs78xevOWWR/view" TargetMode="External"/><Relationship Id="rId744" Type="http://schemas.openxmlformats.org/officeDocument/2006/relationships/hyperlink" Target="https://www.youtube.com/watch?v=fpE7TMBl5JI" TargetMode="External"/><Relationship Id="rId501" Type="http://schemas.openxmlformats.org/officeDocument/2006/relationships/hyperlink" Target="https://drive.google.com/file/d/1iagMzis_YYAsWVZJEwe0C1D0mTSjDk4I/view" TargetMode="External"/><Relationship Id="rId622" Type="http://schemas.openxmlformats.org/officeDocument/2006/relationships/hyperlink" Target="https://www.youtube.com/watch?v=KCOVzvBlH2s" TargetMode="External"/><Relationship Id="rId743" Type="http://schemas.openxmlformats.org/officeDocument/2006/relationships/hyperlink" Target="https://drive.google.com/file/d/1e2prentxazZFEHDo8I3v0xomvtnmTPst/view" TargetMode="External"/><Relationship Id="rId500" Type="http://schemas.openxmlformats.org/officeDocument/2006/relationships/hyperlink" Target="https://www.youtube.com/watch?v=WdqLIV8PNGk" TargetMode="External"/><Relationship Id="rId621" Type="http://schemas.openxmlformats.org/officeDocument/2006/relationships/hyperlink" Target="https://drive.google.com/file/d/1Ixaqn-Pfg40Jqn7DIeND9tOJ106y3lWl/view" TargetMode="External"/><Relationship Id="rId742" Type="http://schemas.openxmlformats.org/officeDocument/2006/relationships/hyperlink" Target="https://www.youtube.com/watch?v=_dFM4s1sfxA" TargetMode="External"/><Relationship Id="rId507" Type="http://schemas.openxmlformats.org/officeDocument/2006/relationships/hyperlink" Target="https://drive.google.com/file/d/1i3WjtgTkTzQ8Ci57eDvEmusMeBx_JzHl/view" TargetMode="External"/><Relationship Id="rId628" Type="http://schemas.openxmlformats.org/officeDocument/2006/relationships/hyperlink" Target="https://www.youtube.com/watch?v=1eCKuvpN40g" TargetMode="External"/><Relationship Id="rId749" Type="http://schemas.openxmlformats.org/officeDocument/2006/relationships/hyperlink" Target="https://drive.google.com/file/d/1msJ-MQksA2T4fCwJfJZt22np9CypT7vZ/view" TargetMode="External"/><Relationship Id="rId506" Type="http://schemas.openxmlformats.org/officeDocument/2006/relationships/hyperlink" Target="https://www.youtube.com/watch?v=zQGHP9eltog" TargetMode="External"/><Relationship Id="rId627" Type="http://schemas.openxmlformats.org/officeDocument/2006/relationships/hyperlink" Target="https://drive.google.com/file/d/15sL67hz520Q4EXNK5yzApJFkA2kXkSx5/view" TargetMode="External"/><Relationship Id="rId748" Type="http://schemas.openxmlformats.org/officeDocument/2006/relationships/hyperlink" Target="https://www.youtube.com/watch?v=1eKTW07jESY" TargetMode="External"/><Relationship Id="rId505" Type="http://schemas.openxmlformats.org/officeDocument/2006/relationships/hyperlink" Target="https://drive.google.com/file/d/1nMfh7WX68fHh8dBk6m9_BMPC7fP_Yy3y/view" TargetMode="External"/><Relationship Id="rId626" Type="http://schemas.openxmlformats.org/officeDocument/2006/relationships/hyperlink" Target="https://www.youtube.com/watch?v=HVppsWL77t4" TargetMode="External"/><Relationship Id="rId747" Type="http://schemas.openxmlformats.org/officeDocument/2006/relationships/hyperlink" Target="https://drive.google.com/file/d/1DVL-_ReU0ipRmu8KhHI_83gMyRzrRXFe/view" TargetMode="External"/><Relationship Id="rId504" Type="http://schemas.openxmlformats.org/officeDocument/2006/relationships/hyperlink" Target="https://www.youtube.com/watch?v=xo5yFQRqmMg" TargetMode="External"/><Relationship Id="rId625" Type="http://schemas.openxmlformats.org/officeDocument/2006/relationships/hyperlink" Target="https://drive.google.com/file/d/1be8yNbviWV3Ll08OjVy_MB2zEkyGYpsP/view" TargetMode="External"/><Relationship Id="rId746" Type="http://schemas.openxmlformats.org/officeDocument/2006/relationships/hyperlink" Target="https://www.youtube.com/watch?v=Yiit93_CNt0" TargetMode="External"/><Relationship Id="rId48" Type="http://schemas.openxmlformats.org/officeDocument/2006/relationships/hyperlink" Target="https://www.youtube.com/watch?v=oNYMnhhTU2Q" TargetMode="External"/><Relationship Id="rId47" Type="http://schemas.openxmlformats.org/officeDocument/2006/relationships/hyperlink" Target="https://drive.google.com/file/d/1E73e-FupvD4rHbTQYX9cLMZprmOHu7Yq/view" TargetMode="External"/><Relationship Id="rId49" Type="http://schemas.openxmlformats.org/officeDocument/2006/relationships/hyperlink" Target="https://drive.google.com/file/d/1Cyt3vh7KHYTukc6rPHvliy22TwpTHbzn/view" TargetMode="External"/><Relationship Id="rId620" Type="http://schemas.openxmlformats.org/officeDocument/2006/relationships/hyperlink" Target="https://www.youtube.com/watch?v=jDMfgJBzC-s" TargetMode="External"/><Relationship Id="rId741" Type="http://schemas.openxmlformats.org/officeDocument/2006/relationships/hyperlink" Target="https://drive.google.com/file/d/176K2u0wiqGJ1NOlPjl8FViLkgOQ016Ny/view" TargetMode="External"/><Relationship Id="rId740" Type="http://schemas.openxmlformats.org/officeDocument/2006/relationships/hyperlink" Target="https://www.youtube.com/watch?v=qSX4WAS1cWk" TargetMode="External"/><Relationship Id="rId31" Type="http://schemas.openxmlformats.org/officeDocument/2006/relationships/hyperlink" Target="https://www.youtube.com/watch?v=C_GOZtC0VKU" TargetMode="External"/><Relationship Id="rId30" Type="http://schemas.openxmlformats.org/officeDocument/2006/relationships/hyperlink" Target="https://drive.google.com/file/d/1okzfMlWIf3TXj0N-O3Ydv5bSFLMPoA-b/view" TargetMode="External"/><Relationship Id="rId33" Type="http://schemas.openxmlformats.org/officeDocument/2006/relationships/hyperlink" Target="https://www.youtube.com/watch?v=j7o-y_Ne8Ac" TargetMode="External"/><Relationship Id="rId32" Type="http://schemas.openxmlformats.org/officeDocument/2006/relationships/hyperlink" Target="https://drive.google.com/file/d/14w9n6LxVPDA2IaW3v3Y9EtWH-HqDC_en/view" TargetMode="External"/><Relationship Id="rId35" Type="http://schemas.openxmlformats.org/officeDocument/2006/relationships/hyperlink" Target="https://www.youtube.com/watch?v=ntJPnlY2_fM" TargetMode="External"/><Relationship Id="rId34" Type="http://schemas.openxmlformats.org/officeDocument/2006/relationships/hyperlink" Target="https://drive.google.com/file/d/1LSCPA-4vDPoO7hNa3faidgSNCc9rTZwq/view" TargetMode="External"/><Relationship Id="rId619" Type="http://schemas.openxmlformats.org/officeDocument/2006/relationships/hyperlink" Target="https://drive.google.com/file/d/1456TXIHvOU3GjMxoWtfunS6l7bikYE5t/view" TargetMode="External"/><Relationship Id="rId618" Type="http://schemas.openxmlformats.org/officeDocument/2006/relationships/hyperlink" Target="https://www.youtube.com/watch?v=pGZF8rlfY1U" TargetMode="External"/><Relationship Id="rId739" Type="http://schemas.openxmlformats.org/officeDocument/2006/relationships/hyperlink" Target="https://drive.google.com/file/d/1NcTvZ2sIsGVmh_hJFMvgvnxXiyZg30kJ/view" TargetMode="External"/><Relationship Id="rId613" Type="http://schemas.openxmlformats.org/officeDocument/2006/relationships/hyperlink" Target="https://drive.google.com/file/d/1iaPlLkB6Qz8DkgSrQSjgvjpPLpuOn5or/view" TargetMode="External"/><Relationship Id="rId734" Type="http://schemas.openxmlformats.org/officeDocument/2006/relationships/hyperlink" Target="https://www.youtube.com/watch?v=VyCqdagg3Ys" TargetMode="External"/><Relationship Id="rId612" Type="http://schemas.openxmlformats.org/officeDocument/2006/relationships/hyperlink" Target="https://www.youtube.com/watch?v=Q7Sb8bS5ZvI" TargetMode="External"/><Relationship Id="rId733" Type="http://schemas.openxmlformats.org/officeDocument/2006/relationships/hyperlink" Target="https://drive.google.com/file/d/1pN9FjTC9seo1QGel4UCWluH_L715U0Aj/view" TargetMode="External"/><Relationship Id="rId611" Type="http://schemas.openxmlformats.org/officeDocument/2006/relationships/hyperlink" Target="https://drive.google.com/file/d/1M6RQlumvXBe2TjpC5sMeU1LzvGLs1uSs/view" TargetMode="External"/><Relationship Id="rId732" Type="http://schemas.openxmlformats.org/officeDocument/2006/relationships/hyperlink" Target="https://www.youtube.com/watch?v=aFWSCnMFNxQ" TargetMode="External"/><Relationship Id="rId610" Type="http://schemas.openxmlformats.org/officeDocument/2006/relationships/hyperlink" Target="https://www.youtube.com/watch?v=lj9ZiqtuIzQ" TargetMode="External"/><Relationship Id="rId731" Type="http://schemas.openxmlformats.org/officeDocument/2006/relationships/hyperlink" Target="https://drive.google.com/file/d/1yTrNJPnhPO_IE9kDB2162l50zifI32bD/view" TargetMode="External"/><Relationship Id="rId617" Type="http://schemas.openxmlformats.org/officeDocument/2006/relationships/hyperlink" Target="https://drive.google.com/file/d/1gK9PXHXRn_NT-9r2X8dhZwM7x0iZbk1-/view" TargetMode="External"/><Relationship Id="rId738" Type="http://schemas.openxmlformats.org/officeDocument/2006/relationships/hyperlink" Target="https://www.youtube.com/watch?v=5pCS14dVuv4" TargetMode="External"/><Relationship Id="rId616" Type="http://schemas.openxmlformats.org/officeDocument/2006/relationships/hyperlink" Target="https://www.youtube.com/watch?v=cis72vRwA_E" TargetMode="External"/><Relationship Id="rId737" Type="http://schemas.openxmlformats.org/officeDocument/2006/relationships/hyperlink" Target="https://drive.google.com/file/d/1ed3yklkEeS0BJDv5LhuyJrUhdyYb1L0s/view" TargetMode="External"/><Relationship Id="rId615" Type="http://schemas.openxmlformats.org/officeDocument/2006/relationships/hyperlink" Target="https://drive.google.com/file/d/1EW-DfBGsErEuivK8EeLlV47OW18tet8p/view" TargetMode="External"/><Relationship Id="rId736" Type="http://schemas.openxmlformats.org/officeDocument/2006/relationships/hyperlink" Target="https://www.youtube.com/watch?v=Eaqp-btqYrA" TargetMode="External"/><Relationship Id="rId614" Type="http://schemas.openxmlformats.org/officeDocument/2006/relationships/hyperlink" Target="https://www.youtube.com/watch?v=TnSweOuVQhw" TargetMode="External"/><Relationship Id="rId735" Type="http://schemas.openxmlformats.org/officeDocument/2006/relationships/hyperlink" Target="https://drive.google.com/file/d/118GcRtUTCiLfRoRO7dQIyvJ55iAP4I3z/view" TargetMode="External"/><Relationship Id="rId37" Type="http://schemas.openxmlformats.org/officeDocument/2006/relationships/hyperlink" Target="https://www.youtube.com/watch?v=MaXJRdR83No" TargetMode="External"/><Relationship Id="rId36" Type="http://schemas.openxmlformats.org/officeDocument/2006/relationships/hyperlink" Target="https://drive.google.com/file/d/1olL-mbfesHsIbfDT06O4uUZPTaeYoXCY/view" TargetMode="External"/><Relationship Id="rId39" Type="http://schemas.openxmlformats.org/officeDocument/2006/relationships/hyperlink" Target="https://www.youtube.com/watch?v=P7zPDfzN_9w" TargetMode="External"/><Relationship Id="rId38" Type="http://schemas.openxmlformats.org/officeDocument/2006/relationships/hyperlink" Target="https://drive.google.com/file/d/1BldIs9UFrfll4RQU_aqPbgI1SJTn8tmL/view" TargetMode="External"/><Relationship Id="rId730" Type="http://schemas.openxmlformats.org/officeDocument/2006/relationships/hyperlink" Target="https://www.youtube.com/watch?v=vUPOVQtF-RY" TargetMode="External"/><Relationship Id="rId20" Type="http://schemas.openxmlformats.org/officeDocument/2006/relationships/hyperlink" Target="https://www.youtube.com/watch?v=9JE8ZCe2SDw" TargetMode="External"/><Relationship Id="rId22" Type="http://schemas.openxmlformats.org/officeDocument/2006/relationships/hyperlink" Target="https://www.youtube.com/watch?v=D3HJWWcglEI" TargetMode="External"/><Relationship Id="rId21" Type="http://schemas.openxmlformats.org/officeDocument/2006/relationships/hyperlink" Target="https://drive.google.com/file/d/1N81Q5Nv6rJys7yF7hAZRzqqETTy0-CuL/view" TargetMode="External"/><Relationship Id="rId24" Type="http://schemas.openxmlformats.org/officeDocument/2006/relationships/hyperlink" Target="https://www.youtube.com/watch?v=-sTdOWd3FBk" TargetMode="External"/><Relationship Id="rId23" Type="http://schemas.openxmlformats.org/officeDocument/2006/relationships/hyperlink" Target="https://drive.google.com/file/d/1SLD6b4Ztbd5nsogrWoXszaa4AJxv7jCB/view" TargetMode="External"/><Relationship Id="rId409" Type="http://schemas.openxmlformats.org/officeDocument/2006/relationships/hyperlink" Target="https://drive.google.com/file/d/19zxCyXTrQVqGCg71Avb0QNn94RleAVpa/view" TargetMode="External"/><Relationship Id="rId404" Type="http://schemas.openxmlformats.org/officeDocument/2006/relationships/hyperlink" Target="https://www.youtube.com/watch?v=jFrkvGKZV60" TargetMode="External"/><Relationship Id="rId525" Type="http://schemas.openxmlformats.org/officeDocument/2006/relationships/hyperlink" Target="https://drive.google.com/file/d/1KaR2rFabM33gywU_X7kGGCaQDObQCKE0/view" TargetMode="External"/><Relationship Id="rId646" Type="http://schemas.openxmlformats.org/officeDocument/2006/relationships/hyperlink" Target="https://www.youtube.com/watch?v=mNBoEHMQZ9o" TargetMode="External"/><Relationship Id="rId403" Type="http://schemas.openxmlformats.org/officeDocument/2006/relationships/hyperlink" Target="https://drive.google.com/file/d/1oFHzSdRfoOA2nOq-PgI25l0joCnv52kM/view" TargetMode="External"/><Relationship Id="rId524" Type="http://schemas.openxmlformats.org/officeDocument/2006/relationships/hyperlink" Target="https://www.youtube.com/watch?v=k6lA_g3XYlQ" TargetMode="External"/><Relationship Id="rId645" Type="http://schemas.openxmlformats.org/officeDocument/2006/relationships/hyperlink" Target="https://drive.google.com/file/d/1TYFE18bqupkLf8YVQYp1iRkM6Q8CsXQq/view" TargetMode="External"/><Relationship Id="rId402" Type="http://schemas.openxmlformats.org/officeDocument/2006/relationships/hyperlink" Target="https://www.youtube.com/watch?v=pJuxw0J9q7Y" TargetMode="External"/><Relationship Id="rId523" Type="http://schemas.openxmlformats.org/officeDocument/2006/relationships/hyperlink" Target="https://drive.google.com/file/d/1b6HoTIX6aZGHHpx0J9l6sJSQMw-eeh_c/view" TargetMode="External"/><Relationship Id="rId644" Type="http://schemas.openxmlformats.org/officeDocument/2006/relationships/hyperlink" Target="https://www.youtube.com/watch?v=uP-e6R9F-hk" TargetMode="External"/><Relationship Id="rId401" Type="http://schemas.openxmlformats.org/officeDocument/2006/relationships/hyperlink" Target="https://drive.google.com/file/d/1Vi1x9eHGSkFdoEsKQiM7MwY2dEok6Got/view" TargetMode="External"/><Relationship Id="rId522" Type="http://schemas.openxmlformats.org/officeDocument/2006/relationships/hyperlink" Target="https://www.youtube.com/watch?v=3dpnAM8yyZw" TargetMode="External"/><Relationship Id="rId643" Type="http://schemas.openxmlformats.org/officeDocument/2006/relationships/hyperlink" Target="https://drive.google.com/file/d/1Kue5ngqVKqR7p_Q32YtEgiVkcH28q5uw/view" TargetMode="External"/><Relationship Id="rId408" Type="http://schemas.openxmlformats.org/officeDocument/2006/relationships/hyperlink" Target="https://www.youtube.com/watch?v=GkEAvDWcyLI" TargetMode="External"/><Relationship Id="rId529" Type="http://schemas.openxmlformats.org/officeDocument/2006/relationships/hyperlink" Target="https://drive.google.com/file/d/1lzBZoiC7HFW8HZsKDZDe-ibtY6hw3w5Y/view" TargetMode="External"/><Relationship Id="rId407" Type="http://schemas.openxmlformats.org/officeDocument/2006/relationships/hyperlink" Target="https://drive.google.com/file/d/1OxBDnkdugX-ixR-Uk2ZXkaizs3HJlutj/view" TargetMode="External"/><Relationship Id="rId528" Type="http://schemas.openxmlformats.org/officeDocument/2006/relationships/hyperlink" Target="https://www.youtube.com/watch?v=nNEOGCCqBr8" TargetMode="External"/><Relationship Id="rId649" Type="http://schemas.openxmlformats.org/officeDocument/2006/relationships/hyperlink" Target="https://drive.google.com/file/d/1O6ihFGjMAC007vtVY07mL6sXnNZh4m34/view" TargetMode="External"/><Relationship Id="rId406" Type="http://schemas.openxmlformats.org/officeDocument/2006/relationships/hyperlink" Target="https://www.youtube.com/watch?v=ECCViUtV1bI" TargetMode="External"/><Relationship Id="rId527" Type="http://schemas.openxmlformats.org/officeDocument/2006/relationships/hyperlink" Target="https://drive.google.com/file/d/1EW-DfBGsErEuivK8EeLlV47OW18tet8p/view" TargetMode="External"/><Relationship Id="rId648" Type="http://schemas.openxmlformats.org/officeDocument/2006/relationships/hyperlink" Target="https://www.youtube.com/watch?v=K3AtGG7YL0k" TargetMode="External"/><Relationship Id="rId405" Type="http://schemas.openxmlformats.org/officeDocument/2006/relationships/hyperlink" Target="https://drive.google.com/file/d/1JE9Iabh7oGG7O_BCfZnkETe3j-h5zuy-/view" TargetMode="External"/><Relationship Id="rId526" Type="http://schemas.openxmlformats.org/officeDocument/2006/relationships/hyperlink" Target="https://www.youtube.com/watch?v=xgX1Q9lumac" TargetMode="External"/><Relationship Id="rId647" Type="http://schemas.openxmlformats.org/officeDocument/2006/relationships/hyperlink" Target="https://drive.google.com/file/d/18-eB-E1inxNlUzPwHyqr_JeGAw1lUCXR/view" TargetMode="External"/><Relationship Id="rId26" Type="http://schemas.openxmlformats.org/officeDocument/2006/relationships/hyperlink" Target="https://drive.google.com/file/d/1pk61DNqxd1Doto0sfBBQh8AywW1qfTuG/view" TargetMode="External"/><Relationship Id="rId25" Type="http://schemas.openxmlformats.org/officeDocument/2006/relationships/hyperlink" Target="https://www.youtube.com/watch?v=Yn1ZehYjTsU" TargetMode="External"/><Relationship Id="rId28" Type="http://schemas.openxmlformats.org/officeDocument/2006/relationships/hyperlink" Target="https://drive.google.com/file/d/1rWCJcep1BYKiylwu7IDeSj-7lYAGM_sV/view" TargetMode="External"/><Relationship Id="rId27" Type="http://schemas.openxmlformats.org/officeDocument/2006/relationships/hyperlink" Target="https://www.youtube.com/watch?v=73hv27k46gk" TargetMode="External"/><Relationship Id="rId400" Type="http://schemas.openxmlformats.org/officeDocument/2006/relationships/hyperlink" Target="https://www.youtube.com/watch?v=QZf02MJtWys" TargetMode="External"/><Relationship Id="rId521" Type="http://schemas.openxmlformats.org/officeDocument/2006/relationships/hyperlink" Target="https://drive.google.com/file/d/1tzjflm6RvklUJ1JUxOtjR8pMeYF1jDAE/view" TargetMode="External"/><Relationship Id="rId642" Type="http://schemas.openxmlformats.org/officeDocument/2006/relationships/hyperlink" Target="https://www.youtube.com/watch?v=5Hxcwcdj75c" TargetMode="External"/><Relationship Id="rId29" Type="http://schemas.openxmlformats.org/officeDocument/2006/relationships/hyperlink" Target="https://www.youtube.com/watch?v=dfxKZO9y-gc" TargetMode="External"/><Relationship Id="rId520" Type="http://schemas.openxmlformats.org/officeDocument/2006/relationships/hyperlink" Target="https://www.youtube.com/watch?v=Y12WUxp8lgA" TargetMode="External"/><Relationship Id="rId641" Type="http://schemas.openxmlformats.org/officeDocument/2006/relationships/hyperlink" Target="https://drive.google.com/file/d/1GgPCYuPdcLXKdwFAm02y9DUNUwbqIAqj/view" TargetMode="External"/><Relationship Id="rId640" Type="http://schemas.openxmlformats.org/officeDocument/2006/relationships/hyperlink" Target="https://www.youtube.com/watch?v=xjVNHX9jdfI" TargetMode="External"/><Relationship Id="rId11" Type="http://schemas.openxmlformats.org/officeDocument/2006/relationships/hyperlink" Target="https://drive.google.com/file/d/1GOFYfpdH4Vz3UHVaenJ4CtfXAZgfzYKX/view" TargetMode="External"/><Relationship Id="rId10" Type="http://schemas.openxmlformats.org/officeDocument/2006/relationships/hyperlink" Target="https://www.youtube.com/watch?v=-RwGy-zU1Nk" TargetMode="External"/><Relationship Id="rId13" Type="http://schemas.openxmlformats.org/officeDocument/2006/relationships/hyperlink" Target="https://drive.google.com/file/d/1pj7vQLmlXiYN8HEtBJqUl5UiXCfB-vG-/view" TargetMode="External"/><Relationship Id="rId12" Type="http://schemas.openxmlformats.org/officeDocument/2006/relationships/hyperlink" Target="https://www.youtube.com/watch?v=yZex1PPiLww" TargetMode="External"/><Relationship Id="rId519" Type="http://schemas.openxmlformats.org/officeDocument/2006/relationships/hyperlink" Target="https://drive.google.com/file/d/1aOMtcQ-BkNlK7abhyuQOmqLFMULPC4H_/view" TargetMode="External"/><Relationship Id="rId514" Type="http://schemas.openxmlformats.org/officeDocument/2006/relationships/hyperlink" Target="https://www.youtube.com/watch?v=n0lFUoz-WkU" TargetMode="External"/><Relationship Id="rId635" Type="http://schemas.openxmlformats.org/officeDocument/2006/relationships/hyperlink" Target="https://drive.google.com/file/d/1uR9J_XVloTXj9Td9pEUv-j72VcJiH9Cn/view" TargetMode="External"/><Relationship Id="rId756" Type="http://schemas.openxmlformats.org/officeDocument/2006/relationships/hyperlink" Target="https://www.youtube.com/watch?v=e-eEr2YUHlU" TargetMode="External"/><Relationship Id="rId513" Type="http://schemas.openxmlformats.org/officeDocument/2006/relationships/hyperlink" Target="https://drive.google.com/file/d/1KYc-fmS2C6EAeUWIZCJdbefrtn-DMwi1/view" TargetMode="External"/><Relationship Id="rId634" Type="http://schemas.openxmlformats.org/officeDocument/2006/relationships/hyperlink" Target="https://www.youtube.com/watch?v=d1aVKmGxj-w" TargetMode="External"/><Relationship Id="rId755" Type="http://schemas.openxmlformats.org/officeDocument/2006/relationships/hyperlink" Target="https://drive.google.com/file/d/1msJ-MQksA2T4fCwJfJZt22np9CypT7vZ/view" TargetMode="External"/><Relationship Id="rId512" Type="http://schemas.openxmlformats.org/officeDocument/2006/relationships/hyperlink" Target="https://www.youtube.com/watch?v=3iHgovekpr8" TargetMode="External"/><Relationship Id="rId633" Type="http://schemas.openxmlformats.org/officeDocument/2006/relationships/hyperlink" Target="https://drive.google.com/file/d/1Y4tsbvQKIObdfrl0_lfV6iIvK0oZ5a-h/view?usp=drive_link" TargetMode="External"/><Relationship Id="rId754" Type="http://schemas.openxmlformats.org/officeDocument/2006/relationships/hyperlink" Target="https://www.youtube.com/watch?v=_E2WjNIYdBc" TargetMode="External"/><Relationship Id="rId511" Type="http://schemas.openxmlformats.org/officeDocument/2006/relationships/hyperlink" Target="https://drive.google.com/file/d/1M-epPkcJ8zWeHuAgvdobb-1tUWaVl-li/view" TargetMode="External"/><Relationship Id="rId632" Type="http://schemas.openxmlformats.org/officeDocument/2006/relationships/hyperlink" Target="https://www.youtube.com/watch?v=VWOfuDzPK4M" TargetMode="External"/><Relationship Id="rId753" Type="http://schemas.openxmlformats.org/officeDocument/2006/relationships/hyperlink" Target="https://drive.google.com/file/d/1ed3yklkEeS0BJDv5LhuyJrUhdyYb1L0s/view" TargetMode="External"/><Relationship Id="rId518" Type="http://schemas.openxmlformats.org/officeDocument/2006/relationships/hyperlink" Target="https://www.youtube.com/watch?v=jcGuip4FMg4" TargetMode="External"/><Relationship Id="rId639" Type="http://schemas.openxmlformats.org/officeDocument/2006/relationships/hyperlink" Target="https://drive.google.com/file/d/1pHsbgztJwJOSnQRkQ7fZilgDi0l4zgHO/view" TargetMode="External"/><Relationship Id="rId517" Type="http://schemas.openxmlformats.org/officeDocument/2006/relationships/hyperlink" Target="https://drive.google.com/file/d/1LU2gb-V9TBrm7QOXteY40eCIvitEmyQC/view" TargetMode="External"/><Relationship Id="rId638" Type="http://schemas.openxmlformats.org/officeDocument/2006/relationships/hyperlink" Target="https://www.youtube.com/watch?v=4piQMUkwQsc" TargetMode="External"/><Relationship Id="rId759" Type="http://schemas.openxmlformats.org/officeDocument/2006/relationships/vmlDrawing" Target="../drawings/vmlDrawing1.vml"/><Relationship Id="rId516" Type="http://schemas.openxmlformats.org/officeDocument/2006/relationships/hyperlink" Target="https://www.youtube.com/watch?v=1L0muR7H2pE" TargetMode="External"/><Relationship Id="rId637" Type="http://schemas.openxmlformats.org/officeDocument/2006/relationships/hyperlink" Target="https://drive.google.com/file/d/1ihIWwgVrScFISXZlDLl_9lvjnck6oVV6/view" TargetMode="External"/><Relationship Id="rId758" Type="http://schemas.openxmlformats.org/officeDocument/2006/relationships/drawing" Target="../drawings/drawing4.xml"/><Relationship Id="rId515" Type="http://schemas.openxmlformats.org/officeDocument/2006/relationships/hyperlink" Target="https://drive.google.com/file/d/1Pzf76penwcfomdBELHP6OZSQtODiobxc/view" TargetMode="External"/><Relationship Id="rId636" Type="http://schemas.openxmlformats.org/officeDocument/2006/relationships/hyperlink" Target="https://www.youtube.com/watch?v=JGKiCa6r0rw" TargetMode="External"/><Relationship Id="rId757" Type="http://schemas.openxmlformats.org/officeDocument/2006/relationships/hyperlink" Target="https://drive.google.com/file/d/1ed3yklkEeS0BJDv5LhuyJrUhdyYb1L0s/view" TargetMode="External"/><Relationship Id="rId15" Type="http://schemas.openxmlformats.org/officeDocument/2006/relationships/hyperlink" Target="https://drive.google.com/file/d/1pk61DNqxd1Doto0sfBBQh8AywW1qfTuG/view" TargetMode="External"/><Relationship Id="rId14" Type="http://schemas.openxmlformats.org/officeDocument/2006/relationships/hyperlink" Target="https://www.youtube.com/watch?v=1Ho4Qbf2vQM" TargetMode="External"/><Relationship Id="rId17" Type="http://schemas.openxmlformats.org/officeDocument/2006/relationships/hyperlink" Target="https://drive.google.com/file/d/1wi-U3Bxc5UypnOF0dDN_l0HZvFaxfMCn/view" TargetMode="External"/><Relationship Id="rId16" Type="http://schemas.openxmlformats.org/officeDocument/2006/relationships/hyperlink" Target="https://www.youtube.com/watch?v=XK6m20aPQLo" TargetMode="External"/><Relationship Id="rId19" Type="http://schemas.openxmlformats.org/officeDocument/2006/relationships/hyperlink" Target="https://drive.google.com/file/d/1Ij-vgZn787UrqyrCvgv2_cjYCIs1MPYK/view" TargetMode="External"/><Relationship Id="rId510" Type="http://schemas.openxmlformats.org/officeDocument/2006/relationships/hyperlink" Target="https://www.youtube.com/watch?v=i2VZodXatNQ" TargetMode="External"/><Relationship Id="rId631" Type="http://schemas.openxmlformats.org/officeDocument/2006/relationships/hyperlink" Target="https://drive.google.com/file/d/1gMgo5tbS13exebpS5G4E4qeCIFosD9Fu/view" TargetMode="External"/><Relationship Id="rId752" Type="http://schemas.openxmlformats.org/officeDocument/2006/relationships/hyperlink" Target="https://www.youtube.com/watch?v=RdkHAPNw7Uw" TargetMode="External"/><Relationship Id="rId18" Type="http://schemas.openxmlformats.org/officeDocument/2006/relationships/hyperlink" Target="https://www.youtube.com/watch?v=SW2aa8Mxtb4" TargetMode="External"/><Relationship Id="rId630" Type="http://schemas.openxmlformats.org/officeDocument/2006/relationships/hyperlink" Target="https://www.youtube.com/watch?v=sgTqDQTFwnE" TargetMode="External"/><Relationship Id="rId751" Type="http://schemas.openxmlformats.org/officeDocument/2006/relationships/hyperlink" Target="https://drive.google.com/file/d/1gQMYAM9lptXPpalJ2cwMr6dJrFylo-CF/view" TargetMode="External"/><Relationship Id="rId750" Type="http://schemas.openxmlformats.org/officeDocument/2006/relationships/hyperlink" Target="https://www.youtube.com/watch?v=GdTyaoqu3DQ" TargetMode="External"/><Relationship Id="rId84" Type="http://schemas.openxmlformats.org/officeDocument/2006/relationships/hyperlink" Target="https://www.youtube.com/watch?v=kqOafblWUwE" TargetMode="External"/><Relationship Id="rId83" Type="http://schemas.openxmlformats.org/officeDocument/2006/relationships/hyperlink" Target="https://drive.google.com/file/d/1xZDmGc_k5nx06tPPQWnHCzglfHK7t-_y/view" TargetMode="External"/><Relationship Id="rId86" Type="http://schemas.openxmlformats.org/officeDocument/2006/relationships/hyperlink" Target="https://www.youtube.com/watch?v=_dUj25lvZ_E" TargetMode="External"/><Relationship Id="rId85" Type="http://schemas.openxmlformats.org/officeDocument/2006/relationships/hyperlink" Target="https://drive.google.com/file/d/1UHr5ydccpkDm4YOxbkiJ94PaZt3l8cha/view" TargetMode="External"/><Relationship Id="rId88" Type="http://schemas.openxmlformats.org/officeDocument/2006/relationships/hyperlink" Target="https://www.youtube.com/watch?v=JuELRyZevvw" TargetMode="External"/><Relationship Id="rId87" Type="http://schemas.openxmlformats.org/officeDocument/2006/relationships/hyperlink" Target="https://drive.google.com/file/d/10QoDRyIFTyVNibgQnADVzD5IyF_epBf3/view" TargetMode="External"/><Relationship Id="rId89" Type="http://schemas.openxmlformats.org/officeDocument/2006/relationships/hyperlink" Target="https://drive.google.com/file/d/1Sh5p7bCd3xTAWbPzxEIM-Pde4Pe9knhv/view" TargetMode="External"/><Relationship Id="rId709" Type="http://schemas.openxmlformats.org/officeDocument/2006/relationships/hyperlink" Target="https://drive.google.com/file/d/1IQgFn7QMXWAaqdNff2vtNjaO_1n-06J0/view" TargetMode="External"/><Relationship Id="rId708" Type="http://schemas.openxmlformats.org/officeDocument/2006/relationships/hyperlink" Target="https://www.youtube.com/watch?v=m0mmISVMv14" TargetMode="External"/><Relationship Id="rId707" Type="http://schemas.openxmlformats.org/officeDocument/2006/relationships/hyperlink" Target="https://drive.google.com/file/d/15i8_WhcAk64tTcJSdxWv0Kf4s1ItA3r0/view" TargetMode="External"/><Relationship Id="rId706" Type="http://schemas.openxmlformats.org/officeDocument/2006/relationships/hyperlink" Target="https://www.youtube.com/watch?v=1_A_LtkJ19E" TargetMode="External"/><Relationship Id="rId80" Type="http://schemas.openxmlformats.org/officeDocument/2006/relationships/hyperlink" Target="https://www.youtube.com/watch?v=UY5_6pRtL4I" TargetMode="External"/><Relationship Id="rId82" Type="http://schemas.openxmlformats.org/officeDocument/2006/relationships/hyperlink" Target="https://www.youtube.com/watch?v=S0z_tc0uLrA" TargetMode="External"/><Relationship Id="rId81" Type="http://schemas.openxmlformats.org/officeDocument/2006/relationships/hyperlink" Target="https://drive.google.com/file/d/1Mt-5kmDhSHy7tZQc_uKa7OFnamnNgjLD/view" TargetMode="External"/><Relationship Id="rId701" Type="http://schemas.openxmlformats.org/officeDocument/2006/relationships/hyperlink" Target="https://drive.google.com/file/d/1QLOih6Df3q--zZQMEI7IgE22Lf93N5HR/view" TargetMode="External"/><Relationship Id="rId700" Type="http://schemas.openxmlformats.org/officeDocument/2006/relationships/hyperlink" Target="https://www.youtube.com/watch?v=W0IqjKo-c0E" TargetMode="External"/><Relationship Id="rId705" Type="http://schemas.openxmlformats.org/officeDocument/2006/relationships/hyperlink" Target="https://drive.google.com/file/d/18cePR2rl7OHcvR-Aafj5xr6V5GviYl5J/view" TargetMode="External"/><Relationship Id="rId704" Type="http://schemas.openxmlformats.org/officeDocument/2006/relationships/hyperlink" Target="https://www.youtube.com/watch?v=kL-gohwbAOQ" TargetMode="External"/><Relationship Id="rId703" Type="http://schemas.openxmlformats.org/officeDocument/2006/relationships/hyperlink" Target="https://drive.google.com/file/d/1ajf4cWDNnVD2SQ8Rh1y01jFU0pdnsCxG/view" TargetMode="External"/><Relationship Id="rId702" Type="http://schemas.openxmlformats.org/officeDocument/2006/relationships/hyperlink" Target="https://www.youtube.com/watch?v=nQGUj5qLALA" TargetMode="External"/><Relationship Id="rId73" Type="http://schemas.openxmlformats.org/officeDocument/2006/relationships/hyperlink" Target="https://drive.google.com/file/d/1RDWsa7qGIVYqSurHXnQXoLW0cu1EeWmr/view" TargetMode="External"/><Relationship Id="rId72" Type="http://schemas.openxmlformats.org/officeDocument/2006/relationships/hyperlink" Target="https://www.youtube.com/watch?v=6PmLS08DxzA" TargetMode="External"/><Relationship Id="rId75" Type="http://schemas.openxmlformats.org/officeDocument/2006/relationships/hyperlink" Target="https://drive.google.com/file/d/19OQRidpjCbiB2ZStEDWuaGaS3GAWmFN2/view" TargetMode="External"/><Relationship Id="rId74" Type="http://schemas.openxmlformats.org/officeDocument/2006/relationships/hyperlink" Target="https://www.youtube.com/watch?v=aSP2w6LjmhM" TargetMode="External"/><Relationship Id="rId77" Type="http://schemas.openxmlformats.org/officeDocument/2006/relationships/hyperlink" Target="https://drive.google.com/file/d/1T39kh_QhrydwDbKiaY3YE0IVjlWlrTfz/view" TargetMode="External"/><Relationship Id="rId76" Type="http://schemas.openxmlformats.org/officeDocument/2006/relationships/hyperlink" Target="https://www.youtube.com/watch?v=thFpGAOwB_Q" TargetMode="External"/><Relationship Id="rId79" Type="http://schemas.openxmlformats.org/officeDocument/2006/relationships/hyperlink" Target="https://drive.google.com/file/d/1NklwAU4IbNB067MtXZUdY7t4j2sOffZC/view" TargetMode="External"/><Relationship Id="rId78" Type="http://schemas.openxmlformats.org/officeDocument/2006/relationships/hyperlink" Target="https://www.youtube.com/watch?v=_v8E3Qi8b9o" TargetMode="External"/><Relationship Id="rId71" Type="http://schemas.openxmlformats.org/officeDocument/2006/relationships/hyperlink" Target="https://drive.google.com/file/d/1ZJcqdUvy5KekLJbHlpRf1JRb2JaEkDkt/view" TargetMode="External"/><Relationship Id="rId70" Type="http://schemas.openxmlformats.org/officeDocument/2006/relationships/hyperlink" Target="https://www.youtube.com/watch?v=NaS3XjB5ibk" TargetMode="External"/><Relationship Id="rId62" Type="http://schemas.openxmlformats.org/officeDocument/2006/relationships/hyperlink" Target="https://www.youtube.com/watch?v=loBk2XLqAnk" TargetMode="External"/><Relationship Id="rId61" Type="http://schemas.openxmlformats.org/officeDocument/2006/relationships/hyperlink" Target="https://drive.google.com/file/d/1YrjMzhN5_zuPH--o6smT1WeGz6Xy1FGF/view" TargetMode="External"/><Relationship Id="rId64" Type="http://schemas.openxmlformats.org/officeDocument/2006/relationships/hyperlink" Target="https://www.youtube.com/watch?v=dYbc0pBEmTo" TargetMode="External"/><Relationship Id="rId63" Type="http://schemas.openxmlformats.org/officeDocument/2006/relationships/hyperlink" Target="https://drive.google.com/file/d/17YIw4iNbRZC_CeiG23hJQmyD-Xac5DY_/view" TargetMode="External"/><Relationship Id="rId66" Type="http://schemas.openxmlformats.org/officeDocument/2006/relationships/hyperlink" Target="https://www.youtube.com/watch?v=PqI8IE8XmgI" TargetMode="External"/><Relationship Id="rId65" Type="http://schemas.openxmlformats.org/officeDocument/2006/relationships/hyperlink" Target="https://drive.google.com/file/d/1trx08M2SbuAioxEsL74ctOf96lzuqnmq/view" TargetMode="External"/><Relationship Id="rId68" Type="http://schemas.openxmlformats.org/officeDocument/2006/relationships/hyperlink" Target="https://www.youtube.com/watch?v=M4-9YGAG_2A" TargetMode="External"/><Relationship Id="rId67" Type="http://schemas.openxmlformats.org/officeDocument/2006/relationships/hyperlink" Target="https://drive.google.com/file/d/1seNzZCB7jvEcHf9UvHfjjRknMKHuNlGW/view" TargetMode="External"/><Relationship Id="rId609" Type="http://schemas.openxmlformats.org/officeDocument/2006/relationships/hyperlink" Target="https://drive.google.com/file/d/1QjGkOsrWdjsxHZitUPgh1lVsHSJPaXYW/view" TargetMode="External"/><Relationship Id="rId608" Type="http://schemas.openxmlformats.org/officeDocument/2006/relationships/hyperlink" Target="https://www.youtube.com/watch?v=fOQJP5wesTk" TargetMode="External"/><Relationship Id="rId729" Type="http://schemas.openxmlformats.org/officeDocument/2006/relationships/hyperlink" Target="https://drive.google.com/file/d/1HWQb3XYqZdL8c4DoXNsjJowpLEnUip0L/view" TargetMode="External"/><Relationship Id="rId607" Type="http://schemas.openxmlformats.org/officeDocument/2006/relationships/hyperlink" Target="https://drive.google.com/file/d/1GLloQb39EdRkv5EZNGNtqfNHbiatBBGb/view" TargetMode="External"/><Relationship Id="rId728" Type="http://schemas.openxmlformats.org/officeDocument/2006/relationships/hyperlink" Target="https://www.youtube.com/watch?v=r2a-QxAZkeQ" TargetMode="External"/><Relationship Id="rId60" Type="http://schemas.openxmlformats.org/officeDocument/2006/relationships/hyperlink" Target="https://www.youtube.com/watch?v=WN3KoA5vhSI" TargetMode="External"/><Relationship Id="rId602" Type="http://schemas.openxmlformats.org/officeDocument/2006/relationships/hyperlink" Target="https://www.youtube.com/watch?v=xU34bjf3hWA" TargetMode="External"/><Relationship Id="rId723" Type="http://schemas.openxmlformats.org/officeDocument/2006/relationships/hyperlink" Target="https://drive.google.com/file/d/1IV2VQx10qtp_I8eEAAsqXxv1fLzHGQPg/view" TargetMode="External"/><Relationship Id="rId601" Type="http://schemas.openxmlformats.org/officeDocument/2006/relationships/hyperlink" Target="https://drive.google.com/file/d/1K7Uq2UciI7zPq8IZ1X2s5fVCqVzD4s7x/view" TargetMode="External"/><Relationship Id="rId722" Type="http://schemas.openxmlformats.org/officeDocument/2006/relationships/hyperlink" Target="https://www.youtube.com/watch?v=iRdGT7WQLgk" TargetMode="External"/><Relationship Id="rId600" Type="http://schemas.openxmlformats.org/officeDocument/2006/relationships/hyperlink" Target="https://www.youtube.com/watch?v=wCPVmhUmRVo" TargetMode="External"/><Relationship Id="rId721" Type="http://schemas.openxmlformats.org/officeDocument/2006/relationships/hyperlink" Target="https://drive.google.com/file/d/1FOFXETov_yAGcROz4qsak3zO9kLnjboe/view" TargetMode="External"/><Relationship Id="rId720" Type="http://schemas.openxmlformats.org/officeDocument/2006/relationships/hyperlink" Target="https://www.youtube.com/watch?v=xnYJezUp4qQ" TargetMode="External"/><Relationship Id="rId606" Type="http://schemas.openxmlformats.org/officeDocument/2006/relationships/hyperlink" Target="https://www.youtube.com/watch?v=fBMrpNjsi1M" TargetMode="External"/><Relationship Id="rId727" Type="http://schemas.openxmlformats.org/officeDocument/2006/relationships/hyperlink" Target="https://drive.google.com/file/d/1ZHhkLgjzYg7UsNxSJXfJJpFo7ftT5whh/view" TargetMode="External"/><Relationship Id="rId605" Type="http://schemas.openxmlformats.org/officeDocument/2006/relationships/hyperlink" Target="https://drive.google.com/file/d/1mSLqTGPqCngVmDoETScUYr4JJ0ehXtlS/view" TargetMode="External"/><Relationship Id="rId726" Type="http://schemas.openxmlformats.org/officeDocument/2006/relationships/hyperlink" Target="https://www.youtube.com/watch?v=LjffVRdGyTw" TargetMode="External"/><Relationship Id="rId604" Type="http://schemas.openxmlformats.org/officeDocument/2006/relationships/hyperlink" Target="https://www.youtube.com/watch?v=p_0x1uCqA1U" TargetMode="External"/><Relationship Id="rId725" Type="http://schemas.openxmlformats.org/officeDocument/2006/relationships/hyperlink" Target="https://drive.google.com/file/d/1U_SZx-dy6SvZGTrLDPNf6xXuhxwOX_WL/view" TargetMode="External"/><Relationship Id="rId603" Type="http://schemas.openxmlformats.org/officeDocument/2006/relationships/hyperlink" Target="https://drive.google.com/file/d/1iaPlLkB6Qz8DkgSrQSjgvjpPLpuOn5or/view" TargetMode="External"/><Relationship Id="rId724" Type="http://schemas.openxmlformats.org/officeDocument/2006/relationships/hyperlink" Target="https://www.youtube.com/watch?v=MB7szReAydQ" TargetMode="External"/><Relationship Id="rId69" Type="http://schemas.openxmlformats.org/officeDocument/2006/relationships/hyperlink" Target="https://drive.google.com/file/d/1OfXYusHUkPqfUJBEPlHnWRPCiNqTlNye/view" TargetMode="External"/><Relationship Id="rId51" Type="http://schemas.openxmlformats.org/officeDocument/2006/relationships/hyperlink" Target="https://drive.google.com/file/d/12izWapbViz9H4AhMYA3UNCY2FtYg9IyL/view" TargetMode="External"/><Relationship Id="rId50" Type="http://schemas.openxmlformats.org/officeDocument/2006/relationships/hyperlink" Target="https://www.youtube.com/watch?v=utOnuZddCoU" TargetMode="External"/><Relationship Id="rId53" Type="http://schemas.openxmlformats.org/officeDocument/2006/relationships/hyperlink" Target="https://drive.google.com/file/d/1jZdr2PWaKGHq_8hGCkzyiga01IzRVEph/view" TargetMode="External"/><Relationship Id="rId52" Type="http://schemas.openxmlformats.org/officeDocument/2006/relationships/hyperlink" Target="https://www.youtube.com/watch?v=6vnbaGFwMSo" TargetMode="External"/><Relationship Id="rId55" Type="http://schemas.openxmlformats.org/officeDocument/2006/relationships/hyperlink" Target="https://drive.google.com/file/d/1mSPCs0pycHqoTYDSi_klOCkaeLTpE6la/view" TargetMode="External"/><Relationship Id="rId54" Type="http://schemas.openxmlformats.org/officeDocument/2006/relationships/hyperlink" Target="https://www.youtube.com/watch?v=3NLzWzvjbw8" TargetMode="External"/><Relationship Id="rId57" Type="http://schemas.openxmlformats.org/officeDocument/2006/relationships/hyperlink" Target="https://drive.google.com/file/d/1X_M-U2hzgMxu59Btluf2oRfGmSVrp6HB/view" TargetMode="External"/><Relationship Id="rId56" Type="http://schemas.openxmlformats.org/officeDocument/2006/relationships/hyperlink" Target="https://www.youtube.com/watch?v=tR5WlPv-Vec" TargetMode="External"/><Relationship Id="rId719" Type="http://schemas.openxmlformats.org/officeDocument/2006/relationships/hyperlink" Target="https://drive.google.com/file/d/1UPin5C_lKfQrMZwjn88ytYNV5QZxX1ep/view" TargetMode="External"/><Relationship Id="rId718" Type="http://schemas.openxmlformats.org/officeDocument/2006/relationships/hyperlink" Target="https://www.youtube.com/watch?v=mW3Ov0mVs98" TargetMode="External"/><Relationship Id="rId717" Type="http://schemas.openxmlformats.org/officeDocument/2006/relationships/hyperlink" Target="https://drive.google.com/file/d/1LH-OtnwMRPQOfp2OFxKct3J-_XZKFChX/view" TargetMode="External"/><Relationship Id="rId712" Type="http://schemas.openxmlformats.org/officeDocument/2006/relationships/hyperlink" Target="https://www.youtube.com/watch?v=hynrt5nFiG0" TargetMode="External"/><Relationship Id="rId711" Type="http://schemas.openxmlformats.org/officeDocument/2006/relationships/hyperlink" Target="https://drive.google.com/file/d/1bh9RZXC_Hxmj5ucLTv-mjKKkPKoX8dbi/view" TargetMode="External"/><Relationship Id="rId710" Type="http://schemas.openxmlformats.org/officeDocument/2006/relationships/hyperlink" Target="https://www.youtube.com/watch?v=8siDFYXjpDY" TargetMode="External"/><Relationship Id="rId716" Type="http://schemas.openxmlformats.org/officeDocument/2006/relationships/hyperlink" Target="https://www.youtube.com/watch?v=ijYcge0odtg" TargetMode="External"/><Relationship Id="rId715" Type="http://schemas.openxmlformats.org/officeDocument/2006/relationships/hyperlink" Target="https://drive.google.com/file/d/1e0KIZRFPfwWJyi6MF7e4K3_HYp4ursNU/view" TargetMode="External"/><Relationship Id="rId714" Type="http://schemas.openxmlformats.org/officeDocument/2006/relationships/hyperlink" Target="https://www.youtube.com/watch?v=0jBwwk_N_mA" TargetMode="External"/><Relationship Id="rId713" Type="http://schemas.openxmlformats.org/officeDocument/2006/relationships/hyperlink" Target="https://drive.google.com/file/d/10QZMg_Y6zPQJT59m5JEZ793Q-gzyEN-f/view" TargetMode="External"/><Relationship Id="rId59" Type="http://schemas.openxmlformats.org/officeDocument/2006/relationships/hyperlink" Target="https://drive.google.com/file/d/1LRchM4ODcO20K6sHNfTGAPK9LnrcR4Ak/view" TargetMode="External"/><Relationship Id="rId58" Type="http://schemas.openxmlformats.org/officeDocument/2006/relationships/hyperlink" Target="https://www.youtube.com/watch?v=uT9SWJvml7U" TargetMode="External"/><Relationship Id="rId590" Type="http://schemas.openxmlformats.org/officeDocument/2006/relationships/hyperlink" Target="https://www.youtube.com/watch?v=yTgMWNHbhKY" TargetMode="External"/><Relationship Id="rId107" Type="http://schemas.openxmlformats.org/officeDocument/2006/relationships/hyperlink" Target="https://drive.google.com/file/d/1eubme6CH6XPGqqcawA31hFnnP702l_cu/view" TargetMode="External"/><Relationship Id="rId228" Type="http://schemas.openxmlformats.org/officeDocument/2006/relationships/hyperlink" Target="https://www.youtube.com/watch?v=hAxwGzvyPOc" TargetMode="External"/><Relationship Id="rId349" Type="http://schemas.openxmlformats.org/officeDocument/2006/relationships/hyperlink" Target="https://drive.google.com/file/d/1ezm1eh1vBVsqJyht-V5Mknvk361GNqnN/view" TargetMode="External"/><Relationship Id="rId106" Type="http://schemas.openxmlformats.org/officeDocument/2006/relationships/hyperlink" Target="https://www.youtube.com/watch?v=9beT-hHFY2s" TargetMode="External"/><Relationship Id="rId227" Type="http://schemas.openxmlformats.org/officeDocument/2006/relationships/hyperlink" Target="https://drive.google.com/file/d/1IVyDoR3cjA-EKusvwILOIAF_e6ijHe_H/view" TargetMode="External"/><Relationship Id="rId348" Type="http://schemas.openxmlformats.org/officeDocument/2006/relationships/hyperlink" Target="https://www.youtube.com/watch?v=N3geTrWvuFc" TargetMode="External"/><Relationship Id="rId469" Type="http://schemas.openxmlformats.org/officeDocument/2006/relationships/hyperlink" Target="https://drive.google.com/file/d/1JAAsYlMHA1fN1MrJptxT2FEVucyNXE7K/view" TargetMode="External"/><Relationship Id="rId105" Type="http://schemas.openxmlformats.org/officeDocument/2006/relationships/hyperlink" Target="https://drive.google.com/file/d/14EtGeNIq1-MwrdFMNQEXRXfu1J98i8F-/view" TargetMode="External"/><Relationship Id="rId226" Type="http://schemas.openxmlformats.org/officeDocument/2006/relationships/hyperlink" Target="https://www.youtube.com/watch?v=xhrxzW3fKk8" TargetMode="External"/><Relationship Id="rId347" Type="http://schemas.openxmlformats.org/officeDocument/2006/relationships/hyperlink" Target="https://drive.google.com/file/d/1LzOzMViRAaewn3DRPraD64KZFWbre1Et/view" TargetMode="External"/><Relationship Id="rId468" Type="http://schemas.openxmlformats.org/officeDocument/2006/relationships/hyperlink" Target="https://www.youtube.com/watch?v=usil1uAKLVk" TargetMode="External"/><Relationship Id="rId589" Type="http://schemas.openxmlformats.org/officeDocument/2006/relationships/hyperlink" Target="https://drive.google.com/file/d/1E0qdkIDUwYEDyr0jyFsBjw81wZ3v_GST/view" TargetMode="External"/><Relationship Id="rId104" Type="http://schemas.openxmlformats.org/officeDocument/2006/relationships/hyperlink" Target="https://www.youtube.com/watch?v=GMrUfV9d7Mc" TargetMode="External"/><Relationship Id="rId225" Type="http://schemas.openxmlformats.org/officeDocument/2006/relationships/hyperlink" Target="https://drive.google.com/file/d/1hb2Uvti-G2opPMntKLQfec7nQ9hWvkaT/view" TargetMode="External"/><Relationship Id="rId346" Type="http://schemas.openxmlformats.org/officeDocument/2006/relationships/hyperlink" Target="https://www.youtube.com/watch?v=5pMA2N5-fvo" TargetMode="External"/><Relationship Id="rId467" Type="http://schemas.openxmlformats.org/officeDocument/2006/relationships/hyperlink" Target="https://drive.google.com/file/d/11x8VBbxRagmLOAB-S7eWMGjr5NUgDF4M/view" TargetMode="External"/><Relationship Id="rId588" Type="http://schemas.openxmlformats.org/officeDocument/2006/relationships/hyperlink" Target="https://www.youtube.com/watch?v=OUQD4x_J8pk" TargetMode="External"/><Relationship Id="rId109" Type="http://schemas.openxmlformats.org/officeDocument/2006/relationships/hyperlink" Target="https://drive.google.com/file/d/1ekR91BCBAyrRsUD8MxiMON_AqsOsJ5A2/view" TargetMode="External"/><Relationship Id="rId108" Type="http://schemas.openxmlformats.org/officeDocument/2006/relationships/hyperlink" Target="https://www.youtube.com/watch?v=SzVP-UbmQcQ" TargetMode="External"/><Relationship Id="rId229" Type="http://schemas.openxmlformats.org/officeDocument/2006/relationships/hyperlink" Target="https://drive.google.com/file/d/1hcj69suKRWaMAlv3cbsDt0sfJHzDnXw-/view" TargetMode="External"/><Relationship Id="rId220" Type="http://schemas.openxmlformats.org/officeDocument/2006/relationships/hyperlink" Target="https://www.youtube.com/watch?v=yFbFhU7s3Ck" TargetMode="External"/><Relationship Id="rId341" Type="http://schemas.openxmlformats.org/officeDocument/2006/relationships/hyperlink" Target="https://drive.google.com/file/d/1xhcq1D5_ENdVoCYqkjAv09inF4DwkXW9/view" TargetMode="External"/><Relationship Id="rId462" Type="http://schemas.openxmlformats.org/officeDocument/2006/relationships/hyperlink" Target="https://www.youtube.com/watch?v=UNqOoymW49k" TargetMode="External"/><Relationship Id="rId583" Type="http://schemas.openxmlformats.org/officeDocument/2006/relationships/hyperlink" Target="https://drive.google.com/file/d/1tzEnDxHH5Srf3nHjGAWI9B8ta9ppQ9sD/view" TargetMode="External"/><Relationship Id="rId340" Type="http://schemas.openxmlformats.org/officeDocument/2006/relationships/hyperlink" Target="https://www.youtube.com/watch?v=sWaVGrpmixg" TargetMode="External"/><Relationship Id="rId461" Type="http://schemas.openxmlformats.org/officeDocument/2006/relationships/hyperlink" Target="https://drive.google.com/file/d/1yTeLHC05giWHBTCG3gXxniTdy5T6e5Sn/view" TargetMode="External"/><Relationship Id="rId582" Type="http://schemas.openxmlformats.org/officeDocument/2006/relationships/hyperlink" Target="https://www.youtube.com/watch?v=LmNwYHwKeas" TargetMode="External"/><Relationship Id="rId460" Type="http://schemas.openxmlformats.org/officeDocument/2006/relationships/hyperlink" Target="https://www.youtube.com/watch?v=VTodFzG5NMk" TargetMode="External"/><Relationship Id="rId581" Type="http://schemas.openxmlformats.org/officeDocument/2006/relationships/hyperlink" Target="https://drive.google.com/file/d/1eKc5jFjfjwxAUF6kR8luJna3TY-tbxpX/view" TargetMode="External"/><Relationship Id="rId580" Type="http://schemas.openxmlformats.org/officeDocument/2006/relationships/hyperlink" Target="https://www.youtube.com/watch?v=KDJvDybkKY8" TargetMode="External"/><Relationship Id="rId103" Type="http://schemas.openxmlformats.org/officeDocument/2006/relationships/hyperlink" Target="https://drive.google.com/file/d/1Oa0qj1IDoJ6Y0ddL4Zv9Ej1He2_cFgFo/view" TargetMode="External"/><Relationship Id="rId224" Type="http://schemas.openxmlformats.org/officeDocument/2006/relationships/hyperlink" Target="https://www.youtube.com/watch?v=FT31s31agM0" TargetMode="External"/><Relationship Id="rId345" Type="http://schemas.openxmlformats.org/officeDocument/2006/relationships/hyperlink" Target="https://drive.google.com/file/d/1k6dOfb98rrubLBybVvDigkxktWf7wAk6/view" TargetMode="External"/><Relationship Id="rId466" Type="http://schemas.openxmlformats.org/officeDocument/2006/relationships/hyperlink" Target="https://www.youtube.com/watch?v=t3Plxj9EmLo" TargetMode="External"/><Relationship Id="rId587" Type="http://schemas.openxmlformats.org/officeDocument/2006/relationships/hyperlink" Target="https://drive.google.com/file/d/1Er0TOrzlpULpodqRR6aMpIZqFbyKii6d/view" TargetMode="External"/><Relationship Id="rId102" Type="http://schemas.openxmlformats.org/officeDocument/2006/relationships/hyperlink" Target="https://www.youtube.com/watch?v=s7Z0xV8pK0c" TargetMode="External"/><Relationship Id="rId223" Type="http://schemas.openxmlformats.org/officeDocument/2006/relationships/hyperlink" Target="https://drive.google.com/file/d/19LaHRu5ezrD_F4aQPzAJ1EfSdW9hLwDF/view" TargetMode="External"/><Relationship Id="rId344" Type="http://schemas.openxmlformats.org/officeDocument/2006/relationships/hyperlink" Target="https://www.youtube.com/watch?v=HbZZt-DBZjU" TargetMode="External"/><Relationship Id="rId465" Type="http://schemas.openxmlformats.org/officeDocument/2006/relationships/hyperlink" Target="https://drive.google.com/file/d/1Jivl2YivU0G3Ni3T1kicS4SMhICIDCj4/view" TargetMode="External"/><Relationship Id="rId586" Type="http://schemas.openxmlformats.org/officeDocument/2006/relationships/hyperlink" Target="https://www.youtube.com/watch?v=PhGW-mEDj3I" TargetMode="External"/><Relationship Id="rId101" Type="http://schemas.openxmlformats.org/officeDocument/2006/relationships/hyperlink" Target="https://drive.google.com/file/d/1Zdq6DULetxqcOqVX8P4-wns7u4BBnoO8/view" TargetMode="External"/><Relationship Id="rId222" Type="http://schemas.openxmlformats.org/officeDocument/2006/relationships/hyperlink" Target="https://www.youtube.com/watch?v=0hqqVQPV5EE" TargetMode="External"/><Relationship Id="rId343" Type="http://schemas.openxmlformats.org/officeDocument/2006/relationships/hyperlink" Target="https://drive.google.com/file/d/1Dk8YlRITxMwx3ku3rQCT9xSadW1VMouy/view" TargetMode="External"/><Relationship Id="rId464" Type="http://schemas.openxmlformats.org/officeDocument/2006/relationships/hyperlink" Target="https://www.youtube.com/watch?v=Yrgl07RpMYk" TargetMode="External"/><Relationship Id="rId585" Type="http://schemas.openxmlformats.org/officeDocument/2006/relationships/hyperlink" Target="https://drive.google.com/file/d/1a2mpxmcq1X8My7Pte-Tmx98hlmJdOrGz/view" TargetMode="External"/><Relationship Id="rId100" Type="http://schemas.openxmlformats.org/officeDocument/2006/relationships/hyperlink" Target="https://www.youtube.com/watch?v=HR-2yeS_ca4" TargetMode="External"/><Relationship Id="rId221" Type="http://schemas.openxmlformats.org/officeDocument/2006/relationships/hyperlink" Target="https://drive.google.com/file/d/1VQGzMFabr-akBGMoOLOMgZaUeUzJWPbM/view" TargetMode="External"/><Relationship Id="rId342" Type="http://schemas.openxmlformats.org/officeDocument/2006/relationships/hyperlink" Target="https://www.youtube.com/watch?v=S-5OfbJLYZ8" TargetMode="External"/><Relationship Id="rId463" Type="http://schemas.openxmlformats.org/officeDocument/2006/relationships/hyperlink" Target="https://drive.google.com/file/d/1rKtaaQJGb34hwgIZ0uWqaLoeFbFEQpV-/view" TargetMode="External"/><Relationship Id="rId584" Type="http://schemas.openxmlformats.org/officeDocument/2006/relationships/hyperlink" Target="https://www.youtube.com/watch?v=ifaJAKhiUSM" TargetMode="External"/><Relationship Id="rId217" Type="http://schemas.openxmlformats.org/officeDocument/2006/relationships/hyperlink" Target="https://drive.google.com/file/d/1uJLAm_YUbt3Q3-1iaWNXETWqmLCnI2hV/view" TargetMode="External"/><Relationship Id="rId338" Type="http://schemas.openxmlformats.org/officeDocument/2006/relationships/hyperlink" Target="https://www.youtube.com/watch?v=ul1brRW1VNs" TargetMode="External"/><Relationship Id="rId459" Type="http://schemas.openxmlformats.org/officeDocument/2006/relationships/hyperlink" Target="https://drive.google.com/file/d/1cCWOFS-NB7RAsjv-DjH_piwsN9OknNsH/view" TargetMode="External"/><Relationship Id="rId216" Type="http://schemas.openxmlformats.org/officeDocument/2006/relationships/hyperlink" Target="https://www.youtube.com/watch?v=fCeQsP78IkQ" TargetMode="External"/><Relationship Id="rId337" Type="http://schemas.openxmlformats.org/officeDocument/2006/relationships/hyperlink" Target="https://drive.google.com/file/d/1IlHDRsidhIT-9whe4nebW5g4fLxMmK0z/view" TargetMode="External"/><Relationship Id="rId458" Type="http://schemas.openxmlformats.org/officeDocument/2006/relationships/hyperlink" Target="https://www.youtube.com/watch?v=zvh7oSx6kIk" TargetMode="External"/><Relationship Id="rId579" Type="http://schemas.openxmlformats.org/officeDocument/2006/relationships/hyperlink" Target="https://drive.google.com/file/d/1t0RxV_d0EPOoYEng32uFr9L0qI6L1ZS8/view" TargetMode="External"/><Relationship Id="rId215" Type="http://schemas.openxmlformats.org/officeDocument/2006/relationships/hyperlink" Target="https://drive.google.com/file/d/1PXrb8YxEAJ6uVCKBm7fKFpqV7rp1Kxkn/view" TargetMode="External"/><Relationship Id="rId336" Type="http://schemas.openxmlformats.org/officeDocument/2006/relationships/hyperlink" Target="https://www.youtube.com/watch?v=JOBB54B1DWc" TargetMode="External"/><Relationship Id="rId457" Type="http://schemas.openxmlformats.org/officeDocument/2006/relationships/hyperlink" Target="https://drive.google.com/file/d/1wr-pwrvh-qcw1FpRATzxVclRFtycSqpm/view" TargetMode="External"/><Relationship Id="rId578" Type="http://schemas.openxmlformats.org/officeDocument/2006/relationships/hyperlink" Target="https://www.youtube.com/watch?v=5y_HJmj4XN8" TargetMode="External"/><Relationship Id="rId699" Type="http://schemas.openxmlformats.org/officeDocument/2006/relationships/hyperlink" Target="https://drive.google.com/file/d/1uZ4bYNfXDdFkGF_tLmeCDNeg-pne1pX6/view" TargetMode="External"/><Relationship Id="rId214" Type="http://schemas.openxmlformats.org/officeDocument/2006/relationships/hyperlink" Target="https://www.youtube.com/watch?v=jMw5dt5nG00" TargetMode="External"/><Relationship Id="rId335" Type="http://schemas.openxmlformats.org/officeDocument/2006/relationships/hyperlink" Target="https://drive.google.com/file/d/1sMNMcTB2ZXJoQGStPhHzlwIl1EFYOg8t/view" TargetMode="External"/><Relationship Id="rId456" Type="http://schemas.openxmlformats.org/officeDocument/2006/relationships/hyperlink" Target="https://www.youtube.com/watch?v=z3Fz1Z06xew" TargetMode="External"/><Relationship Id="rId577" Type="http://schemas.openxmlformats.org/officeDocument/2006/relationships/hyperlink" Target="https://drive.google.com/file/d/1yRJir9D-4I05E0zRlvDN7F_9gJ82u8RH/view" TargetMode="External"/><Relationship Id="rId698" Type="http://schemas.openxmlformats.org/officeDocument/2006/relationships/hyperlink" Target="https://www.youtube.com/watch?v=yJe4WYjcYtc" TargetMode="External"/><Relationship Id="rId219" Type="http://schemas.openxmlformats.org/officeDocument/2006/relationships/hyperlink" Target="https://drive.google.com/file/d/1SlNL3dCYqTeqpJM85ihEECMcTr6Zvst3/view" TargetMode="External"/><Relationship Id="rId218" Type="http://schemas.openxmlformats.org/officeDocument/2006/relationships/hyperlink" Target="https://www.youtube.com/watch?v=syvhOn2Y2KA" TargetMode="External"/><Relationship Id="rId339" Type="http://schemas.openxmlformats.org/officeDocument/2006/relationships/hyperlink" Target="https://drive.google.com/file/d/1S5FG_n23MPypyrzuz_TL6OtQCVXEu8vG/view" TargetMode="External"/><Relationship Id="rId330" Type="http://schemas.openxmlformats.org/officeDocument/2006/relationships/hyperlink" Target="https://www.youtube.com/watch?v=P4KS0i4brlY" TargetMode="External"/><Relationship Id="rId451" Type="http://schemas.openxmlformats.org/officeDocument/2006/relationships/hyperlink" Target="https://drive.google.com/file/d/1mjnEagdAiOFX4QwsqLA0pKIfnUS_p4IX/view" TargetMode="External"/><Relationship Id="rId572" Type="http://schemas.openxmlformats.org/officeDocument/2006/relationships/hyperlink" Target="https://www.youtube.com/watch?v=VNBeMpn0Se8" TargetMode="External"/><Relationship Id="rId693" Type="http://schemas.openxmlformats.org/officeDocument/2006/relationships/hyperlink" Target="https://drive.google.com/file/d/1jwJOpxzRwb6fmUPuIoLxp3I0Avncz_7s/view" TargetMode="External"/><Relationship Id="rId450" Type="http://schemas.openxmlformats.org/officeDocument/2006/relationships/hyperlink" Target="https://www.youtube.com/watch?v=H7LH5L_L0Bk" TargetMode="External"/><Relationship Id="rId571" Type="http://schemas.openxmlformats.org/officeDocument/2006/relationships/hyperlink" Target="https://drive.google.com/file/d/15LMj_ZVu92UE9aIpGwQZz-HMh51SgERW/view" TargetMode="External"/><Relationship Id="rId692" Type="http://schemas.openxmlformats.org/officeDocument/2006/relationships/hyperlink" Target="https://www.youtube.com/watch?v=1nqygNB97h0" TargetMode="External"/><Relationship Id="rId570" Type="http://schemas.openxmlformats.org/officeDocument/2006/relationships/hyperlink" Target="https://www.youtube.com/watch?v=At5r18QFW9s" TargetMode="External"/><Relationship Id="rId691" Type="http://schemas.openxmlformats.org/officeDocument/2006/relationships/hyperlink" Target="https://drive.google.com/file/d/1_XdYil16v05lop7BJ8utKJgnieDWc265/view" TargetMode="External"/><Relationship Id="rId690" Type="http://schemas.openxmlformats.org/officeDocument/2006/relationships/hyperlink" Target="https://www.youtube.com/watch?v=2VTldP7IHdE" TargetMode="External"/><Relationship Id="rId213" Type="http://schemas.openxmlformats.org/officeDocument/2006/relationships/hyperlink" Target="https://drive.google.com/file/d/179b_xBpBkcWlmh6MHVfYajyeATyOKOzM/view" TargetMode="External"/><Relationship Id="rId334" Type="http://schemas.openxmlformats.org/officeDocument/2006/relationships/hyperlink" Target="https://www.youtube.com/watch?v=IpmchQxSqbw" TargetMode="External"/><Relationship Id="rId455" Type="http://schemas.openxmlformats.org/officeDocument/2006/relationships/hyperlink" Target="https://drive.google.com/file/d/1JAAsYlMHA1fN1MrJptxT2FEVucyNXE7K/view" TargetMode="External"/><Relationship Id="rId576" Type="http://schemas.openxmlformats.org/officeDocument/2006/relationships/hyperlink" Target="https://www.youtube.com/watch?v=TYBl6d3Ytso" TargetMode="External"/><Relationship Id="rId697" Type="http://schemas.openxmlformats.org/officeDocument/2006/relationships/hyperlink" Target="https://drive.google.com/file/d/1Nt1JLkXdhddC3FVJVcdZ0L9tFsyTvNw7/view" TargetMode="External"/><Relationship Id="rId212" Type="http://schemas.openxmlformats.org/officeDocument/2006/relationships/hyperlink" Target="https://www.youtube.com/watch?v=Gj875YMwnEw" TargetMode="External"/><Relationship Id="rId333" Type="http://schemas.openxmlformats.org/officeDocument/2006/relationships/hyperlink" Target="https://drive.google.com/file/d/1U7i9_4ujU3NJXMzxLeVDr1vn5HpaA7DI/view" TargetMode="External"/><Relationship Id="rId454" Type="http://schemas.openxmlformats.org/officeDocument/2006/relationships/hyperlink" Target="https://www.youtube.com/watch?v=4TpY6gLB8jw" TargetMode="External"/><Relationship Id="rId575" Type="http://schemas.openxmlformats.org/officeDocument/2006/relationships/hyperlink" Target="https://drive.google.com/file/d/1yDRMZkiG7mptGkLcju_n-dcjZHmprYnk/view" TargetMode="External"/><Relationship Id="rId696" Type="http://schemas.openxmlformats.org/officeDocument/2006/relationships/hyperlink" Target="https://www.youtube.com/watch?v=H1EcakJeh4g" TargetMode="External"/><Relationship Id="rId211" Type="http://schemas.openxmlformats.org/officeDocument/2006/relationships/hyperlink" Target="https://drive.google.com/file/d/1aRtC5no8ogNVxP8ws4tZRKmcdBUJHloI/view" TargetMode="External"/><Relationship Id="rId332" Type="http://schemas.openxmlformats.org/officeDocument/2006/relationships/hyperlink" Target="https://www.youtube.com/watch?v=P45x8VU_szw" TargetMode="External"/><Relationship Id="rId453" Type="http://schemas.openxmlformats.org/officeDocument/2006/relationships/hyperlink" Target="https://drive.google.com/file/d/10hslwWzyK7TaKYygBdIgBlhBNq8iw1jW/view" TargetMode="External"/><Relationship Id="rId574" Type="http://schemas.openxmlformats.org/officeDocument/2006/relationships/hyperlink" Target="https://www.youtube.com/watch?v=fjA6lkDttmU" TargetMode="External"/><Relationship Id="rId695" Type="http://schemas.openxmlformats.org/officeDocument/2006/relationships/hyperlink" Target="https://drive.google.com/file/d/1tJkV4RmFVZUixlmjcw6tUTDq1u9LtFhJ/view" TargetMode="External"/><Relationship Id="rId210" Type="http://schemas.openxmlformats.org/officeDocument/2006/relationships/hyperlink" Target="https://www.youtube.com/watch?v=o684GvXzXY4" TargetMode="External"/><Relationship Id="rId331" Type="http://schemas.openxmlformats.org/officeDocument/2006/relationships/hyperlink" Target="https://drive.google.com/file/d/1sWuFT12wmDuBKrc9KDYZkWdm5MVor2nv/view" TargetMode="External"/><Relationship Id="rId452" Type="http://schemas.openxmlformats.org/officeDocument/2006/relationships/hyperlink" Target="https://www.youtube.com/watch?v=ix2zeM53gJk" TargetMode="External"/><Relationship Id="rId573" Type="http://schemas.openxmlformats.org/officeDocument/2006/relationships/hyperlink" Target="https://drive.google.com/file/d/14THgHxNXtOIAN4zeHxvNiUcyS3L6Tvux/view" TargetMode="External"/><Relationship Id="rId694" Type="http://schemas.openxmlformats.org/officeDocument/2006/relationships/hyperlink" Target="https://www.youtube.com/watch?v=Ctb-EoJh6pw" TargetMode="External"/><Relationship Id="rId370" Type="http://schemas.openxmlformats.org/officeDocument/2006/relationships/hyperlink" Target="https://www.youtube.com/watch?v=mDT2gHU6d5M" TargetMode="External"/><Relationship Id="rId491" Type="http://schemas.openxmlformats.org/officeDocument/2006/relationships/hyperlink" Target="https://drive.google.com/file/d/1M24wpaDW3EpG3-iidePhI2QlRD5zW1ks/view" TargetMode="External"/><Relationship Id="rId490" Type="http://schemas.openxmlformats.org/officeDocument/2006/relationships/hyperlink" Target="https://www.youtube.com/watch?v=2Gdfmmh0DCc" TargetMode="External"/><Relationship Id="rId129" Type="http://schemas.openxmlformats.org/officeDocument/2006/relationships/hyperlink" Target="https://drive.google.com/file/d/1ZpANznIGYuftoqRV3MV_6rM1sfPB5Fau/view" TargetMode="External"/><Relationship Id="rId128" Type="http://schemas.openxmlformats.org/officeDocument/2006/relationships/hyperlink" Target="https://www.youtube.com/watch?v=XSbVEJuKHPY" TargetMode="External"/><Relationship Id="rId249" Type="http://schemas.openxmlformats.org/officeDocument/2006/relationships/hyperlink" Target="https://drive.google.com/file/d/1hqPs_PmZWv752W5ORyHwZtrt4vsCZ4Ah/view" TargetMode="External"/><Relationship Id="rId127" Type="http://schemas.openxmlformats.org/officeDocument/2006/relationships/hyperlink" Target="https://drive.google.com/file/d/1ONTr65Z_nJPW-oIEL19YuSD1Z5RLgIly/view" TargetMode="External"/><Relationship Id="rId248" Type="http://schemas.openxmlformats.org/officeDocument/2006/relationships/hyperlink" Target="https://www.youtube.com/watch?v=0TSFXx1BQrM" TargetMode="External"/><Relationship Id="rId369" Type="http://schemas.openxmlformats.org/officeDocument/2006/relationships/hyperlink" Target="https://drive.google.com/file/d/1t2Ik46l9O5b90d9VEYWAJSiTCdgEKt2H/view" TargetMode="External"/><Relationship Id="rId126" Type="http://schemas.openxmlformats.org/officeDocument/2006/relationships/hyperlink" Target="https://www.youtube.com/watch?v=Q6mNt4sRJ-I" TargetMode="External"/><Relationship Id="rId247" Type="http://schemas.openxmlformats.org/officeDocument/2006/relationships/hyperlink" Target="https://drive.google.com/file/d/1eNiRIOEiwZOhVXlN-aKko0BH2CTCPBkZ/view" TargetMode="External"/><Relationship Id="rId368" Type="http://schemas.openxmlformats.org/officeDocument/2006/relationships/hyperlink" Target="https://www.youtube.com/watch?v=Y_bywOh-Qq4" TargetMode="External"/><Relationship Id="rId489" Type="http://schemas.openxmlformats.org/officeDocument/2006/relationships/hyperlink" Target="https://drive.google.com/file/d/1cSeIdMH5BGJo14cIjjGZJ13yNo_5QgLg/view" TargetMode="External"/><Relationship Id="rId121" Type="http://schemas.openxmlformats.org/officeDocument/2006/relationships/hyperlink" Target="https://drive.google.com/file/d/1_lUac8b98Y_fO7Joduyke0yyDugek-b7/view" TargetMode="External"/><Relationship Id="rId242" Type="http://schemas.openxmlformats.org/officeDocument/2006/relationships/hyperlink" Target="https://www.youtube.com/watch?v=v1ry7g7N1A4" TargetMode="External"/><Relationship Id="rId363" Type="http://schemas.openxmlformats.org/officeDocument/2006/relationships/hyperlink" Target="https://drive.google.com/file/d/1X18XPAo2poQPH8z_lLgxd-Tuwu6tX8iG/view?t=3" TargetMode="External"/><Relationship Id="rId484" Type="http://schemas.openxmlformats.org/officeDocument/2006/relationships/hyperlink" Target="https://www.youtube.com/watch?v=gMmyvm4GEQ4" TargetMode="External"/><Relationship Id="rId120" Type="http://schemas.openxmlformats.org/officeDocument/2006/relationships/hyperlink" Target="https://www.youtube.com/watch?v=SSwFt7CYw6E" TargetMode="External"/><Relationship Id="rId241" Type="http://schemas.openxmlformats.org/officeDocument/2006/relationships/hyperlink" Target="https://drive.google.com/file/d/1i3AGaY7aHArE3Wiey-HVs76P8q0Grhfk/view" TargetMode="External"/><Relationship Id="rId362" Type="http://schemas.openxmlformats.org/officeDocument/2006/relationships/hyperlink" Target="https://www.youtube.com/watch?v=e6mcF2iXK4Y" TargetMode="External"/><Relationship Id="rId483" Type="http://schemas.openxmlformats.org/officeDocument/2006/relationships/hyperlink" Target="https://drive.google.com/file/d/1MqJ1qPB7oezmuC8gLk12TYP17EGWB_Og/view" TargetMode="External"/><Relationship Id="rId240" Type="http://schemas.openxmlformats.org/officeDocument/2006/relationships/hyperlink" Target="https://www.youtube.com/watch?v=6OOsm_CbHKw" TargetMode="External"/><Relationship Id="rId361" Type="http://schemas.openxmlformats.org/officeDocument/2006/relationships/hyperlink" Target="https://drive.google.com/file/d/1urrr47TVZ2jAv86KPzvAYtuXtFb8CIdw/view" TargetMode="External"/><Relationship Id="rId482" Type="http://schemas.openxmlformats.org/officeDocument/2006/relationships/hyperlink" Target="https://www.youtube.com/watch?v=FCacuprDC0M" TargetMode="External"/><Relationship Id="rId360" Type="http://schemas.openxmlformats.org/officeDocument/2006/relationships/hyperlink" Target="https://www.youtube.com/watch?v=TjnLGHlw-sc" TargetMode="External"/><Relationship Id="rId481" Type="http://schemas.openxmlformats.org/officeDocument/2006/relationships/hyperlink" Target="https://drive.google.com/file/d/12HueOZdGnHjqknLBm3N-WORHyb_QiZUU/view" TargetMode="External"/><Relationship Id="rId125" Type="http://schemas.openxmlformats.org/officeDocument/2006/relationships/hyperlink" Target="https://drive.google.com/file/d/19zsDKkQdCMAAOFRF5YfaIk85Tau9KC8t/view" TargetMode="External"/><Relationship Id="rId246" Type="http://schemas.openxmlformats.org/officeDocument/2006/relationships/hyperlink" Target="https://www.youtube.com/watch?v=w3ehL-UuTpY" TargetMode="External"/><Relationship Id="rId367" Type="http://schemas.openxmlformats.org/officeDocument/2006/relationships/hyperlink" Target="https://drive.google.com/file/d/1uOR_AHcbUtbBnuKq3Awrco1wa6Mm-qLm/view?t=1" TargetMode="External"/><Relationship Id="rId488" Type="http://schemas.openxmlformats.org/officeDocument/2006/relationships/hyperlink" Target="https://www.youtube.com/watch?v=FosH6sQo9Xk" TargetMode="External"/><Relationship Id="rId124" Type="http://schemas.openxmlformats.org/officeDocument/2006/relationships/hyperlink" Target="https://www.youtube.com/watch?v=W3vPxrb5O6E" TargetMode="External"/><Relationship Id="rId245" Type="http://schemas.openxmlformats.org/officeDocument/2006/relationships/hyperlink" Target="https://drive.google.com/file/d/1R-cnMcywqzZATpROeEJCvGrqWhvFLfxW/view" TargetMode="External"/><Relationship Id="rId366" Type="http://schemas.openxmlformats.org/officeDocument/2006/relationships/hyperlink" Target="https://www.youtube.com/watch?v=ghvLgP5tVpc" TargetMode="External"/><Relationship Id="rId487" Type="http://schemas.openxmlformats.org/officeDocument/2006/relationships/hyperlink" Target="https://drive.google.com/file/d/1NeWYVNoCva51iFyH_Hag86vESLuC0SY_/view" TargetMode="External"/><Relationship Id="rId123" Type="http://schemas.openxmlformats.org/officeDocument/2006/relationships/hyperlink" Target="https://drive.google.com/file/d/1k072R3cVa2HBtjm-__rhTYQbhXLdeGSq/view" TargetMode="External"/><Relationship Id="rId244" Type="http://schemas.openxmlformats.org/officeDocument/2006/relationships/hyperlink" Target="https://www.youtube.com/watch?v=Urli7dthRWM" TargetMode="External"/><Relationship Id="rId365" Type="http://schemas.openxmlformats.org/officeDocument/2006/relationships/hyperlink" Target="https://drive.google.com/file/d/1BhbGqZRdjYuCUyCbw46orqinFrqVy_oc/view" TargetMode="External"/><Relationship Id="rId486" Type="http://schemas.openxmlformats.org/officeDocument/2006/relationships/hyperlink" Target="https://www.youtube.com/watch?v=L96PA036rTY" TargetMode="External"/><Relationship Id="rId122" Type="http://schemas.openxmlformats.org/officeDocument/2006/relationships/hyperlink" Target="https://www.youtube.com/watch?v=npGG4_knkxU" TargetMode="External"/><Relationship Id="rId243" Type="http://schemas.openxmlformats.org/officeDocument/2006/relationships/hyperlink" Target="https://drive.google.com/file/d/1SSjf3sEjWyfFkzpZJPM5pQHTNoP4T8Z9/view" TargetMode="External"/><Relationship Id="rId364" Type="http://schemas.openxmlformats.org/officeDocument/2006/relationships/hyperlink" Target="https://www.youtube.com/watch?v=jrMT5cMqW_o" TargetMode="External"/><Relationship Id="rId485" Type="http://schemas.openxmlformats.org/officeDocument/2006/relationships/hyperlink" Target="https://drive.google.com/file/d/1HKEBjhKyhkr2DM_WahIWTknVCJAHOLwG/view" TargetMode="External"/><Relationship Id="rId95" Type="http://schemas.openxmlformats.org/officeDocument/2006/relationships/hyperlink" Target="https://drive.google.com/file/d/1shQJvrzqT5-N153iXM3AD4DZF9Fck76e/view" TargetMode="External"/><Relationship Id="rId94" Type="http://schemas.openxmlformats.org/officeDocument/2006/relationships/hyperlink" Target="https://www.youtube.com/watch?v=UBCvmstiOzQ" TargetMode="External"/><Relationship Id="rId97" Type="http://schemas.openxmlformats.org/officeDocument/2006/relationships/hyperlink" Target="https://drive.google.com/file/d/13C_ZimJKBczmDHl-Oz7fGrtltNhVJi6w/view" TargetMode="External"/><Relationship Id="rId96" Type="http://schemas.openxmlformats.org/officeDocument/2006/relationships/hyperlink" Target="https://www.youtube.com/watch?v=D5ix07O1ZNY" TargetMode="External"/><Relationship Id="rId99" Type="http://schemas.openxmlformats.org/officeDocument/2006/relationships/hyperlink" Target="https://drive.google.com/file/d/1fNReH5SmxszWVLdJxuYB2dJ_kSTGtRsM/view" TargetMode="External"/><Relationship Id="rId480" Type="http://schemas.openxmlformats.org/officeDocument/2006/relationships/hyperlink" Target="https://www.youtube.com/watch?v=aiGyKGAVeIo" TargetMode="External"/><Relationship Id="rId98" Type="http://schemas.openxmlformats.org/officeDocument/2006/relationships/hyperlink" Target="https://www.youtube.com/watch?v=26_EaV7LolA" TargetMode="External"/><Relationship Id="rId91" Type="http://schemas.openxmlformats.org/officeDocument/2006/relationships/hyperlink" Target="https://drive.google.com/file/d/1dblziD0M7fJK5ttzy3aT0olWVPrzMcyj/view" TargetMode="External"/><Relationship Id="rId90" Type="http://schemas.openxmlformats.org/officeDocument/2006/relationships/hyperlink" Target="https://www.youtube.com/watch?v=YE-uaTIpBfk" TargetMode="External"/><Relationship Id="rId93" Type="http://schemas.openxmlformats.org/officeDocument/2006/relationships/hyperlink" Target="https://drive.google.com/file/d/17h23IxKgceb9B2hS1ov7PVKsQHntD93f/view" TargetMode="External"/><Relationship Id="rId92" Type="http://schemas.openxmlformats.org/officeDocument/2006/relationships/hyperlink" Target="https://www.youtube.com/watch?v=b11gCWzDyxU" TargetMode="External"/><Relationship Id="rId118" Type="http://schemas.openxmlformats.org/officeDocument/2006/relationships/hyperlink" Target="https://www.youtube.com/watch?v=bNR3a2FSNhE" TargetMode="External"/><Relationship Id="rId239" Type="http://schemas.openxmlformats.org/officeDocument/2006/relationships/hyperlink" Target="https://drive.google.com/file/d/10NfNmTi8Z7yM1H-NCCI9jVpP0vllh0eO/view" TargetMode="External"/><Relationship Id="rId117" Type="http://schemas.openxmlformats.org/officeDocument/2006/relationships/hyperlink" Target="https://drive.google.com/file/d/1lNtSUWX7ACHpgpP4ozoRWIRHkI3sOBYL/view" TargetMode="External"/><Relationship Id="rId238" Type="http://schemas.openxmlformats.org/officeDocument/2006/relationships/hyperlink" Target="https://www.youtube.com/watch?v=qwjMX3UyUSk" TargetMode="External"/><Relationship Id="rId359" Type="http://schemas.openxmlformats.org/officeDocument/2006/relationships/hyperlink" Target="https://drive.google.com/file/d/1d4EFFQ4WlQQn4agAhKF4IXsmkTdg6wA-/view" TargetMode="External"/><Relationship Id="rId116" Type="http://schemas.openxmlformats.org/officeDocument/2006/relationships/hyperlink" Target="https://www.youtube.com/watch?v=bc-7ofwPEX0" TargetMode="External"/><Relationship Id="rId237" Type="http://schemas.openxmlformats.org/officeDocument/2006/relationships/hyperlink" Target="https://drive.google.com/file/d/11H_NJB-YPhtTcEkesRgyTc8STiiOehuD/view" TargetMode="External"/><Relationship Id="rId358" Type="http://schemas.openxmlformats.org/officeDocument/2006/relationships/hyperlink" Target="https://www.youtube.com/watch?v=MQGI_YUoDw8" TargetMode="External"/><Relationship Id="rId479" Type="http://schemas.openxmlformats.org/officeDocument/2006/relationships/hyperlink" Target="https://drive.google.com/file/d/1OavQYEErazknCtI0zB5m12mgfQ9IYhop/view" TargetMode="External"/><Relationship Id="rId115" Type="http://schemas.openxmlformats.org/officeDocument/2006/relationships/hyperlink" Target="https://drive.google.com/file/d/1PlvkjnLbUA9NdrgF_ojx-kgYzofZo0lH/view" TargetMode="External"/><Relationship Id="rId236" Type="http://schemas.openxmlformats.org/officeDocument/2006/relationships/hyperlink" Target="https://www.youtube.com/watch?v=lWYYgy-9G1U" TargetMode="External"/><Relationship Id="rId357" Type="http://schemas.openxmlformats.org/officeDocument/2006/relationships/hyperlink" Target="https://drive.google.com/file/d/1NjrkdMFP96JY2VsaFXu7axwrMUDqj0-I/view" TargetMode="External"/><Relationship Id="rId478" Type="http://schemas.openxmlformats.org/officeDocument/2006/relationships/hyperlink" Target="https://www.youtube.com/watch?v=MH48UGMpnIk" TargetMode="External"/><Relationship Id="rId599" Type="http://schemas.openxmlformats.org/officeDocument/2006/relationships/hyperlink" Target="https://drive.google.com/file/d/1z3yBYXiCfqIH-VPdByjMHpUo3MhX3PNS/view" TargetMode="External"/><Relationship Id="rId119" Type="http://schemas.openxmlformats.org/officeDocument/2006/relationships/hyperlink" Target="https://drive.google.com/file/d/1R2w3oOCgLIZkIn2ie9ZtLIoS_1zNX3lC/view" TargetMode="External"/><Relationship Id="rId110" Type="http://schemas.openxmlformats.org/officeDocument/2006/relationships/hyperlink" Target="https://www.youtube.com/watch?v=q4xcIljLpMI" TargetMode="External"/><Relationship Id="rId231" Type="http://schemas.openxmlformats.org/officeDocument/2006/relationships/hyperlink" Target="https://drive.google.com/file/d/1BEPJ4lCaylmz5RMFGzqp_Yiy7U8t7DdZ/view" TargetMode="External"/><Relationship Id="rId352" Type="http://schemas.openxmlformats.org/officeDocument/2006/relationships/hyperlink" Target="https://www.youtube.com/watch?v=IdaCB3Z5Qzg" TargetMode="External"/><Relationship Id="rId473" Type="http://schemas.openxmlformats.org/officeDocument/2006/relationships/hyperlink" Target="https://drive.google.com/file/d/1ZvLKkkrpmoc_mX50uGdpgRGnDSf9nHx6/view" TargetMode="External"/><Relationship Id="rId594" Type="http://schemas.openxmlformats.org/officeDocument/2006/relationships/hyperlink" Target="https://www.youtube.com/watch?v=ap89y33vMSE" TargetMode="External"/><Relationship Id="rId230" Type="http://schemas.openxmlformats.org/officeDocument/2006/relationships/hyperlink" Target="https://www.youtube.com/watch?v=h_KS_G6S9Uo" TargetMode="External"/><Relationship Id="rId351" Type="http://schemas.openxmlformats.org/officeDocument/2006/relationships/hyperlink" Target="https://drive.google.com/file/d/1YjefOZBQOqlUnqAgUuG_8lTFIP9BQQJG/view" TargetMode="External"/><Relationship Id="rId472" Type="http://schemas.openxmlformats.org/officeDocument/2006/relationships/hyperlink" Target="https://www.youtube.com/watch?v=GD1b0O1KwpE" TargetMode="External"/><Relationship Id="rId593" Type="http://schemas.openxmlformats.org/officeDocument/2006/relationships/hyperlink" Target="https://drive.google.com/file/d/1GHoRekU7S5bg5Yf2tii8RDssLI2vtUXQ/view" TargetMode="External"/><Relationship Id="rId350" Type="http://schemas.openxmlformats.org/officeDocument/2006/relationships/hyperlink" Target="https://www.youtube.com/watch?v=jfWVrGglaxU" TargetMode="External"/><Relationship Id="rId471" Type="http://schemas.openxmlformats.org/officeDocument/2006/relationships/hyperlink" Target="https://drive.google.com/file/d/1T1KFHzH1ZlEPuUPHl3GomiITueBPgTr7/view" TargetMode="External"/><Relationship Id="rId592" Type="http://schemas.openxmlformats.org/officeDocument/2006/relationships/hyperlink" Target="https://www.youtube.com/watch?v=QZZnEclePNs" TargetMode="External"/><Relationship Id="rId470" Type="http://schemas.openxmlformats.org/officeDocument/2006/relationships/hyperlink" Target="https://www.youtube.com/watch?v=CmgCSWUzvKQ" TargetMode="External"/><Relationship Id="rId591" Type="http://schemas.openxmlformats.org/officeDocument/2006/relationships/hyperlink" Target="https://drive.google.com/file/d/135Jqgm9Yw2Z_Ct40si6pGTmjVDiexFwJ/view" TargetMode="External"/><Relationship Id="rId114" Type="http://schemas.openxmlformats.org/officeDocument/2006/relationships/hyperlink" Target="https://www.youtube.com/watch?v=GXRFJVwLaTY" TargetMode="External"/><Relationship Id="rId235" Type="http://schemas.openxmlformats.org/officeDocument/2006/relationships/hyperlink" Target="https://drive.google.com/file/d/1L9JSXd5-oE54PAYgQTjaLcU0sta3o2LI/view" TargetMode="External"/><Relationship Id="rId356" Type="http://schemas.openxmlformats.org/officeDocument/2006/relationships/hyperlink" Target="https://www.youtube.com/watch?v=8XiThgimpdg" TargetMode="External"/><Relationship Id="rId477" Type="http://schemas.openxmlformats.org/officeDocument/2006/relationships/hyperlink" Target="https://drive.google.com/file/d/1JAAsYlMHA1fN1MrJptxT2FEVucyNXE7K/view" TargetMode="External"/><Relationship Id="rId598" Type="http://schemas.openxmlformats.org/officeDocument/2006/relationships/hyperlink" Target="https://www.youtube.com/watch?v=PrmpIX-MYng" TargetMode="External"/><Relationship Id="rId113" Type="http://schemas.openxmlformats.org/officeDocument/2006/relationships/hyperlink" Target="https://drive.google.com/file/d/1NR7qDnRv_iKBvwdy3Ocb5yMlOTg1BLSg/view" TargetMode="External"/><Relationship Id="rId234" Type="http://schemas.openxmlformats.org/officeDocument/2006/relationships/hyperlink" Target="https://www.youtube.com/watch?v=XpTrbE1rG0E" TargetMode="External"/><Relationship Id="rId355" Type="http://schemas.openxmlformats.org/officeDocument/2006/relationships/hyperlink" Target="https://drive.google.com/file/d/1mMuDal44XxGySY_WCml26rr7LupYCm-o/view" TargetMode="External"/><Relationship Id="rId476" Type="http://schemas.openxmlformats.org/officeDocument/2006/relationships/hyperlink" Target="https://www.youtube.com/watch?v=KMJ-LWjiJ54" TargetMode="External"/><Relationship Id="rId597" Type="http://schemas.openxmlformats.org/officeDocument/2006/relationships/hyperlink" Target="https://drive.google.com/file/d/17zhfUeNPN4eyQXqHThyks1nvxPCuLBhU/view" TargetMode="External"/><Relationship Id="rId112" Type="http://schemas.openxmlformats.org/officeDocument/2006/relationships/hyperlink" Target="https://www.youtube.com/watch?v=Y5_Gi4kF5YA" TargetMode="External"/><Relationship Id="rId233" Type="http://schemas.openxmlformats.org/officeDocument/2006/relationships/hyperlink" Target="https://drive.google.com/file/d/1J752XaJENq7cnK5TdkZLDfMnVj5Uy2ro/view" TargetMode="External"/><Relationship Id="rId354" Type="http://schemas.openxmlformats.org/officeDocument/2006/relationships/hyperlink" Target="https://www.youtube.com/watch?v=PZ_b6hmrqnI" TargetMode="External"/><Relationship Id="rId475" Type="http://schemas.openxmlformats.org/officeDocument/2006/relationships/hyperlink" Target="https://drive.google.com/file/d/1RMStKwvKnpI7mQ6vdELt0wvETuKqV3Aj/view" TargetMode="External"/><Relationship Id="rId596" Type="http://schemas.openxmlformats.org/officeDocument/2006/relationships/hyperlink" Target="https://www.youtube.com/watch?v=wC_TgvJBTv0" TargetMode="External"/><Relationship Id="rId111" Type="http://schemas.openxmlformats.org/officeDocument/2006/relationships/hyperlink" Target="https://drive.google.com/file/d/1aJvOFMnrseowFMIRw6x9BxluHPkvUyfp/view" TargetMode="External"/><Relationship Id="rId232" Type="http://schemas.openxmlformats.org/officeDocument/2006/relationships/hyperlink" Target="https://www.youtube.com/watch?v=9e5q-9R0uMY" TargetMode="External"/><Relationship Id="rId353" Type="http://schemas.openxmlformats.org/officeDocument/2006/relationships/hyperlink" Target="https://drive.google.com/file/d/1uMUZ2iwRdwyW7YBmI107lfmXEIBT-Zfq/view" TargetMode="External"/><Relationship Id="rId474" Type="http://schemas.openxmlformats.org/officeDocument/2006/relationships/hyperlink" Target="https://www.youtube.com/watch?v=BqKVPpn1L4M" TargetMode="External"/><Relationship Id="rId595" Type="http://schemas.openxmlformats.org/officeDocument/2006/relationships/hyperlink" Target="https://drive.google.com/file/d/12Ak5pYSPyIusUU22z1kIRIL_lVEdBvBH/view" TargetMode="External"/><Relationship Id="rId305" Type="http://schemas.openxmlformats.org/officeDocument/2006/relationships/hyperlink" Target="https://drive.google.com/file/d/17gw93w1kg31944X7ebfgcwESX8F6xV3d/view" TargetMode="External"/><Relationship Id="rId426" Type="http://schemas.openxmlformats.org/officeDocument/2006/relationships/hyperlink" Target="https://www.youtube.com/watch?v=aFhQvpyGgls" TargetMode="External"/><Relationship Id="rId547" Type="http://schemas.openxmlformats.org/officeDocument/2006/relationships/hyperlink" Target="https://drive.google.com/file/d/1W9Z7JfLHAKaZ0wPRcpPWcgXEgGN3xPTW/view" TargetMode="External"/><Relationship Id="rId668" Type="http://schemas.openxmlformats.org/officeDocument/2006/relationships/hyperlink" Target="https://www.youtube.com/watch?v=iMesZR2YG5Y" TargetMode="External"/><Relationship Id="rId304" Type="http://schemas.openxmlformats.org/officeDocument/2006/relationships/hyperlink" Target="https://www.youtube.com/watch?v=ZpJ_INab7II" TargetMode="External"/><Relationship Id="rId425" Type="http://schemas.openxmlformats.org/officeDocument/2006/relationships/hyperlink" Target="https://drive.google.com/file/d/1IH2UM89tCPKkcDo8jwMHOhTjdQqxTqFk/view" TargetMode="External"/><Relationship Id="rId546" Type="http://schemas.openxmlformats.org/officeDocument/2006/relationships/hyperlink" Target="https://www.youtube.com/watch?v=xmB3dAaVLYw" TargetMode="External"/><Relationship Id="rId667" Type="http://schemas.openxmlformats.org/officeDocument/2006/relationships/hyperlink" Target="https://drive.google.com/file/d/1HXOoPpi_QckjnoTOVe25_feSBMw17BvM/view" TargetMode="External"/><Relationship Id="rId303" Type="http://schemas.openxmlformats.org/officeDocument/2006/relationships/hyperlink" Target="https://drive.google.com/file/d/1lfXYTkjKZaJbJTymCMIgwVqyjirT7lLQ/view" TargetMode="External"/><Relationship Id="rId424" Type="http://schemas.openxmlformats.org/officeDocument/2006/relationships/hyperlink" Target="https://www.youtube.com/watch?v=hAlszFA0j-Y" TargetMode="External"/><Relationship Id="rId545" Type="http://schemas.openxmlformats.org/officeDocument/2006/relationships/hyperlink" Target="https://drive.google.com/file/d/1AitU813p2-aUp9mMkwhpQasQAhr8boe5/view" TargetMode="External"/><Relationship Id="rId666" Type="http://schemas.openxmlformats.org/officeDocument/2006/relationships/hyperlink" Target="https://www.youtube.com/watch?v=0eW77J2RpZ8" TargetMode="External"/><Relationship Id="rId302" Type="http://schemas.openxmlformats.org/officeDocument/2006/relationships/hyperlink" Target="https://www.youtube.com/watch?v=nDSwKZNw6LA" TargetMode="External"/><Relationship Id="rId423" Type="http://schemas.openxmlformats.org/officeDocument/2006/relationships/hyperlink" Target="https://drive.google.com/file/d/1nMvt4BBKEz_L3qVr3XobVovJsaQG-nD4/view" TargetMode="External"/><Relationship Id="rId544" Type="http://schemas.openxmlformats.org/officeDocument/2006/relationships/hyperlink" Target="https://www.youtube.com/watch?v=O2ILK4fmTgg" TargetMode="External"/><Relationship Id="rId665" Type="http://schemas.openxmlformats.org/officeDocument/2006/relationships/hyperlink" Target="https://drive.google.com/file/d/1mJd-a17JMSUolOfcnTeKn2Al6rUSt05r/view" TargetMode="External"/><Relationship Id="rId309" Type="http://schemas.openxmlformats.org/officeDocument/2006/relationships/hyperlink" Target="https://drive.google.com/file/d/1LxKQT3YNr50-WZ3UZeJthXHYCygaf5ns/view" TargetMode="External"/><Relationship Id="rId308" Type="http://schemas.openxmlformats.org/officeDocument/2006/relationships/hyperlink" Target="https://www.youtube.com/watch?v=FJ1quAxqbIQ" TargetMode="External"/><Relationship Id="rId429" Type="http://schemas.openxmlformats.org/officeDocument/2006/relationships/hyperlink" Target="https://drive.google.com/file/d/10lm-C4gg8lyWx28CUI4VdxvZY1oXVMD9/view" TargetMode="External"/><Relationship Id="rId307" Type="http://schemas.openxmlformats.org/officeDocument/2006/relationships/hyperlink" Target="https://drive.google.com/file/d/1T33rLb7hLbmn8EITsm08ffsJ5SJDhhQa/view" TargetMode="External"/><Relationship Id="rId428" Type="http://schemas.openxmlformats.org/officeDocument/2006/relationships/hyperlink" Target="https://www.youtube.com/watch?v=n9yBuYZud0k" TargetMode="External"/><Relationship Id="rId549" Type="http://schemas.openxmlformats.org/officeDocument/2006/relationships/hyperlink" Target="https://drive.google.com/file/d/1c72OCs9Exs_TXfLGSRnZ_LxwrmweVFdf/view" TargetMode="External"/><Relationship Id="rId306" Type="http://schemas.openxmlformats.org/officeDocument/2006/relationships/hyperlink" Target="https://www.youtube.com/watch?v=mkolbNjr9_8" TargetMode="External"/><Relationship Id="rId427" Type="http://schemas.openxmlformats.org/officeDocument/2006/relationships/hyperlink" Target="https://drive.google.com/file/d/1lWT7eYSsBK9YLNXd3vmTTVrFmB5BEB1c/view" TargetMode="External"/><Relationship Id="rId548" Type="http://schemas.openxmlformats.org/officeDocument/2006/relationships/hyperlink" Target="https://www.youtube.com/watch?v=tuIlVWbVaKM" TargetMode="External"/><Relationship Id="rId669" Type="http://schemas.openxmlformats.org/officeDocument/2006/relationships/hyperlink" Target="https://drive.google.com/file/d/1zYjmgZEiV2AAx9d4Gr8g-Q5OWHTmVrj8/view" TargetMode="External"/><Relationship Id="rId660" Type="http://schemas.openxmlformats.org/officeDocument/2006/relationships/hyperlink" Target="https://www.youtube.com/watch?v=smR1VZfryP4" TargetMode="External"/><Relationship Id="rId301" Type="http://schemas.openxmlformats.org/officeDocument/2006/relationships/hyperlink" Target="https://drive.google.com/file/d/1eRacjjrd2zFjjO822qp6InmLJXKHtHGF/view" TargetMode="External"/><Relationship Id="rId422" Type="http://schemas.openxmlformats.org/officeDocument/2006/relationships/hyperlink" Target="https://www.youtube.com/watch?v=_LBsNCKnlFM" TargetMode="External"/><Relationship Id="rId543" Type="http://schemas.openxmlformats.org/officeDocument/2006/relationships/hyperlink" Target="https://drive.google.com/file/d/1BVSZgyg5WX9l8lpKIVKPXWbLweSlxckL/view" TargetMode="External"/><Relationship Id="rId664" Type="http://schemas.openxmlformats.org/officeDocument/2006/relationships/hyperlink" Target="https://www.youtube.com/watch?v=j-tb1mpnxII" TargetMode="External"/><Relationship Id="rId300" Type="http://schemas.openxmlformats.org/officeDocument/2006/relationships/hyperlink" Target="https://www.youtube.com/watch?v=VA88NRQcCx0" TargetMode="External"/><Relationship Id="rId421" Type="http://schemas.openxmlformats.org/officeDocument/2006/relationships/hyperlink" Target="https://drive.google.com/file/d/1u4pn8WDGTE9cRYwRaAKBnpkptVwbZMjs/view" TargetMode="External"/><Relationship Id="rId542" Type="http://schemas.openxmlformats.org/officeDocument/2006/relationships/hyperlink" Target="https://www.youtube.com/watch?v=WADXh82Tslw" TargetMode="External"/><Relationship Id="rId663" Type="http://schemas.openxmlformats.org/officeDocument/2006/relationships/hyperlink" Target="https://drive.google.com/file/d/19c5-7lVW9vyi28kGsYy6fAubNCGqZtod/view" TargetMode="External"/><Relationship Id="rId420" Type="http://schemas.openxmlformats.org/officeDocument/2006/relationships/hyperlink" Target="https://www.youtube.com/watch?v=-YIfjFHobao" TargetMode="External"/><Relationship Id="rId541" Type="http://schemas.openxmlformats.org/officeDocument/2006/relationships/hyperlink" Target="https://drive.google.com/file/d/1VRnFdHByIcGR_y9dFazoLGPN0R6dbRmW/view" TargetMode="External"/><Relationship Id="rId662" Type="http://schemas.openxmlformats.org/officeDocument/2006/relationships/hyperlink" Target="https://www.youtube.com/watch?v=4vrZDY4SuWk" TargetMode="External"/><Relationship Id="rId540" Type="http://schemas.openxmlformats.org/officeDocument/2006/relationships/hyperlink" Target="https://www.youtube.com/watch?v=fIOAXimlIjg" TargetMode="External"/><Relationship Id="rId661" Type="http://schemas.openxmlformats.org/officeDocument/2006/relationships/hyperlink" Target="https://drive.google.com/file/d/1dJJmyDa-RJCvRh1b8SaOuMmxc39HCoPC/view" TargetMode="External"/><Relationship Id="rId415" Type="http://schemas.openxmlformats.org/officeDocument/2006/relationships/hyperlink" Target="https://drive.google.com/file/d/1OxBDnkdugX-ixR-Uk2ZXkaizs3HJlutj/view" TargetMode="External"/><Relationship Id="rId536" Type="http://schemas.openxmlformats.org/officeDocument/2006/relationships/hyperlink" Target="https://www.youtube.com/watch?v=K-T9rTBb85Y" TargetMode="External"/><Relationship Id="rId657" Type="http://schemas.openxmlformats.org/officeDocument/2006/relationships/hyperlink" Target="https://drive.google.com/file/d/19c5-7lVW9vyi28kGsYy6fAubNCGqZtod/view" TargetMode="External"/><Relationship Id="rId414" Type="http://schemas.openxmlformats.org/officeDocument/2006/relationships/hyperlink" Target="https://www.youtube.com/watch?v=P0lsCwFvtm8" TargetMode="External"/><Relationship Id="rId535" Type="http://schemas.openxmlformats.org/officeDocument/2006/relationships/hyperlink" Target="https://drive.google.com/file/d/1KYc-fmS2C6EAeUWIZCJdbefrtn-DMwi1/view" TargetMode="External"/><Relationship Id="rId656" Type="http://schemas.openxmlformats.org/officeDocument/2006/relationships/hyperlink" Target="https://www.youtube.com/watch?v=4vrZDY4SuWk" TargetMode="External"/><Relationship Id="rId413" Type="http://schemas.openxmlformats.org/officeDocument/2006/relationships/hyperlink" Target="https://drive.google.com/file/d/1JE9Iabh7oGG7O_BCfZnkETe3j-h5zuy-/view" TargetMode="External"/><Relationship Id="rId534" Type="http://schemas.openxmlformats.org/officeDocument/2006/relationships/hyperlink" Target="https://www.youtube.com/watch?v=gYredk0cCC8" TargetMode="External"/><Relationship Id="rId655" Type="http://schemas.openxmlformats.org/officeDocument/2006/relationships/hyperlink" Target="https://drive.google.com/file/d/1sVWwco_SO76oLkijMY34Ri582bNq1Tt5/view" TargetMode="External"/><Relationship Id="rId412" Type="http://schemas.openxmlformats.org/officeDocument/2006/relationships/hyperlink" Target="https://www.youtube.com/watch?v=d5DIzH4iG2w" TargetMode="External"/><Relationship Id="rId533" Type="http://schemas.openxmlformats.org/officeDocument/2006/relationships/hyperlink" Target="https://drive.google.com/file/d/19FKEuzX5ov6M7CJYAuA3Xa8CPi9xr-xK/view" TargetMode="External"/><Relationship Id="rId654" Type="http://schemas.openxmlformats.org/officeDocument/2006/relationships/hyperlink" Target="https://www.youtube.com/watch?v=ZbxGQ47W0lY" TargetMode="External"/><Relationship Id="rId419" Type="http://schemas.openxmlformats.org/officeDocument/2006/relationships/hyperlink" Target="https://drive.google.com/file/d/10w1dp0a8nPDBeY0Z8OdD_nNbUQ3uOuL8/view" TargetMode="External"/><Relationship Id="rId418" Type="http://schemas.openxmlformats.org/officeDocument/2006/relationships/hyperlink" Target="https://www.youtube.com/watch?v=411tUA9Pmo8" TargetMode="External"/><Relationship Id="rId539" Type="http://schemas.openxmlformats.org/officeDocument/2006/relationships/hyperlink" Target="https://drive.google.com/file/d/1DESSF89FRNSrEfe_CHeVWIM1wY3eKE2j/view" TargetMode="External"/><Relationship Id="rId417" Type="http://schemas.openxmlformats.org/officeDocument/2006/relationships/hyperlink" Target="https://drive.google.com/file/d/1ZjRy4m2FxzpIXpHI9kqPkAdgDFeFTzcY/view" TargetMode="External"/><Relationship Id="rId538" Type="http://schemas.openxmlformats.org/officeDocument/2006/relationships/hyperlink" Target="https://www.youtube.com/watch?v=5l8k03ntRdU" TargetMode="External"/><Relationship Id="rId659" Type="http://schemas.openxmlformats.org/officeDocument/2006/relationships/hyperlink" Target="https://drive.google.com/file/d/1Umx2GQZHb-TkFzMhpHJ1uCyhPISOt309/view" TargetMode="External"/><Relationship Id="rId416" Type="http://schemas.openxmlformats.org/officeDocument/2006/relationships/hyperlink" Target="https://www.youtube.com/watch?v=gWW-EyqrgN0" TargetMode="External"/><Relationship Id="rId537" Type="http://schemas.openxmlformats.org/officeDocument/2006/relationships/hyperlink" Target="https://drive.google.com/file/d/1O_b6tORzNLZexdJtFs_nj7FuWTTqRG_3/view" TargetMode="External"/><Relationship Id="rId658" Type="http://schemas.openxmlformats.org/officeDocument/2006/relationships/hyperlink" Target="https://www.youtube.com/watch?v=hkK3HB-xzCs" TargetMode="External"/><Relationship Id="rId411" Type="http://schemas.openxmlformats.org/officeDocument/2006/relationships/hyperlink" Target="https://drive.google.com/file/d/1RUgv9a6HPvEy5jkiNNY9QsQixGukSxTy/view" TargetMode="External"/><Relationship Id="rId532" Type="http://schemas.openxmlformats.org/officeDocument/2006/relationships/hyperlink" Target="https://www.youtube.com/watch?v=HqAAiNXhl_8" TargetMode="External"/><Relationship Id="rId653" Type="http://schemas.openxmlformats.org/officeDocument/2006/relationships/hyperlink" Target="https://drive.google.com/file/d/1RrnUg9j5rp0Xj3-4dJxOie73J2wIGrCH/view" TargetMode="External"/><Relationship Id="rId410" Type="http://schemas.openxmlformats.org/officeDocument/2006/relationships/hyperlink" Target="https://www.youtube.com/watch?v=1twDxxMk-YI" TargetMode="External"/><Relationship Id="rId531" Type="http://schemas.openxmlformats.org/officeDocument/2006/relationships/hyperlink" Target="https://drive.google.com/file/d/13KDbAhsRBAMiqE9DwCDuNSk4pvRy9zhU/view" TargetMode="External"/><Relationship Id="rId652" Type="http://schemas.openxmlformats.org/officeDocument/2006/relationships/hyperlink" Target="https://www.youtube.com/watch?v=EDoxr4tnRGI" TargetMode="External"/><Relationship Id="rId530" Type="http://schemas.openxmlformats.org/officeDocument/2006/relationships/hyperlink" Target="https://www.youtube.com/watch?v=kZFYCqmueW0" TargetMode="External"/><Relationship Id="rId651" Type="http://schemas.openxmlformats.org/officeDocument/2006/relationships/hyperlink" Target="https://drive.google.com/file/d/106XXK-gicHl9e2cwrPGgA4Lj1s15mnm3/view" TargetMode="External"/><Relationship Id="rId650" Type="http://schemas.openxmlformats.org/officeDocument/2006/relationships/hyperlink" Target="https://www.youtube.com/watch?v=wER3xRjrFmc" TargetMode="External"/><Relationship Id="rId206" Type="http://schemas.openxmlformats.org/officeDocument/2006/relationships/hyperlink" Target="https://www.youtube.com/watch?v=iqiKBJkvOXI" TargetMode="External"/><Relationship Id="rId327" Type="http://schemas.openxmlformats.org/officeDocument/2006/relationships/hyperlink" Target="https://drive.google.com/file/d/1T33rLb7hLbmn8EITsm08ffsJ5SJDhhQa/view?t=7" TargetMode="External"/><Relationship Id="rId448" Type="http://schemas.openxmlformats.org/officeDocument/2006/relationships/hyperlink" Target="https://www.youtube.com/watch?v=-AqcjCHd6gc" TargetMode="External"/><Relationship Id="rId569" Type="http://schemas.openxmlformats.org/officeDocument/2006/relationships/hyperlink" Target="https://drive.google.com/file/d/1sR-V3erAIKuwvg5oqSb00Lp3_qAaCn-b/view" TargetMode="External"/><Relationship Id="rId205" Type="http://schemas.openxmlformats.org/officeDocument/2006/relationships/hyperlink" Target="https://drive.google.com/file/d/1FhvXw2ZRD3l9Hs3JZwjrDc3d0li139fl/view" TargetMode="External"/><Relationship Id="rId326" Type="http://schemas.openxmlformats.org/officeDocument/2006/relationships/hyperlink" Target="https://www.youtube.com/watch?v=mkolbNjr9_8" TargetMode="External"/><Relationship Id="rId447" Type="http://schemas.openxmlformats.org/officeDocument/2006/relationships/hyperlink" Target="https://drive.google.com/file/d/1a0nn9C-IXYSf5be6OGR4o3W3GQ1C31oA/view" TargetMode="External"/><Relationship Id="rId568" Type="http://schemas.openxmlformats.org/officeDocument/2006/relationships/hyperlink" Target="https://www.youtube.com/watch?v=CbYohgR3SPI" TargetMode="External"/><Relationship Id="rId689" Type="http://schemas.openxmlformats.org/officeDocument/2006/relationships/hyperlink" Target="https://drive.google.com/file/d/1kSEYQDLwvLThJ0yIdt4k40sO3_il4JAc/view" TargetMode="External"/><Relationship Id="rId204" Type="http://schemas.openxmlformats.org/officeDocument/2006/relationships/hyperlink" Target="https://www.youtube.com/watch?v=AjDTjzHIaT8" TargetMode="External"/><Relationship Id="rId325" Type="http://schemas.openxmlformats.org/officeDocument/2006/relationships/hyperlink" Target="https://drive.google.com/file/d/1NsLTkQ-c4mC2UqAt0x1HnwEezDq8aYWO/view" TargetMode="External"/><Relationship Id="rId446" Type="http://schemas.openxmlformats.org/officeDocument/2006/relationships/hyperlink" Target="https://www.youtube.com/watch?v=QMkvL1oeGLY" TargetMode="External"/><Relationship Id="rId567" Type="http://schemas.openxmlformats.org/officeDocument/2006/relationships/hyperlink" Target="https://drive.google.com/file/d/1EJuTsSVsaBUxqNrd7bm6teSmdPBtQyoe/view" TargetMode="External"/><Relationship Id="rId688" Type="http://schemas.openxmlformats.org/officeDocument/2006/relationships/hyperlink" Target="https://www.youtube.com/watch?v=iTq4VE1pMYI" TargetMode="External"/><Relationship Id="rId203" Type="http://schemas.openxmlformats.org/officeDocument/2006/relationships/hyperlink" Target="https://drive.google.com/file/d/18Zmr0NvRxagdHzwGzB2djo6tcerffZzi/view" TargetMode="External"/><Relationship Id="rId324" Type="http://schemas.openxmlformats.org/officeDocument/2006/relationships/hyperlink" Target="https://www.youtube.com/watch?v=_F5aFQXCSEk" TargetMode="External"/><Relationship Id="rId445" Type="http://schemas.openxmlformats.org/officeDocument/2006/relationships/hyperlink" Target="https://drive.google.com/file/d/1ApK68WYLVG83K8oZ7-lQXhgW46mRD4pC/view" TargetMode="External"/><Relationship Id="rId566" Type="http://schemas.openxmlformats.org/officeDocument/2006/relationships/hyperlink" Target="https://www.youtube.com/watch?v=kasZ3yUicgI" TargetMode="External"/><Relationship Id="rId687" Type="http://schemas.openxmlformats.org/officeDocument/2006/relationships/hyperlink" Target="https://drive.google.com/file/d/1Ooe2qTp0uG2Hn4jy7fZSKq6FeGQk9YMX/view" TargetMode="External"/><Relationship Id="rId209" Type="http://schemas.openxmlformats.org/officeDocument/2006/relationships/hyperlink" Target="https://drive.google.com/file/d/1db0gibbYdLzn3z0dtpKp9wyGFnqZ3p9z/view" TargetMode="External"/><Relationship Id="rId208" Type="http://schemas.openxmlformats.org/officeDocument/2006/relationships/hyperlink" Target="https://www.youtube.com/watch?v=nvZ0V5murcw" TargetMode="External"/><Relationship Id="rId329" Type="http://schemas.openxmlformats.org/officeDocument/2006/relationships/hyperlink" Target="https://drive.google.com/file/d/1srmdcyu5d5bgINnvW6QNw-_xKWcmIRYe/view" TargetMode="External"/><Relationship Id="rId207" Type="http://schemas.openxmlformats.org/officeDocument/2006/relationships/hyperlink" Target="https://drive.google.com/file/d/1BnilviRhSDwi4zcATiC_4d5tGMEJhNFf/view" TargetMode="External"/><Relationship Id="rId328" Type="http://schemas.openxmlformats.org/officeDocument/2006/relationships/hyperlink" Target="https://www.youtube.com/watch?v=_3B7ZBGTbBU" TargetMode="External"/><Relationship Id="rId449" Type="http://schemas.openxmlformats.org/officeDocument/2006/relationships/hyperlink" Target="https://drive.google.com/file/d/1juige6OSbvPLHJF3aI0w12PW0AqMPVsh/view" TargetMode="External"/><Relationship Id="rId440" Type="http://schemas.openxmlformats.org/officeDocument/2006/relationships/hyperlink" Target="https://www.youtube.com/watch?v=5iLrM94SZHs" TargetMode="External"/><Relationship Id="rId561" Type="http://schemas.openxmlformats.org/officeDocument/2006/relationships/hyperlink" Target="https://drive.google.com/file/d/1qZUVknaSTnysnuy0Xfecl1RuAl-xI4QW/view" TargetMode="External"/><Relationship Id="rId682" Type="http://schemas.openxmlformats.org/officeDocument/2006/relationships/hyperlink" Target="https://www.youtube.com/watch?v=-02AbCUvACc" TargetMode="External"/><Relationship Id="rId560" Type="http://schemas.openxmlformats.org/officeDocument/2006/relationships/hyperlink" Target="https://www.youtube.com/watch?v=w53ubp8HNyM" TargetMode="External"/><Relationship Id="rId681" Type="http://schemas.openxmlformats.org/officeDocument/2006/relationships/hyperlink" Target="https://drive.google.com/file/d/1XcQQD9YuXeB89a4MVE0yVKcX19RW2Sdi/view" TargetMode="External"/><Relationship Id="rId680" Type="http://schemas.openxmlformats.org/officeDocument/2006/relationships/hyperlink" Target="https://www.youtube.com/watch?v=kXn1g9KQHCA" TargetMode="External"/><Relationship Id="rId202" Type="http://schemas.openxmlformats.org/officeDocument/2006/relationships/hyperlink" Target="https://www.youtube.com/watch?v=p4dx86D7EC4" TargetMode="External"/><Relationship Id="rId323" Type="http://schemas.openxmlformats.org/officeDocument/2006/relationships/hyperlink" Target="https://drive.google.com/file/d/1S38vJfwO2Popwnvaoy9e5udzSsYJDIAG/view" TargetMode="External"/><Relationship Id="rId444" Type="http://schemas.openxmlformats.org/officeDocument/2006/relationships/hyperlink" Target="https://www.youtube.com/watch?v=kvqvvPbD4qU" TargetMode="External"/><Relationship Id="rId565" Type="http://schemas.openxmlformats.org/officeDocument/2006/relationships/hyperlink" Target="https://drive.google.com/file/d/1DQ90u3lgI2Y97mlNnJZeOI071uDB86CU/view" TargetMode="External"/><Relationship Id="rId686" Type="http://schemas.openxmlformats.org/officeDocument/2006/relationships/hyperlink" Target="https://www.youtube.com/watch?v=ZE6IleAyucc" TargetMode="External"/><Relationship Id="rId201" Type="http://schemas.openxmlformats.org/officeDocument/2006/relationships/hyperlink" Target="https://drive.google.com/file/d/1sndzdASl4npouxBB16JsN7rxvAa-jo5Q/view" TargetMode="External"/><Relationship Id="rId322" Type="http://schemas.openxmlformats.org/officeDocument/2006/relationships/hyperlink" Target="https://www.youtube.com/watch?v=UCkMeIl76-M" TargetMode="External"/><Relationship Id="rId443" Type="http://schemas.openxmlformats.org/officeDocument/2006/relationships/hyperlink" Target="https://drive.google.com/file/d/1RUgv9a6HPvEy5jkiNNY9QsQixGukSxTy/view" TargetMode="External"/><Relationship Id="rId564" Type="http://schemas.openxmlformats.org/officeDocument/2006/relationships/hyperlink" Target="https://www.youtube.com/watch?v=gAwGKgD5Lfo" TargetMode="External"/><Relationship Id="rId685" Type="http://schemas.openxmlformats.org/officeDocument/2006/relationships/hyperlink" Target="https://drive.google.com/file/d/1OzAcClsUMUCEcaid9KA3h0uDc7WpU85H/view" TargetMode="External"/><Relationship Id="rId200" Type="http://schemas.openxmlformats.org/officeDocument/2006/relationships/hyperlink" Target="https://www.youtube.com/watch?v=xfdgTnP2vwQ" TargetMode="External"/><Relationship Id="rId321" Type="http://schemas.openxmlformats.org/officeDocument/2006/relationships/hyperlink" Target="https://drive.google.com/file/d/1dav-Ut1zWp2JSmajJwG4Z5_yERapXmvH/view" TargetMode="External"/><Relationship Id="rId442" Type="http://schemas.openxmlformats.org/officeDocument/2006/relationships/hyperlink" Target="https://www.youtube.com/watch?v=-2IeADFDefI" TargetMode="External"/><Relationship Id="rId563" Type="http://schemas.openxmlformats.org/officeDocument/2006/relationships/hyperlink" Target="https://drive.google.com/file/d/1PooR_fTMyXiDSkFcvkK0CNIHkZvwcODQ/view" TargetMode="External"/><Relationship Id="rId684" Type="http://schemas.openxmlformats.org/officeDocument/2006/relationships/hyperlink" Target="https://www.youtube.com/watch?v=xYKl-QnAz7E" TargetMode="External"/><Relationship Id="rId320" Type="http://schemas.openxmlformats.org/officeDocument/2006/relationships/hyperlink" Target="https://www.youtube.com/watch?v=KlO1J9rh0wc" TargetMode="External"/><Relationship Id="rId441" Type="http://schemas.openxmlformats.org/officeDocument/2006/relationships/hyperlink" Target="https://drive.google.com/file/d/1bjuh27B8ZPF2FlpBUBCPT1M1ub_BvWjW/view" TargetMode="External"/><Relationship Id="rId562" Type="http://schemas.openxmlformats.org/officeDocument/2006/relationships/hyperlink" Target="https://www.youtube.com/watch?v=TIZIcQQaGaM" TargetMode="External"/><Relationship Id="rId683" Type="http://schemas.openxmlformats.org/officeDocument/2006/relationships/hyperlink" Target="https://drive.google.com/file/d/1tA-X_6cOXLYnbsFcxDJTuvZUlTn_KDqC/view" TargetMode="External"/><Relationship Id="rId316" Type="http://schemas.openxmlformats.org/officeDocument/2006/relationships/hyperlink" Target="https://www.youtube.com/watch?v=SGeF8PcMubU" TargetMode="External"/><Relationship Id="rId437" Type="http://schemas.openxmlformats.org/officeDocument/2006/relationships/hyperlink" Target="https://drive.google.com/file/d/1ZvIiyYN2W2ksJs--1Kt_ERAjTlUr_Sn6/view" TargetMode="External"/><Relationship Id="rId558" Type="http://schemas.openxmlformats.org/officeDocument/2006/relationships/hyperlink" Target="https://www.youtube.com/watch?v=8imhkGBtle0" TargetMode="External"/><Relationship Id="rId679" Type="http://schemas.openxmlformats.org/officeDocument/2006/relationships/hyperlink" Target="https://drive.google.com/file/d/1s4ck91M23FjXPeKByElAuzsXxohf0ocX/view" TargetMode="External"/><Relationship Id="rId315" Type="http://schemas.openxmlformats.org/officeDocument/2006/relationships/hyperlink" Target="https://drive.google.com/file/d/1tIn2rjU_Fsin74m3W2kbAQm6rg7o6nPP/view" TargetMode="External"/><Relationship Id="rId436" Type="http://schemas.openxmlformats.org/officeDocument/2006/relationships/hyperlink" Target="https://www.youtube.com/watch?v=2AENCIIVKSc" TargetMode="External"/><Relationship Id="rId557" Type="http://schemas.openxmlformats.org/officeDocument/2006/relationships/hyperlink" Target="https://drive.google.com/file/d/1GDY-xJuEZmjrMzDXxu6UqIg_SBQM533B/view" TargetMode="External"/><Relationship Id="rId678" Type="http://schemas.openxmlformats.org/officeDocument/2006/relationships/hyperlink" Target="https://www.youtube.com/watch?v=vriejsHqPf0" TargetMode="External"/><Relationship Id="rId314" Type="http://schemas.openxmlformats.org/officeDocument/2006/relationships/hyperlink" Target="https://www.youtube.com/watch?v=qjkbl8y7yBQ" TargetMode="External"/><Relationship Id="rId435" Type="http://schemas.openxmlformats.org/officeDocument/2006/relationships/hyperlink" Target="https://drive.google.com/file/d/1mBczW_dzQbcCdF2bCtYKPeUDBPfQjGK-/view" TargetMode="External"/><Relationship Id="rId556" Type="http://schemas.openxmlformats.org/officeDocument/2006/relationships/hyperlink" Target="https://www.youtube.com/watch?v=Uea3FVUc_xI" TargetMode="External"/><Relationship Id="rId677" Type="http://schemas.openxmlformats.org/officeDocument/2006/relationships/hyperlink" Target="https://drive.google.com/file/d/1XFUnO2gv-L10VrBHBAwUgL_S8NYDI7CX/view" TargetMode="External"/><Relationship Id="rId313" Type="http://schemas.openxmlformats.org/officeDocument/2006/relationships/hyperlink" Target="https://drive.google.com/file/d/1kvmFCA2E69XmtfiDpE1VpZ-gI0lMB4Ev/view" TargetMode="External"/><Relationship Id="rId434" Type="http://schemas.openxmlformats.org/officeDocument/2006/relationships/hyperlink" Target="https://www.youtube.com/watch?v=oWW0JHKgdbk" TargetMode="External"/><Relationship Id="rId555" Type="http://schemas.openxmlformats.org/officeDocument/2006/relationships/hyperlink" Target="https://drive.google.com/file/d/17FnsiviPQUgMln00kbB50AU_Zmf-iP5G/view" TargetMode="External"/><Relationship Id="rId676" Type="http://schemas.openxmlformats.org/officeDocument/2006/relationships/hyperlink" Target="https://www.youtube.com/watch?v=s_y-QrM8NME" TargetMode="External"/><Relationship Id="rId319" Type="http://schemas.openxmlformats.org/officeDocument/2006/relationships/hyperlink" Target="https://drive.google.com/file/d/1Io08zH73_XaEhfHdJrIJtD395A-SKuEq/view" TargetMode="External"/><Relationship Id="rId318" Type="http://schemas.openxmlformats.org/officeDocument/2006/relationships/hyperlink" Target="https://www.youtube.com/watch?v=xa6SHiMjF7o" TargetMode="External"/><Relationship Id="rId439" Type="http://schemas.openxmlformats.org/officeDocument/2006/relationships/hyperlink" Target="https://drive.google.com/file/d/1q5usDzjLbfVOhJRmY69O3R1uwSA7cGkk/view" TargetMode="External"/><Relationship Id="rId317" Type="http://schemas.openxmlformats.org/officeDocument/2006/relationships/hyperlink" Target="https://drive.google.com/file/d/1Lz8u1P2RLg-0wcATPoQZ7gGwA2AdEKiI/view" TargetMode="External"/><Relationship Id="rId438" Type="http://schemas.openxmlformats.org/officeDocument/2006/relationships/hyperlink" Target="https://www.youtube.com/watch?v=TjxB8OsO0Zk" TargetMode="External"/><Relationship Id="rId559" Type="http://schemas.openxmlformats.org/officeDocument/2006/relationships/hyperlink" Target="https://drive.google.com/file/d/132Ub6eXdGx1uCHXwVl9RIeorLvPoaZsF/view" TargetMode="External"/><Relationship Id="rId550" Type="http://schemas.openxmlformats.org/officeDocument/2006/relationships/hyperlink" Target="https://www.youtube.com/watch?v=83Ub2f8jZqo" TargetMode="External"/><Relationship Id="rId671" Type="http://schemas.openxmlformats.org/officeDocument/2006/relationships/hyperlink" Target="https://drive.google.com/file/d/1Huo6C0P7ntlAuW8bjVFT5Ubj7NDcIzaI/view" TargetMode="External"/><Relationship Id="rId670" Type="http://schemas.openxmlformats.org/officeDocument/2006/relationships/hyperlink" Target="https://www.youtube.com/watch?v=h8ap_8Ydi7E" TargetMode="External"/><Relationship Id="rId312" Type="http://schemas.openxmlformats.org/officeDocument/2006/relationships/hyperlink" Target="https://www.youtube.com/watch?v=wBZtDekNrDI" TargetMode="External"/><Relationship Id="rId433" Type="http://schemas.openxmlformats.org/officeDocument/2006/relationships/hyperlink" Target="https://drive.google.com/file/d/1TroBdoiyPgJDgerk6qP9G6bi_1-le2Bg/view" TargetMode="External"/><Relationship Id="rId554" Type="http://schemas.openxmlformats.org/officeDocument/2006/relationships/hyperlink" Target="https://www.youtube.com/watch?v=8cIsS_lnz5w" TargetMode="External"/><Relationship Id="rId675" Type="http://schemas.openxmlformats.org/officeDocument/2006/relationships/hyperlink" Target="https://drive.google.com/file/d/1Z35JD_62FWZ2j157wGieXq2Vs1Ij_FVq/view" TargetMode="External"/><Relationship Id="rId311" Type="http://schemas.openxmlformats.org/officeDocument/2006/relationships/hyperlink" Target="https://drive.google.com/file/d/19Qo2Y0DK6cZSM5jcdiiAEQ1ImhBYOnP0/view" TargetMode="External"/><Relationship Id="rId432" Type="http://schemas.openxmlformats.org/officeDocument/2006/relationships/hyperlink" Target="https://www.youtube.com/watch?v=zJlD3-Bvp5Q" TargetMode="External"/><Relationship Id="rId553" Type="http://schemas.openxmlformats.org/officeDocument/2006/relationships/hyperlink" Target="https://drive.google.com/file/d/10uJq5rlmVPZIWjlg-Rb9kL-S_EK3aD60/view" TargetMode="External"/><Relationship Id="rId674" Type="http://schemas.openxmlformats.org/officeDocument/2006/relationships/hyperlink" Target="https://www.youtube.com/watch?v=Gj53HwjTlvE" TargetMode="External"/><Relationship Id="rId310" Type="http://schemas.openxmlformats.org/officeDocument/2006/relationships/hyperlink" Target="https://www.youtube.com/watch?v=M9agwHuNsiQ" TargetMode="External"/><Relationship Id="rId431" Type="http://schemas.openxmlformats.org/officeDocument/2006/relationships/hyperlink" Target="https://drive.google.com/file/d/1Sa9kpkO9XthSwGsujth3AoSyTOCBEoc2/view" TargetMode="External"/><Relationship Id="rId552" Type="http://schemas.openxmlformats.org/officeDocument/2006/relationships/hyperlink" Target="https://www.youtube.com/watch?v=lcm64POV-_s" TargetMode="External"/><Relationship Id="rId673" Type="http://schemas.openxmlformats.org/officeDocument/2006/relationships/hyperlink" Target="https://drive.google.com/file/d/1ybmXOOmmpMOrKmU-jO_Mi1f9uAQ3xkJE/view" TargetMode="External"/><Relationship Id="rId430" Type="http://schemas.openxmlformats.org/officeDocument/2006/relationships/hyperlink" Target="https://www.youtube.com/watch?v=q5qiZCSiyXY" TargetMode="External"/><Relationship Id="rId551" Type="http://schemas.openxmlformats.org/officeDocument/2006/relationships/hyperlink" Target="https://drive.google.com/file/d/1lfSTdVXC4j7VzIOTIBtbVIoTtkylMdZu/view" TargetMode="External"/><Relationship Id="rId672" Type="http://schemas.openxmlformats.org/officeDocument/2006/relationships/hyperlink" Target="https://www.youtube.com/watch?v=hzF2_6AcolI"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geG2TPSlg0?si=mETFZ1bMqXF_ln7y" TargetMode="External"/><Relationship Id="rId391" Type="http://schemas.openxmlformats.org/officeDocument/2006/relationships/hyperlink" Target="https://www.youtube.com/watch?v=IL3UCuXrUzE" TargetMode="External"/><Relationship Id="rId390" Type="http://schemas.openxmlformats.org/officeDocument/2006/relationships/hyperlink" Target="https://drive.google.com/file/d/1kV3VZERKp8UfV29JaofXcpnNhMFp0v1k/view?usp=drive_link" TargetMode="External"/><Relationship Id="rId1" Type="http://schemas.openxmlformats.org/officeDocument/2006/relationships/hyperlink" Target="https://www.youtube.com/watch?v=2DBBKArGfus" TargetMode="External"/><Relationship Id="rId2" Type="http://schemas.openxmlformats.org/officeDocument/2006/relationships/hyperlink" Target="https://youtu.be/VaUXSDXIeU8?si=NELHaMc_vI92wxSe" TargetMode="External"/><Relationship Id="rId3" Type="http://schemas.openxmlformats.org/officeDocument/2006/relationships/hyperlink" Target="https://drive.google.com/file/d/1YDfwFb9KwiXSQSlAv2JK85_oLFbLLj9-/view?usp=drive_link" TargetMode="External"/><Relationship Id="rId4" Type="http://schemas.openxmlformats.org/officeDocument/2006/relationships/hyperlink" Target="https://www.youtube.com/watch?v=l-HtxhClZ-0" TargetMode="External"/><Relationship Id="rId2180" Type="http://schemas.openxmlformats.org/officeDocument/2006/relationships/hyperlink" Target="https://www.youtube.com/watch?v=FSVDJoHZ3rM" TargetMode="External"/><Relationship Id="rId2181" Type="http://schemas.openxmlformats.org/officeDocument/2006/relationships/hyperlink" Target="https://www.youtube.com/watch?v=PI6DmQhrnf8&amp;list=PLFcHFay5s7iQiPa3cq-0jjjUqIe-u41ot&amp;index=11" TargetMode="External"/><Relationship Id="rId2182" Type="http://schemas.openxmlformats.org/officeDocument/2006/relationships/hyperlink" Target="https://drive.google.com/file/d/1BfMgji_YW-uf9-1B6-4VwYJ4qnCiMZim/view?usp=drive_link" TargetMode="External"/><Relationship Id="rId2183" Type="http://schemas.openxmlformats.org/officeDocument/2006/relationships/hyperlink" Target="https://www.youtube.com/watch?v=hV4pdjHCKuA" TargetMode="External"/><Relationship Id="rId9" Type="http://schemas.openxmlformats.org/officeDocument/2006/relationships/hyperlink" Target="https://drive.google.com/file/d/1V1_O3Cx4aQmkbx8zhVXXV_eq0tgWfWyZ/view?usp=drive_link" TargetMode="External"/><Relationship Id="rId385" Type="http://schemas.openxmlformats.org/officeDocument/2006/relationships/hyperlink" Target="https://www.youtube.com/watch?v=HUnF0mZmMKc" TargetMode="External"/><Relationship Id="rId2184" Type="http://schemas.openxmlformats.org/officeDocument/2006/relationships/hyperlink" Target="https://www.youtube.com/watch?v=MeBWSlc7pFM&amp;list=PLFcHFay5s7iQiPa3cq-0jjjUqIe-u41ot&amp;index=7" TargetMode="External"/><Relationship Id="rId384" Type="http://schemas.openxmlformats.org/officeDocument/2006/relationships/hyperlink" Target="https://drive.google.com/file/d/10DtUNqE3isJpUpopPUnNDWB9ve5E6n6Y/view?usp=drive_link" TargetMode="External"/><Relationship Id="rId2185" Type="http://schemas.openxmlformats.org/officeDocument/2006/relationships/hyperlink" Target="https://drive.google.com/file/d/1Bh3IgXkrG337uOI1SbwLTlU_lsmNTWt_/view?usp=drive_link" TargetMode="External"/><Relationship Id="rId383" Type="http://schemas.openxmlformats.org/officeDocument/2006/relationships/hyperlink" Target="https://youtu.be/Ney3qxrAupI?si=jFx39WFv5-vpWGbG" TargetMode="External"/><Relationship Id="rId2186" Type="http://schemas.openxmlformats.org/officeDocument/2006/relationships/hyperlink" Target="https://www.youtube.com/watch?v=K4KDLWENXm0" TargetMode="External"/><Relationship Id="rId382" Type="http://schemas.openxmlformats.org/officeDocument/2006/relationships/hyperlink" Target="https://www.youtube.com/watch?v=OWPVZoxNe-U" TargetMode="External"/><Relationship Id="rId2187" Type="http://schemas.openxmlformats.org/officeDocument/2006/relationships/hyperlink" Target="https://www.youtube.com/watch?v=qDEbP4fa-Yw&amp;list=PLFcHFay5s7iQiPa3cq-0jjjUqIe-u41ot&amp;index=8" TargetMode="External"/><Relationship Id="rId5" Type="http://schemas.openxmlformats.org/officeDocument/2006/relationships/hyperlink" Target="https://youtu.be/lVbrMWNFzLY?si=ZUszn-TSpGcv5MFu" TargetMode="External"/><Relationship Id="rId389" Type="http://schemas.openxmlformats.org/officeDocument/2006/relationships/hyperlink" Target="https://youtu.be/jTGmY2WDZ0o?si=ynObkg3-j1Z600O5" TargetMode="External"/><Relationship Id="rId2188" Type="http://schemas.openxmlformats.org/officeDocument/2006/relationships/hyperlink" Target="https://drive.google.com/file/d/1Bk_BUrMn3X_hcGrKoSa4TVtD3qFhtWW4/view?usp=drive_link" TargetMode="External"/><Relationship Id="rId6" Type="http://schemas.openxmlformats.org/officeDocument/2006/relationships/hyperlink" Target="https://drive.google.com/file/d/1SX00QUT3jUyY5679qE5Ck9sHTpZAJdpj/view?usp=drive_link" TargetMode="External"/><Relationship Id="rId388" Type="http://schemas.openxmlformats.org/officeDocument/2006/relationships/hyperlink" Target="https://www.youtube.com/watch?v=YyjpeoxdUXc" TargetMode="External"/><Relationship Id="rId2189" Type="http://schemas.openxmlformats.org/officeDocument/2006/relationships/hyperlink" Target="https://www.youtube.com/watch?v=5D1gV37bKXY" TargetMode="External"/><Relationship Id="rId7" Type="http://schemas.openxmlformats.org/officeDocument/2006/relationships/hyperlink" Target="https://www.youtube.com/watch?v=jihKUWH4Hfc" TargetMode="External"/><Relationship Id="rId387" Type="http://schemas.openxmlformats.org/officeDocument/2006/relationships/hyperlink" Target="https://drive.google.com/file/d/1XualOZCVyA7HEbYkjAG_3dcuziZJOVPh/view?usp=drive_link" TargetMode="External"/><Relationship Id="rId8" Type="http://schemas.openxmlformats.org/officeDocument/2006/relationships/hyperlink" Target="https://ggle.io/3Yzl" TargetMode="External"/><Relationship Id="rId386" Type="http://schemas.openxmlformats.org/officeDocument/2006/relationships/hyperlink" Target="https://youtu.be/O7M-4laGwcc?si=gxOB78XaooaDeqP_" TargetMode="External"/><Relationship Id="rId381" Type="http://schemas.openxmlformats.org/officeDocument/2006/relationships/hyperlink" Target="https://drive.google.com/file/d/11ddZKAJIgKFJh5yI-JilxUfynGoM5GKP/view?usp=drive_link" TargetMode="External"/><Relationship Id="rId380" Type="http://schemas.openxmlformats.org/officeDocument/2006/relationships/hyperlink" Target="https://youtu.be/3Mb7D41MAkQ?si=19mVGwUGlckDkL_E" TargetMode="External"/><Relationship Id="rId379" Type="http://schemas.openxmlformats.org/officeDocument/2006/relationships/hyperlink" Target="https://www.youtube.com/watch?v=Pt-Tn6L60-o" TargetMode="External"/><Relationship Id="rId2170" Type="http://schemas.openxmlformats.org/officeDocument/2006/relationships/hyperlink" Target="https://drive.google.com/file/d/1BO41qERdWxFawjmPrBP1TZfzect6Cfvt/view?usp=drive_link" TargetMode="External"/><Relationship Id="rId2171" Type="http://schemas.openxmlformats.org/officeDocument/2006/relationships/hyperlink" Target="https://www.youtube.com/watch?v=mLh_FPwMdcY" TargetMode="External"/><Relationship Id="rId2172" Type="http://schemas.openxmlformats.org/officeDocument/2006/relationships/hyperlink" Target="https://www.youtube.com/watch?v=fFZluLKqmic&amp;list=PLFcHFay5s7iQiPa3cq-0jjjUqIe-u41ot&amp;index=25" TargetMode="External"/><Relationship Id="rId374" Type="http://schemas.openxmlformats.org/officeDocument/2006/relationships/hyperlink" Target="https://youtu.be/RQdMuacJ1zQ?si=vSHCPAhdRq6BVi8j" TargetMode="External"/><Relationship Id="rId2173" Type="http://schemas.openxmlformats.org/officeDocument/2006/relationships/hyperlink" Target="https://drive.google.com/file/d/1BNVHrHaBg4nBINLFmEEvct1RP9gNp1gG/view?usp=drive_link" TargetMode="External"/><Relationship Id="rId373" Type="http://schemas.openxmlformats.org/officeDocument/2006/relationships/hyperlink" Target="https://www.youtube.com/watch?v=QWLcNxQ3KvQ" TargetMode="External"/><Relationship Id="rId2174" Type="http://schemas.openxmlformats.org/officeDocument/2006/relationships/hyperlink" Target="https://www.youtube.com/watch?v=6G3jMjAqNqM" TargetMode="External"/><Relationship Id="rId372" Type="http://schemas.openxmlformats.org/officeDocument/2006/relationships/hyperlink" Target="https://drive.google.com/file/d/1fBMzo88ZJ8zSl1BlywCCzsvSc2Fm1OHC/view?usp=drive_link" TargetMode="External"/><Relationship Id="rId2175" Type="http://schemas.openxmlformats.org/officeDocument/2006/relationships/hyperlink" Target="https://www.youtube.com/watch?v=oL4HQLntOEk&amp;list=PLFcHFay5s7iQiPa3cq-0jjjUqIe-u41ot&amp;index=26" TargetMode="External"/><Relationship Id="rId371" Type="http://schemas.openxmlformats.org/officeDocument/2006/relationships/hyperlink" Target="https://youtu.be/K3oNEAGa79s?si=EQ4ZkK6eNl5iSq-L" TargetMode="External"/><Relationship Id="rId2176" Type="http://schemas.openxmlformats.org/officeDocument/2006/relationships/hyperlink" Target="https://drive.google.com/file/d/1BVPV_kZvYO_S9bRXuHEpRhv3fgv-Ojio/view?usp=drive_link" TargetMode="External"/><Relationship Id="rId378" Type="http://schemas.openxmlformats.org/officeDocument/2006/relationships/hyperlink" Target="https://drive.google.com/file/d/1_g2ZB8hkov7OXzFIkO_Kpo9y0_OCNSZ5/view?usp=drive_link" TargetMode="External"/><Relationship Id="rId2177" Type="http://schemas.openxmlformats.org/officeDocument/2006/relationships/hyperlink" Target="https://www.youtube.com/watch?v=gWaA8mVBZQk" TargetMode="External"/><Relationship Id="rId377" Type="http://schemas.openxmlformats.org/officeDocument/2006/relationships/hyperlink" Target="https://youtu.be/Tqwd754ughw?si=siVJstht3coq1db7" TargetMode="External"/><Relationship Id="rId2178" Type="http://schemas.openxmlformats.org/officeDocument/2006/relationships/hyperlink" Target="https://www.youtube.com/watch?v=ON-CLRiZcSg&amp;list=PLFcHFay5s7iQiPa3cq-0jjjUqIe-u41ot&amp;index=32" TargetMode="External"/><Relationship Id="rId376" Type="http://schemas.openxmlformats.org/officeDocument/2006/relationships/hyperlink" Target="https://www.youtube.com/watch?v=AZroE4fJqtQ" TargetMode="External"/><Relationship Id="rId2179" Type="http://schemas.openxmlformats.org/officeDocument/2006/relationships/hyperlink" Target="https://drive.google.com/file/d/1Be1i8JW-A2MX6Z5-bPEFicU8_FQpNsaa/view?usp=drive_link" TargetMode="External"/><Relationship Id="rId375" Type="http://schemas.openxmlformats.org/officeDocument/2006/relationships/hyperlink" Target="https://drive.google.com/file/d/1RQ8VPZMuNRpoLRXv0dw3CGB6ccQFUdnw/view?t=2" TargetMode="External"/><Relationship Id="rId2190" Type="http://schemas.openxmlformats.org/officeDocument/2006/relationships/hyperlink" Target="https://www.youtube.com/watch?v=Spmp8G0nfO8&amp;list=PLFcHFay5s7iQiPa3cq-0jjjUqIe-u41ot&amp;index=10" TargetMode="External"/><Relationship Id="rId2191" Type="http://schemas.openxmlformats.org/officeDocument/2006/relationships/hyperlink" Target="https://drive.google.com/file/d/1BpiJGJYfeGVK_7FOKlIi09MMSLYwSxkv/view?usp=drive_link" TargetMode="External"/><Relationship Id="rId2192" Type="http://schemas.openxmlformats.org/officeDocument/2006/relationships/hyperlink" Target="https://www.youtube.com/watch?v=dpGmVV0-4jc" TargetMode="External"/><Relationship Id="rId2193" Type="http://schemas.openxmlformats.org/officeDocument/2006/relationships/hyperlink" Target="https://www.youtube.com/watch?v=LaXarKXZVHQ&amp;list=PLFcHFay5s7iQiPa3cq-0jjjUqIe-u41ot&amp;index=18" TargetMode="External"/><Relationship Id="rId2194" Type="http://schemas.openxmlformats.org/officeDocument/2006/relationships/hyperlink" Target="https://drive.google.com/file/d/1BlFwdxFmGSamj8H4vPDPyQj_LBWwUmq3/view?usp=drive_link" TargetMode="External"/><Relationship Id="rId396" Type="http://schemas.openxmlformats.org/officeDocument/2006/relationships/hyperlink" Target="https://drive.google.com/file/d/17CtuEh7DKDvL-FYESrrqZe9VE_e60MSu/view?usp=drive_link" TargetMode="External"/><Relationship Id="rId2195" Type="http://schemas.openxmlformats.org/officeDocument/2006/relationships/hyperlink" Target="https://www.youtube.com/watch?v=_3_6wjycJdk" TargetMode="External"/><Relationship Id="rId395" Type="http://schemas.openxmlformats.org/officeDocument/2006/relationships/hyperlink" Target="https://youtu.be/_vzQszBvaa0" TargetMode="External"/><Relationship Id="rId2196" Type="http://schemas.openxmlformats.org/officeDocument/2006/relationships/hyperlink" Target="https://www.youtube.com/watch?v=vd2sMaKez5o&amp;list=PLFcHFay5s7iQiPa3cq-0jjjUqIe-u41ot&amp;index=23" TargetMode="External"/><Relationship Id="rId394" Type="http://schemas.openxmlformats.org/officeDocument/2006/relationships/hyperlink" Target="https://www.youtube.com/watch?v=Z65mz__8DQ0" TargetMode="External"/><Relationship Id="rId2197" Type="http://schemas.openxmlformats.org/officeDocument/2006/relationships/hyperlink" Target="https://drive.google.com/file/d/1BsdqLavJxuC0kRKbubL5TqMrJsbef2CQ/view?usp=drive_link" TargetMode="External"/><Relationship Id="rId393" Type="http://schemas.openxmlformats.org/officeDocument/2006/relationships/hyperlink" Target="https://drive.google.com/file/d/1luvyinWwJzOqzL27VCJCSVu0bKGTGS8V/view?usp=drive_link" TargetMode="External"/><Relationship Id="rId2198" Type="http://schemas.openxmlformats.org/officeDocument/2006/relationships/hyperlink" Target="https://www.youtube.com/watch?v=KS6KEWaoOOE" TargetMode="External"/><Relationship Id="rId2199" Type="http://schemas.openxmlformats.org/officeDocument/2006/relationships/hyperlink" Target="https://www.youtube.com/watch?v=av3a5xs9aaw&amp;list=PLFcHFay5s7iQiPa3cq-0jjjUqIe-u41ot&amp;index=12" TargetMode="External"/><Relationship Id="rId399" Type="http://schemas.openxmlformats.org/officeDocument/2006/relationships/hyperlink" Target="https://drive.google.com/file/d/1WvGaEVSDwJ8wVzg8nf5vymJUu95kNC8H/view?usp=drive_link" TargetMode="External"/><Relationship Id="rId398" Type="http://schemas.openxmlformats.org/officeDocument/2006/relationships/hyperlink" Target="https://youtu.be/9koi6FGp9k4?si=MLtbjrU4DTS1z-DP" TargetMode="External"/><Relationship Id="rId397" Type="http://schemas.openxmlformats.org/officeDocument/2006/relationships/hyperlink" Target="https://www.youtube.com/watch?v=qgsNNqmlLoA" TargetMode="External"/><Relationship Id="rId1730" Type="http://schemas.openxmlformats.org/officeDocument/2006/relationships/hyperlink" Target="https://www.youtube.com/watch?v=TgDk06Qayxw" TargetMode="External"/><Relationship Id="rId1731" Type="http://schemas.openxmlformats.org/officeDocument/2006/relationships/hyperlink" Target="https://youtu.be/w-a7o7p6o50?si=KZSyclsksrkoSXqo" TargetMode="External"/><Relationship Id="rId1732" Type="http://schemas.openxmlformats.org/officeDocument/2006/relationships/hyperlink" Target="https://drive.google.com/file/d/1lGt3-YIoC5-hs-yIrQkd93TvOUShwBLo/view" TargetMode="External"/><Relationship Id="rId1733" Type="http://schemas.openxmlformats.org/officeDocument/2006/relationships/hyperlink" Target="https://www.youtube.com/watch?v=pJABplruJIU" TargetMode="External"/><Relationship Id="rId1734" Type="http://schemas.openxmlformats.org/officeDocument/2006/relationships/hyperlink" Target="https://youtu.be/fYEtBPgiGh4?si=3CiaPqCtwVM55_2z" TargetMode="External"/><Relationship Id="rId1735" Type="http://schemas.openxmlformats.org/officeDocument/2006/relationships/hyperlink" Target="https://drive.google.com/file/d/1v4G1hmjlr2HOnxjgf0FU_Iket-8FwdF7/view" TargetMode="External"/><Relationship Id="rId1736" Type="http://schemas.openxmlformats.org/officeDocument/2006/relationships/hyperlink" Target="https://www.youtube.com/watch?v=8vFhNhL-zm8" TargetMode="External"/><Relationship Id="rId1737" Type="http://schemas.openxmlformats.org/officeDocument/2006/relationships/hyperlink" Target="https://youtu.be/niIrjXDO-3Y?si=THgpY-U2v1AWZAuV" TargetMode="External"/><Relationship Id="rId1738" Type="http://schemas.openxmlformats.org/officeDocument/2006/relationships/hyperlink" Target="https://drive.google.com/file/d/1iy7urSLR2jJlg4nrrSTfAZc8YpBm2qgY/view" TargetMode="External"/><Relationship Id="rId1739" Type="http://schemas.openxmlformats.org/officeDocument/2006/relationships/hyperlink" Target="https://www.youtube.com/watch?v=ZiqHJwzv_HI" TargetMode="External"/><Relationship Id="rId1720" Type="http://schemas.openxmlformats.org/officeDocument/2006/relationships/hyperlink" Target="https://drive.google.com/file/d/1P4FkGmd9O9UGYfKIIOTrIYebelRgl6sx/view" TargetMode="External"/><Relationship Id="rId1721" Type="http://schemas.openxmlformats.org/officeDocument/2006/relationships/hyperlink" Target="https://www.youtube.com/watch?v=h-_BDon5oes" TargetMode="External"/><Relationship Id="rId1722" Type="http://schemas.openxmlformats.org/officeDocument/2006/relationships/hyperlink" Target="https://youtu.be/Yb-jC3MN5jc?si=wfWEa5ib8H-QG1FA" TargetMode="External"/><Relationship Id="rId1723" Type="http://schemas.openxmlformats.org/officeDocument/2006/relationships/hyperlink" Target="https://drive.google.com/file/d/1c9emjhiG8aeETRK8kque5Ei0cySejsCh/view" TargetMode="External"/><Relationship Id="rId1724" Type="http://schemas.openxmlformats.org/officeDocument/2006/relationships/hyperlink" Target="https://www.youtube.com/watch?v=LGnL17ESs3Q" TargetMode="External"/><Relationship Id="rId1725" Type="http://schemas.openxmlformats.org/officeDocument/2006/relationships/hyperlink" Target="https://youtu.be/uDsHEW2wSB4?si=ptwzGPH93E7ieEL9" TargetMode="External"/><Relationship Id="rId1726" Type="http://schemas.openxmlformats.org/officeDocument/2006/relationships/hyperlink" Target="https://drive.google.com/file/d/1eacMBDspzUW3TALB7uFalTZjP2O_k6CR/view" TargetMode="External"/><Relationship Id="rId1727" Type="http://schemas.openxmlformats.org/officeDocument/2006/relationships/hyperlink" Target="https://www.youtube.com/watch?v=Y9cznjBl0Hk" TargetMode="External"/><Relationship Id="rId1728" Type="http://schemas.openxmlformats.org/officeDocument/2006/relationships/hyperlink" Target="https://youtu.be/RV4UFaL6NFk?si=TleANLdjZDmA4vO0" TargetMode="External"/><Relationship Id="rId1729" Type="http://schemas.openxmlformats.org/officeDocument/2006/relationships/hyperlink" Target="https://drive.google.com/file/d/1949EkHVL529ZW-3NAtVIFczODxVv81ck/view" TargetMode="External"/><Relationship Id="rId1752" Type="http://schemas.openxmlformats.org/officeDocument/2006/relationships/hyperlink" Target="https://youtu.be/pGEC9U5mLMA?si=cTgmWxce9GjHiXy7" TargetMode="External"/><Relationship Id="rId1753" Type="http://schemas.openxmlformats.org/officeDocument/2006/relationships/hyperlink" Target="https://drive.google.com/file/d/1J7wMX9_2ECbixVvHEXRV-x1yTLUFgndr/view?usp=drive_link" TargetMode="External"/><Relationship Id="rId1754" Type="http://schemas.openxmlformats.org/officeDocument/2006/relationships/hyperlink" Target="https://www.youtube.com/watch?v=-gWtl6mdpeY" TargetMode="External"/><Relationship Id="rId1755" Type="http://schemas.openxmlformats.org/officeDocument/2006/relationships/hyperlink" Target="https://youtu.be/LOPZd00nuac?si=Ks4IoF3jdVE0Rx87" TargetMode="External"/><Relationship Id="rId1756" Type="http://schemas.openxmlformats.org/officeDocument/2006/relationships/hyperlink" Target="https://drive.google.com/file/d/12_LYpvCMt_cegNs8ElRr2n-7_kYFVrhv/view?usp=drive_link" TargetMode="External"/><Relationship Id="rId1757" Type="http://schemas.openxmlformats.org/officeDocument/2006/relationships/hyperlink" Target="https://www.youtube.com/watch?v=gWMTTP58_J0" TargetMode="External"/><Relationship Id="rId1758" Type="http://schemas.openxmlformats.org/officeDocument/2006/relationships/hyperlink" Target="https://youtu.be/okS2sNNLIo4?si=snG1Eg9nJ8MtF6KO" TargetMode="External"/><Relationship Id="rId1759" Type="http://schemas.openxmlformats.org/officeDocument/2006/relationships/hyperlink" Target="https://drive.google.com/file/d/12Z_eX2Tv8738-ttthjLv5nc6_C2Sj5ul/view?usp=drive_link" TargetMode="External"/><Relationship Id="rId808" Type="http://schemas.openxmlformats.org/officeDocument/2006/relationships/hyperlink" Target="https://www.youtube.com/watch?v=IpXL9HIkqUQ" TargetMode="External"/><Relationship Id="rId807" Type="http://schemas.openxmlformats.org/officeDocument/2006/relationships/hyperlink" Target="https://drive.google.com/file/d/1CxcWLOhpX8QdXeLLU4_Fb66u1PaWIYST/view?usp=drive_link" TargetMode="External"/><Relationship Id="rId806" Type="http://schemas.openxmlformats.org/officeDocument/2006/relationships/hyperlink" Target="https://www.youtube.com/watch?v=Q91RO6vkRyE" TargetMode="External"/><Relationship Id="rId805" Type="http://schemas.openxmlformats.org/officeDocument/2006/relationships/hyperlink" Target="https://www.youtube.com/watch?v=HnHCQ2X_meg" TargetMode="External"/><Relationship Id="rId809" Type="http://schemas.openxmlformats.org/officeDocument/2006/relationships/hyperlink" Target="https://www.youtube.com/watch?v=_01qwRQm-fY" TargetMode="External"/><Relationship Id="rId800" Type="http://schemas.openxmlformats.org/officeDocument/2006/relationships/hyperlink" Target="https://www.youtube.com/watch?v=tmRMtajYw84" TargetMode="External"/><Relationship Id="rId804" Type="http://schemas.openxmlformats.org/officeDocument/2006/relationships/hyperlink" Target="https://drive.google.com/file/d/1DGjmLLY8LqKsbDvgzbudyyjRR8hp9Qsy/view?usp=drive_link" TargetMode="External"/><Relationship Id="rId803" Type="http://schemas.openxmlformats.org/officeDocument/2006/relationships/hyperlink" Target="https://www.youtube.com/watch?v=CB3Jn9qWjSk" TargetMode="External"/><Relationship Id="rId802" Type="http://schemas.openxmlformats.org/officeDocument/2006/relationships/hyperlink" Target="https://www.youtube.com/watch?v=7Ig6kVZaWoU" TargetMode="External"/><Relationship Id="rId801" Type="http://schemas.openxmlformats.org/officeDocument/2006/relationships/hyperlink" Target="https://drive.google.com/file/d/1uzDA9HBBsJhu2DtQzq6Eu8KCVZZy-Crs/view?usp=drive_link" TargetMode="External"/><Relationship Id="rId1750" Type="http://schemas.openxmlformats.org/officeDocument/2006/relationships/hyperlink" Target="https://drive.google.com/file/d/1J-icDEV8KCeGnQZ45Ov8dggZpwXH_Ph3/view?usp=drive_link" TargetMode="External"/><Relationship Id="rId1751" Type="http://schemas.openxmlformats.org/officeDocument/2006/relationships/hyperlink" Target="https://www.youtube.com/watch?v=UmiZK6Hgm6c" TargetMode="External"/><Relationship Id="rId1741" Type="http://schemas.openxmlformats.org/officeDocument/2006/relationships/hyperlink" Target="https://drive.google.com/file/d/1jUQMJ7qbHIcR7lt3qI115GipVeW8l4AG/view" TargetMode="External"/><Relationship Id="rId1742" Type="http://schemas.openxmlformats.org/officeDocument/2006/relationships/hyperlink" Target="https://www.youtube.com/watch?v=KjQ1KN5GgoE" TargetMode="External"/><Relationship Id="rId1743" Type="http://schemas.openxmlformats.org/officeDocument/2006/relationships/hyperlink" Target="https://youtu.be/U7iKkNzraMw?si=VCV1MbiNtdPSz_ZS" TargetMode="External"/><Relationship Id="rId1744" Type="http://schemas.openxmlformats.org/officeDocument/2006/relationships/hyperlink" Target="https://drive.google.com/file/d/1tokmrAnpYJR4E_n5czGO9IcJdZtCsI27/view" TargetMode="External"/><Relationship Id="rId1745" Type="http://schemas.openxmlformats.org/officeDocument/2006/relationships/hyperlink" Target="https://www.youtube.com/watch?v=TgDk06Qayxw" TargetMode="External"/><Relationship Id="rId1746" Type="http://schemas.openxmlformats.org/officeDocument/2006/relationships/hyperlink" Target="https://youtu.be/o1KQR28PQCU?si=FERDrwnikz_HTS-X" TargetMode="External"/><Relationship Id="rId1747" Type="http://schemas.openxmlformats.org/officeDocument/2006/relationships/hyperlink" Target="https://drive.google.com/file/d/1J2Xe_PyH5DFgfLeuSN_rVRhM0yXQUOLr/view?usp=drive_link" TargetMode="External"/><Relationship Id="rId1748" Type="http://schemas.openxmlformats.org/officeDocument/2006/relationships/hyperlink" Target="https://www.youtube.com/watch?v=q7eF5Ci944U" TargetMode="External"/><Relationship Id="rId1749" Type="http://schemas.openxmlformats.org/officeDocument/2006/relationships/hyperlink" Target="https://youtu.be/rDfi9-bwzag?si=l1Y7l2MmQGVKPpFt" TargetMode="External"/><Relationship Id="rId1740" Type="http://schemas.openxmlformats.org/officeDocument/2006/relationships/hyperlink" Target="https://youtu.be/Z5dxl7THdMQ?si=g9K1B1U9alyARbaf" TargetMode="External"/><Relationship Id="rId1710" Type="http://schemas.openxmlformats.org/officeDocument/2006/relationships/hyperlink" Target="https://youtu.be/h6Tol7d-Csg?si=mbo-1u7BPIOjIbDS" TargetMode="External"/><Relationship Id="rId1711" Type="http://schemas.openxmlformats.org/officeDocument/2006/relationships/hyperlink" Target="https://drive.google.com/file/d/1beJMc32HTyBoH3QgbuM4ozL9Ib6wPYQk/view?t=4" TargetMode="External"/><Relationship Id="rId1712" Type="http://schemas.openxmlformats.org/officeDocument/2006/relationships/hyperlink" Target="https://www.youtube.com/watch?v=b0U1NxbRU4w" TargetMode="External"/><Relationship Id="rId1713" Type="http://schemas.openxmlformats.org/officeDocument/2006/relationships/hyperlink" Target="https://youtu.be/PDQcTaMHw3c?si=cThMALbDZDL2bbHt" TargetMode="External"/><Relationship Id="rId1714" Type="http://schemas.openxmlformats.org/officeDocument/2006/relationships/hyperlink" Target="https://drive.google.com/file/d/1631sxc4WxSeb0Ecwplfo1qUhOofwoI_O/view?t=6" TargetMode="External"/><Relationship Id="rId1715" Type="http://schemas.openxmlformats.org/officeDocument/2006/relationships/hyperlink" Target="https://www.youtube.com/watch?v=T971zHhZ3S4" TargetMode="External"/><Relationship Id="rId1716" Type="http://schemas.openxmlformats.org/officeDocument/2006/relationships/hyperlink" Target="https://youtu.be/0NUqS9UgGp4?si=TgywmF6jq_3wyphq" TargetMode="External"/><Relationship Id="rId1717" Type="http://schemas.openxmlformats.org/officeDocument/2006/relationships/hyperlink" Target="https://drive.google.com/file/d/1syV6jU22LM73v9e_2UYliC44C-kM1HqW/view?t=1" TargetMode="External"/><Relationship Id="rId1718" Type="http://schemas.openxmlformats.org/officeDocument/2006/relationships/hyperlink" Target="https://www.youtube.com/watch?v=pCLGpRaJfJ8" TargetMode="External"/><Relationship Id="rId1719" Type="http://schemas.openxmlformats.org/officeDocument/2006/relationships/hyperlink" Target="https://youtu.be/67GP3Tv7J5o?si=Q5c07PLzB8wLJj4E" TargetMode="External"/><Relationship Id="rId1700" Type="http://schemas.openxmlformats.org/officeDocument/2006/relationships/hyperlink" Target="https://www.youtube.com/watch?v=dtQyiDMoub4" TargetMode="External"/><Relationship Id="rId1701" Type="http://schemas.openxmlformats.org/officeDocument/2006/relationships/hyperlink" Target="https://youtu.be/eo4RA3eXppg?si=bzh5XSHnvo1huJQb" TargetMode="External"/><Relationship Id="rId1702" Type="http://schemas.openxmlformats.org/officeDocument/2006/relationships/hyperlink" Target="https://drive.google.com/file/d/1WYC0tQ10ceeWWDf7vStQmJ2j0_j_7YxV/view?t=7" TargetMode="External"/><Relationship Id="rId1703" Type="http://schemas.openxmlformats.org/officeDocument/2006/relationships/hyperlink" Target="https://www.youtube.com/watch?v=u8JFdwmBvvQ" TargetMode="External"/><Relationship Id="rId1704" Type="http://schemas.openxmlformats.org/officeDocument/2006/relationships/hyperlink" Target="https://youtu.be/5sa-fJ2e0BQ?si=oXzRfpyD67A4C10j" TargetMode="External"/><Relationship Id="rId1705" Type="http://schemas.openxmlformats.org/officeDocument/2006/relationships/hyperlink" Target="https://drive.google.com/file/d/1kXSSJEYQSrpQvuiYG3H1nyo-qzGE-hc5/view?t=4" TargetMode="External"/><Relationship Id="rId1706" Type="http://schemas.openxmlformats.org/officeDocument/2006/relationships/hyperlink" Target="https://www.youtube.com/watch?v=aNi1-zeEps8" TargetMode="External"/><Relationship Id="rId1707" Type="http://schemas.openxmlformats.org/officeDocument/2006/relationships/hyperlink" Target="https://youtu.be/p_iT4bC7W5I?si=Hh4l7M7v7Q7qVgQf" TargetMode="External"/><Relationship Id="rId1708" Type="http://schemas.openxmlformats.org/officeDocument/2006/relationships/hyperlink" Target="https://drive.google.com/file/d/19cJYgkKH-12Z-rfkZGMywA19VWoS3Y-b/view" TargetMode="External"/><Relationship Id="rId1709" Type="http://schemas.openxmlformats.org/officeDocument/2006/relationships/hyperlink" Target="https://www.youtube.com/watch?v=MyzGVbCHh5M" TargetMode="External"/><Relationship Id="rId40" Type="http://schemas.openxmlformats.org/officeDocument/2006/relationships/hyperlink" Target="https://www.youtube.com/watch?v=bJb4n19sFrs" TargetMode="External"/><Relationship Id="rId1334" Type="http://schemas.openxmlformats.org/officeDocument/2006/relationships/hyperlink" Target="https://www.youtube.com/watch?v=KbEZvPlfo0Y" TargetMode="External"/><Relationship Id="rId1335" Type="http://schemas.openxmlformats.org/officeDocument/2006/relationships/hyperlink" Target="https://drive.google.com/file/d/1KEqsIwR9cT9LjGGBaOqOIiS-2foynnaj/view?usp=drive_link" TargetMode="External"/><Relationship Id="rId42" Type="http://schemas.openxmlformats.org/officeDocument/2006/relationships/hyperlink" Target="https://drive.google.com/file/d/14-Fxs5Vh4dOtGyMTtdjtD-VF7LBL-41d/view?t=7" TargetMode="External"/><Relationship Id="rId1336" Type="http://schemas.openxmlformats.org/officeDocument/2006/relationships/hyperlink" Target="https://www.youtube.com/watch?v=zTLxxezKUT8" TargetMode="External"/><Relationship Id="rId41" Type="http://schemas.openxmlformats.org/officeDocument/2006/relationships/hyperlink" Target="https://youtu.be/Rai5OrUPKjY?si=fJKVxJ21i2sTmyXo" TargetMode="External"/><Relationship Id="rId1337" Type="http://schemas.openxmlformats.org/officeDocument/2006/relationships/hyperlink" Target="https://www.youtube.com/watch?v=Zbz711_7oqM" TargetMode="External"/><Relationship Id="rId44" Type="http://schemas.openxmlformats.org/officeDocument/2006/relationships/hyperlink" Target="https://youtu.be/Bro8HkpiHS8?si=xmNbYduPEPCeRxfp" TargetMode="External"/><Relationship Id="rId1338" Type="http://schemas.openxmlformats.org/officeDocument/2006/relationships/hyperlink" Target="https://drive.google.com/file/d/12VWz3WuidG-h7QDSO47ESK9fOOTgABVj/view?usp=drive_link" TargetMode="External"/><Relationship Id="rId43" Type="http://schemas.openxmlformats.org/officeDocument/2006/relationships/hyperlink" Target="https://www.youtube.com/watch?v=jNUz0P5MG9M" TargetMode="External"/><Relationship Id="rId1339" Type="http://schemas.openxmlformats.org/officeDocument/2006/relationships/hyperlink" Target="https://www.youtube.com/watch?v=mNgW6SAQLhk" TargetMode="External"/><Relationship Id="rId46" Type="http://schemas.openxmlformats.org/officeDocument/2006/relationships/hyperlink" Target="https://www.youtube.com/watch?v=HEmwn5jmy2Y" TargetMode="External"/><Relationship Id="rId45" Type="http://schemas.openxmlformats.org/officeDocument/2006/relationships/hyperlink" Target="https://drive.google.com/file/d/15uGKdINaUtskFIfCHBaicxUdziO2gjxo/view?usp=drive_link" TargetMode="External"/><Relationship Id="rId745" Type="http://schemas.openxmlformats.org/officeDocument/2006/relationships/hyperlink" Target="https://www.youtube.com/watch?v=lPcahMeUYcU" TargetMode="External"/><Relationship Id="rId744" Type="http://schemas.openxmlformats.org/officeDocument/2006/relationships/hyperlink" Target="https://drive.google.com/file/d/1RtXwpWWJDnfvKc6Ky4kiHg5o_9XP6CCq/view?usp=drive_link" TargetMode="External"/><Relationship Id="rId743" Type="http://schemas.openxmlformats.org/officeDocument/2006/relationships/hyperlink" Target="https://www.youtube.com/watch?v=DljYfXxGxHc" TargetMode="External"/><Relationship Id="rId742" Type="http://schemas.openxmlformats.org/officeDocument/2006/relationships/hyperlink" Target="https://www.youtube.com/watch?v=Wri26sPEBoI" TargetMode="External"/><Relationship Id="rId749" Type="http://schemas.openxmlformats.org/officeDocument/2006/relationships/hyperlink" Target="https://www.youtube.com/watch?v=kSbrEePoO8Q" TargetMode="External"/><Relationship Id="rId748" Type="http://schemas.openxmlformats.org/officeDocument/2006/relationships/hyperlink" Target="https://www.youtube.com/watch?v=Yyfk0rwuZSE" TargetMode="External"/><Relationship Id="rId747" Type="http://schemas.openxmlformats.org/officeDocument/2006/relationships/hyperlink" Target="https://drive.google.com/file/d/109MTk9cI2FX9fnwtGq-TqFxWrYUaGy0H/view?t=5" TargetMode="External"/><Relationship Id="rId746" Type="http://schemas.openxmlformats.org/officeDocument/2006/relationships/hyperlink" Target="https://www.youtube.com/watch?v=9mFAEW-iSAU" TargetMode="External"/><Relationship Id="rId48" Type="http://schemas.openxmlformats.org/officeDocument/2006/relationships/hyperlink" Target="https://drive.google.com/file/d/1yYI4qfaQ4o_LK467u-fgZ73mnSsSmIrZ/view?usp=drive_link" TargetMode="External"/><Relationship Id="rId47" Type="http://schemas.openxmlformats.org/officeDocument/2006/relationships/hyperlink" Target="https://youtu.be/pflSw4fbaNM?si=rFxQvJfvI0N2S5QH" TargetMode="External"/><Relationship Id="rId49" Type="http://schemas.openxmlformats.org/officeDocument/2006/relationships/hyperlink" Target="https://www.youtube.com/watch?v=Hzz5p0qlObs" TargetMode="External"/><Relationship Id="rId741" Type="http://schemas.openxmlformats.org/officeDocument/2006/relationships/hyperlink" Target="https://drive.google.com/file/d/14FHDA-plXRrXxnwg0e-byTofWofFjqb1/view?usp=drive_link" TargetMode="External"/><Relationship Id="rId1330" Type="http://schemas.openxmlformats.org/officeDocument/2006/relationships/hyperlink" Target="https://www.youtube.com/watch?v=B0Z4s38YIgQ" TargetMode="External"/><Relationship Id="rId740" Type="http://schemas.openxmlformats.org/officeDocument/2006/relationships/hyperlink" Target="https://youtu.be/V0bWJDVTbfc?si=jTk8EfF_YSgvQ72u" TargetMode="External"/><Relationship Id="rId1331" Type="http://schemas.openxmlformats.org/officeDocument/2006/relationships/hyperlink" Target="https://www.youtube.com/watch?v=rW8NZtzrQMs" TargetMode="External"/><Relationship Id="rId1332" Type="http://schemas.openxmlformats.org/officeDocument/2006/relationships/hyperlink" Target="https://drive.google.com/file/d/1_4uRPltMdNIxqL_vU7MYAz8VavE4ixIv/view?usp=drive_link" TargetMode="External"/><Relationship Id="rId1333" Type="http://schemas.openxmlformats.org/officeDocument/2006/relationships/hyperlink" Target="https://www.youtube.com/watch?v=0_VaUYoNV7Y" TargetMode="External"/><Relationship Id="rId1323" Type="http://schemas.openxmlformats.org/officeDocument/2006/relationships/hyperlink" Target="https://drive.google.com/file/d/17Y4nmRQy8OeL7ITzBThaGRAJnOBmhziV/view?usp=drive_link" TargetMode="External"/><Relationship Id="rId1324" Type="http://schemas.openxmlformats.org/officeDocument/2006/relationships/hyperlink" Target="https://www.youtube.com/watch?v=gD7A1LA4jO8" TargetMode="External"/><Relationship Id="rId31" Type="http://schemas.openxmlformats.org/officeDocument/2006/relationships/hyperlink" Target="https://www.youtube.com/watch?v=FXpJQXzoXwI" TargetMode="External"/><Relationship Id="rId1325" Type="http://schemas.openxmlformats.org/officeDocument/2006/relationships/hyperlink" Target="https://www.youtube.com/watch?v=hFhD4iil-So" TargetMode="External"/><Relationship Id="rId30" Type="http://schemas.openxmlformats.org/officeDocument/2006/relationships/hyperlink" Target="https://drive.google.com/file/d/1lCKP2mOJB_mefNglHoXCTHvHV7IR2JGf/view?usp=drive_link" TargetMode="External"/><Relationship Id="rId1326" Type="http://schemas.openxmlformats.org/officeDocument/2006/relationships/hyperlink" Target="https://drive.google.com/file/d/1Semi-Uec7oZrWBM5c6qMVEcesCoGLm2h/view?usp=drive_link" TargetMode="External"/><Relationship Id="rId33" Type="http://schemas.openxmlformats.org/officeDocument/2006/relationships/hyperlink" Target="https://drive.google.com/file/d/1YDfwFb9KwiXSQSlAv2JK85_oLFbLLj9-/view?usp=drive_link" TargetMode="External"/><Relationship Id="rId1327" Type="http://schemas.openxmlformats.org/officeDocument/2006/relationships/hyperlink" Target="https://www.youtube.com/watch?v=E1j8W64NQ0Y" TargetMode="External"/><Relationship Id="rId32" Type="http://schemas.openxmlformats.org/officeDocument/2006/relationships/hyperlink" Target="https://youtu.be/ZjsdYou0Ws0?si=tW_9pQU_VzsT0mmu" TargetMode="External"/><Relationship Id="rId1328" Type="http://schemas.openxmlformats.org/officeDocument/2006/relationships/hyperlink" Target="https://www.youtube.com/watch?v=FssmD38Wg3E" TargetMode="External"/><Relationship Id="rId35" Type="http://schemas.openxmlformats.org/officeDocument/2006/relationships/hyperlink" Target="https://youtu.be/mVcwe4lypMs?si=o7DOcp5HRYrKig0h" TargetMode="External"/><Relationship Id="rId1329" Type="http://schemas.openxmlformats.org/officeDocument/2006/relationships/hyperlink" Target="https://drive.google.com/file/d/1zQGXqSNXH1OFzT4bNMgHgBoQsEwlQQVY/view?usp=drive_link" TargetMode="External"/><Relationship Id="rId34" Type="http://schemas.openxmlformats.org/officeDocument/2006/relationships/hyperlink" Target="https://www.youtube.com/watch?v=qYjiVWwefto" TargetMode="External"/><Relationship Id="rId739" Type="http://schemas.openxmlformats.org/officeDocument/2006/relationships/hyperlink" Target="https://www.youtube.com/watch?v=wSiamij_i_k" TargetMode="External"/><Relationship Id="rId734" Type="http://schemas.openxmlformats.org/officeDocument/2006/relationships/hyperlink" Target="https://youtu.be/PZYn9RqN8ZQ?si=zB71d8_NdVcBBVdO" TargetMode="External"/><Relationship Id="rId733" Type="http://schemas.openxmlformats.org/officeDocument/2006/relationships/hyperlink" Target="https://www.youtube.com/watch?v=KzaPBzFFLRM" TargetMode="External"/><Relationship Id="rId732" Type="http://schemas.openxmlformats.org/officeDocument/2006/relationships/hyperlink" Target="https://drive.google.com/file/d/1qayTgP3hODd9m9QvvvgZKWlhUd49utpz/view?usp=drive_link" TargetMode="External"/><Relationship Id="rId731" Type="http://schemas.openxmlformats.org/officeDocument/2006/relationships/hyperlink" Target="https://youtu.be/PFggGzYkFi4?si=i-vC3ObAkC2W-HjX" TargetMode="External"/><Relationship Id="rId738" Type="http://schemas.openxmlformats.org/officeDocument/2006/relationships/hyperlink" Target="https://drive.google.com/file/d/1f-UDo20BBdLJcR18EBa_Ojjej_xlwQ-k/view?usp=drive_link" TargetMode="External"/><Relationship Id="rId737" Type="http://schemas.openxmlformats.org/officeDocument/2006/relationships/hyperlink" Target="https://youtu.be/FYa07AF17Oc?si=_zJHgABR9kzNDuf9" TargetMode="External"/><Relationship Id="rId736" Type="http://schemas.openxmlformats.org/officeDocument/2006/relationships/hyperlink" Target="https://www.youtube.com/watch?v=KPeS2gdizhQ" TargetMode="External"/><Relationship Id="rId735" Type="http://schemas.openxmlformats.org/officeDocument/2006/relationships/hyperlink" Target="https://drive.google.com/file/d/1G6Okghy9M3knET9IR3QB7JGnYZx-ZnBp/view?usp=drive_link" TargetMode="External"/><Relationship Id="rId37" Type="http://schemas.openxmlformats.org/officeDocument/2006/relationships/hyperlink" Target="https://www.youtube.com/watch?v=-YYTUTrxl28" TargetMode="External"/><Relationship Id="rId36" Type="http://schemas.openxmlformats.org/officeDocument/2006/relationships/hyperlink" Target="https://drive.google.com/file/d/1JOP36H6C5hhfhvNPYdNPQNXdFh3bDymK/view?usp=drive_link" TargetMode="External"/><Relationship Id="rId39" Type="http://schemas.openxmlformats.org/officeDocument/2006/relationships/hyperlink" Target="https://drive.google.com/file/d/1U02MZVfCEU8H_mR-Nx5j_di6-yoC6hne/view?usp=drive_link" TargetMode="External"/><Relationship Id="rId38" Type="http://schemas.openxmlformats.org/officeDocument/2006/relationships/hyperlink" Target="https://youtu.be/LNUwid-pDnk?si=Ul758I3XkYA_tMN0" TargetMode="External"/><Relationship Id="rId730" Type="http://schemas.openxmlformats.org/officeDocument/2006/relationships/hyperlink" Target="https://www.youtube.com/watch?v=W84lObmOp8M" TargetMode="External"/><Relationship Id="rId1320" Type="http://schemas.openxmlformats.org/officeDocument/2006/relationships/hyperlink" Target="https://drive.google.com/file/d/1uNug-gZcaginZ_ftIkRT61rBkK81pYR6/view?usp=drive_link" TargetMode="External"/><Relationship Id="rId1321" Type="http://schemas.openxmlformats.org/officeDocument/2006/relationships/hyperlink" Target="https://www.youtube.com/watch?v=mpHMuaVW0DI" TargetMode="External"/><Relationship Id="rId1322" Type="http://schemas.openxmlformats.org/officeDocument/2006/relationships/hyperlink" Target="https://www.youtube.com/watch?v=tXDzwrOmz3A" TargetMode="External"/><Relationship Id="rId1356" Type="http://schemas.openxmlformats.org/officeDocument/2006/relationships/hyperlink" Target="https://drive.google.com/file/d/1oUfOChC0buOQeXXu6S_uFDeNjF5cwYX9/view?usp=drive_link" TargetMode="External"/><Relationship Id="rId2203" Type="http://schemas.openxmlformats.org/officeDocument/2006/relationships/hyperlink" Target="https://drive.google.com/file/d/1ByyrVJ1tRd9tFBr7o2BiLS9sCt0IdsBr/view?usp=drive_link" TargetMode="External"/><Relationship Id="rId1357" Type="http://schemas.openxmlformats.org/officeDocument/2006/relationships/hyperlink" Target="https://www.youtube.com/watch?v=Hz3vkU3gTeI" TargetMode="External"/><Relationship Id="rId2204" Type="http://schemas.openxmlformats.org/officeDocument/2006/relationships/hyperlink" Target="https://www.youtube.com/watch?v=hNDlqAYRDyg" TargetMode="External"/><Relationship Id="rId20" Type="http://schemas.openxmlformats.org/officeDocument/2006/relationships/hyperlink" Target="https://youtu.be/hR68ftN_PQc?si=1dqh9JeLSMGJTs4u" TargetMode="External"/><Relationship Id="rId1358" Type="http://schemas.openxmlformats.org/officeDocument/2006/relationships/hyperlink" Target="https://youtu.be/B9X-g7U3WcU?si=RmBI5l6ALb367s_k" TargetMode="External"/><Relationship Id="rId2205" Type="http://schemas.openxmlformats.org/officeDocument/2006/relationships/hyperlink" Target="https://www.youtube.com/watch?v=G8BIf21Z620&amp;list=PLFcHFay5s7iQiPa3cq-0jjjUqIe-u41ot&amp;index=30" TargetMode="External"/><Relationship Id="rId1359" Type="http://schemas.openxmlformats.org/officeDocument/2006/relationships/hyperlink" Target="https://drive.google.com/file/d/1FvaaOmquGLJsPEcPjhc0CS-HkE_lYXE8/view?usp=drive_link" TargetMode="External"/><Relationship Id="rId2206" Type="http://schemas.openxmlformats.org/officeDocument/2006/relationships/hyperlink" Target="https://drive.google.com/file/d/1BvlJPJExGxz3sPidAn-3076bRomWta85/view?usp=drive_link" TargetMode="External"/><Relationship Id="rId22" Type="http://schemas.openxmlformats.org/officeDocument/2006/relationships/hyperlink" Target="https://www.youtube.com/watch?v=5Ilo0pw3iL8" TargetMode="External"/><Relationship Id="rId2207" Type="http://schemas.openxmlformats.org/officeDocument/2006/relationships/hyperlink" Target="https://www.youtube.com/watch?v=Hdbbx7DIweQ" TargetMode="External"/><Relationship Id="rId21" Type="http://schemas.openxmlformats.org/officeDocument/2006/relationships/hyperlink" Target="https://drive.google.com/file/d/1SST9Z456JIXNdvy2z6K5UGy-RVq7-BPj/view?usp=drive_link" TargetMode="External"/><Relationship Id="rId2208" Type="http://schemas.openxmlformats.org/officeDocument/2006/relationships/hyperlink" Target="https://www.youtube.com/watch?v=HvBduE2QR78&amp;list=PLFcHFay5s7iQiPa3cq-0jjjUqIe-u41ot&amp;index=15" TargetMode="External"/><Relationship Id="rId24" Type="http://schemas.openxmlformats.org/officeDocument/2006/relationships/hyperlink" Target="https://drive.google.com/file/d/1V3X0QCzEm86bCYxnIgeHIiGuExG2Egc6/view?usp=drive_link" TargetMode="External"/><Relationship Id="rId2209" Type="http://schemas.openxmlformats.org/officeDocument/2006/relationships/hyperlink" Target="https://drive.google.com/file/d/1COvL0a78POqrZmbqhhjxsR0XFPdgTHDl/view?usp=drive_link" TargetMode="External"/><Relationship Id="rId23" Type="http://schemas.openxmlformats.org/officeDocument/2006/relationships/hyperlink" Target="https://youtu.be/5rNKuC2QGOM?si=VYxLdTSQVecCwOiy" TargetMode="External"/><Relationship Id="rId767" Type="http://schemas.openxmlformats.org/officeDocument/2006/relationships/hyperlink" Target="https://www.youtube.com/watch?v=86VDiVxG21M" TargetMode="External"/><Relationship Id="rId766" Type="http://schemas.openxmlformats.org/officeDocument/2006/relationships/hyperlink" Target="https://www.youtube.com/watch?v=rpI-X9Gn5a4" TargetMode="External"/><Relationship Id="rId765" Type="http://schemas.openxmlformats.org/officeDocument/2006/relationships/hyperlink" Target="https://drive.google.com/file/d/1jbCytxUGYx-yvzj1BH6kUbSyyLw4NGwF/view?usp=drive_link" TargetMode="External"/><Relationship Id="rId764" Type="http://schemas.openxmlformats.org/officeDocument/2006/relationships/hyperlink" Target="https://www.youtube.com/watch?v=JD_l9Wz1nMA" TargetMode="External"/><Relationship Id="rId769" Type="http://schemas.openxmlformats.org/officeDocument/2006/relationships/hyperlink" Target="https://www.youtube.com/watch?v=PupNgv49_WY" TargetMode="External"/><Relationship Id="rId768" Type="http://schemas.openxmlformats.org/officeDocument/2006/relationships/hyperlink" Target="https://drive.google.com/file/d/1p19FIZfLVr-c6iyCqaxX-y-3hEnH9dgJ/view?usp=drive_link" TargetMode="External"/><Relationship Id="rId26" Type="http://schemas.openxmlformats.org/officeDocument/2006/relationships/hyperlink" Target="https://youtu.be/k1OMFF3eXik?si=ZyMBtippm3d_hsXK" TargetMode="External"/><Relationship Id="rId25" Type="http://schemas.openxmlformats.org/officeDocument/2006/relationships/hyperlink" Target="https://www.youtube.com/watch?v=oZxbLuJ1U5w" TargetMode="External"/><Relationship Id="rId28" Type="http://schemas.openxmlformats.org/officeDocument/2006/relationships/hyperlink" Target="https://www.youtube.com/watch?v=4g5ZEGoYtOA" TargetMode="External"/><Relationship Id="rId1350" Type="http://schemas.openxmlformats.org/officeDocument/2006/relationships/hyperlink" Target="https://drive.google.com/file/d/1ReiH6G3Wku1Pnd8XkEx3tKlNpzTTioKU/view?usp=drive_link" TargetMode="External"/><Relationship Id="rId27" Type="http://schemas.openxmlformats.org/officeDocument/2006/relationships/hyperlink" Target="https://drive.google.com/file/d/1lUwo913Gc5W1wCAARRvk6j6CHIIqwzqf/view?usp=drive_link" TargetMode="External"/><Relationship Id="rId1351" Type="http://schemas.openxmlformats.org/officeDocument/2006/relationships/hyperlink" Target="https://www.youtube.com/watch?v=wt6XqG59t5U" TargetMode="External"/><Relationship Id="rId763" Type="http://schemas.openxmlformats.org/officeDocument/2006/relationships/hyperlink" Target="https://www.youtube.com/watch?v=4n7TIvRHuDs" TargetMode="External"/><Relationship Id="rId1352" Type="http://schemas.openxmlformats.org/officeDocument/2006/relationships/hyperlink" Target="https://youtu.be/r3ge4ia5xsA?si=lRkg0NystjLPK75h" TargetMode="External"/><Relationship Id="rId29" Type="http://schemas.openxmlformats.org/officeDocument/2006/relationships/hyperlink" Target="https://youtu.be/20SdRXf-_Q4?si=sbJAbpE6LuglQ26-" TargetMode="External"/><Relationship Id="rId762" Type="http://schemas.openxmlformats.org/officeDocument/2006/relationships/hyperlink" Target="https://drive.google.com/file/d/1lFQ6hootdNYqNZPhnIhOyok90eE2cC7o/view?usp=drive_link" TargetMode="External"/><Relationship Id="rId1353" Type="http://schemas.openxmlformats.org/officeDocument/2006/relationships/hyperlink" Target="https://drive.google.com/file/d/1BVb1Ckr4Yq8Kjeqb21baUyyPrM9conJ7/view?usp=drive_link" TargetMode="External"/><Relationship Id="rId2200" Type="http://schemas.openxmlformats.org/officeDocument/2006/relationships/hyperlink" Target="https://drive.google.com/file/d/1BqrxQZeqmq5OKoAsaT-BtaTN1sKhCEZW/view?usp=drive_link" TargetMode="External"/><Relationship Id="rId761" Type="http://schemas.openxmlformats.org/officeDocument/2006/relationships/hyperlink" Target="https://www.youtube.com/watch?v=uxLx0Uo-g8E" TargetMode="External"/><Relationship Id="rId1354" Type="http://schemas.openxmlformats.org/officeDocument/2006/relationships/hyperlink" Target="https://www.youtube.com/watch?v=ibeyn2QGjCM" TargetMode="External"/><Relationship Id="rId2201" Type="http://schemas.openxmlformats.org/officeDocument/2006/relationships/hyperlink" Target="https://www.youtube.com/watch?v=DQCF4kTXf9Q" TargetMode="External"/><Relationship Id="rId760" Type="http://schemas.openxmlformats.org/officeDocument/2006/relationships/hyperlink" Target="https://www.youtube.com/watch?v=PQiXRrT_14o" TargetMode="External"/><Relationship Id="rId1355" Type="http://schemas.openxmlformats.org/officeDocument/2006/relationships/hyperlink" Target="https://youtu.be/pp9CCzhS3ug?si=4b0OvSlCkCqqEJZJ" TargetMode="External"/><Relationship Id="rId2202" Type="http://schemas.openxmlformats.org/officeDocument/2006/relationships/hyperlink" Target="https://www.youtube.com/watch?v=efQgRiycxcI&amp;list=PLFcHFay5s7iQiPa3cq-0jjjUqIe-u41ot&amp;index=38" TargetMode="External"/><Relationship Id="rId1345" Type="http://schemas.openxmlformats.org/officeDocument/2006/relationships/hyperlink" Target="https://www.youtube.com/watch?v=m4eiYHL3PP8" TargetMode="External"/><Relationship Id="rId1346" Type="http://schemas.openxmlformats.org/officeDocument/2006/relationships/hyperlink" Target="https://youtu.be/Ls-GI-3qBEs?si=orV7qvTlHYX1YoQG" TargetMode="External"/><Relationship Id="rId1347" Type="http://schemas.openxmlformats.org/officeDocument/2006/relationships/hyperlink" Target="https://drive.google.com/file/d/1pO3z1nEykEX64j_fZlFZFXageOpZzWJT/view?usp=drive_link" TargetMode="External"/><Relationship Id="rId1348" Type="http://schemas.openxmlformats.org/officeDocument/2006/relationships/hyperlink" Target="https://www.youtube.com/watch?v=pFFoAGIEyJc" TargetMode="External"/><Relationship Id="rId11" Type="http://schemas.openxmlformats.org/officeDocument/2006/relationships/hyperlink" Target="https://youtu.be/gncIguNI4EE?si=Ju-dLqnK6e1jzc8l" TargetMode="External"/><Relationship Id="rId1349" Type="http://schemas.openxmlformats.org/officeDocument/2006/relationships/hyperlink" Target="https://youtu.be/F0xhOgmuyX8?si=vuGgN6G2siI0_bNl" TargetMode="External"/><Relationship Id="rId10" Type="http://schemas.openxmlformats.org/officeDocument/2006/relationships/hyperlink" Target="https://www.youtube.com/watch?v=n_UHN9t3cNg" TargetMode="External"/><Relationship Id="rId13" Type="http://schemas.openxmlformats.org/officeDocument/2006/relationships/hyperlink" Target="https://www.youtube.com/watch?v=rj7DweP8e58" TargetMode="External"/><Relationship Id="rId12" Type="http://schemas.openxmlformats.org/officeDocument/2006/relationships/hyperlink" Target="https://drive.google.com/file/d/1ryMvfTiU8wBrmhxxsj4an5AXu2i4wbDj/view?usp=drive_link" TargetMode="External"/><Relationship Id="rId756" Type="http://schemas.openxmlformats.org/officeDocument/2006/relationships/hyperlink" Target="https://drive.google.com/file/d/1PwFuMCesYRysSar6oORc6djtCMzhgEC2/view?usp=drive_link" TargetMode="External"/><Relationship Id="rId755" Type="http://schemas.openxmlformats.org/officeDocument/2006/relationships/hyperlink" Target="https://www.youtube.com/watch?v=L0-BBX03ak0" TargetMode="External"/><Relationship Id="rId754" Type="http://schemas.openxmlformats.org/officeDocument/2006/relationships/hyperlink" Target="https://www.youtube.com/watch?v=tedzsRH0Jas" TargetMode="External"/><Relationship Id="rId753" Type="http://schemas.openxmlformats.org/officeDocument/2006/relationships/hyperlink" Target="https://drive.google.com/file/d/192AXm0lyNP29u-AaL4AU-TY_DjzxgaO2/view?usp=drive_link" TargetMode="External"/><Relationship Id="rId759" Type="http://schemas.openxmlformats.org/officeDocument/2006/relationships/hyperlink" Target="https://drive.google.com/file/d/1cEqNiy32uAKyd5miRIlk9krbIOJpw5Wr/view?usp=drive_link" TargetMode="External"/><Relationship Id="rId758" Type="http://schemas.openxmlformats.org/officeDocument/2006/relationships/hyperlink" Target="https://www.youtube.com/watch?v=15gX4XBcTqw" TargetMode="External"/><Relationship Id="rId757" Type="http://schemas.openxmlformats.org/officeDocument/2006/relationships/hyperlink" Target="https://www.youtube.com/watch?v=hg2HR9zJFq4" TargetMode="External"/><Relationship Id="rId15" Type="http://schemas.openxmlformats.org/officeDocument/2006/relationships/hyperlink" Target="https://drive.google.com/file/d/1434o3pc3ECwcvQcmA7HYOvDN2xsAOv5o/view?usp=drive_link" TargetMode="External"/><Relationship Id="rId14" Type="http://schemas.openxmlformats.org/officeDocument/2006/relationships/hyperlink" Target="https://youtu.be/VeJ_o1qFJMc?si=YHZwrbUaCZXIgrzs" TargetMode="External"/><Relationship Id="rId17" Type="http://schemas.openxmlformats.org/officeDocument/2006/relationships/hyperlink" Target="https://youtu.be/4zjB9vs3Fwo?si=PRJ8CrpreBcyweL5" TargetMode="External"/><Relationship Id="rId16" Type="http://schemas.openxmlformats.org/officeDocument/2006/relationships/hyperlink" Target="https://www.youtube.com/watch?v=wXtzBbU_cl8" TargetMode="External"/><Relationship Id="rId1340" Type="http://schemas.openxmlformats.org/officeDocument/2006/relationships/hyperlink" Target="https://www.youtube.com/watch?v=8FMx65vobD8" TargetMode="External"/><Relationship Id="rId19" Type="http://schemas.openxmlformats.org/officeDocument/2006/relationships/hyperlink" Target="https://www.youtube.com/watch?v=rzDQ_ZIpi84" TargetMode="External"/><Relationship Id="rId752" Type="http://schemas.openxmlformats.org/officeDocument/2006/relationships/hyperlink" Target="https://www.youtube.com/watch?v=AEAOT3vPY4o" TargetMode="External"/><Relationship Id="rId1341" Type="http://schemas.openxmlformats.org/officeDocument/2006/relationships/hyperlink" Target="https://drive.google.com/file/d/1YK2UBMcTVziKkGhTkW8nUPF3hnahqrlz/view?usp=drive_link" TargetMode="External"/><Relationship Id="rId18" Type="http://schemas.openxmlformats.org/officeDocument/2006/relationships/hyperlink" Target="https://drive.google.com/file/d/1jJjjzSgOvRJC7uBsf1R9HB3IBYRmgisX/view?usp=drive_link" TargetMode="External"/><Relationship Id="rId751" Type="http://schemas.openxmlformats.org/officeDocument/2006/relationships/hyperlink" Target="https://www.youtube.com/watch?v=v6Ct2OEmGNU" TargetMode="External"/><Relationship Id="rId1342" Type="http://schemas.openxmlformats.org/officeDocument/2006/relationships/hyperlink" Target="https://www.youtube.com/watch?v=711pdW8TbbY" TargetMode="External"/><Relationship Id="rId750" Type="http://schemas.openxmlformats.org/officeDocument/2006/relationships/hyperlink" Target="https://drive.google.com/file/d/109MTk9cI2FX9fnwtGq-TqFxWrYUaGy0H/view?usp=drive_link" TargetMode="External"/><Relationship Id="rId1343" Type="http://schemas.openxmlformats.org/officeDocument/2006/relationships/hyperlink" Target="https://youtu.be/WTeKLiJR59Q?si=2RDxk7UYeQbmSfx2" TargetMode="External"/><Relationship Id="rId1344" Type="http://schemas.openxmlformats.org/officeDocument/2006/relationships/hyperlink" Target="https://drive.google.com/file/d/1908VgChiatEO6_OC-i9A90DwreWga3xc/view?usp=drive_link" TargetMode="External"/><Relationship Id="rId84" Type="http://schemas.openxmlformats.org/officeDocument/2006/relationships/hyperlink" Target="https://drive.google.com/file/d/1r81HmiEBsHO--arO1KMev4bpkIc-_UcA/view?usp=drive_link" TargetMode="External"/><Relationship Id="rId1774" Type="http://schemas.openxmlformats.org/officeDocument/2006/relationships/hyperlink" Target="https://drive.google.com/file/d/12ebbfDJyLvpNqcX877IAaZPjUfZetMjA/view?usp=drive_link" TargetMode="External"/><Relationship Id="rId83" Type="http://schemas.openxmlformats.org/officeDocument/2006/relationships/hyperlink" Target="https://youtu.be/EB8KyLIzHTk?si=SoevdyUYNP0tQjjR" TargetMode="External"/><Relationship Id="rId1775" Type="http://schemas.openxmlformats.org/officeDocument/2006/relationships/hyperlink" Target="https://www.youtube.com/watch?v=Xp6V_lO1ZKA" TargetMode="External"/><Relationship Id="rId86" Type="http://schemas.openxmlformats.org/officeDocument/2006/relationships/hyperlink" Target="https://youtu.be/pwgFewwrkEw?si=GkY9jkAbeUvtMVd8" TargetMode="External"/><Relationship Id="rId1776" Type="http://schemas.openxmlformats.org/officeDocument/2006/relationships/hyperlink" Target="https://youtu.be/1GcgAooA2p4?si=1SApcNdnuBK-YXWa" TargetMode="External"/><Relationship Id="rId85" Type="http://schemas.openxmlformats.org/officeDocument/2006/relationships/hyperlink" Target="https://www.youtube.com/watch?v=XoEn1LfVoTo" TargetMode="External"/><Relationship Id="rId1777" Type="http://schemas.openxmlformats.org/officeDocument/2006/relationships/hyperlink" Target="https://drive.google.com/file/d/131MJUJIw92iNh4Fr7wiTCPrrYpKMxfhb/view?usp=drive_link" TargetMode="External"/><Relationship Id="rId88" Type="http://schemas.openxmlformats.org/officeDocument/2006/relationships/hyperlink" Target="https://www.youtube.com/watch?v=p5e5mf_G3FI" TargetMode="External"/><Relationship Id="rId1778" Type="http://schemas.openxmlformats.org/officeDocument/2006/relationships/hyperlink" Target="https://www.youtube.com/watch?v=3_otNr9kRuY" TargetMode="External"/><Relationship Id="rId87" Type="http://schemas.openxmlformats.org/officeDocument/2006/relationships/hyperlink" Target="https://drive.google.com/file/d/1FsT6LHYUpp2EnfgOPZ0JqN-DQDcD09su/view?usp=drive_link" TargetMode="External"/><Relationship Id="rId1779" Type="http://schemas.openxmlformats.org/officeDocument/2006/relationships/hyperlink" Target="https://youtu.be/c_KHgfiQbjo?si=8OfmLxr6bzSS1qrO" TargetMode="External"/><Relationship Id="rId89" Type="http://schemas.openxmlformats.org/officeDocument/2006/relationships/hyperlink" Target="https://youtu.be/n9mMtDnf5Uk?si=4Zcf0TdD0kJkHc7E" TargetMode="External"/><Relationship Id="rId709" Type="http://schemas.openxmlformats.org/officeDocument/2006/relationships/hyperlink" Target="https://www.youtube.com/watch?v=tBRW-CyJE6k" TargetMode="External"/><Relationship Id="rId708" Type="http://schemas.openxmlformats.org/officeDocument/2006/relationships/hyperlink" Target="https://drive.google.com/file/d/1kIH1nsQ9yni6lHsQeyzFKeQmPLMAP_8U/view?usp=drive_link" TargetMode="External"/><Relationship Id="rId707" Type="http://schemas.openxmlformats.org/officeDocument/2006/relationships/hyperlink" Target="https://youtu.be/AXWFvQwHP68?si=XOPMp8UYxzgHhyIk" TargetMode="External"/><Relationship Id="rId706" Type="http://schemas.openxmlformats.org/officeDocument/2006/relationships/hyperlink" Target="https://www.youtube.com/watch?v=5cK86VKoBPw" TargetMode="External"/><Relationship Id="rId80" Type="http://schemas.openxmlformats.org/officeDocument/2006/relationships/hyperlink" Target="https://youtu.be/rtIELruqssg?si=dPxQ1b0kcZTqauRf" TargetMode="External"/><Relationship Id="rId82" Type="http://schemas.openxmlformats.org/officeDocument/2006/relationships/hyperlink" Target="https://www.youtube.com/watch?v=_y_Q3_B2Vh8" TargetMode="External"/><Relationship Id="rId81" Type="http://schemas.openxmlformats.org/officeDocument/2006/relationships/hyperlink" Target="https://drive.google.com/file/d/1hHO_jG-Z8m_D84dRPnbJHLYwIPbNhG8f/view?usp=drive_link" TargetMode="External"/><Relationship Id="rId701" Type="http://schemas.openxmlformats.org/officeDocument/2006/relationships/hyperlink" Target="https://youtu.be/GN10LReUaDk?si=fXOKmIRS-JOpPzI1" TargetMode="External"/><Relationship Id="rId700" Type="http://schemas.openxmlformats.org/officeDocument/2006/relationships/hyperlink" Target="https://www.youtube.com/watch?v=qGmJ4F3b5W8" TargetMode="External"/><Relationship Id="rId705" Type="http://schemas.openxmlformats.org/officeDocument/2006/relationships/hyperlink" Target="https://drive.google.com/file/d/12QSZYESgr8yQfSh60M_lXFznKcIYVzHL/view?usp=drive_link" TargetMode="External"/><Relationship Id="rId704" Type="http://schemas.openxmlformats.org/officeDocument/2006/relationships/hyperlink" Target="https://youtu.be/Ao2MmbwHUVg?si=iAF83y8U_KmoR11w" TargetMode="External"/><Relationship Id="rId703" Type="http://schemas.openxmlformats.org/officeDocument/2006/relationships/hyperlink" Target="https://www.youtube.com/watch?v=_npwsLh0vws" TargetMode="External"/><Relationship Id="rId702" Type="http://schemas.openxmlformats.org/officeDocument/2006/relationships/hyperlink" Target="https://drive.google.com/file/d/1t3KjWb_POF5m7hr6mWHcxI6T5kP_cN9b/view?usp=drive_link" TargetMode="External"/><Relationship Id="rId1770" Type="http://schemas.openxmlformats.org/officeDocument/2006/relationships/hyperlink" Target="https://youtu.be/N4nEu644nmk?si=4lNSCRH4pJruIBQw" TargetMode="External"/><Relationship Id="rId1771" Type="http://schemas.openxmlformats.org/officeDocument/2006/relationships/hyperlink" Target="https://drive.google.com/file/d/12joLklzaRdEvlKHk_8skS6YRpyJVigEZ/view?usp=drive_link" TargetMode="External"/><Relationship Id="rId1772" Type="http://schemas.openxmlformats.org/officeDocument/2006/relationships/hyperlink" Target="https://www.youtube.com/watch?v=g_dStt4st2I" TargetMode="External"/><Relationship Id="rId1773" Type="http://schemas.openxmlformats.org/officeDocument/2006/relationships/hyperlink" Target="https://youtu.be/zOTzYTR7X0k?si=vZLtroCPAi1GA3Xa" TargetMode="External"/><Relationship Id="rId73" Type="http://schemas.openxmlformats.org/officeDocument/2006/relationships/hyperlink" Target="https://www.youtube.com/watch?v=s8_14yxp1lQ" TargetMode="External"/><Relationship Id="rId1763" Type="http://schemas.openxmlformats.org/officeDocument/2006/relationships/hyperlink" Target="https://www.youtube.com/watch?v=lmm767eIsGU" TargetMode="External"/><Relationship Id="rId72" Type="http://schemas.openxmlformats.org/officeDocument/2006/relationships/hyperlink" Target="https://drive.google.com/file/d/1PWi5e8SCiCH2WLsql6xlsiH4S1EUbV63/view?usp=drive_link" TargetMode="External"/><Relationship Id="rId1764" Type="http://schemas.openxmlformats.org/officeDocument/2006/relationships/hyperlink" Target="https://youtu.be/T_IZzV9nYys?si=lAGoGZef54RvSOQ6" TargetMode="External"/><Relationship Id="rId75" Type="http://schemas.openxmlformats.org/officeDocument/2006/relationships/hyperlink" Target="https://drive.google.com/file/d/1uJTCCAd38AhQ_pJsc_Mt_fYQ0KTpU5fr/view?usp=drive_link" TargetMode="External"/><Relationship Id="rId1765" Type="http://schemas.openxmlformats.org/officeDocument/2006/relationships/hyperlink" Target="https://drive.google.com/file/d/12wR1tk9g-qt_pqH9pjBncdvAEvdwvDSV/view?usp=drive_link" TargetMode="External"/><Relationship Id="rId74" Type="http://schemas.openxmlformats.org/officeDocument/2006/relationships/hyperlink" Target="https://youtu.be/6jE7BFCa4P8?si=ULw2w66nw9Onc0n3" TargetMode="External"/><Relationship Id="rId1766" Type="http://schemas.openxmlformats.org/officeDocument/2006/relationships/hyperlink" Target="https://www.youtube.com/watch?v=eSjbEWb4Qp4" TargetMode="External"/><Relationship Id="rId77" Type="http://schemas.openxmlformats.org/officeDocument/2006/relationships/hyperlink" Target="https://youtu.be/xRnUwamMvBw?si=q5qgACh10OPsLL4P" TargetMode="External"/><Relationship Id="rId1767" Type="http://schemas.openxmlformats.org/officeDocument/2006/relationships/hyperlink" Target="https://youtu.be/rbxUEM7vMSc?si=Z0VCKgVo1DQFNY_N" TargetMode="External"/><Relationship Id="rId76" Type="http://schemas.openxmlformats.org/officeDocument/2006/relationships/hyperlink" Target="https://www.youtube.com/watch?v=qcz1Cm_-l50" TargetMode="External"/><Relationship Id="rId1768" Type="http://schemas.openxmlformats.org/officeDocument/2006/relationships/hyperlink" Target="https://drive.google.com/file/d/12kWdGUeszkZt-xvnxt2DtWfmPFK_OPty/view?usp=drive_link" TargetMode="External"/><Relationship Id="rId79" Type="http://schemas.openxmlformats.org/officeDocument/2006/relationships/hyperlink" Target="https://www.youtube.com/watch?v=dBGeri4eFv4" TargetMode="External"/><Relationship Id="rId1769" Type="http://schemas.openxmlformats.org/officeDocument/2006/relationships/hyperlink" Target="https://www.youtube.com/watch?v=n5cKWjZqpIE" TargetMode="External"/><Relationship Id="rId78" Type="http://schemas.openxmlformats.org/officeDocument/2006/relationships/hyperlink" Target="https://drive.google.com/file/d/1mPFW4XES_CAxF5W7NQpC5siSSH0DEbOl/view?usp=drive_link" TargetMode="External"/><Relationship Id="rId71" Type="http://schemas.openxmlformats.org/officeDocument/2006/relationships/hyperlink" Target="https://youtu.be/jXA0TLnTUz0?si=w1xO6v6V1DK1j5ez" TargetMode="External"/><Relationship Id="rId70" Type="http://schemas.openxmlformats.org/officeDocument/2006/relationships/hyperlink" Target="https://www.youtube.com/watch?v=4ywTWCaLmXE" TargetMode="External"/><Relationship Id="rId1760" Type="http://schemas.openxmlformats.org/officeDocument/2006/relationships/hyperlink" Target="https://www.youtube.com/watch?v=Yu4eqwGFJK8" TargetMode="External"/><Relationship Id="rId1761" Type="http://schemas.openxmlformats.org/officeDocument/2006/relationships/hyperlink" Target="https://youtu.be/UDYjPsmDUic?si=ZidQln4UKZNpLXbd" TargetMode="External"/><Relationship Id="rId1762" Type="http://schemas.openxmlformats.org/officeDocument/2006/relationships/hyperlink" Target="https://drive.google.com/file/d/12R2eLMAfPrBWZrFEDtp9W_C6VMIcTE2x/view?usp=drive_link" TargetMode="External"/><Relationship Id="rId62" Type="http://schemas.openxmlformats.org/officeDocument/2006/relationships/hyperlink" Target="https://youtu.be/o3xyCCIiqpc?si=D3l2AFThr9LuNT2A" TargetMode="External"/><Relationship Id="rId1312" Type="http://schemas.openxmlformats.org/officeDocument/2006/relationships/hyperlink" Target="https://www.youtube.com/watch?v=CBlSsy1eslw" TargetMode="External"/><Relationship Id="rId1796" Type="http://schemas.openxmlformats.org/officeDocument/2006/relationships/hyperlink" Target="https://www.youtube.com/watch?v=1wsF9GpGd00" TargetMode="External"/><Relationship Id="rId61" Type="http://schemas.openxmlformats.org/officeDocument/2006/relationships/hyperlink" Target="https://www.youtube.com/watch?v=ApstXGJtRrE" TargetMode="External"/><Relationship Id="rId1313" Type="http://schemas.openxmlformats.org/officeDocument/2006/relationships/hyperlink" Target="https://youtu.be/I_6eMdbqLBw?si=7ta7dvh4ZMEzkpdr" TargetMode="External"/><Relationship Id="rId1797" Type="http://schemas.openxmlformats.org/officeDocument/2006/relationships/hyperlink" Target="https://youtu.be/0HJGgqcT_mU?si=A97IajkotgO7unZ1" TargetMode="External"/><Relationship Id="rId64" Type="http://schemas.openxmlformats.org/officeDocument/2006/relationships/hyperlink" Target="https://www.youtube.com/watch?v=GO5ajwbFqVQ" TargetMode="External"/><Relationship Id="rId1314" Type="http://schemas.openxmlformats.org/officeDocument/2006/relationships/hyperlink" Target="https://drive.google.com/file/d/1pYQVa3G63vKKT-L1fNAjMeEaFPTEojYc/view?t=2" TargetMode="External"/><Relationship Id="rId1798" Type="http://schemas.openxmlformats.org/officeDocument/2006/relationships/hyperlink" Target="https://drive.google.com/file/d/13RD54VlCOB5VES7mulEnQJt2uJO4ImAx/view?usp=drive_link" TargetMode="External"/><Relationship Id="rId63" Type="http://schemas.openxmlformats.org/officeDocument/2006/relationships/hyperlink" Target="https://drive.google.com/file/d/1Vqa2jrK1B2xBgpBnbYNgHe4txLwREJVT/view?usp=drive_link" TargetMode="External"/><Relationship Id="rId1315" Type="http://schemas.openxmlformats.org/officeDocument/2006/relationships/hyperlink" Target="https://www.youtube.com/watch?v=onmNaDrxwmo" TargetMode="External"/><Relationship Id="rId1799" Type="http://schemas.openxmlformats.org/officeDocument/2006/relationships/hyperlink" Target="https://www.youtube.com/watch?v=OCNXS_m1HWU" TargetMode="External"/><Relationship Id="rId66" Type="http://schemas.openxmlformats.org/officeDocument/2006/relationships/hyperlink" Target="https://drive.google.com/file/d/1JBZXkieoFY5wn_JQI-wmuS1o7BaDOoAD/view?usp=drive_link" TargetMode="External"/><Relationship Id="rId1316" Type="http://schemas.openxmlformats.org/officeDocument/2006/relationships/hyperlink" Target="https://www.youtube.com/watch?v=8-24d8p1AYk" TargetMode="External"/><Relationship Id="rId65" Type="http://schemas.openxmlformats.org/officeDocument/2006/relationships/hyperlink" Target="https://youtu.be/FXoiYuP7Hqo?si=ur3__Gm8kwQ_OrPz" TargetMode="External"/><Relationship Id="rId1317" Type="http://schemas.openxmlformats.org/officeDocument/2006/relationships/hyperlink" Target="https://drive.google.com/file/d/1DWWUoNCAFR_UliqeHvyWQ1UOU-2vDy8M/view?usp=drive_link" TargetMode="External"/><Relationship Id="rId68" Type="http://schemas.openxmlformats.org/officeDocument/2006/relationships/hyperlink" Target="https://youtu.be/9x3Q7-3pYYM?si=Me8ci5lra3j_Xjs3" TargetMode="External"/><Relationship Id="rId1318" Type="http://schemas.openxmlformats.org/officeDocument/2006/relationships/hyperlink" Target="https://www.youtube.com/watch?v=glEP04Pzap8" TargetMode="External"/><Relationship Id="rId67" Type="http://schemas.openxmlformats.org/officeDocument/2006/relationships/hyperlink" Target="https://www.youtube.com/watch?v=96ZEmUbnuU8" TargetMode="External"/><Relationship Id="rId1319" Type="http://schemas.openxmlformats.org/officeDocument/2006/relationships/hyperlink" Target="https://www.youtube.com/watch?v=vBR0BqG6o3U" TargetMode="External"/><Relationship Id="rId729" Type="http://schemas.openxmlformats.org/officeDocument/2006/relationships/hyperlink" Target="https://drive.google.com/file/d/15NyIqj7po-SFPWmSbTReH5p16afHQqqQ/view?usp=drive_link" TargetMode="External"/><Relationship Id="rId728" Type="http://schemas.openxmlformats.org/officeDocument/2006/relationships/hyperlink" Target="https://youtu.be/dzDwhCvhIDg?si=NICmdIIAS1U55yBE" TargetMode="External"/><Relationship Id="rId60" Type="http://schemas.openxmlformats.org/officeDocument/2006/relationships/hyperlink" Target="https://drive.google.com/file/d/1i1PQsCF72Ou7UdEeEKsPsMB_iz8BGTwm/view?usp=drive_link" TargetMode="External"/><Relationship Id="rId723" Type="http://schemas.openxmlformats.org/officeDocument/2006/relationships/hyperlink" Target="https://drive.google.com/file/d/1tWsE9VFjFbfp_3uQx3B5dCJdpkMB_-t3/view?usp=drive_link" TargetMode="External"/><Relationship Id="rId722" Type="http://schemas.openxmlformats.org/officeDocument/2006/relationships/hyperlink" Target="https://youtu.be/japtY637yOE?si=T1ijCAaU5G0VajHs" TargetMode="External"/><Relationship Id="rId721" Type="http://schemas.openxmlformats.org/officeDocument/2006/relationships/hyperlink" Target="https://www.youtube.com/watch?v=U1lQbh21y1k" TargetMode="External"/><Relationship Id="rId720" Type="http://schemas.openxmlformats.org/officeDocument/2006/relationships/hyperlink" Target="https://drive.google.com/file/d/15NyIqj7po-SFPWmSbTReH5p16afHQqqQ/view?usp=drive_link" TargetMode="External"/><Relationship Id="rId727" Type="http://schemas.openxmlformats.org/officeDocument/2006/relationships/hyperlink" Target="https://www.youtube.com/watch?v=-6EqUILZ1yw" TargetMode="External"/><Relationship Id="rId726" Type="http://schemas.openxmlformats.org/officeDocument/2006/relationships/hyperlink" Target="https://drive.google.com/file/d/1tWsE9VFjFbfp_3uQx3B5dCJdpkMB_-t3/view?usp=drive_link" TargetMode="External"/><Relationship Id="rId725" Type="http://schemas.openxmlformats.org/officeDocument/2006/relationships/hyperlink" Target="https://youtu.be/3mVIHqJBkGY?si=_wZWj7O9uYGjy98f" TargetMode="External"/><Relationship Id="rId724" Type="http://schemas.openxmlformats.org/officeDocument/2006/relationships/hyperlink" Target="https://www.youtube.com/watch?v=FBWGRbHf7rU" TargetMode="External"/><Relationship Id="rId69" Type="http://schemas.openxmlformats.org/officeDocument/2006/relationships/hyperlink" Target="https://drive.google.com/file/d/1Yxsa4PDMEE1cqozVO5w5LGz1W-zD6Bqt/view" TargetMode="External"/><Relationship Id="rId1790" Type="http://schemas.openxmlformats.org/officeDocument/2006/relationships/hyperlink" Target="https://www.youtube.com/watch?v=2B4EBvVvf9w" TargetMode="External"/><Relationship Id="rId1791" Type="http://schemas.openxmlformats.org/officeDocument/2006/relationships/hyperlink" Target="https://youtu.be/90kSDncPfsA?si=7FKlot3MintHD4kN" TargetMode="External"/><Relationship Id="rId1792" Type="http://schemas.openxmlformats.org/officeDocument/2006/relationships/hyperlink" Target="https://drive.google.com/file/d/13IH1vBUB1G9yLpNZEQIoejucKYJxkYgY/view?usp=drive_link" TargetMode="External"/><Relationship Id="rId1793" Type="http://schemas.openxmlformats.org/officeDocument/2006/relationships/hyperlink" Target="https://www.youtube.com/watch?v=GVZUpOm3XUg" TargetMode="External"/><Relationship Id="rId1310" Type="http://schemas.openxmlformats.org/officeDocument/2006/relationships/hyperlink" Target="https://youtu.be/U6ImLIOjqsc?si=5sqUvIrK8mpk0X46" TargetMode="External"/><Relationship Id="rId1794" Type="http://schemas.openxmlformats.org/officeDocument/2006/relationships/hyperlink" Target="https://youtu.be/4eIMr5R6Opc?si=rfMGLcdEKxES_GAC" TargetMode="External"/><Relationship Id="rId1311" Type="http://schemas.openxmlformats.org/officeDocument/2006/relationships/hyperlink" Target="https://drive.google.com/file/d/1Yy12BN-SSoAGfQZNERMdMMoGR53Ib_uC/view?usp=drive_link" TargetMode="External"/><Relationship Id="rId1795" Type="http://schemas.openxmlformats.org/officeDocument/2006/relationships/hyperlink" Target="https://drive.google.com/file/d/13XV2aFIJbR2FvLcwpL3MKQnBckZtvSG9/view?usp=drive_link" TargetMode="External"/><Relationship Id="rId51" Type="http://schemas.openxmlformats.org/officeDocument/2006/relationships/hyperlink" Target="https://drive.google.com/file/d/1Hj950ozL94WpTYxdfe7zs07XAGu_eQDH/view?usp=drive_link" TargetMode="External"/><Relationship Id="rId1301" Type="http://schemas.openxmlformats.org/officeDocument/2006/relationships/hyperlink" Target="https://www.youtube.com/watch?v=mrjc_l3kNvM" TargetMode="External"/><Relationship Id="rId1785" Type="http://schemas.openxmlformats.org/officeDocument/2006/relationships/hyperlink" Target="https://youtu.be/F7QXGyra3MY?si=9yYXdQh2fiPSX1jy" TargetMode="External"/><Relationship Id="rId50" Type="http://schemas.openxmlformats.org/officeDocument/2006/relationships/hyperlink" Target="https://youtu.be/DdIunT1g3uo?si=zFNaX8NEwYOCrT-J" TargetMode="External"/><Relationship Id="rId1302" Type="http://schemas.openxmlformats.org/officeDocument/2006/relationships/hyperlink" Target="https://drive.google.com/file/d/1Foj3pQvoYLRHIpyIPPuP0w-nCuXG3zSw/view?usp=drive_link" TargetMode="External"/><Relationship Id="rId1786" Type="http://schemas.openxmlformats.org/officeDocument/2006/relationships/hyperlink" Target="https://drive.google.com/file/d/12weXVK1hj5J8zNh0SrPJkzlPUMy7Meco/view?usp=drive_link" TargetMode="External"/><Relationship Id="rId53" Type="http://schemas.openxmlformats.org/officeDocument/2006/relationships/hyperlink" Target="https://youtu.be/U2s0PVpbQzI?si=DtSHFTlGHA-zylbg" TargetMode="External"/><Relationship Id="rId1303" Type="http://schemas.openxmlformats.org/officeDocument/2006/relationships/hyperlink" Target="https://www.youtube.com/watch?v=tZKzaF28sOk" TargetMode="External"/><Relationship Id="rId1787" Type="http://schemas.openxmlformats.org/officeDocument/2006/relationships/hyperlink" Target="https://www.youtube.com/watch?v=jAfNg3ylZAI" TargetMode="External"/><Relationship Id="rId52" Type="http://schemas.openxmlformats.org/officeDocument/2006/relationships/hyperlink" Target="https://www.youtube.com/watch?v=9nH3A4riVxs" TargetMode="External"/><Relationship Id="rId1304" Type="http://schemas.openxmlformats.org/officeDocument/2006/relationships/hyperlink" Target="https://www.youtube.com/watch?v=7GN6C9I3j7o" TargetMode="External"/><Relationship Id="rId1788" Type="http://schemas.openxmlformats.org/officeDocument/2006/relationships/hyperlink" Target="https://youtu.be/eTVYHu_Lq4s?si=mArmKw2_PRknqpsV" TargetMode="External"/><Relationship Id="rId55" Type="http://schemas.openxmlformats.org/officeDocument/2006/relationships/hyperlink" Target="https://www.youtube.com/watch?v=7IU-TOOSxPM" TargetMode="External"/><Relationship Id="rId1305" Type="http://schemas.openxmlformats.org/officeDocument/2006/relationships/hyperlink" Target="https://drive.google.com/file/d/167Smk94Px4VNqDY--a7XrrLDFj6PqHaS/view?usp=drive_link" TargetMode="External"/><Relationship Id="rId1789" Type="http://schemas.openxmlformats.org/officeDocument/2006/relationships/hyperlink" Target="https://drive.google.com/file/d/13M_VqqIhayXm0FOM4CzLNnkTwVj0SCYf/view?usp=drive_link" TargetMode="External"/><Relationship Id="rId54" Type="http://schemas.openxmlformats.org/officeDocument/2006/relationships/hyperlink" Target="https://drive.google.com/file/d/1KK9oiMKaFVLvzYQciWHv2OTAcZf3cvnJ/view?usp=drive_link" TargetMode="External"/><Relationship Id="rId1306" Type="http://schemas.openxmlformats.org/officeDocument/2006/relationships/hyperlink" Target="https://www.youtube.com/watch?v=3RdNPrNUi4s" TargetMode="External"/><Relationship Id="rId57" Type="http://schemas.openxmlformats.org/officeDocument/2006/relationships/hyperlink" Target="https://drive.google.com/file/d/1nq7Ra6BYPxjEDd4hTUA8dOco-Zq8WumW/view?usp=drive_link" TargetMode="External"/><Relationship Id="rId1307" Type="http://schemas.openxmlformats.org/officeDocument/2006/relationships/hyperlink" Target="https://youtu.be/0aQVeWvDTok?si=G1Bd7sOUOw7M1A-_" TargetMode="External"/><Relationship Id="rId56" Type="http://schemas.openxmlformats.org/officeDocument/2006/relationships/hyperlink" Target="https://youtu.be/TRf2JxqX44A?si=6fWoxv9liEGQm0ub" TargetMode="External"/><Relationship Id="rId1308" Type="http://schemas.openxmlformats.org/officeDocument/2006/relationships/hyperlink" Target="https://drive.google.com/file/d/10n6J52hi2T53ueC7Z1HKdFdvke6o-QHo/view?usp=drive_link" TargetMode="External"/><Relationship Id="rId1309" Type="http://schemas.openxmlformats.org/officeDocument/2006/relationships/hyperlink" Target="https://www.youtube.com/watch?v=McOMtxI_Jzs" TargetMode="External"/><Relationship Id="rId719" Type="http://schemas.openxmlformats.org/officeDocument/2006/relationships/hyperlink" Target="https://youtu.be/rQZMlumn-c8?si=d1M_qSPZMFpLLbfu" TargetMode="External"/><Relationship Id="rId718" Type="http://schemas.openxmlformats.org/officeDocument/2006/relationships/hyperlink" Target="https://www.youtube.com/watch?v=TEXSW-o8674" TargetMode="External"/><Relationship Id="rId717" Type="http://schemas.openxmlformats.org/officeDocument/2006/relationships/hyperlink" Target="https://drive.google.com/file/d/1mlGhok9TDFryBGrArjSPuURn0tmn-pYp/view?usp=drive_link" TargetMode="External"/><Relationship Id="rId712" Type="http://schemas.openxmlformats.org/officeDocument/2006/relationships/hyperlink" Target="https://www.youtube.com/watch?v=z45UEiPaE8c" TargetMode="External"/><Relationship Id="rId711" Type="http://schemas.openxmlformats.org/officeDocument/2006/relationships/hyperlink" Target="https://drive.google.com/file/d/1fdSkDD61OcNJQ4XYFITAn2UqcZWYchmz/view?usp=drive_link" TargetMode="External"/><Relationship Id="rId710" Type="http://schemas.openxmlformats.org/officeDocument/2006/relationships/hyperlink" Target="https://youtu.be/MAUERiGcKC0?si=Gv9Hc317dEfwc6E8" TargetMode="External"/><Relationship Id="rId716" Type="http://schemas.openxmlformats.org/officeDocument/2006/relationships/hyperlink" Target="https://youtu.be/np2W3rU-oEM?si=Vjdu86K5gyLbhJBC" TargetMode="External"/><Relationship Id="rId715" Type="http://schemas.openxmlformats.org/officeDocument/2006/relationships/hyperlink" Target="https://www.youtube.com/watch?v=oT6LclcJ-I8" TargetMode="External"/><Relationship Id="rId714" Type="http://schemas.openxmlformats.org/officeDocument/2006/relationships/hyperlink" Target="https://drive.google.com/file/d/19Pq-TjvDWdEVs6uD3zSr5EhskfuYUzpA/view?usp=drive_link" TargetMode="External"/><Relationship Id="rId713" Type="http://schemas.openxmlformats.org/officeDocument/2006/relationships/hyperlink" Target="https://youtu.be/MA-ksk2sLSU?si=WFvP-Bq-IkYU1L1s" TargetMode="External"/><Relationship Id="rId59" Type="http://schemas.openxmlformats.org/officeDocument/2006/relationships/hyperlink" Target="https://youtu.be/H--uJCBRj1U?si=I80rOaTcN-Nnzmnc" TargetMode="External"/><Relationship Id="rId58" Type="http://schemas.openxmlformats.org/officeDocument/2006/relationships/hyperlink" Target="https://www.youtube.com/watch?v=C7CY4l99S7M" TargetMode="External"/><Relationship Id="rId1780" Type="http://schemas.openxmlformats.org/officeDocument/2006/relationships/hyperlink" Target="https://drive.google.com/file/d/131EA5oNAmTlfxEUUKy3A2FiTYSgJBKhR/view?usp=drive_link" TargetMode="External"/><Relationship Id="rId1781" Type="http://schemas.openxmlformats.org/officeDocument/2006/relationships/hyperlink" Target="https://www.youtube.com/watch?v=3UlE8gyKbkU" TargetMode="External"/><Relationship Id="rId1782" Type="http://schemas.openxmlformats.org/officeDocument/2006/relationships/hyperlink" Target="https://youtu.be/Gcki-UeSaKs?si=SZ_7h3rztuxhDmpq" TargetMode="External"/><Relationship Id="rId1783" Type="http://schemas.openxmlformats.org/officeDocument/2006/relationships/hyperlink" Target="https://drive.google.com/file/d/12zOyCOByra6tiFDl740jV3nrqmxxPLLj/view?usp=drive_link" TargetMode="External"/><Relationship Id="rId1300" Type="http://schemas.openxmlformats.org/officeDocument/2006/relationships/hyperlink" Target="https://www.youtube.com/watch?v=1ke_xceCevk" TargetMode="External"/><Relationship Id="rId1784" Type="http://schemas.openxmlformats.org/officeDocument/2006/relationships/hyperlink" Target="https://www.youtube.com/watch?v=0uHhk7P9SNo" TargetMode="External"/><Relationship Id="rId2269" Type="http://schemas.openxmlformats.org/officeDocument/2006/relationships/hyperlink" Target="https://drive.google.com/file/d/1DMaww20DLJaOqcVekyIa6ouiVbxDK1OZ/view?usp=drive_link" TargetMode="External"/><Relationship Id="rId349" Type="http://schemas.openxmlformats.org/officeDocument/2006/relationships/hyperlink" Target="https://www.youtube.com/watch?v=kJIqoTw_Og8" TargetMode="External"/><Relationship Id="rId348" Type="http://schemas.openxmlformats.org/officeDocument/2006/relationships/hyperlink" Target="https://drive.google.com/file/d/1GsPiHQTrQ8OLb7ZeW0rq8XQTE7dLZvrq/view?usp=drive_link" TargetMode="External"/><Relationship Id="rId347" Type="http://schemas.openxmlformats.org/officeDocument/2006/relationships/hyperlink" Target="https://youtu.be/TM2ZCQ2Ftwc?si=N3lKbEnWE1UzZgIW" TargetMode="External"/><Relationship Id="rId346" Type="http://schemas.openxmlformats.org/officeDocument/2006/relationships/hyperlink" Target="https://www.youtube.com/watch?v=NOsnG2DkGKM" TargetMode="External"/><Relationship Id="rId2260" Type="http://schemas.openxmlformats.org/officeDocument/2006/relationships/hyperlink" Target="https://drive.google.com/file/d/1DEtejDho8oE3G0kD33but6p_5J1f4AyI/view?usp=drive_link" TargetMode="External"/><Relationship Id="rId341" Type="http://schemas.openxmlformats.org/officeDocument/2006/relationships/hyperlink" Target="https://youtu.be/_Xl4ntYXNIU?si=M7yzX3ntzplFss6O" TargetMode="External"/><Relationship Id="rId2261" Type="http://schemas.openxmlformats.org/officeDocument/2006/relationships/hyperlink" Target="https://www.youtube.com/watch?v=-FtlH4svqx4" TargetMode="External"/><Relationship Id="rId340" Type="http://schemas.openxmlformats.org/officeDocument/2006/relationships/hyperlink" Target="https://www.youtube.com/watch?v=QYoNHOjr7Rg" TargetMode="External"/><Relationship Id="rId2262" Type="http://schemas.openxmlformats.org/officeDocument/2006/relationships/hyperlink" Target="https://www.youtube.com/watch?v=t24M7cvX6Qw&amp;list=PLFcHFay5s7iQiPa3cq-0jjjUqIe-u41ot&amp;index=19" TargetMode="External"/><Relationship Id="rId2263" Type="http://schemas.openxmlformats.org/officeDocument/2006/relationships/hyperlink" Target="https://drive.google.com/file/d/1DLuqWQZ-dYrS6LuPuPcXlB4R8kyHIqH6/view?usp=drive_link" TargetMode="External"/><Relationship Id="rId2264" Type="http://schemas.openxmlformats.org/officeDocument/2006/relationships/hyperlink" Target="https://www.youtube.com/watch?v=mvye6X_0upA" TargetMode="External"/><Relationship Id="rId345" Type="http://schemas.openxmlformats.org/officeDocument/2006/relationships/hyperlink" Target="https://drive.google.com/file/d/1rfTaydXXBCzOLJFcVm1CLMJRetsRWSwB/view?usp=drive_link" TargetMode="External"/><Relationship Id="rId2265" Type="http://schemas.openxmlformats.org/officeDocument/2006/relationships/hyperlink" Target="https://www.youtube.com/watch?v=CC-aAlsHIBM&amp;list=PLFcHFay5s7iQiPa3cq-0jjjUqIe-u41ot&amp;index=54&amp;t=40s&amp;pp=iAQB" TargetMode="External"/><Relationship Id="rId344" Type="http://schemas.openxmlformats.org/officeDocument/2006/relationships/hyperlink" Target="https://youtu.be/YVj5YPJzjLE?si=TWqjSpL740vEEYHs" TargetMode="External"/><Relationship Id="rId2266" Type="http://schemas.openxmlformats.org/officeDocument/2006/relationships/hyperlink" Target="https://drive.google.com/file/d/1DRgH7OMJjobi9As-i7jq1j1w5o6Q6rQt/view?usp=drive_link" TargetMode="External"/><Relationship Id="rId343" Type="http://schemas.openxmlformats.org/officeDocument/2006/relationships/hyperlink" Target="https://www.youtube.com/watch?v=MKErxh58RME" TargetMode="External"/><Relationship Id="rId2267" Type="http://schemas.openxmlformats.org/officeDocument/2006/relationships/hyperlink" Target="https://www.youtube.com/watch?v=5ABpqVSx33I" TargetMode="External"/><Relationship Id="rId342" Type="http://schemas.openxmlformats.org/officeDocument/2006/relationships/hyperlink" Target="https://drive.google.com/file/d/1Ka_G5aKKqF56jix83h3TVMG_VYKbkZ3M/view?usp=drive_link" TargetMode="External"/><Relationship Id="rId2268" Type="http://schemas.openxmlformats.org/officeDocument/2006/relationships/hyperlink" Target="https://www.youtube.com/watch?v=d7dKN4JWjXw&amp;list=PLFcHFay5s7iQiPa3cq-0jjjUqIe-u41ot&amp;index=2&amp;t=79s" TargetMode="External"/><Relationship Id="rId2258" Type="http://schemas.openxmlformats.org/officeDocument/2006/relationships/hyperlink" Target="https://www.youtube.com/watch?v=8nCsnsD8Fnw" TargetMode="External"/><Relationship Id="rId2259" Type="http://schemas.openxmlformats.org/officeDocument/2006/relationships/hyperlink" Target="https://www.youtube.com/watch?v=qC3U_Z3gxJU&amp;list=PLFcHFay5s7iQiPa3cq-0jjjUqIe-u41ot&amp;index=21" TargetMode="External"/><Relationship Id="rId338" Type="http://schemas.openxmlformats.org/officeDocument/2006/relationships/hyperlink" Target="https://youtu.be/cQFd_W_1x2k?si=0uoYUeNzqg5KrVvO" TargetMode="External"/><Relationship Id="rId337" Type="http://schemas.openxmlformats.org/officeDocument/2006/relationships/hyperlink" Target="https://www.youtube.com/watch?v=wl2iQAuQl7Y" TargetMode="External"/><Relationship Id="rId336" Type="http://schemas.openxmlformats.org/officeDocument/2006/relationships/hyperlink" Target="https://drive.google.com/file/d/17jRAxUqVOgTTv3XpBZFW-q94K3pNr4WN/view?usp=drive_link" TargetMode="External"/><Relationship Id="rId335" Type="http://schemas.openxmlformats.org/officeDocument/2006/relationships/hyperlink" Target="https://youtu.be/JPR4i2K79Dg?si=jD-ngRwc6OL86pxD" TargetMode="External"/><Relationship Id="rId339" Type="http://schemas.openxmlformats.org/officeDocument/2006/relationships/hyperlink" Target="https://drive.google.com/file/d/1aT-4PlvRXq7xKhxaJ0-UNeriQjjNeIDR/view?usp=drive_link" TargetMode="External"/><Relationship Id="rId330" Type="http://schemas.openxmlformats.org/officeDocument/2006/relationships/hyperlink" Target="https://drive.google.com/file/d/1khVn7cX8S89ryWseDEHRGO3HxrxBzrfT/view?usp=drive_link" TargetMode="External"/><Relationship Id="rId2250" Type="http://schemas.openxmlformats.org/officeDocument/2006/relationships/hyperlink" Target="https://www.youtube.com/watch?v=Sq7ypMVomz0&amp;list=PLFcHFay5s7iQiPa3cq-0jjjUqIe-u41ot&amp;index=4" TargetMode="External"/><Relationship Id="rId2251" Type="http://schemas.openxmlformats.org/officeDocument/2006/relationships/hyperlink" Target="https://drive.google.com/file/d/1DCcin4i0sVJXDSTqMDKLUDkYzNSwGVWo/view?usp=drive_link" TargetMode="External"/><Relationship Id="rId2252" Type="http://schemas.openxmlformats.org/officeDocument/2006/relationships/hyperlink" Target="https://www.youtube.com/watch?v=z-HSsVARNnk" TargetMode="External"/><Relationship Id="rId2253" Type="http://schemas.openxmlformats.org/officeDocument/2006/relationships/hyperlink" Target="https://www.youtube.com/watch?v=_CWunUqWm3s&amp;list=PLFcHFay5s7iQiPa3cq-0jjjUqIe-u41ot&amp;index=5" TargetMode="External"/><Relationship Id="rId334" Type="http://schemas.openxmlformats.org/officeDocument/2006/relationships/hyperlink" Target="https://www.youtube.com/watch?v=fZO-JylMFqY" TargetMode="External"/><Relationship Id="rId2254" Type="http://schemas.openxmlformats.org/officeDocument/2006/relationships/hyperlink" Target="https://drive.google.com/file/d/1D7u8GADnT82svvgjqr1AXwXcItZJNIeB/view?usp=drive_link" TargetMode="External"/><Relationship Id="rId333" Type="http://schemas.openxmlformats.org/officeDocument/2006/relationships/hyperlink" Target="https://drive.google.com/file/d/1UZAIryMRKDbUE0kjrTQu7ASDMVVQD_Ro/view?usp=drive_link" TargetMode="External"/><Relationship Id="rId2255" Type="http://schemas.openxmlformats.org/officeDocument/2006/relationships/hyperlink" Target="https://www.youtube.com/watch?v=I5WSC_iRtwE" TargetMode="External"/><Relationship Id="rId332" Type="http://schemas.openxmlformats.org/officeDocument/2006/relationships/hyperlink" Target="https://youtu.be/k0-Z9HMnWRQ?si=CHUHDXS3CL_0q27f" TargetMode="External"/><Relationship Id="rId2256" Type="http://schemas.openxmlformats.org/officeDocument/2006/relationships/hyperlink" Target="https://www.youtube.com/watch?v=KjaWt5qNG1c&amp;list=PLFcHFay5s7iQiPa3cq-0jjjUqIe-u41ot&amp;index=39" TargetMode="External"/><Relationship Id="rId331" Type="http://schemas.openxmlformats.org/officeDocument/2006/relationships/hyperlink" Target="https://www.youtube.com/watch?v=OhUkMQtBGmE" TargetMode="External"/><Relationship Id="rId2257" Type="http://schemas.openxmlformats.org/officeDocument/2006/relationships/hyperlink" Target="https://drive.google.com/file/d/1DKqNVuRMTqgU_tUnDznUaFda3kmWBy4g/view?usp=drive_link" TargetMode="External"/><Relationship Id="rId370" Type="http://schemas.openxmlformats.org/officeDocument/2006/relationships/hyperlink" Target="https://www.youtube.com/watch?v=lEhf75ma7Ww" TargetMode="External"/><Relationship Id="rId369" Type="http://schemas.openxmlformats.org/officeDocument/2006/relationships/hyperlink" Target="https://drive.google.com/file/d/1ng7IYOF0Bjw0ZuEgV2fhIsDhdG_BhTcq/view?usp=drive_link" TargetMode="External"/><Relationship Id="rId368" Type="http://schemas.openxmlformats.org/officeDocument/2006/relationships/hyperlink" Target="https://youtu.be/TedMqRRXq9o?si=xzZeHN7AjhP7CgwK" TargetMode="External"/><Relationship Id="rId2280" Type="http://schemas.openxmlformats.org/officeDocument/2006/relationships/hyperlink" Target="https://www.youtube.com/watch?v=YFar46oybi0&amp;list=PLFcHFay5s7iQiPa3cq-0jjjUqIe-u41ot&amp;index=71&amp;t=67s" TargetMode="External"/><Relationship Id="rId2281" Type="http://schemas.openxmlformats.org/officeDocument/2006/relationships/hyperlink" Target="https://drive.google.com/file/d/1DXCdl6OdJOSqVeMHqXGJarhQ51CrMdnV/view?usp=drive_link" TargetMode="External"/><Relationship Id="rId2282" Type="http://schemas.openxmlformats.org/officeDocument/2006/relationships/hyperlink" Target="https://www.youtube.com/watch?v=dvSa_tx04hw" TargetMode="External"/><Relationship Id="rId363" Type="http://schemas.openxmlformats.org/officeDocument/2006/relationships/hyperlink" Target="https://drive.google.com/file/d/1EBy2f_gTnC2xL2XEwdhmhgDC7KnMsSNs/view?usp=drive_link" TargetMode="External"/><Relationship Id="rId2283" Type="http://schemas.openxmlformats.org/officeDocument/2006/relationships/hyperlink" Target="https://www.youtube.com/watch?v=YfTjDXMDpsE&amp;list=PLFcHFay5s7iQiPa3cq-0jjjUqIe-u41ot&amp;index=63&amp;t=24s" TargetMode="External"/><Relationship Id="rId362" Type="http://schemas.openxmlformats.org/officeDocument/2006/relationships/hyperlink" Target="https://youtu.be/psQg7IieSL4?si=e_nVUeUmipcky2m9" TargetMode="External"/><Relationship Id="rId2284" Type="http://schemas.openxmlformats.org/officeDocument/2006/relationships/hyperlink" Target="https://drive.google.com/file/d/1DXMhA1Ir31DN8e0qdLIY1P-O0MFroZ0T/view?usp=drive_link" TargetMode="External"/><Relationship Id="rId361" Type="http://schemas.openxmlformats.org/officeDocument/2006/relationships/hyperlink" Target="https://www.youtube.com/watch?v=5c9N_1PEfHw" TargetMode="External"/><Relationship Id="rId2285" Type="http://schemas.openxmlformats.org/officeDocument/2006/relationships/hyperlink" Target="https://www.youtube.com/watch?v=jLFeqQxGtOc" TargetMode="External"/><Relationship Id="rId360" Type="http://schemas.openxmlformats.org/officeDocument/2006/relationships/hyperlink" Target="https://drive.google.com/file/d/1eTElBTne5AI1sl3s0EeDYdKH7lQ9FFCt/view" TargetMode="External"/><Relationship Id="rId2286" Type="http://schemas.openxmlformats.org/officeDocument/2006/relationships/hyperlink" Target="https://www.youtube.com/watch?v=UaY3MqwBqyA&amp;list=PLFcHFay5s7iQiPa3cq-0jjjUqIe-u41ot&amp;index=51&amp;t=22s" TargetMode="External"/><Relationship Id="rId367" Type="http://schemas.openxmlformats.org/officeDocument/2006/relationships/hyperlink" Target="https://www.youtube.com/watch?v=Uz0MtFlLD-k" TargetMode="External"/><Relationship Id="rId2287" Type="http://schemas.openxmlformats.org/officeDocument/2006/relationships/hyperlink" Target="https://drive.google.com/file/d/1DYg2h22OyQZvRcph94yM50lhODiHl0jA/view?usp=drive_link" TargetMode="External"/><Relationship Id="rId366" Type="http://schemas.openxmlformats.org/officeDocument/2006/relationships/hyperlink" Target="https://drive.google.com/file/d/1pnomGIoUuP8NMVvM0Nns320Pb6uulf4c/view?usp=drive_link" TargetMode="External"/><Relationship Id="rId2288" Type="http://schemas.openxmlformats.org/officeDocument/2006/relationships/hyperlink" Target="https://www.youtube.com/watch?v=W3C07uH-b9o" TargetMode="External"/><Relationship Id="rId365" Type="http://schemas.openxmlformats.org/officeDocument/2006/relationships/hyperlink" Target="https://youtu.be/XlQAoRs_F50?si=W6c45qzNa28Fnqba" TargetMode="External"/><Relationship Id="rId2289" Type="http://schemas.openxmlformats.org/officeDocument/2006/relationships/hyperlink" Target="https://www.youtube.com/watch?v=2m7ZOhw-3to&amp;list=PLFcHFay5s7iQiPa3cq-0jjjUqIe-u41ot&amp;index=50&amp;t=20s" TargetMode="External"/><Relationship Id="rId364" Type="http://schemas.openxmlformats.org/officeDocument/2006/relationships/hyperlink" Target="https://www.youtube.com/watch?v=3SO1BQQ9_1E" TargetMode="External"/><Relationship Id="rId95" Type="http://schemas.openxmlformats.org/officeDocument/2006/relationships/hyperlink" Target="https://youtu.be/FwJaQUFL82E?si=pHitTY9O7L59vgP9" TargetMode="External"/><Relationship Id="rId94" Type="http://schemas.openxmlformats.org/officeDocument/2006/relationships/hyperlink" Target="https://www.youtube.com/watch?v=tuVd355R-OQ" TargetMode="External"/><Relationship Id="rId97" Type="http://schemas.openxmlformats.org/officeDocument/2006/relationships/hyperlink" Target="https://www.youtube.com/watch?v=6q8mk7z72AU" TargetMode="External"/><Relationship Id="rId96" Type="http://schemas.openxmlformats.org/officeDocument/2006/relationships/hyperlink" Target="https://drive.google.com/file/d/1c25JgazAUyzIqidY00_lwUF4NX0SjT7K/view?t=23" TargetMode="External"/><Relationship Id="rId99" Type="http://schemas.openxmlformats.org/officeDocument/2006/relationships/hyperlink" Target="https://drive.google.com/file/d/1JRF08uj_EMs0Q8Prkz8vKeGdnMdNVm80/view?usp=drive_link" TargetMode="External"/><Relationship Id="rId98" Type="http://schemas.openxmlformats.org/officeDocument/2006/relationships/hyperlink" Target="https://youtu.be/A1qmDPdIrmU?si=nMqUs90hS5gBMQiG" TargetMode="External"/><Relationship Id="rId91" Type="http://schemas.openxmlformats.org/officeDocument/2006/relationships/hyperlink" Target="https://www.youtube.com/watch?v=BOIA9wsM4ok" TargetMode="External"/><Relationship Id="rId90" Type="http://schemas.openxmlformats.org/officeDocument/2006/relationships/hyperlink" Target="https://drive.google.com/file/d/1OeSDxVUXWCxG9REcXxXAB0-NxUPI3OZs/view" TargetMode="External"/><Relationship Id="rId93" Type="http://schemas.openxmlformats.org/officeDocument/2006/relationships/hyperlink" Target="https://drive.google.com/file/d/1YW2XH0V24tMC1MBD73QJNlzrbCA6AZ-4/view?t=3" TargetMode="External"/><Relationship Id="rId92" Type="http://schemas.openxmlformats.org/officeDocument/2006/relationships/hyperlink" Target="https://youtu.be/lrX1YXd7AAQ?si=6YcLLjKmBTiZCtpS" TargetMode="External"/><Relationship Id="rId359" Type="http://schemas.openxmlformats.org/officeDocument/2006/relationships/hyperlink" Target="https://youtu.be/sAmkUWmGUtY?si=yYb2Z1wgzxB-pQOw" TargetMode="External"/><Relationship Id="rId358" Type="http://schemas.openxmlformats.org/officeDocument/2006/relationships/hyperlink" Target="https://www.youtube.com/watch?v=W7H-VcaSSu8" TargetMode="External"/><Relationship Id="rId357" Type="http://schemas.openxmlformats.org/officeDocument/2006/relationships/hyperlink" Target="https://drive.google.com/file/d/1f9wRxgweg5g5wDyOuWdNqtFx6Sw4BKTz/view" TargetMode="External"/><Relationship Id="rId2270" Type="http://schemas.openxmlformats.org/officeDocument/2006/relationships/hyperlink" Target="https://www.youtube.com/watch?v=D2sMsmL0ScQ" TargetMode="External"/><Relationship Id="rId2271" Type="http://schemas.openxmlformats.org/officeDocument/2006/relationships/hyperlink" Target="https://www.youtube.com/watch?v=pupJfov21-E&amp;list=PLFcHFay5s7iQiPa3cq-0jjjUqIe-u41ot&amp;index=52&amp;t=27s" TargetMode="External"/><Relationship Id="rId352" Type="http://schemas.openxmlformats.org/officeDocument/2006/relationships/hyperlink" Target="https://www.youtube.com/watch?v=zSVrr8K_CiI" TargetMode="External"/><Relationship Id="rId2272" Type="http://schemas.openxmlformats.org/officeDocument/2006/relationships/hyperlink" Target="https://drive.google.com/file/d/1DRsqFx1GntQkON2f_q2wCXqYRVPBeEUD/view?usp=drive_link" TargetMode="External"/><Relationship Id="rId351" Type="http://schemas.openxmlformats.org/officeDocument/2006/relationships/hyperlink" Target="https://drive.google.com/file/d/14p740J3ALgbAb7A166YwsChXYE9rXSsV/view?usp=drive_link" TargetMode="External"/><Relationship Id="rId2273" Type="http://schemas.openxmlformats.org/officeDocument/2006/relationships/hyperlink" Target="https://www.youtube.com/watch?v=1JT9oODsClE" TargetMode="External"/><Relationship Id="rId350" Type="http://schemas.openxmlformats.org/officeDocument/2006/relationships/hyperlink" Target="https://youtu.be/LYNq-1JQMmM?si=zznmt70wCtlBuzsG" TargetMode="External"/><Relationship Id="rId2274" Type="http://schemas.openxmlformats.org/officeDocument/2006/relationships/hyperlink" Target="https://www.youtube.com/watch?v=ooSikU5W9mg&amp;list=PLFcHFay5s7iQiPa3cq-0jjjUqIe-u41ot&amp;index=57&amp;t=23s" TargetMode="External"/><Relationship Id="rId2275" Type="http://schemas.openxmlformats.org/officeDocument/2006/relationships/hyperlink" Target="https://drive.google.com/file/d/1DSvbglrGerDqL1C6ccCq-oWW4wHqjTnY/view?usp=drive_link" TargetMode="External"/><Relationship Id="rId356" Type="http://schemas.openxmlformats.org/officeDocument/2006/relationships/hyperlink" Target="https://youtu.be/Ze2wLSiwm9c?si=I5oYISEx7cYXRVmK" TargetMode="External"/><Relationship Id="rId2276" Type="http://schemas.openxmlformats.org/officeDocument/2006/relationships/hyperlink" Target="https://www.youtube.com/watch?v=a1Ye5RcWOqg" TargetMode="External"/><Relationship Id="rId355" Type="http://schemas.openxmlformats.org/officeDocument/2006/relationships/hyperlink" Target="https://www.youtube.com/watch?v=5EdbPz1ZVn0" TargetMode="External"/><Relationship Id="rId2277" Type="http://schemas.openxmlformats.org/officeDocument/2006/relationships/hyperlink" Target="https://www.youtube.com/watch?v=j9jDiWEVUvc&amp;list=PLFcHFay5s7iQiPa3cq-0jjjUqIe-u41ot&amp;index=72&amp;t=58s" TargetMode="External"/><Relationship Id="rId354" Type="http://schemas.openxmlformats.org/officeDocument/2006/relationships/hyperlink" Target="https://drive.google.com/file/d/1HNVLqw5xnl9VdyNHd1Fj8m30iYgx0KkW/view?usp=drive_link" TargetMode="External"/><Relationship Id="rId2278" Type="http://schemas.openxmlformats.org/officeDocument/2006/relationships/hyperlink" Target="https://drive.google.com/file/d/1DX1HTlMn06gBU0QG_YCu4AvgmX4wVHVM/view?usp=drive_link" TargetMode="External"/><Relationship Id="rId353" Type="http://schemas.openxmlformats.org/officeDocument/2006/relationships/hyperlink" Target="https://youtu.be/8cOGEd_nd1A?si=-u4cIpbxzRlVo5cK" TargetMode="External"/><Relationship Id="rId2279" Type="http://schemas.openxmlformats.org/officeDocument/2006/relationships/hyperlink" Target="https://www.youtube.com/watch?v=MNbat1lrJW4" TargetMode="External"/><Relationship Id="rId1378" Type="http://schemas.openxmlformats.org/officeDocument/2006/relationships/hyperlink" Target="https://www.youtube.com/watch?v=573yqfOoMwE" TargetMode="External"/><Relationship Id="rId2225" Type="http://schemas.openxmlformats.org/officeDocument/2006/relationships/hyperlink" Target="https://www.youtube.com/watch?v=5JlJ4Qfk8g4" TargetMode="External"/><Relationship Id="rId1379" Type="http://schemas.openxmlformats.org/officeDocument/2006/relationships/hyperlink" Target="https://youtu.be/T_4QBkHA02E?si=OWxDzmUKgYp0Dt1x" TargetMode="External"/><Relationship Id="rId2226" Type="http://schemas.openxmlformats.org/officeDocument/2006/relationships/hyperlink" Target="https://www.youtube.com/watch?v=ZExpgx6btxw&amp;list=PLFcHFay5s7iQiPa3cq-0jjjUqIe-u41ot&amp;index=36" TargetMode="External"/><Relationship Id="rId2227" Type="http://schemas.openxmlformats.org/officeDocument/2006/relationships/hyperlink" Target="https://drive.google.com/file/d/1CmMf26Iu0skbqRhpj4HkFPMls49MypvM/view?usp=drive_link" TargetMode="External"/><Relationship Id="rId2228" Type="http://schemas.openxmlformats.org/officeDocument/2006/relationships/hyperlink" Target="https://www.youtube.com/watch?v=DfpFfIdwcIo" TargetMode="External"/><Relationship Id="rId2229" Type="http://schemas.openxmlformats.org/officeDocument/2006/relationships/hyperlink" Target="https://www.youtube.com/watch?v=KmGFDz5bKcY&amp;list=PLFcHFay5s7iQiPa3cq-0jjjUqIe-u41ot&amp;index=40" TargetMode="External"/><Relationship Id="rId305" Type="http://schemas.openxmlformats.org/officeDocument/2006/relationships/hyperlink" Target="https://youtu.be/a5E3vHsT-a0?si=MwD4pYq0PcsJnhwm" TargetMode="External"/><Relationship Id="rId789" Type="http://schemas.openxmlformats.org/officeDocument/2006/relationships/hyperlink" Target="https://drive.google.com/file/d/1uOf0URg-_PyUChPOmq25V3bomMOxIpHz/view?usp=drive_link" TargetMode="External"/><Relationship Id="rId304" Type="http://schemas.openxmlformats.org/officeDocument/2006/relationships/hyperlink" Target="https://www.youtube.com/watch?v=xGmef7lFc5w" TargetMode="External"/><Relationship Id="rId788" Type="http://schemas.openxmlformats.org/officeDocument/2006/relationships/hyperlink" Target="https://www.youtube.com/watch?v=jkGWVybrcEY" TargetMode="External"/><Relationship Id="rId303" Type="http://schemas.openxmlformats.org/officeDocument/2006/relationships/hyperlink" Target="https://drive.google.com/file/d/1nOhroljpnC3k8pwo_lgcYjiMawR-tZgD/view?usp=drive_link" TargetMode="External"/><Relationship Id="rId787" Type="http://schemas.openxmlformats.org/officeDocument/2006/relationships/hyperlink" Target="https://www.youtube.com/watch?v=yEAxG_D1HDw" TargetMode="External"/><Relationship Id="rId302" Type="http://schemas.openxmlformats.org/officeDocument/2006/relationships/hyperlink" Target="https://youtu.be/_F3N7-JOtkk?si=Bj0l12eiYSPw3rWE" TargetMode="External"/><Relationship Id="rId786" Type="http://schemas.openxmlformats.org/officeDocument/2006/relationships/hyperlink" Target="https://drive.google.com/file/d/1Abz4OlBblitWSvTEHp1FyxRrIXeQc_iA/view?usp=drive_link" TargetMode="External"/><Relationship Id="rId309" Type="http://schemas.openxmlformats.org/officeDocument/2006/relationships/hyperlink" Target="https://drive.google.com/file/d/1TB7pg6HSIKknAgKd4039woyEc-kWTIdJ/view?usp=drive_link" TargetMode="External"/><Relationship Id="rId308" Type="http://schemas.openxmlformats.org/officeDocument/2006/relationships/hyperlink" Target="https://youtu.be/uPwgYlVOils?si=U_lwNNdLsPXmXaAF" TargetMode="External"/><Relationship Id="rId307" Type="http://schemas.openxmlformats.org/officeDocument/2006/relationships/hyperlink" Target="https://www.youtube.com/watch?v=CGZZINHT0I8" TargetMode="External"/><Relationship Id="rId306" Type="http://schemas.openxmlformats.org/officeDocument/2006/relationships/hyperlink" Target="https://drive.google.com/file/d/19CrbJXT8Bz_--_C_U1YR11kJdRkWB9Zs/view?usp=drive_link" TargetMode="External"/><Relationship Id="rId781" Type="http://schemas.openxmlformats.org/officeDocument/2006/relationships/hyperlink" Target="https://www.youtube.com/watch?v=RhzXX5PbsuQ" TargetMode="External"/><Relationship Id="rId1370" Type="http://schemas.openxmlformats.org/officeDocument/2006/relationships/hyperlink" Target="https://youtu.be/ghthP95-nqc?si=0AynXGqYmrA4PjfX" TargetMode="External"/><Relationship Id="rId780" Type="http://schemas.openxmlformats.org/officeDocument/2006/relationships/hyperlink" Target="https://drive.google.com/file/d/1cI910UYBqsqvGUXR9BYzP7WOfeMpCaLO/view?usp=drive_link" TargetMode="External"/><Relationship Id="rId1371" Type="http://schemas.openxmlformats.org/officeDocument/2006/relationships/hyperlink" Target="https://drive.google.com/file/d/1lhNLqbvTbn_3yxLEpeuar9_VCn8ZvXkt/view?usp=drive_link" TargetMode="External"/><Relationship Id="rId1372" Type="http://schemas.openxmlformats.org/officeDocument/2006/relationships/hyperlink" Target="https://www.youtube.com/watch?v=FksgVpM_iXs" TargetMode="External"/><Relationship Id="rId1373" Type="http://schemas.openxmlformats.org/officeDocument/2006/relationships/hyperlink" Target="https://youtu.be/zmv1rvyvh-4?si=xJXR8TRVmXLkBfA3" TargetMode="External"/><Relationship Id="rId2220" Type="http://schemas.openxmlformats.org/officeDocument/2006/relationships/hyperlink" Target="https://www.youtube.com/watch?v=ut_arcYja0A&amp;list=PLFcHFay5s7iQiPa3cq-0jjjUqIe-u41ot&amp;index=22" TargetMode="External"/><Relationship Id="rId301" Type="http://schemas.openxmlformats.org/officeDocument/2006/relationships/hyperlink" Target="https://www.youtube.com/watch?v=xiIQQNufFuU" TargetMode="External"/><Relationship Id="rId785" Type="http://schemas.openxmlformats.org/officeDocument/2006/relationships/hyperlink" Target="https://www.youtube.com/watch?v=FSEZYmlmPRk" TargetMode="External"/><Relationship Id="rId1374" Type="http://schemas.openxmlformats.org/officeDocument/2006/relationships/hyperlink" Target="https://drive.google.com/file/d/11bZtWF-13tVU5liXLeZHDplacTN2qzc8/view?usp=drive_link" TargetMode="External"/><Relationship Id="rId2221" Type="http://schemas.openxmlformats.org/officeDocument/2006/relationships/hyperlink" Target="https://drive.google.com/file/d/1CZUaGtrHC0rQ37DaVO1qEr0ErwKmS60a/view?usp=drive_link" TargetMode="External"/><Relationship Id="rId300" Type="http://schemas.openxmlformats.org/officeDocument/2006/relationships/hyperlink" Target="https://drive.google.com/file/d/13z8Sbl9NWKWDdLXBCyi1LITyJ649wwQv/view?usp=drive_link" TargetMode="External"/><Relationship Id="rId784" Type="http://schemas.openxmlformats.org/officeDocument/2006/relationships/hyperlink" Target="https://www.youtube.com/watch?v=FP2arCfAfBY" TargetMode="External"/><Relationship Id="rId1375" Type="http://schemas.openxmlformats.org/officeDocument/2006/relationships/hyperlink" Target="https://www.youtube.com/watch?v=7JkY19bYF28" TargetMode="External"/><Relationship Id="rId2222" Type="http://schemas.openxmlformats.org/officeDocument/2006/relationships/hyperlink" Target="https://www.youtube.com/watch?v=8MJvK26PwSo" TargetMode="External"/><Relationship Id="rId783" Type="http://schemas.openxmlformats.org/officeDocument/2006/relationships/hyperlink" Target="https://drive.google.com/file/d/1ElZirTeZ7O7NMbgQ77oDZnFmFwX5zHFL/view?usp=drive_link" TargetMode="External"/><Relationship Id="rId1376" Type="http://schemas.openxmlformats.org/officeDocument/2006/relationships/hyperlink" Target="https://youtu.be/7CxT4peUf_I?si=VMTmlrvUTOMwPEtV" TargetMode="External"/><Relationship Id="rId2223" Type="http://schemas.openxmlformats.org/officeDocument/2006/relationships/hyperlink" Target="https://www.youtube.com/watch?v=uX3E7f6oicw&amp;list=PLFcHFay5s7iQiPa3cq-0jjjUqIe-u41ot&amp;index=29" TargetMode="External"/><Relationship Id="rId782" Type="http://schemas.openxmlformats.org/officeDocument/2006/relationships/hyperlink" Target="https://www.youtube.com/watch?v=is-MZHeOsXY" TargetMode="External"/><Relationship Id="rId1377" Type="http://schemas.openxmlformats.org/officeDocument/2006/relationships/hyperlink" Target="https://drive.google.com/file/d/1o7k7kbQh8X6l0TaSdY4QGIGCMI5GRvr-/view?usp=drive_link" TargetMode="External"/><Relationship Id="rId2224" Type="http://schemas.openxmlformats.org/officeDocument/2006/relationships/hyperlink" Target="https://drive.google.com/file/d/1CXpeJz_QggGc45XGqDDnOPZduoF4-S1g/view?usp=drive_link" TargetMode="External"/><Relationship Id="rId1367" Type="http://schemas.openxmlformats.org/officeDocument/2006/relationships/hyperlink" Target="https://youtu.be/QouqkcNWadg?si=iZoXWJc6H-mXQGrw" TargetMode="External"/><Relationship Id="rId2214" Type="http://schemas.openxmlformats.org/officeDocument/2006/relationships/hyperlink" Target="https://www.youtube.com/watch?v=mkXQ799CQZ4&amp;list=PLFcHFay5s7iQiPa3cq-0jjjUqIe-u41ot&amp;index=24" TargetMode="External"/><Relationship Id="rId1368" Type="http://schemas.openxmlformats.org/officeDocument/2006/relationships/hyperlink" Target="https://drive.google.com/file/d/1IOc8sQ2gTDIa_fgHHh_jdh7knhG3cThh/view?usp=drive_link" TargetMode="External"/><Relationship Id="rId2215" Type="http://schemas.openxmlformats.org/officeDocument/2006/relationships/hyperlink" Target="https://drive.google.com/file/d/1CRDpW5O6O_ARm3oU-0Zal6rn6duWFxEc/view?usp=drive_link" TargetMode="External"/><Relationship Id="rId1369" Type="http://schemas.openxmlformats.org/officeDocument/2006/relationships/hyperlink" Target="https://www.youtube.com/watch?v=swFohliPgmQ" TargetMode="External"/><Relationship Id="rId2216" Type="http://schemas.openxmlformats.org/officeDocument/2006/relationships/hyperlink" Target="https://www.youtube.com/watch?v=6_Cuz0QqRWc" TargetMode="External"/><Relationship Id="rId2217" Type="http://schemas.openxmlformats.org/officeDocument/2006/relationships/hyperlink" Target="https://www.youtube.com/watch?v=318sx8CE98s&amp;list=PLFcHFay5s7iQiPa3cq-0jjjUqIe-u41ot&amp;index=17" TargetMode="External"/><Relationship Id="rId2218" Type="http://schemas.openxmlformats.org/officeDocument/2006/relationships/hyperlink" Target="https://drive.google.com/file/d/1CSKJfpEuCCArq4xufF5G7Lsq3ID2n2il/view?usp=drive_link" TargetMode="External"/><Relationship Id="rId2219" Type="http://schemas.openxmlformats.org/officeDocument/2006/relationships/hyperlink" Target="https://www.youtube.com/watch?v=XnYUFgfbvm4" TargetMode="External"/><Relationship Id="rId778" Type="http://schemas.openxmlformats.org/officeDocument/2006/relationships/hyperlink" Target="https://www.youtube.com/watch?v=Pb9V374iOas" TargetMode="External"/><Relationship Id="rId777" Type="http://schemas.openxmlformats.org/officeDocument/2006/relationships/hyperlink" Target="https://drive.google.com/file/d/1wt3uz5kkhzxB5KE2-AFQrZBMt4oPEdYr/view?usp=drive_link" TargetMode="External"/><Relationship Id="rId776" Type="http://schemas.openxmlformats.org/officeDocument/2006/relationships/hyperlink" Target="https://www.youtube.com/watch?v=WgjLwMyQ-jo" TargetMode="External"/><Relationship Id="rId775" Type="http://schemas.openxmlformats.org/officeDocument/2006/relationships/hyperlink" Target="https://www.youtube.com/watch?v=pkGrXzakRFs" TargetMode="External"/><Relationship Id="rId779" Type="http://schemas.openxmlformats.org/officeDocument/2006/relationships/hyperlink" Target="https://www.youtube.com/watch?v=7vIM_7hRJ_U" TargetMode="External"/><Relationship Id="rId770" Type="http://schemas.openxmlformats.org/officeDocument/2006/relationships/hyperlink" Target="https://www.youtube.com/watch?v=uVj0uGzv-HM" TargetMode="External"/><Relationship Id="rId1360" Type="http://schemas.openxmlformats.org/officeDocument/2006/relationships/hyperlink" Target="https://www.youtube.com/watch?v=HRVrbJzXxdM" TargetMode="External"/><Relationship Id="rId1361" Type="http://schemas.openxmlformats.org/officeDocument/2006/relationships/hyperlink" Target="https://youtu.be/oV2TXVOMBXw?si=qv3XzQ6Qeo6fiqur" TargetMode="External"/><Relationship Id="rId1362" Type="http://schemas.openxmlformats.org/officeDocument/2006/relationships/hyperlink" Target="https://drive.google.com/file/d/1fMmdfBDoBk1XWl0imzSsTEk6TzK4i6JE/view?usp=drive_link" TargetMode="External"/><Relationship Id="rId774" Type="http://schemas.openxmlformats.org/officeDocument/2006/relationships/hyperlink" Target="https://drive.google.com/file/d/1VI7XRFlx08RVbfOPiNExe5UUBQpLGzXO/view?usp=drive_link" TargetMode="External"/><Relationship Id="rId1363" Type="http://schemas.openxmlformats.org/officeDocument/2006/relationships/hyperlink" Target="https://www.youtube.com/watch?v=b6WtwQddAcY" TargetMode="External"/><Relationship Id="rId2210" Type="http://schemas.openxmlformats.org/officeDocument/2006/relationships/hyperlink" Target="https://www.youtube.com/watch?v=EowIec7Y8HM" TargetMode="External"/><Relationship Id="rId773" Type="http://schemas.openxmlformats.org/officeDocument/2006/relationships/hyperlink" Target="https://www.youtube.com/watch?v=j3bi1Bq5bn4" TargetMode="External"/><Relationship Id="rId1364" Type="http://schemas.openxmlformats.org/officeDocument/2006/relationships/hyperlink" Target="https://youtu.be/MHRQg43e-MY?si=baKyZEwnH5n_p8ZB" TargetMode="External"/><Relationship Id="rId2211" Type="http://schemas.openxmlformats.org/officeDocument/2006/relationships/hyperlink" Target="https://www.youtube.com/watch?v=uuuF5RkSLg4&amp;list=PLFcHFay5s7iQiPa3cq-0jjjUqIe-u41ot&amp;index=6" TargetMode="External"/><Relationship Id="rId772" Type="http://schemas.openxmlformats.org/officeDocument/2006/relationships/hyperlink" Target="https://www.youtube.com/watch?v=TMmxKZaCqe0" TargetMode="External"/><Relationship Id="rId1365" Type="http://schemas.openxmlformats.org/officeDocument/2006/relationships/hyperlink" Target="https://drive.google.com/file/d/1i6mt6Niv-76hb08kLj-0jsJwVUqx2IiS/view?usp=drive_link" TargetMode="External"/><Relationship Id="rId2212" Type="http://schemas.openxmlformats.org/officeDocument/2006/relationships/hyperlink" Target="https://drive.google.com/file/d/1C2V0UzwauVZfGk2pQul81Fc28kV5F8DR/view?usp=drive_link" TargetMode="External"/><Relationship Id="rId771" Type="http://schemas.openxmlformats.org/officeDocument/2006/relationships/hyperlink" Target="https://drive.google.com/file/d/1kWsW_EfTjhITFZQfd68znEgHAe-kUXoI/view?usp=drive_link" TargetMode="External"/><Relationship Id="rId1366" Type="http://schemas.openxmlformats.org/officeDocument/2006/relationships/hyperlink" Target="https://www.youtube.com/watch?v=Cy1Pxz_wLfA" TargetMode="External"/><Relationship Id="rId2213" Type="http://schemas.openxmlformats.org/officeDocument/2006/relationships/hyperlink" Target="https://www.youtube.com/watch?v=JNOWWJeZBTc" TargetMode="External"/><Relationship Id="rId2247" Type="http://schemas.openxmlformats.org/officeDocument/2006/relationships/hyperlink" Target="https://www.youtube.com/watch?v=Oe1HH9RJ1m8&amp;list=PLFcHFay5s7iQiPa3cq-0jjjUqIe-u41ot&amp;index=27" TargetMode="External"/><Relationship Id="rId2248" Type="http://schemas.openxmlformats.org/officeDocument/2006/relationships/hyperlink" Target="https://drive.google.com/file/d/1CxiXViePUMKUDLWFJOaSzMvkqgQjiqY8/view?usp=drive_link" TargetMode="External"/><Relationship Id="rId2249" Type="http://schemas.openxmlformats.org/officeDocument/2006/relationships/hyperlink" Target="https://www.youtube.com/watch?v=M2P96TJMEaM" TargetMode="External"/><Relationship Id="rId327" Type="http://schemas.openxmlformats.org/officeDocument/2006/relationships/hyperlink" Target="https://drive.google.com/file/d/1x7VUGH11anLgNK6sbvwhkpG96_oes0vK/view?usp=drive_link" TargetMode="External"/><Relationship Id="rId326" Type="http://schemas.openxmlformats.org/officeDocument/2006/relationships/hyperlink" Target="https://youtu.be/hVLTJwI3OTY?si=LXbMRPJ4PQe0uzWD" TargetMode="External"/><Relationship Id="rId325" Type="http://schemas.openxmlformats.org/officeDocument/2006/relationships/hyperlink" Target="https://www.youtube.com/watch?v=qPx7i1jwXX4" TargetMode="External"/><Relationship Id="rId324" Type="http://schemas.openxmlformats.org/officeDocument/2006/relationships/hyperlink" Target="https://drive.google.com/file/d/1cfpIIzqxErKT1cCeTHrBWImNFfS7fHV8/view?usp=drive_link" TargetMode="External"/><Relationship Id="rId329" Type="http://schemas.openxmlformats.org/officeDocument/2006/relationships/hyperlink" Target="https://youtu.be/UZzkPDdFXME?si=hp5NktKHMeCW1CfS" TargetMode="External"/><Relationship Id="rId1390" Type="http://schemas.openxmlformats.org/officeDocument/2006/relationships/hyperlink" Target="https://www.youtube.com/watch?v=MDav5OMpCto" TargetMode="External"/><Relationship Id="rId328" Type="http://schemas.openxmlformats.org/officeDocument/2006/relationships/hyperlink" Target="https://www.youtube.com/watch?v=ljROszF_rqs" TargetMode="External"/><Relationship Id="rId1391" Type="http://schemas.openxmlformats.org/officeDocument/2006/relationships/hyperlink" Target="https://www.youtube.com/watch?v=49FG1kTwc6s" TargetMode="External"/><Relationship Id="rId1392" Type="http://schemas.openxmlformats.org/officeDocument/2006/relationships/hyperlink" Target="https://drive.google.com/file/d/1HyMUurPYm5YjRPoE8xxQLZibqwvxm866/view?usp=drive_link" TargetMode="External"/><Relationship Id="rId1393" Type="http://schemas.openxmlformats.org/officeDocument/2006/relationships/hyperlink" Target="https://www.youtube.com/watch?v=5DLkB-g8Rr8" TargetMode="External"/><Relationship Id="rId2240" Type="http://schemas.openxmlformats.org/officeDocument/2006/relationships/hyperlink" Target="https://www.youtube.com/watch?v=GtokpL4f32s" TargetMode="External"/><Relationship Id="rId1394" Type="http://schemas.openxmlformats.org/officeDocument/2006/relationships/hyperlink" Target="https://www.youtube.com/watch?v=kww0FYsm_Dc" TargetMode="External"/><Relationship Id="rId2241" Type="http://schemas.openxmlformats.org/officeDocument/2006/relationships/hyperlink" Target="https://www.youtube.com/watch?v=Qy7bsQs5Y3c&amp;list=PLFcHFay5s7iQiPa3cq-0jjjUqIe-u41ot&amp;index=37" TargetMode="External"/><Relationship Id="rId1395" Type="http://schemas.openxmlformats.org/officeDocument/2006/relationships/hyperlink" Target="https://drive.google.com/file/d/1ySJPCgmMQBwvz4JoUkkRYQQPqURGgUop/view?usp=drive_link" TargetMode="External"/><Relationship Id="rId2242" Type="http://schemas.openxmlformats.org/officeDocument/2006/relationships/hyperlink" Target="https://drive.google.com/file/d/1CrPhzeZGbaJgrZaG3Q8Nyg6RZ_K27xP5/view?usp=drive_link" TargetMode="External"/><Relationship Id="rId323" Type="http://schemas.openxmlformats.org/officeDocument/2006/relationships/hyperlink" Target="https://youtu.be/-GE5YSz3ZNk?si=OAKF-DN_TfzCtaJV" TargetMode="External"/><Relationship Id="rId1396" Type="http://schemas.openxmlformats.org/officeDocument/2006/relationships/hyperlink" Target="https://www.youtube.com/watch?v=mR2y_kohZIw" TargetMode="External"/><Relationship Id="rId2243" Type="http://schemas.openxmlformats.org/officeDocument/2006/relationships/hyperlink" Target="https://www.youtube.com/watch?v=-bhfcBvyWoc" TargetMode="External"/><Relationship Id="rId322" Type="http://schemas.openxmlformats.org/officeDocument/2006/relationships/hyperlink" Target="https://www.youtube.com/watch?v=AAmVITyDXbc" TargetMode="External"/><Relationship Id="rId1397" Type="http://schemas.openxmlformats.org/officeDocument/2006/relationships/hyperlink" Target="https://www.youtube.com/watch?v=vDHpGxZzE30" TargetMode="External"/><Relationship Id="rId2244" Type="http://schemas.openxmlformats.org/officeDocument/2006/relationships/hyperlink" Target="https://www.youtube.com/watch?v=hijys0mIlXQ&amp;list=PLFcHFay5s7iQiPa3cq-0jjjUqIe-u41ot&amp;index=3" TargetMode="External"/><Relationship Id="rId321" Type="http://schemas.openxmlformats.org/officeDocument/2006/relationships/hyperlink" Target="https://drive.google.com/file/d/1Nw2OBB7PezBcqdX0dL552x25FxT9hSqP/view" TargetMode="External"/><Relationship Id="rId1398" Type="http://schemas.openxmlformats.org/officeDocument/2006/relationships/hyperlink" Target="https://drive.google.com/file/d/1HU8Q5N6pcMt5eAsYDyF_9gehREx6PaeF/view?usp=drive_link" TargetMode="External"/><Relationship Id="rId2245" Type="http://schemas.openxmlformats.org/officeDocument/2006/relationships/hyperlink" Target="https://drive.google.com/file/d/1CyCFLjQ-KzyV5D75wjklSSqmDfF_dEFq/view?usp=drive_link" TargetMode="External"/><Relationship Id="rId320" Type="http://schemas.openxmlformats.org/officeDocument/2006/relationships/hyperlink" Target="https://youtu.be/SOVOEGaga9I?si=nKuC0OB5cERUW_Qp" TargetMode="External"/><Relationship Id="rId1399" Type="http://schemas.openxmlformats.org/officeDocument/2006/relationships/hyperlink" Target="https://www.youtube.com/watch?v=0QOnEoQHZ1k" TargetMode="External"/><Relationship Id="rId2246" Type="http://schemas.openxmlformats.org/officeDocument/2006/relationships/hyperlink" Target="https://www.youtube.com/watch?v=BJl9WA787-Q" TargetMode="External"/><Relationship Id="rId1389" Type="http://schemas.openxmlformats.org/officeDocument/2006/relationships/hyperlink" Target="https://drive.google.com/file/d/1mDkEau8DA-UfKh7e0yta4cKa0fTh-JJY/view?usp=drive_link" TargetMode="External"/><Relationship Id="rId2236" Type="http://schemas.openxmlformats.org/officeDocument/2006/relationships/hyperlink" Target="https://drive.google.com/file/d/1CoKFzqBfcz5W8l27M6kyUIcVsxPNifx-/view?usp=drive_link" TargetMode="External"/><Relationship Id="rId2237" Type="http://schemas.openxmlformats.org/officeDocument/2006/relationships/hyperlink" Target="https://www.youtube.com/watch?v=89Dp9Xq4eaA" TargetMode="External"/><Relationship Id="rId2238" Type="http://schemas.openxmlformats.org/officeDocument/2006/relationships/hyperlink" Target="https://www.youtube.com/watch?v=KqgaTCICcNc&amp;list=PLFcHFay5s7iQiPa3cq-0jjjUqIe-u41ot&amp;index=2" TargetMode="External"/><Relationship Id="rId2239" Type="http://schemas.openxmlformats.org/officeDocument/2006/relationships/hyperlink" Target="https://drive.google.com/file/d/1Cs-vaOjThfLs1NVNp7DjhkwUdKGynuKM/view?usp=drive_link" TargetMode="External"/><Relationship Id="rId316" Type="http://schemas.openxmlformats.org/officeDocument/2006/relationships/hyperlink" Target="https://www.youtube.com/watch?v=nc9XHXlxSyM" TargetMode="External"/><Relationship Id="rId315" Type="http://schemas.openxmlformats.org/officeDocument/2006/relationships/hyperlink" Target="https://drive.google.com/file/d/1pd6Oq9XggKSjrDcOF-4PTuUuxHviWR-b/view?usp=drive_link" TargetMode="External"/><Relationship Id="rId799" Type="http://schemas.openxmlformats.org/officeDocument/2006/relationships/hyperlink" Target="https://www.youtube.com/watch?v=R443Db-wJ5o" TargetMode="External"/><Relationship Id="rId314" Type="http://schemas.openxmlformats.org/officeDocument/2006/relationships/hyperlink" Target="https://youtu.be/FlA7XzBVqfM?si=n_-R-zxQsDB_Jyyl" TargetMode="External"/><Relationship Id="rId798" Type="http://schemas.openxmlformats.org/officeDocument/2006/relationships/hyperlink" Target="https://drive.google.com/file/d/1iI8q6mrvFfpZlV7sJ7YJub9BMvSmc-bW/view?usp=drive_link" TargetMode="External"/><Relationship Id="rId313" Type="http://schemas.openxmlformats.org/officeDocument/2006/relationships/hyperlink" Target="https://www.youtube.com/watch?v=TYbN--4KHIk" TargetMode="External"/><Relationship Id="rId797" Type="http://schemas.openxmlformats.org/officeDocument/2006/relationships/hyperlink" Target="https://www.youtube.com/watch?v=y_gLg7jUYoE" TargetMode="External"/><Relationship Id="rId319" Type="http://schemas.openxmlformats.org/officeDocument/2006/relationships/hyperlink" Target="https://www.youtube.com/watch?v=g98OfN5cWy4" TargetMode="External"/><Relationship Id="rId318" Type="http://schemas.openxmlformats.org/officeDocument/2006/relationships/hyperlink" Target="https://drive.google.com/file/d/1uISjDSU5T-neCNgWHeYqoWh_J8y99Hsu/view?t=5" TargetMode="External"/><Relationship Id="rId317" Type="http://schemas.openxmlformats.org/officeDocument/2006/relationships/hyperlink" Target="https://youtu.be/3rYCjfz2rTU?si=Y3-b-dfx-b5bZq40" TargetMode="External"/><Relationship Id="rId1380" Type="http://schemas.openxmlformats.org/officeDocument/2006/relationships/hyperlink" Target="https://drive.google.com/file/d/13XcrVLBBIvIMWlYGfGsBb9ekUXbcMmq6/view?usp=drive_link" TargetMode="External"/><Relationship Id="rId792" Type="http://schemas.openxmlformats.org/officeDocument/2006/relationships/hyperlink" Target="https://drive.google.com/file/d/1iI8q6mrvFfpZlV7sJ7YJub9BMvSmc-bW/view?usp=drive_link" TargetMode="External"/><Relationship Id="rId1381" Type="http://schemas.openxmlformats.org/officeDocument/2006/relationships/hyperlink" Target="https://www.youtube.com/watch?v=hlFhHN67ICE" TargetMode="External"/><Relationship Id="rId791" Type="http://schemas.openxmlformats.org/officeDocument/2006/relationships/hyperlink" Target="https://www.youtube.com/watch?v=QGF7xBYZF6E" TargetMode="External"/><Relationship Id="rId1382" Type="http://schemas.openxmlformats.org/officeDocument/2006/relationships/hyperlink" Target="https://youtu.be/4NMyMGWTdZg?si=YtPRspOER6NDR-q_" TargetMode="External"/><Relationship Id="rId790" Type="http://schemas.openxmlformats.org/officeDocument/2006/relationships/hyperlink" Target="https://www.youtube.com/watch?v=OkFdDqW9xxM" TargetMode="External"/><Relationship Id="rId1383" Type="http://schemas.openxmlformats.org/officeDocument/2006/relationships/hyperlink" Target="https://drive.google.com/file/d/19aMLdErw2pyMDzpJcZ51mk9vT6F0jT7n/view?usp=drive_link" TargetMode="External"/><Relationship Id="rId2230" Type="http://schemas.openxmlformats.org/officeDocument/2006/relationships/hyperlink" Target="https://drive.google.com/file/d/1CjG9V0NKRrUprkyE1SKzkbVl0N0FZBNA/view?usp=drive_link" TargetMode="External"/><Relationship Id="rId1384" Type="http://schemas.openxmlformats.org/officeDocument/2006/relationships/hyperlink" Target="https://www.youtube.com/watch?v=wlhuoE56t3c" TargetMode="External"/><Relationship Id="rId2231" Type="http://schemas.openxmlformats.org/officeDocument/2006/relationships/hyperlink" Target="https://www.youtube.com/watch?v=NNpv-n_Hbvc" TargetMode="External"/><Relationship Id="rId312" Type="http://schemas.openxmlformats.org/officeDocument/2006/relationships/hyperlink" Target="https://drive.google.com/file/d/13_pTYE2tGad6mnx6vUNli8YPE4ZtzHAN/view?usp=drive_link" TargetMode="External"/><Relationship Id="rId796" Type="http://schemas.openxmlformats.org/officeDocument/2006/relationships/hyperlink" Target="https://www.youtube.com/watch?v=1reblXFlM6I" TargetMode="External"/><Relationship Id="rId1385" Type="http://schemas.openxmlformats.org/officeDocument/2006/relationships/hyperlink" Target="https://youtu.be/PLqQsEXccAM?si=xspgbU2ULRCXg6Mg" TargetMode="External"/><Relationship Id="rId2232" Type="http://schemas.openxmlformats.org/officeDocument/2006/relationships/hyperlink" Target="https://www.youtube.com/watch?v=EziiFTs6oqY&amp;list=PLFcHFay5s7iQiPa3cq-0jjjUqIe-u41ot&amp;index=41" TargetMode="External"/><Relationship Id="rId311" Type="http://schemas.openxmlformats.org/officeDocument/2006/relationships/hyperlink" Target="https://youtu.be/P_wEHB_nsKk?si=TxdnYj30fb343SHj" TargetMode="External"/><Relationship Id="rId795" Type="http://schemas.openxmlformats.org/officeDocument/2006/relationships/hyperlink" Target="https://drive.google.com/file/d/1wEkBHB8DtbKjTkmiqGXtHOVWocXXpf86/view?usp=drive_link" TargetMode="External"/><Relationship Id="rId1386" Type="http://schemas.openxmlformats.org/officeDocument/2006/relationships/hyperlink" Target="https://drive.google.com/file/d/15D1ZY8ZLLd__V9FsZATtiGifG1pe0rSv/view?usp=drive_link" TargetMode="External"/><Relationship Id="rId2233" Type="http://schemas.openxmlformats.org/officeDocument/2006/relationships/hyperlink" Target="https://drive.google.com/file/d/1CmTBHFX_YYvSCB_2P-6O3pgJUMWb_LlO/view?usp=drive_link" TargetMode="External"/><Relationship Id="rId310" Type="http://schemas.openxmlformats.org/officeDocument/2006/relationships/hyperlink" Target="https://www.youtube.com/watch?v=XQlaZuh7E8w" TargetMode="External"/><Relationship Id="rId794" Type="http://schemas.openxmlformats.org/officeDocument/2006/relationships/hyperlink" Target="https://www.youtube.com/watch?v=P0vDEW73gfk" TargetMode="External"/><Relationship Id="rId1387" Type="http://schemas.openxmlformats.org/officeDocument/2006/relationships/hyperlink" Target="https://www.youtube.com/watch?v=RttvubuBhAE" TargetMode="External"/><Relationship Id="rId2234" Type="http://schemas.openxmlformats.org/officeDocument/2006/relationships/hyperlink" Target="https://www.youtube.com/watch?v=RcjZwZJO5qo" TargetMode="External"/><Relationship Id="rId793" Type="http://schemas.openxmlformats.org/officeDocument/2006/relationships/hyperlink" Target="https://www.youtube.com/watch?v=qtsMgdZ98Yg" TargetMode="External"/><Relationship Id="rId1388" Type="http://schemas.openxmlformats.org/officeDocument/2006/relationships/hyperlink" Target="https://www.youtube.com/watch?v=XHlDuvd1r4A" TargetMode="External"/><Relationship Id="rId2235" Type="http://schemas.openxmlformats.org/officeDocument/2006/relationships/hyperlink" Target="https://www.youtube.com/watch?v=L8abQvgEGU0&amp;list=PLFcHFay5s7iQiPa3cq-0jjjUqIe-u41ot&amp;index=14" TargetMode="External"/><Relationship Id="rId297" Type="http://schemas.openxmlformats.org/officeDocument/2006/relationships/hyperlink" Target="https://drive.google.com/file/d/1fH5hZolU__Uo-K4IeYr9O8sY1dO23XE-/view?usp=drive_link" TargetMode="External"/><Relationship Id="rId296" Type="http://schemas.openxmlformats.org/officeDocument/2006/relationships/hyperlink" Target="https://youtu.be/sdQt1O9g8E4?si=9w9WV996ficgQ05Z" TargetMode="External"/><Relationship Id="rId295" Type="http://schemas.openxmlformats.org/officeDocument/2006/relationships/hyperlink" Target="https://www.youtube.com/watch?v=J43CIbKpdWc" TargetMode="External"/><Relationship Id="rId294" Type="http://schemas.openxmlformats.org/officeDocument/2006/relationships/hyperlink" Target="https://drive.google.com/file/d/1CQN4gGcoH8SohPVZwkGKw4NGk2PkcyIm/view?usp=drive_link" TargetMode="External"/><Relationship Id="rId299" Type="http://schemas.openxmlformats.org/officeDocument/2006/relationships/hyperlink" Target="https://youtu.be/E0uK_O67tvc?si=TvjQcPp96alAym2w" TargetMode="External"/><Relationship Id="rId298" Type="http://schemas.openxmlformats.org/officeDocument/2006/relationships/hyperlink" Target="https://www.youtube.com/watch?v=LNSB0N6esPU" TargetMode="External"/><Relationship Id="rId271" Type="http://schemas.openxmlformats.org/officeDocument/2006/relationships/hyperlink" Target="https://www.youtube.com/watch?v=BR5yFOt0zao" TargetMode="External"/><Relationship Id="rId270" Type="http://schemas.openxmlformats.org/officeDocument/2006/relationships/hyperlink" Target="https://drive.google.com/file/d/1zyczXUpRM7esbCYIInkJjEaIt8c6XnL1/view?usp=drive_link" TargetMode="External"/><Relationship Id="rId269" Type="http://schemas.openxmlformats.org/officeDocument/2006/relationships/hyperlink" Target="https://youtu.be/tS-RIwvEyAQ?si=X0rAdM_Y_oQN273Y" TargetMode="External"/><Relationship Id="rId264" Type="http://schemas.openxmlformats.org/officeDocument/2006/relationships/hyperlink" Target="https://drive.google.com/file/d/1vshNo5kkkL2Zw3hF1A2hCdZv-H0U5cQq/view?usp=drive_link" TargetMode="External"/><Relationship Id="rId263" Type="http://schemas.openxmlformats.org/officeDocument/2006/relationships/hyperlink" Target="https://youtu.be/Iy4V2YWthYQ?si=dqqPNzby7nkrFX3x" TargetMode="External"/><Relationship Id="rId262" Type="http://schemas.openxmlformats.org/officeDocument/2006/relationships/hyperlink" Target="https://www.youtube.com/watch?v=5fkh01mClLU" TargetMode="External"/><Relationship Id="rId261" Type="http://schemas.openxmlformats.org/officeDocument/2006/relationships/hyperlink" Target="https://drive.google.com/file/d/1CwqoXWEYVMZGgGwia5l3rZrGn9IEZX5f/view?usp=drive_link" TargetMode="External"/><Relationship Id="rId268" Type="http://schemas.openxmlformats.org/officeDocument/2006/relationships/hyperlink" Target="https://www.youtube.com/watch?v=IXRMVcoqRRQ" TargetMode="External"/><Relationship Id="rId267" Type="http://schemas.openxmlformats.org/officeDocument/2006/relationships/hyperlink" Target="https://drive.google.com/file/d/1bYmxVrhe-Se0CMY3ciiWfwSD8cfdNYvR/view?usp=drive_link" TargetMode="External"/><Relationship Id="rId266" Type="http://schemas.openxmlformats.org/officeDocument/2006/relationships/hyperlink" Target="https://youtu.be/qGPGwOvHCVU?si=i-Oj2tUqYSklldKc" TargetMode="External"/><Relationship Id="rId265" Type="http://schemas.openxmlformats.org/officeDocument/2006/relationships/hyperlink" Target="https://www.youtube.com/watch?v=3Ayt7mOd_To" TargetMode="External"/><Relationship Id="rId260" Type="http://schemas.openxmlformats.org/officeDocument/2006/relationships/hyperlink" Target="https://youtu.be/_YODwTKTcH8?si=IjcMMqeWuzPZeH1g" TargetMode="External"/><Relationship Id="rId259" Type="http://schemas.openxmlformats.org/officeDocument/2006/relationships/hyperlink" Target="https://www.youtube.com/watch?v=V6Xynlqc_tc" TargetMode="External"/><Relationship Id="rId258" Type="http://schemas.openxmlformats.org/officeDocument/2006/relationships/hyperlink" Target="https://drive.google.com/file/d/1KIgyqAHNqaakbYXnPOPy9qsd_Ojg8pgW/view?usp=drive_link" TargetMode="External"/><Relationship Id="rId2290" Type="http://schemas.openxmlformats.org/officeDocument/2006/relationships/hyperlink" Target="https://drive.google.com/file/d/1D_gUpJbmcDvesRk_g9kUe0_wEpd8W96Z/view?usp=drive_link" TargetMode="External"/><Relationship Id="rId2291" Type="http://schemas.openxmlformats.org/officeDocument/2006/relationships/hyperlink" Target="https://www.youtube.com/watch?v=TcIDXqmt74A" TargetMode="External"/><Relationship Id="rId2292" Type="http://schemas.openxmlformats.org/officeDocument/2006/relationships/hyperlink" Target="https://www.youtube.com/watch?v=YuM2D3E1JMo&amp;list=PLFcHFay5s7iQiPa3cq-0jjjUqIe-u41ot&amp;index=66&amp;t=46s" TargetMode="External"/><Relationship Id="rId2293" Type="http://schemas.openxmlformats.org/officeDocument/2006/relationships/hyperlink" Target="https://drive.google.com/file/d/1Dai04oQxSYUlL0Yh2j6nnrvKHSTYdvKr/view?usp=drive_link" TargetMode="External"/><Relationship Id="rId253" Type="http://schemas.openxmlformats.org/officeDocument/2006/relationships/hyperlink" Target="https://www.youtube.com/watch?v=6_9xNMtwnfs" TargetMode="External"/><Relationship Id="rId2294" Type="http://schemas.openxmlformats.org/officeDocument/2006/relationships/hyperlink" Target="https://www.youtube.com/watch?v=hxZ6uooEJOk" TargetMode="External"/><Relationship Id="rId252" Type="http://schemas.openxmlformats.org/officeDocument/2006/relationships/hyperlink" Target="https://drive.google.com/file/d/1bjsluV16BRi7jKuyJVR63OkTbpKKBNxD/view?usp=drive_link" TargetMode="External"/><Relationship Id="rId2295" Type="http://schemas.openxmlformats.org/officeDocument/2006/relationships/hyperlink" Target="https://www.youtube.com/watch?v=8M985zqeRjY&amp;list=PLFcHFay5s7iQiPa3cq-0jjjUqIe-u41ot&amp;index=68&amp;t=25s" TargetMode="External"/><Relationship Id="rId251" Type="http://schemas.openxmlformats.org/officeDocument/2006/relationships/hyperlink" Target="https://youtu.be/EjEYjh7MvH0?si=hfsPtiwSVJkRFuJ2" TargetMode="External"/><Relationship Id="rId2296" Type="http://schemas.openxmlformats.org/officeDocument/2006/relationships/hyperlink" Target="https://drive.google.com/file/d/1Dj9XKWXzY2q60TqH97ATdf2aGKjxZP_V/view?usp=drive_link" TargetMode="External"/><Relationship Id="rId250" Type="http://schemas.openxmlformats.org/officeDocument/2006/relationships/hyperlink" Target="https://www.youtube.com/watch?v=405boztgZig" TargetMode="External"/><Relationship Id="rId2297" Type="http://schemas.openxmlformats.org/officeDocument/2006/relationships/hyperlink" Target="https://www.youtube.com/watch?v=yQsCMnz9wO8" TargetMode="External"/><Relationship Id="rId257" Type="http://schemas.openxmlformats.org/officeDocument/2006/relationships/hyperlink" Target="https://youtu.be/qN4y_1HNq8I?si=8tuVQ0ITEAPv8Kz0" TargetMode="External"/><Relationship Id="rId2298" Type="http://schemas.openxmlformats.org/officeDocument/2006/relationships/hyperlink" Target="https://www.youtube.com/watch?v=sXw5gBY0RcY&amp;list=PLFcHFay5s7iQiPa3cq-0jjjUqIe-u41ot&amp;index=74" TargetMode="External"/><Relationship Id="rId256" Type="http://schemas.openxmlformats.org/officeDocument/2006/relationships/hyperlink" Target="https://www.youtube.com/watch?v=81SseQCpGws" TargetMode="External"/><Relationship Id="rId2299" Type="http://schemas.openxmlformats.org/officeDocument/2006/relationships/hyperlink" Target="https://drive.google.com/file/d/1DnnIrTCtkQ4H0HjzTKmURwPoVhXJzX1c/view?usp=drive_link" TargetMode="External"/><Relationship Id="rId255" Type="http://schemas.openxmlformats.org/officeDocument/2006/relationships/hyperlink" Target="https://drive.google.com/file/d/1glxwGBwMpMfurKU36Y-r8WDm8wJqqHJK/view?usp=drive_link" TargetMode="External"/><Relationship Id="rId254" Type="http://schemas.openxmlformats.org/officeDocument/2006/relationships/hyperlink" Target="https://youtu.be/qhMJvTdIEMg?si=3MQjj4FW6_Gg6oe8" TargetMode="External"/><Relationship Id="rId293" Type="http://schemas.openxmlformats.org/officeDocument/2006/relationships/hyperlink" Target="https://youtu.be/94D-SWwANdI?si=xpHt-ZnIxaaiKUxe" TargetMode="External"/><Relationship Id="rId292" Type="http://schemas.openxmlformats.org/officeDocument/2006/relationships/hyperlink" Target="https://www.youtube.com/watch?v=pGsicLglzY8" TargetMode="External"/><Relationship Id="rId291" Type="http://schemas.openxmlformats.org/officeDocument/2006/relationships/hyperlink" Target="https://drive.google.com/file/d/1CRW3G7vXa716sfmMJD3uXSKilhOr8NY2/view?usp=drive_link" TargetMode="External"/><Relationship Id="rId290" Type="http://schemas.openxmlformats.org/officeDocument/2006/relationships/hyperlink" Target="https://youtu.be/3fxelM_fRDA?si=rSau5drrxCIrCe3-" TargetMode="External"/><Relationship Id="rId286" Type="http://schemas.openxmlformats.org/officeDocument/2006/relationships/hyperlink" Target="https://www.youtube.com/watch?v=R948Tsyq4vA" TargetMode="External"/><Relationship Id="rId285" Type="http://schemas.openxmlformats.org/officeDocument/2006/relationships/hyperlink" Target="https://drive.google.com/file/d/1vm7cDW283WNUuVjD4uZO41IBNqFaQ6u7/view?usp=drive_link" TargetMode="External"/><Relationship Id="rId284" Type="http://schemas.openxmlformats.org/officeDocument/2006/relationships/hyperlink" Target="https://youtu.be/kmtJHdKsKHE?si=oIGR9nAofh67xOO2" TargetMode="External"/><Relationship Id="rId283" Type="http://schemas.openxmlformats.org/officeDocument/2006/relationships/hyperlink" Target="https://www.youtube.com/watch?v=jTCZfMMcHBo" TargetMode="External"/><Relationship Id="rId289" Type="http://schemas.openxmlformats.org/officeDocument/2006/relationships/hyperlink" Target="https://www.youtube.com/watch?v=5mgH-_5UJ54" TargetMode="External"/><Relationship Id="rId288" Type="http://schemas.openxmlformats.org/officeDocument/2006/relationships/hyperlink" Target="https://drive.google.com/file/d/1T5WBVNhfMZmULrAGnqQtK1X4HRSKDbnF/view?usp=drive_link" TargetMode="External"/><Relationship Id="rId287" Type="http://schemas.openxmlformats.org/officeDocument/2006/relationships/hyperlink" Target="https://youtu.be/17G4-Ia-L4E?si=jyqQCBducCuViJX2" TargetMode="External"/><Relationship Id="rId282" Type="http://schemas.openxmlformats.org/officeDocument/2006/relationships/hyperlink" Target="https://drive.google.com/file/d/1M22EtLLSGhPvs5JblFx1xX6SErZbUWpj/view?usp=drive_link" TargetMode="External"/><Relationship Id="rId281" Type="http://schemas.openxmlformats.org/officeDocument/2006/relationships/hyperlink" Target="https://youtu.be/tAv99s2A0yw?si=LgoMNIuPdYjNcqWR" TargetMode="External"/><Relationship Id="rId280" Type="http://schemas.openxmlformats.org/officeDocument/2006/relationships/hyperlink" Target="https://www.youtube.com/watch?v=eLUmpX_h9sw" TargetMode="External"/><Relationship Id="rId275" Type="http://schemas.openxmlformats.org/officeDocument/2006/relationships/hyperlink" Target="https://youtu.be/6cAxF7qD9Ds?si=sxsE2qaGASzBfsWl" TargetMode="External"/><Relationship Id="rId274" Type="http://schemas.openxmlformats.org/officeDocument/2006/relationships/hyperlink" Target="https://www.youtube.com/watch?v=xR9r38mZjK4" TargetMode="External"/><Relationship Id="rId273" Type="http://schemas.openxmlformats.org/officeDocument/2006/relationships/hyperlink" Target="https://drive.google.com/file/d/1f9hJtKSTAgOJYp9KPT_E_-FetIZiprBx/view?usp=drive_link" TargetMode="External"/><Relationship Id="rId272" Type="http://schemas.openxmlformats.org/officeDocument/2006/relationships/hyperlink" Target="https://youtu.be/D61hiWLekt0?si=KxNHuDzXkbcuDwdR" TargetMode="External"/><Relationship Id="rId279" Type="http://schemas.openxmlformats.org/officeDocument/2006/relationships/hyperlink" Target="https://drive.google.com/file/d/1i2P0LMuiWW6rWqQLSUnLB343HfOwBuaJ/view?usp=drive_link" TargetMode="External"/><Relationship Id="rId278" Type="http://schemas.openxmlformats.org/officeDocument/2006/relationships/hyperlink" Target="https://youtu.be/jBmKQMmpR_w?si=2hmT_4EAUF2_pH4L" TargetMode="External"/><Relationship Id="rId277" Type="http://schemas.openxmlformats.org/officeDocument/2006/relationships/hyperlink" Target="https://www.youtube.com/watch?v=qo5jU_V6JVo" TargetMode="External"/><Relationship Id="rId276" Type="http://schemas.openxmlformats.org/officeDocument/2006/relationships/hyperlink" Target="https://drive.google.com/file/d/1Orgf4AUree47kkqM17CdfUSWOkg-oR8q/view?usp=drive_link" TargetMode="External"/><Relationship Id="rId1851" Type="http://schemas.openxmlformats.org/officeDocument/2006/relationships/hyperlink" Target="https://youtu.be/DhgjNjJ2vx8?si=n77doiv9oJQyvZq0" TargetMode="External"/><Relationship Id="rId1852" Type="http://schemas.openxmlformats.org/officeDocument/2006/relationships/hyperlink" Target="https://drive.google.com/file/d/14vi8QqylNsafxHHfLK4bw6HL7wTjTWQW/view?usp=drive_link" TargetMode="External"/><Relationship Id="rId1853" Type="http://schemas.openxmlformats.org/officeDocument/2006/relationships/hyperlink" Target="https://www.youtube.com/watch?v=hxEdXUB_IdQ" TargetMode="External"/><Relationship Id="rId1854" Type="http://schemas.openxmlformats.org/officeDocument/2006/relationships/hyperlink" Target="https://youtu.be/JZ_I1NKlrXs?si=UaYqdvVZLH8ScCih" TargetMode="External"/><Relationship Id="rId1855" Type="http://schemas.openxmlformats.org/officeDocument/2006/relationships/hyperlink" Target="https://drive.google.com/file/d/14vcVOI9geOIHA1UvR3AChf1Y4lwEmjL8/view?usp=drive_link" TargetMode="External"/><Relationship Id="rId1856" Type="http://schemas.openxmlformats.org/officeDocument/2006/relationships/hyperlink" Target="https://www.youtube.com/watch?v=pIfpHdGVwLU" TargetMode="External"/><Relationship Id="rId1857" Type="http://schemas.openxmlformats.org/officeDocument/2006/relationships/hyperlink" Target="https://youtu.be/Qyot2D4y7qI?si=LvXz8VCD_f6wDnJt" TargetMode="External"/><Relationship Id="rId1858" Type="http://schemas.openxmlformats.org/officeDocument/2006/relationships/hyperlink" Target="https://drive.google.com/file/d/15DYEsGyIBaD7nBfJUrBNG5LOML20XEuB/view?usp=drive_link" TargetMode="External"/><Relationship Id="rId1859" Type="http://schemas.openxmlformats.org/officeDocument/2006/relationships/hyperlink" Target="https://www.youtube.com/watch?v=R-NeYKSEqns" TargetMode="External"/><Relationship Id="rId1850" Type="http://schemas.openxmlformats.org/officeDocument/2006/relationships/hyperlink" Target="https://www.youtube.com/watch?v=KqCKZwh5WY8" TargetMode="External"/><Relationship Id="rId1840" Type="http://schemas.openxmlformats.org/officeDocument/2006/relationships/hyperlink" Target="https://drive.google.com/file/d/14Hv0qZ56W1jqbESScdan7ziYMArwECwU/view?usp=drive_link" TargetMode="External"/><Relationship Id="rId1841" Type="http://schemas.openxmlformats.org/officeDocument/2006/relationships/hyperlink" Target="https://www.youtube.com/watch?v=Za7G_eWKiF4" TargetMode="External"/><Relationship Id="rId1842" Type="http://schemas.openxmlformats.org/officeDocument/2006/relationships/hyperlink" Target="https://youtu.be/gMsiOcTjBX8?si=sEZ6AoBj5T9jpjWP" TargetMode="External"/><Relationship Id="rId1843" Type="http://schemas.openxmlformats.org/officeDocument/2006/relationships/hyperlink" Target="https://drive.google.com/file/d/14n_y2Wqj2ot32DxXER8vvd7MDEGpcv0i/view?usp=drive_link" TargetMode="External"/><Relationship Id="rId1844" Type="http://schemas.openxmlformats.org/officeDocument/2006/relationships/hyperlink" Target="https://www.youtube.com/watch?v=8iKsY8C5VW8" TargetMode="External"/><Relationship Id="rId1845" Type="http://schemas.openxmlformats.org/officeDocument/2006/relationships/hyperlink" Target="https://youtu.be/5_8ocj64uQg?si=MusnI67i8x32N1cn" TargetMode="External"/><Relationship Id="rId1846" Type="http://schemas.openxmlformats.org/officeDocument/2006/relationships/hyperlink" Target="https://drive.google.com/file/d/14j6lnwn5j_T0PMOMUAiA-fU1M4EviQkP/view?usp=drive_link" TargetMode="External"/><Relationship Id="rId1847" Type="http://schemas.openxmlformats.org/officeDocument/2006/relationships/hyperlink" Target="https://www.youtube.com/watch?v=6xPkG2pA-TU" TargetMode="External"/><Relationship Id="rId1848" Type="http://schemas.openxmlformats.org/officeDocument/2006/relationships/hyperlink" Target="https://youtu.be/ARq5COol_uQ?si=M0SLyvSI8eDw4x4J" TargetMode="External"/><Relationship Id="rId1849" Type="http://schemas.openxmlformats.org/officeDocument/2006/relationships/hyperlink" Target="https://drive.google.com/file/d/14y2zjE2IniwlKx6zTegmyklaHiNxbIFI/view?usp=drive_link" TargetMode="External"/><Relationship Id="rId1873" Type="http://schemas.openxmlformats.org/officeDocument/2006/relationships/hyperlink" Target="https://drive.google.com/file/d/15mZldYu1l-GPkgjser68eHbBM1cX_a7I/view?usp=drive_link" TargetMode="External"/><Relationship Id="rId1874" Type="http://schemas.openxmlformats.org/officeDocument/2006/relationships/hyperlink" Target="https://www.youtube.com/watch?v=oQpKtm5TtxU" TargetMode="External"/><Relationship Id="rId1875" Type="http://schemas.openxmlformats.org/officeDocument/2006/relationships/hyperlink" Target="https://youtu.be/a-HdOCJBEgk?si=6-455y5jhNSxGUsF" TargetMode="External"/><Relationship Id="rId1876" Type="http://schemas.openxmlformats.org/officeDocument/2006/relationships/hyperlink" Target="https://drive.google.com/file/d/15iGoMiXAV995fP-L8Dyg-trTDOn_0ZRx/view?usp=drive_link" TargetMode="External"/><Relationship Id="rId1877" Type="http://schemas.openxmlformats.org/officeDocument/2006/relationships/hyperlink" Target="https://www.youtube.com/watch?v=v9NLtiVt3XY" TargetMode="External"/><Relationship Id="rId1878" Type="http://schemas.openxmlformats.org/officeDocument/2006/relationships/hyperlink" Target="https://youtu.be/SSG8rZ4LI0M?si=5TAcTAfZ70lzwUTB" TargetMode="External"/><Relationship Id="rId1879" Type="http://schemas.openxmlformats.org/officeDocument/2006/relationships/hyperlink" Target="https://drive.google.com/file/d/15cmNr_lQLYtJv1-9FXMpvIbFSr9NQ5Lr/view?usp=drive_link" TargetMode="External"/><Relationship Id="rId1870" Type="http://schemas.openxmlformats.org/officeDocument/2006/relationships/hyperlink" Target="https://drive.google.com/file/d/15FG9O8k0RyKzu92LJN3Q6AokAKOnMNqr/view?usp=drive_link" TargetMode="External"/><Relationship Id="rId1871" Type="http://schemas.openxmlformats.org/officeDocument/2006/relationships/hyperlink" Target="https://www.youtube.com/watch?v=VYbqG2NuOo8" TargetMode="External"/><Relationship Id="rId1872" Type="http://schemas.openxmlformats.org/officeDocument/2006/relationships/hyperlink" Target="https://youtu.be/GtGV852TMgk?si=nDda42RWmUzl_0fi" TargetMode="External"/><Relationship Id="rId1862" Type="http://schemas.openxmlformats.org/officeDocument/2006/relationships/hyperlink" Target="https://www.youtube.com/watch?v=DROZVHObeko" TargetMode="External"/><Relationship Id="rId1863" Type="http://schemas.openxmlformats.org/officeDocument/2006/relationships/hyperlink" Target="https://youtu.be/GndQPh8zZc4?si=9tRp0U8VFWcGq1JL" TargetMode="External"/><Relationship Id="rId1864" Type="http://schemas.openxmlformats.org/officeDocument/2006/relationships/hyperlink" Target="https://drive.google.com/file/d/15Kx7R7EczMYBS1d539Rgq3cpgQiBpums/view?usp=drive_link" TargetMode="External"/><Relationship Id="rId1865" Type="http://schemas.openxmlformats.org/officeDocument/2006/relationships/hyperlink" Target="https://www.youtube.com/watch?v=HGoZfzz6dU0" TargetMode="External"/><Relationship Id="rId1866" Type="http://schemas.openxmlformats.org/officeDocument/2006/relationships/hyperlink" Target="https://youtu.be/0nPqD5R8RMQ?si=It6xC4ehxaWfc6wp" TargetMode="External"/><Relationship Id="rId1867" Type="http://schemas.openxmlformats.org/officeDocument/2006/relationships/hyperlink" Target="https://drive.google.com/file/d/15HkNhv6A17NwaigHfviaXJigA9lV8m3D/view?usp=drive_link" TargetMode="External"/><Relationship Id="rId1868" Type="http://schemas.openxmlformats.org/officeDocument/2006/relationships/hyperlink" Target="https://www.youtube.com/watch?v=eoxbgUIYhHo" TargetMode="External"/><Relationship Id="rId1869" Type="http://schemas.openxmlformats.org/officeDocument/2006/relationships/hyperlink" Target="https://youtu.be/AsiekxfGKp8?si=0gNEJDSJOHb-z_wD" TargetMode="External"/><Relationship Id="rId1860" Type="http://schemas.openxmlformats.org/officeDocument/2006/relationships/hyperlink" Target="https://youtu.be/S8Ui5QGmBrw?si=zgj84X54wGjDUkGo" TargetMode="External"/><Relationship Id="rId1861" Type="http://schemas.openxmlformats.org/officeDocument/2006/relationships/hyperlink" Target="https://drive.google.com/file/d/1590tZdJQdGlZEdmY8TvUeKsAW4aKJUlO/view?usp=drive_link" TargetMode="External"/><Relationship Id="rId1810" Type="http://schemas.openxmlformats.org/officeDocument/2006/relationships/hyperlink" Target="https://drive.google.com/file/d/13xWDeJAJTFJHg6BlWCg5Bi9BfH20z4wB/view?usp=drive_link" TargetMode="External"/><Relationship Id="rId1811" Type="http://schemas.openxmlformats.org/officeDocument/2006/relationships/hyperlink" Target="https://www.youtube.com/watch?v=obZzOq_wSCg" TargetMode="External"/><Relationship Id="rId1812" Type="http://schemas.openxmlformats.org/officeDocument/2006/relationships/hyperlink" Target="https://youtu.be/zaKeeFo12z8?si=vqM9iaX8PXNHhpE0" TargetMode="External"/><Relationship Id="rId1813" Type="http://schemas.openxmlformats.org/officeDocument/2006/relationships/hyperlink" Target="https://drive.google.com/file/d/13mVze4dv5UJjNk8Kws6OCcnTuIL6Ku65/view?usp=drive_link" TargetMode="External"/><Relationship Id="rId1814" Type="http://schemas.openxmlformats.org/officeDocument/2006/relationships/hyperlink" Target="https://www.youtube.com/watch?v=QE2uR6Z-NcU" TargetMode="External"/><Relationship Id="rId1815" Type="http://schemas.openxmlformats.org/officeDocument/2006/relationships/hyperlink" Target="https://youtu.be/E8GB2er9iQ4?si=rU0cojERquflQTN2" TargetMode="External"/><Relationship Id="rId1816" Type="http://schemas.openxmlformats.org/officeDocument/2006/relationships/hyperlink" Target="https://drive.google.com/file/d/149uTlzweuWw_xbV2rqpIrLPY0pYeksWM/view?usp=drive_link" TargetMode="External"/><Relationship Id="rId1817" Type="http://schemas.openxmlformats.org/officeDocument/2006/relationships/hyperlink" Target="https://www.youtube.com/watch?v=xSc4oLA9e8o" TargetMode="External"/><Relationship Id="rId1818" Type="http://schemas.openxmlformats.org/officeDocument/2006/relationships/hyperlink" Target="https://youtu.be/1ol_boZoaUY?si=-RHdDAVVkRqZBReR" TargetMode="External"/><Relationship Id="rId1819" Type="http://schemas.openxmlformats.org/officeDocument/2006/relationships/hyperlink" Target="https://drive.google.com/file/d/145ugBNQJL1RH77KM5wieoAMJirTHIyjG/view?usp=drive_link" TargetMode="External"/><Relationship Id="rId1800" Type="http://schemas.openxmlformats.org/officeDocument/2006/relationships/hyperlink" Target="https://youtu.be/ohglJs6LsSI?si=1bbD7G-Dg7XvC4x3" TargetMode="External"/><Relationship Id="rId1801" Type="http://schemas.openxmlformats.org/officeDocument/2006/relationships/hyperlink" Target="https://drive.google.com/file/d/13c6kzRwnRKEKbEpXRhvSEjChcc5_yYKC/view?usp=drive_link" TargetMode="External"/><Relationship Id="rId1802" Type="http://schemas.openxmlformats.org/officeDocument/2006/relationships/hyperlink" Target="https://www.youtube.com/watch?v=Nos-xOCpQqg" TargetMode="External"/><Relationship Id="rId1803" Type="http://schemas.openxmlformats.org/officeDocument/2006/relationships/hyperlink" Target="https://youtu.be/YbrD-db03-U?si=4sQisygK0I30Mssv" TargetMode="External"/><Relationship Id="rId1804" Type="http://schemas.openxmlformats.org/officeDocument/2006/relationships/hyperlink" Target="https://drive.google.com/file/d/13b_1C_kGHZncaGeR3x5YJbLVwDKcplbz/view?usp=drive_link" TargetMode="External"/><Relationship Id="rId1805" Type="http://schemas.openxmlformats.org/officeDocument/2006/relationships/hyperlink" Target="https://www.youtube.com/watch?v=2AVLfSRpmfg" TargetMode="External"/><Relationship Id="rId1806" Type="http://schemas.openxmlformats.org/officeDocument/2006/relationships/hyperlink" Target="https://youtu.be/OJevcGvusd0?si=_TR7yvJ6eQOKafzD" TargetMode="External"/><Relationship Id="rId1807" Type="http://schemas.openxmlformats.org/officeDocument/2006/relationships/hyperlink" Target="https://drive.google.com/file/d/13ldf6nqT9QVdpHypS7Uqk9VwfwQf_IZG/view?usp=drive_link" TargetMode="External"/><Relationship Id="rId1808" Type="http://schemas.openxmlformats.org/officeDocument/2006/relationships/hyperlink" Target="https://www.youtube.com/watch?v=vjGINFbV8Cs" TargetMode="External"/><Relationship Id="rId1809" Type="http://schemas.openxmlformats.org/officeDocument/2006/relationships/hyperlink" Target="https://youtu.be/jIy9j8xYFL0?si=DE0wz9_oJIUI5c9u" TargetMode="External"/><Relationship Id="rId1830" Type="http://schemas.openxmlformats.org/officeDocument/2006/relationships/hyperlink" Target="https://youtu.be/OLhiOMJNmAg?si=VfOjzJsF9HYaMlIo" TargetMode="External"/><Relationship Id="rId1831" Type="http://schemas.openxmlformats.org/officeDocument/2006/relationships/hyperlink" Target="https://drive.google.com/file/d/14_hNl3hgloquDBhTN5-FZe1Oc3yDPCzY/view?usp=drive_link" TargetMode="External"/><Relationship Id="rId1832" Type="http://schemas.openxmlformats.org/officeDocument/2006/relationships/hyperlink" Target="https://www.youtube.com/watch?v=VjLEoo3hIoM" TargetMode="External"/><Relationship Id="rId1833" Type="http://schemas.openxmlformats.org/officeDocument/2006/relationships/hyperlink" Target="https://youtu.be/SjrqJRXlQEc?si=U3W2bjzOqFs-COTk" TargetMode="External"/><Relationship Id="rId1834" Type="http://schemas.openxmlformats.org/officeDocument/2006/relationships/hyperlink" Target="https://drive.google.com/file/d/14XZjROyoGF4GBoKgoEN6zYCjsudbEP50/view?usp=drive_link" TargetMode="External"/><Relationship Id="rId1835" Type="http://schemas.openxmlformats.org/officeDocument/2006/relationships/hyperlink" Target="https://www.youtube.com/watch?v=xPUm5SUVzTE" TargetMode="External"/><Relationship Id="rId1836" Type="http://schemas.openxmlformats.org/officeDocument/2006/relationships/hyperlink" Target="https://youtu.be/_phU24Qej7I?si=MKftBv8_HbJIVy_X" TargetMode="External"/><Relationship Id="rId1837" Type="http://schemas.openxmlformats.org/officeDocument/2006/relationships/hyperlink" Target="https://drive.google.com/file/d/14Vc-vsBLhxGl-JsRCisAgimZZFetpcwm/view?usp=drive_link" TargetMode="External"/><Relationship Id="rId1838" Type="http://schemas.openxmlformats.org/officeDocument/2006/relationships/hyperlink" Target="https://www.youtube.com/watch?v=7BkcNLOf56w" TargetMode="External"/><Relationship Id="rId1839" Type="http://schemas.openxmlformats.org/officeDocument/2006/relationships/hyperlink" Target="https://youtu.be/D04N82e-2nw?si=trgtCDoNG45zBqfG" TargetMode="External"/><Relationship Id="rId1820" Type="http://schemas.openxmlformats.org/officeDocument/2006/relationships/hyperlink" Target="https://www.youtube.com/watch?v=mkyZ45KQYi4" TargetMode="External"/><Relationship Id="rId1821" Type="http://schemas.openxmlformats.org/officeDocument/2006/relationships/hyperlink" Target="https://youtu.be/3MxqQ6WBKYc?si=HSXw1YAY60cWowiJ" TargetMode="External"/><Relationship Id="rId1822" Type="http://schemas.openxmlformats.org/officeDocument/2006/relationships/hyperlink" Target="https://drive.google.com/file/d/14GuPqOHO4urk7bHnmB3WerqrInni_lp3/view?usp=drive_link" TargetMode="External"/><Relationship Id="rId1823" Type="http://schemas.openxmlformats.org/officeDocument/2006/relationships/hyperlink" Target="https://www.youtube.com/watch?v=RI874OSJp1U" TargetMode="External"/><Relationship Id="rId1824" Type="http://schemas.openxmlformats.org/officeDocument/2006/relationships/hyperlink" Target="https://youtu.be/su9m9lhpnJo?si=ayctKM-CSapuuCEW" TargetMode="External"/><Relationship Id="rId1825" Type="http://schemas.openxmlformats.org/officeDocument/2006/relationships/hyperlink" Target="https://drive.google.com/file/d/14G3tV3zHEV5Su3YF0EYrBazNodo-S_03/view?usp=drive_link" TargetMode="External"/><Relationship Id="rId1826" Type="http://schemas.openxmlformats.org/officeDocument/2006/relationships/hyperlink" Target="https://www.youtube.com/watch?v=VWAfEbgf1Po" TargetMode="External"/><Relationship Id="rId1827" Type="http://schemas.openxmlformats.org/officeDocument/2006/relationships/hyperlink" Target="https://youtu.be/wyVN7zshkZ0?si=24OgzOeUlrAEaUFk" TargetMode="External"/><Relationship Id="rId1828" Type="http://schemas.openxmlformats.org/officeDocument/2006/relationships/hyperlink" Target="https://drive.google.com/file/d/14ciWbw36cyrrE0zQwqjFY_wsuZUu8Dv9/view?usp=drive_link" TargetMode="External"/><Relationship Id="rId1829" Type="http://schemas.openxmlformats.org/officeDocument/2006/relationships/hyperlink" Target="https://www.youtube.com/watch?v=2MYA8Ba2PvM" TargetMode="External"/><Relationship Id="rId1455" Type="http://schemas.openxmlformats.org/officeDocument/2006/relationships/hyperlink" Target="https://www.youtube.com/watch?v=IlFD0LzAZeo" TargetMode="External"/><Relationship Id="rId2302" Type="http://schemas.openxmlformats.org/officeDocument/2006/relationships/hyperlink" Target="https://drive.google.com/file/d/1DlhVkhdgc2gEyJMvRkzYsdQGZeQHvXjM/view?usp=drive_link" TargetMode="External"/><Relationship Id="rId1456" Type="http://schemas.openxmlformats.org/officeDocument/2006/relationships/hyperlink" Target="https://drive.google.com/file/d/1SC0ULpCe8vd-59cR_E5aNEyga2NvWNiV/view?usp=drive_link" TargetMode="External"/><Relationship Id="rId2303" Type="http://schemas.openxmlformats.org/officeDocument/2006/relationships/hyperlink" Target="https://www.youtube.com/watch?v=dXB3cUGnaxQ" TargetMode="External"/><Relationship Id="rId1457" Type="http://schemas.openxmlformats.org/officeDocument/2006/relationships/hyperlink" Target="https://www.youtube.com/watch?v=qyYSQDcSNlY" TargetMode="External"/><Relationship Id="rId2304" Type="http://schemas.openxmlformats.org/officeDocument/2006/relationships/hyperlink" Target="https://www.youtube.com/watch?v=vHELbxGrAO0&amp;list=PLFcHFay5s7iQiPa3cq-0jjjUqIe-u41ot&amp;index=78&amp;t=26s" TargetMode="External"/><Relationship Id="rId1458" Type="http://schemas.openxmlformats.org/officeDocument/2006/relationships/hyperlink" Target="https://drive.google.com/file/d/1uEnmCquEh4epk2Qz-3du4W2uk24wPSNb/view?usp=drive_link" TargetMode="External"/><Relationship Id="rId2305" Type="http://schemas.openxmlformats.org/officeDocument/2006/relationships/hyperlink" Target="https://drive.google.com/file/d/1DnyZRAivBcXHVYZ45OsHQ8pC2Pf1sXNQ/view?usp=drive_link" TargetMode="External"/><Relationship Id="rId1459" Type="http://schemas.openxmlformats.org/officeDocument/2006/relationships/hyperlink" Target="https://www.youtube.com/watch?v=VPM84_yfx5Q" TargetMode="External"/><Relationship Id="rId2306" Type="http://schemas.openxmlformats.org/officeDocument/2006/relationships/hyperlink" Target="https://www.youtube.com/watch?v=2QeDRsxSF9M" TargetMode="External"/><Relationship Id="rId2307" Type="http://schemas.openxmlformats.org/officeDocument/2006/relationships/hyperlink" Target="https://www.youtube.com/watch?v=TfvEL-UYI_4&amp;list=PLFcHFay5s7iQiPa3cq-0jjjUqIe-u41ot&amp;index=54&amp;t=23s" TargetMode="External"/><Relationship Id="rId2308" Type="http://schemas.openxmlformats.org/officeDocument/2006/relationships/hyperlink" Target="https://drive.google.com/file/d/1DseOJ5jb-tEmOTNFvMZlZOIE9nKtdJkk/view?usp=drive_link" TargetMode="External"/><Relationship Id="rId2309" Type="http://schemas.openxmlformats.org/officeDocument/2006/relationships/hyperlink" Target="https://www.youtube.com/watch?v=jABsbNBPXIk" TargetMode="External"/><Relationship Id="rId629" Type="http://schemas.openxmlformats.org/officeDocument/2006/relationships/hyperlink" Target="https://youtu.be/uakvSJJGA_0?si=AQzI7kEGv3tPqX4u" TargetMode="External"/><Relationship Id="rId624" Type="http://schemas.openxmlformats.org/officeDocument/2006/relationships/hyperlink" Target="https://drive.google.com/file/d/1jdbUNO21ikUjvMr3IpxFJGlCVJ7np676/view?usp=drive_link" TargetMode="External"/><Relationship Id="rId623" Type="http://schemas.openxmlformats.org/officeDocument/2006/relationships/hyperlink" Target="https://youtu.be/n2HcjAW3jkE?si=vgFaCU5WcjiakWkG" TargetMode="External"/><Relationship Id="rId622" Type="http://schemas.openxmlformats.org/officeDocument/2006/relationships/hyperlink" Target="https://www.youtube.com/watch?v=YjT3QYfoy4Q" TargetMode="External"/><Relationship Id="rId621" Type="http://schemas.openxmlformats.org/officeDocument/2006/relationships/hyperlink" Target="https://drive.google.com/file/d/1cRn1bSfoTxpkGJDeIErDrssP9B0fwTkm/view?usp=drive_link" TargetMode="External"/><Relationship Id="rId628" Type="http://schemas.openxmlformats.org/officeDocument/2006/relationships/hyperlink" Target="https://www.youtube.com/watch?v=ysdY1iX_XCs" TargetMode="External"/><Relationship Id="rId627" Type="http://schemas.openxmlformats.org/officeDocument/2006/relationships/hyperlink" Target="https://drive.google.com/file/d/1NG1ms2lyeYJD10wJWLtwnBUtzthxfr-m/view?t=2" TargetMode="External"/><Relationship Id="rId626" Type="http://schemas.openxmlformats.org/officeDocument/2006/relationships/hyperlink" Target="https://youtu.be/bLXXwOBaQRg?si=nCQnAtRVWJxYHB4N" TargetMode="External"/><Relationship Id="rId625" Type="http://schemas.openxmlformats.org/officeDocument/2006/relationships/hyperlink" Target="https://www.youtube.com/watch?v=MHgi8ZQCG0I" TargetMode="External"/><Relationship Id="rId1450" Type="http://schemas.openxmlformats.org/officeDocument/2006/relationships/hyperlink" Target="https://drive.google.com/file/d/1mYkxsX1H-Mq0ia43ltIDXyebxxBERmpM/view?usp=drive_link" TargetMode="External"/><Relationship Id="rId620" Type="http://schemas.openxmlformats.org/officeDocument/2006/relationships/hyperlink" Target="https://youtu.be/9DZuR1T_3Gs?si=dHo9CtSwJrTF8CSX" TargetMode="External"/><Relationship Id="rId1451" Type="http://schemas.openxmlformats.org/officeDocument/2006/relationships/hyperlink" Target="https://www.youtube.com/watch?v=jQ15tkoXZoA" TargetMode="External"/><Relationship Id="rId1452" Type="http://schemas.openxmlformats.org/officeDocument/2006/relationships/hyperlink" Target="https://drive.google.com/file/d/1STh225ui95EQVOSEwbtPkdkkx1EnNGuJ/view?usp=drive_link" TargetMode="External"/><Relationship Id="rId1453" Type="http://schemas.openxmlformats.org/officeDocument/2006/relationships/hyperlink" Target="https://www.youtube.com/watch?v=GDppV18XDCs" TargetMode="External"/><Relationship Id="rId2300" Type="http://schemas.openxmlformats.org/officeDocument/2006/relationships/hyperlink" Target="https://www.youtube.com/watch?v=N984XGLjQfs" TargetMode="External"/><Relationship Id="rId1454" Type="http://schemas.openxmlformats.org/officeDocument/2006/relationships/hyperlink" Target="https://drive.google.com/file/d/1vj5UujfTTJi4BH7usY6gKQjupFXNoB7u/view?usp=drive_link" TargetMode="External"/><Relationship Id="rId2301" Type="http://schemas.openxmlformats.org/officeDocument/2006/relationships/hyperlink" Target="https://www.youtube.com/watch?v=C3mQzIf6Ero&amp;list=PLFcHFay5s7iQiPa3cq-0jjjUqIe-u41ot&amp;index=62&amp;t=25s" TargetMode="External"/><Relationship Id="rId1444" Type="http://schemas.openxmlformats.org/officeDocument/2006/relationships/hyperlink" Target="https://drive.google.com/file/d/1c2eC9f1dGZGqJXC71fs3TuLQeN3MsopB/view?usp=drive_link" TargetMode="External"/><Relationship Id="rId1445" Type="http://schemas.openxmlformats.org/officeDocument/2006/relationships/hyperlink" Target="https://www.youtube.com/watch?v=ynIq9IxbVso" TargetMode="External"/><Relationship Id="rId1446" Type="http://schemas.openxmlformats.org/officeDocument/2006/relationships/hyperlink" Target="https://drive.google.com/file/d/10LdDw70xbtI7Bn4B9LJoa-9drKH_wwId/view?usp=drive_link" TargetMode="External"/><Relationship Id="rId1447" Type="http://schemas.openxmlformats.org/officeDocument/2006/relationships/hyperlink" Target="https://www.youtube.com/watch?v=Aig1hkq3OsU" TargetMode="External"/><Relationship Id="rId1448" Type="http://schemas.openxmlformats.org/officeDocument/2006/relationships/hyperlink" Target="https://drive.google.com/file/d/1t8viAISEMpogVsj3LI4d4Mek8xYtA1L3/view?usp=drive_link" TargetMode="External"/><Relationship Id="rId1449" Type="http://schemas.openxmlformats.org/officeDocument/2006/relationships/hyperlink" Target="https://www.youtube.com/watch?v=eTSVTTg_QZ4" TargetMode="External"/><Relationship Id="rId619" Type="http://schemas.openxmlformats.org/officeDocument/2006/relationships/hyperlink" Target="https://www.youtube.com/watch?v=CA4S7S-3Lg4" TargetMode="External"/><Relationship Id="rId618" Type="http://schemas.openxmlformats.org/officeDocument/2006/relationships/hyperlink" Target="https://drive.google.com/file/d/1T8JU0qPxeie-Cl_3V6QY0sPZDgA-WcNJ/view?usp=drive_link" TargetMode="External"/><Relationship Id="rId613" Type="http://schemas.openxmlformats.org/officeDocument/2006/relationships/hyperlink" Target="https://www.youtube.com/watch?v=FnrqBgot3jM" TargetMode="External"/><Relationship Id="rId612" Type="http://schemas.openxmlformats.org/officeDocument/2006/relationships/hyperlink" Target="https://drive.google.com/file/d/1lzqniTUzXEQKTjCF3XBnf821lmAu0Xer/view?usp=drive_link" TargetMode="External"/><Relationship Id="rId611" Type="http://schemas.openxmlformats.org/officeDocument/2006/relationships/hyperlink" Target="https://youtu.be/dSPvZoLcwJc?si=CKadqmBYEyS0p5sd" TargetMode="External"/><Relationship Id="rId610" Type="http://schemas.openxmlformats.org/officeDocument/2006/relationships/hyperlink" Target="https://www.youtube.com/watch?v=unSBFwK881s" TargetMode="External"/><Relationship Id="rId617" Type="http://schemas.openxmlformats.org/officeDocument/2006/relationships/hyperlink" Target="https://youtu.be/iZtCYxhQip4?si=rcRnyo3d0K06zsHt" TargetMode="External"/><Relationship Id="rId616" Type="http://schemas.openxmlformats.org/officeDocument/2006/relationships/hyperlink" Target="https://www.youtube.com/watch?v=YBYu5aZPLeg" TargetMode="External"/><Relationship Id="rId615" Type="http://schemas.openxmlformats.org/officeDocument/2006/relationships/hyperlink" Target="https://drive.google.com/file/d/1JaJYjVP1c6lTc89RCOEJKwitGWpPeUc1/view?usp=drive_link" TargetMode="External"/><Relationship Id="rId614" Type="http://schemas.openxmlformats.org/officeDocument/2006/relationships/hyperlink" Target="https://youtu.be/aepTQHIN-d0?si=oN8eZWXnt3hQmrdu" TargetMode="External"/><Relationship Id="rId1440" Type="http://schemas.openxmlformats.org/officeDocument/2006/relationships/hyperlink" Target="https://drive.google.com/file/d/1BRW1CkKnNnXgfwg77qceJ_Zp60zkiNWj/view?usp=drive_link" TargetMode="External"/><Relationship Id="rId1441" Type="http://schemas.openxmlformats.org/officeDocument/2006/relationships/hyperlink" Target="https://www.youtube.com/watch?v=zHS9ZVXw_Z0" TargetMode="External"/><Relationship Id="rId1442" Type="http://schemas.openxmlformats.org/officeDocument/2006/relationships/hyperlink" Target="https://drive.google.com/file/d/1PQhit9SHugfd944c5szauD1RIzbu60Xa/view?usp=drive_link" TargetMode="External"/><Relationship Id="rId1443" Type="http://schemas.openxmlformats.org/officeDocument/2006/relationships/hyperlink" Target="https://www.youtube.com/watch?v=kmzBGnniH2w" TargetMode="External"/><Relationship Id="rId1477" Type="http://schemas.openxmlformats.org/officeDocument/2006/relationships/hyperlink" Target="https://www.youtube.com/watch?v=QSHMOWQUZ54" TargetMode="External"/><Relationship Id="rId2324" Type="http://schemas.openxmlformats.org/officeDocument/2006/relationships/hyperlink" Target="https://www.youtube.com/watch?v=zOvUQWOzTlc" TargetMode="External"/><Relationship Id="rId1478" Type="http://schemas.openxmlformats.org/officeDocument/2006/relationships/hyperlink" Target="https://drive.google.com/file/d/1vDn0sCQ5U4UCUCkX7rYRHEedFwsN4p19/view?usp=drive_link" TargetMode="External"/><Relationship Id="rId2325" Type="http://schemas.openxmlformats.org/officeDocument/2006/relationships/hyperlink" Target="https://youtube.com/watch?v=vLdqjXCdESE&amp;list=PLFcHFay5s7iQiPa3cq-0jjjUqIe-u41ot&amp;index=75&amp;t=53s" TargetMode="External"/><Relationship Id="rId1479" Type="http://schemas.openxmlformats.org/officeDocument/2006/relationships/hyperlink" Target="https://www.youtube.com/watch?v=RQPC_rUvHas" TargetMode="External"/><Relationship Id="rId2326" Type="http://schemas.openxmlformats.org/officeDocument/2006/relationships/hyperlink" Target="https://drive.google.com/file/d/1EUP2Of7mPgQy95kt07W0dFQB2KqbS4TV/view?usp=drive_link" TargetMode="External"/><Relationship Id="rId2327" Type="http://schemas.openxmlformats.org/officeDocument/2006/relationships/hyperlink" Target="https://www.youtube.com/watch?v=Pzglbt9_xCI" TargetMode="External"/><Relationship Id="rId2328" Type="http://schemas.openxmlformats.org/officeDocument/2006/relationships/hyperlink" Target="https://www.youtube.com/watch?v=9YfTqRkpSJA&amp;list=PLFcHFay5s7iQiPa3cq-0jjjUqIe-u41ot&amp;index=60&amp;t=50s" TargetMode="External"/><Relationship Id="rId2329" Type="http://schemas.openxmlformats.org/officeDocument/2006/relationships/hyperlink" Target="https://drive.google.com/file/d/1EV5QwhIawHEHoP2S6FR_u-pkE8eR2ZXW/view?usp=drive_link" TargetMode="External"/><Relationship Id="rId646" Type="http://schemas.openxmlformats.org/officeDocument/2006/relationships/hyperlink" Target="https://www.youtube.com/watch?v=C_7Tqk9fw4k" TargetMode="External"/><Relationship Id="rId645" Type="http://schemas.openxmlformats.org/officeDocument/2006/relationships/hyperlink" Target="https://drive.google.com/file/d/1Z0ufC7A-sR9ZtyDK-FuZSU3IuKWPUcbm/view?usp=drive_link" TargetMode="External"/><Relationship Id="rId644" Type="http://schemas.openxmlformats.org/officeDocument/2006/relationships/hyperlink" Target="https://youtu.be/W5yYS955sd0?si=x49ON7xoNy5FBJIH" TargetMode="External"/><Relationship Id="rId643" Type="http://schemas.openxmlformats.org/officeDocument/2006/relationships/hyperlink" Target="https://www.youtube.com/watch?v=ZTKAn9YNbNY" TargetMode="External"/><Relationship Id="rId649" Type="http://schemas.openxmlformats.org/officeDocument/2006/relationships/hyperlink" Target="https://www.youtube.com/watch?v=JeIwsn-EWZU" TargetMode="External"/><Relationship Id="rId648" Type="http://schemas.openxmlformats.org/officeDocument/2006/relationships/hyperlink" Target="https://drive.google.com/file/d/171f4vWW-dAq-5ub0qMqbNvJr1ucgRdYd/view?usp=drive_link" TargetMode="External"/><Relationship Id="rId647" Type="http://schemas.openxmlformats.org/officeDocument/2006/relationships/hyperlink" Target="https://youtu.be/-AMEaGB8VwY?si=Z4S6mV36epUDjENC" TargetMode="External"/><Relationship Id="rId1470" Type="http://schemas.openxmlformats.org/officeDocument/2006/relationships/hyperlink" Target="https://drive.google.com/file/d/1wVIepAy5v-pFGr8jSPxbnO9aI7Tftl1V/view?usp=drive_link" TargetMode="External"/><Relationship Id="rId1471" Type="http://schemas.openxmlformats.org/officeDocument/2006/relationships/hyperlink" Target="https://www.youtube.com/watch?v=SaP1O0i1bdc" TargetMode="External"/><Relationship Id="rId1472" Type="http://schemas.openxmlformats.org/officeDocument/2006/relationships/hyperlink" Target="https://drive.google.com/file/d/1icq4e_2IEO5W60w984lVG6S8wNUJK5hh/view?usp=drive_link" TargetMode="External"/><Relationship Id="rId642" Type="http://schemas.openxmlformats.org/officeDocument/2006/relationships/hyperlink" Target="https://drive.google.com/file/d/13raeHDUQgM6Ajr3ss486qutrdLjzRYfH/view?usp=drive_link" TargetMode="External"/><Relationship Id="rId1473" Type="http://schemas.openxmlformats.org/officeDocument/2006/relationships/hyperlink" Target="https://www.youtube.com/watch?v=28lzQ_OhBHY" TargetMode="External"/><Relationship Id="rId2320" Type="http://schemas.openxmlformats.org/officeDocument/2006/relationships/hyperlink" Target="https://drive.google.com/file/d/1EC-KQQjsUYvyS6yOKKfjOnt2e4DluquV/view?usp=drive_link" TargetMode="External"/><Relationship Id="rId641" Type="http://schemas.openxmlformats.org/officeDocument/2006/relationships/hyperlink" Target="https://youtu.be/CjF1GuNiRMo?si=_OpttKRTi9KVyTzd" TargetMode="External"/><Relationship Id="rId1474" Type="http://schemas.openxmlformats.org/officeDocument/2006/relationships/hyperlink" Target="https://drive.google.com/file/d/1fysVgE_wwIy0_GSukASEax5AV-EuwFIw/view?usp=drive_link" TargetMode="External"/><Relationship Id="rId2321" Type="http://schemas.openxmlformats.org/officeDocument/2006/relationships/hyperlink" Target="https://www.youtube.com/watch?v=t_jfTOE44YQ" TargetMode="External"/><Relationship Id="rId640" Type="http://schemas.openxmlformats.org/officeDocument/2006/relationships/hyperlink" Target="https://www.youtube.com/watch?v=jRnkxSfwIpU" TargetMode="External"/><Relationship Id="rId1475" Type="http://schemas.openxmlformats.org/officeDocument/2006/relationships/hyperlink" Target="https://www.youtube.com/watch?v=tHFyaoIrV14" TargetMode="External"/><Relationship Id="rId2322" Type="http://schemas.openxmlformats.org/officeDocument/2006/relationships/hyperlink" Target="https://www.youtube.com/watch?v=Zo_Rd55PmQg&amp;list=PLFcHFay5s7iQiPa3cq-0jjjUqIe-u41ot&amp;index=59&amp;t=31s" TargetMode="External"/><Relationship Id="rId1476" Type="http://schemas.openxmlformats.org/officeDocument/2006/relationships/hyperlink" Target="https://drive.google.com/file/d/1R-F-iJj027obnQ4GXd5IvgtD2u8TNtub/view?usp=drive_link" TargetMode="External"/><Relationship Id="rId2323" Type="http://schemas.openxmlformats.org/officeDocument/2006/relationships/hyperlink" Target="https://drive.google.com/file/d/1EPT9d721OhsfjZa_PmF7lB0bZ20rWKzL/view?usp=drive_link" TargetMode="External"/><Relationship Id="rId1466" Type="http://schemas.openxmlformats.org/officeDocument/2006/relationships/hyperlink" Target="https://drive.google.com/file/d/14YbOL-0TkBCrR7SO6vxpI1lLRc9_2b-n/view?usp=drive_link" TargetMode="External"/><Relationship Id="rId2313" Type="http://schemas.openxmlformats.org/officeDocument/2006/relationships/hyperlink" Target="https://www.youtube.com/watch?v=r0rl6vDe0Mc&amp;list=PLFcHFay5s7iQiPa3cq-0jjjUqIe-u41ot&amp;index=77&amp;t=35s" TargetMode="External"/><Relationship Id="rId1467" Type="http://schemas.openxmlformats.org/officeDocument/2006/relationships/hyperlink" Target="https://www.youtube.com/watch?v=acfjqWTwee0" TargetMode="External"/><Relationship Id="rId2314" Type="http://schemas.openxmlformats.org/officeDocument/2006/relationships/hyperlink" Target="https://drive.google.com/file/d/1E7Jy1SJgaMSrc3BdQMyXRZBriDcovEvW/view?usp=drive_link" TargetMode="External"/><Relationship Id="rId1468" Type="http://schemas.openxmlformats.org/officeDocument/2006/relationships/hyperlink" Target="https://drive.google.com/file/d/1ZKKXN63Un5iHce07RmBeEu87VoilBr37/view?usp=drive_link" TargetMode="External"/><Relationship Id="rId2315" Type="http://schemas.openxmlformats.org/officeDocument/2006/relationships/hyperlink" Target="https://www.youtube.com/watch?v=TQJQeTpH_lw" TargetMode="External"/><Relationship Id="rId1469" Type="http://schemas.openxmlformats.org/officeDocument/2006/relationships/hyperlink" Target="https://www.youtube.com/watch?v=PdXDLNNXPik" TargetMode="External"/><Relationship Id="rId2316" Type="http://schemas.openxmlformats.org/officeDocument/2006/relationships/hyperlink" Target="https://www.youtube.com/watch?v=olqdkLNsPzM&amp;list=PLFcHFay5s7iQiPa3cq-0jjjUqIe-u41ot&amp;index=64&amp;t=24s" TargetMode="External"/><Relationship Id="rId2317" Type="http://schemas.openxmlformats.org/officeDocument/2006/relationships/hyperlink" Target="https://drive.google.com/file/d/1EC2vXuQlzpFcc2OHWal_YLs_klro53Ax/view?usp=drive_link" TargetMode="External"/><Relationship Id="rId2318" Type="http://schemas.openxmlformats.org/officeDocument/2006/relationships/hyperlink" Target="https://www.youtube.com/watch?v=hpWdDmgsIRE" TargetMode="External"/><Relationship Id="rId2319" Type="http://schemas.openxmlformats.org/officeDocument/2006/relationships/hyperlink" Target="https://www.youtube.com/watch?v=e1qBY1TMSTo&amp;list=PLFcHFay5s7iQiPa3cq-0jjjUqIe-u41ot&amp;index=67&amp;t=22s" TargetMode="External"/><Relationship Id="rId635" Type="http://schemas.openxmlformats.org/officeDocument/2006/relationships/hyperlink" Target="https://youtu.be/4s3GZxwULCM?si=jhapNvRxjlyvmObH" TargetMode="External"/><Relationship Id="rId634" Type="http://schemas.openxmlformats.org/officeDocument/2006/relationships/hyperlink" Target="https://www.youtube.com/watch?v=TTYDbGXgcCk" TargetMode="External"/><Relationship Id="rId633" Type="http://schemas.openxmlformats.org/officeDocument/2006/relationships/hyperlink" Target="https://drive.google.com/file/d/1bVj0WOR_swNUK6GTS9fLOpHfahNYRgZ6/view?usp=drive_link" TargetMode="External"/><Relationship Id="rId632" Type="http://schemas.openxmlformats.org/officeDocument/2006/relationships/hyperlink" Target="https://youtu.be/VSXYBO9RjyA?si=uAboywpIfNF_i8nD" TargetMode="External"/><Relationship Id="rId639" Type="http://schemas.openxmlformats.org/officeDocument/2006/relationships/hyperlink" Target="https://drive.google.com/file/d/1wwFJlQXFWZ63Ty8-276MuHXUILysvUtK/view?usp=drive_link" TargetMode="External"/><Relationship Id="rId638" Type="http://schemas.openxmlformats.org/officeDocument/2006/relationships/hyperlink" Target="https://youtu.be/psCi3wdIcKg?si=qJ42inHjDEplBNWG" TargetMode="External"/><Relationship Id="rId637" Type="http://schemas.openxmlformats.org/officeDocument/2006/relationships/hyperlink" Target="https://www.youtube.com/watch?v=BUmLw5m6F9s" TargetMode="External"/><Relationship Id="rId636" Type="http://schemas.openxmlformats.org/officeDocument/2006/relationships/hyperlink" Target="https://drive.google.com/file/d/1JSi_-jm4JYd1VGnz6YXkWPYWzjYAQtR4/view?usp=drive_link" TargetMode="External"/><Relationship Id="rId1460" Type="http://schemas.openxmlformats.org/officeDocument/2006/relationships/hyperlink" Target="https://drive.google.com/file/d/1KP_tVM0a6EsAylcBDLQeQsaZXhPI94lz/view?usp=drive_link" TargetMode="External"/><Relationship Id="rId1461" Type="http://schemas.openxmlformats.org/officeDocument/2006/relationships/hyperlink" Target="https://www.youtube.com/watch?v=r1R00l8Z5lg" TargetMode="External"/><Relationship Id="rId631" Type="http://schemas.openxmlformats.org/officeDocument/2006/relationships/hyperlink" Target="https://www.youtube.com/watch?v=DhiiGFuUE9I" TargetMode="External"/><Relationship Id="rId1462" Type="http://schemas.openxmlformats.org/officeDocument/2006/relationships/hyperlink" Target="https://drive.google.com/file/d/1SYUwE21DUyIR5SKfnVwT0ik5dce2LXvP/view?usp=drive_link" TargetMode="External"/><Relationship Id="rId630" Type="http://schemas.openxmlformats.org/officeDocument/2006/relationships/hyperlink" Target="https://drive.google.com/file/d/1CLQCpXFSwq2FzBUoZQBXIYmNixTfI3QP/view?usp=drive_link" TargetMode="External"/><Relationship Id="rId1463" Type="http://schemas.openxmlformats.org/officeDocument/2006/relationships/hyperlink" Target="https://www.youtube.com/watch?v=D9f7dCMxu2Y" TargetMode="External"/><Relationship Id="rId2310" Type="http://schemas.openxmlformats.org/officeDocument/2006/relationships/hyperlink" Target="https://www.youtube.com/watch?v=Ej5Xpz7CxOA&amp;list=PLFcHFay5s7iQiPa3cq-0jjjUqIe-u41ot&amp;index=76&amp;t=25s" TargetMode="External"/><Relationship Id="rId1464" Type="http://schemas.openxmlformats.org/officeDocument/2006/relationships/hyperlink" Target="https://drive.google.com/file/d/1HQLDMHt_CZLPCu4DeJqzWQcz3gWI2A2A/view?usp=drive_link" TargetMode="External"/><Relationship Id="rId2311" Type="http://schemas.openxmlformats.org/officeDocument/2006/relationships/hyperlink" Target="https://drive.google.com/file/d/1E1wf8bhox1BwWAS61Emp5EaMxG7jLRuH/view?usp=drive_link" TargetMode="External"/><Relationship Id="rId1465" Type="http://schemas.openxmlformats.org/officeDocument/2006/relationships/hyperlink" Target="https://www.youtube.com/watch?v=vst006REeTQ" TargetMode="External"/><Relationship Id="rId2312" Type="http://schemas.openxmlformats.org/officeDocument/2006/relationships/hyperlink" Target="https://www.youtube.com/watch?v=VjO9hWVlOBo" TargetMode="External"/><Relationship Id="rId1411" Type="http://schemas.openxmlformats.org/officeDocument/2006/relationships/hyperlink" Target="https://www.youtube.com/watch?v=fTeO-V_VgEc" TargetMode="External"/><Relationship Id="rId1895" Type="http://schemas.openxmlformats.org/officeDocument/2006/relationships/hyperlink" Target="https://www.youtube.com/watch?v=HGoZfzz6dU0" TargetMode="External"/><Relationship Id="rId1412" Type="http://schemas.openxmlformats.org/officeDocument/2006/relationships/hyperlink" Target="https://drive.google.com/file/d/1_ivVNyHb15NBPgCpKGxIIFHOwkoH94-6/view?usp=drive_link" TargetMode="External"/><Relationship Id="rId1896" Type="http://schemas.openxmlformats.org/officeDocument/2006/relationships/hyperlink" Target="https://youtu.be/0nPqD5R8RMQ?si=It6xC4ehxaWfc6wp" TargetMode="External"/><Relationship Id="rId1413" Type="http://schemas.openxmlformats.org/officeDocument/2006/relationships/hyperlink" Target="https://www.youtube.com/watch?v=RAksvTJWgxo" TargetMode="External"/><Relationship Id="rId1897" Type="http://schemas.openxmlformats.org/officeDocument/2006/relationships/hyperlink" Target="https://drive.google.com/file/d/15oqGjzbLeyPHjfpXu4NwvFxFc27AIdFV/view?usp=drive_link" TargetMode="External"/><Relationship Id="rId1414" Type="http://schemas.openxmlformats.org/officeDocument/2006/relationships/hyperlink" Target="https://drive.google.com/file/d/1jMy7Lukqfboot7lVfFBGHfvnwRZdcZrv/view?usp=drive_link" TargetMode="External"/><Relationship Id="rId1898" Type="http://schemas.openxmlformats.org/officeDocument/2006/relationships/hyperlink" Target="https://www.youtube.com/watch?v=eoxbgUIYhHo" TargetMode="External"/><Relationship Id="rId1415" Type="http://schemas.openxmlformats.org/officeDocument/2006/relationships/hyperlink" Target="https://www.youtube.com/watch?v=1lt6a77OmLU" TargetMode="External"/><Relationship Id="rId1899" Type="http://schemas.openxmlformats.org/officeDocument/2006/relationships/hyperlink" Target="https://youtu.be/AsiekxfGKp8?si=0gNEJDSJOHb-z_wD" TargetMode="External"/><Relationship Id="rId1416" Type="http://schemas.openxmlformats.org/officeDocument/2006/relationships/hyperlink" Target="https://drive.google.com/file/d/1Uag1v2WG98k0RhAEvtukTzu0y2Ao980Z/view?usp=drive_link" TargetMode="External"/><Relationship Id="rId1417" Type="http://schemas.openxmlformats.org/officeDocument/2006/relationships/hyperlink" Target="https://www.youtube.com/watch?v=tRCEBtKLqEw" TargetMode="External"/><Relationship Id="rId1418" Type="http://schemas.openxmlformats.org/officeDocument/2006/relationships/hyperlink" Target="https://drive.google.com/file/d/1Jccd4KoudzLHhpTkD4Z6rmjfAPURgDzH/view?usp=drive_link" TargetMode="External"/><Relationship Id="rId1419" Type="http://schemas.openxmlformats.org/officeDocument/2006/relationships/hyperlink" Target="https://www.youtube.com/watch?v=npMMbXm9sR0" TargetMode="External"/><Relationship Id="rId1890" Type="http://schemas.openxmlformats.org/officeDocument/2006/relationships/hyperlink" Target="https://youtu.be/pMTT1mdc_ig?si=1X1wr1-1DRlaA1OH" TargetMode="External"/><Relationship Id="rId1891" Type="http://schemas.openxmlformats.org/officeDocument/2006/relationships/hyperlink" Target="https://drive.google.com/file/d/15tS1pZ34LmJcCiKoBPVBKMNMYz7qQau2/view?usp=drive_link" TargetMode="External"/><Relationship Id="rId1892" Type="http://schemas.openxmlformats.org/officeDocument/2006/relationships/hyperlink" Target="https://www.youtube.com/watch?v=Xqfcy1rqMbI" TargetMode="External"/><Relationship Id="rId1893" Type="http://schemas.openxmlformats.org/officeDocument/2006/relationships/hyperlink" Target="https://youtu.be/5PlmDYNT0_8?si=cfQMq0KQtZ0HNqmY" TargetMode="External"/><Relationship Id="rId1410" Type="http://schemas.openxmlformats.org/officeDocument/2006/relationships/hyperlink" Target="https://drive.google.com/file/d/1Zn-kkArbhrDjowbuM5ObZtg55rkhvmKr/view?usp=drive_link" TargetMode="External"/><Relationship Id="rId1894" Type="http://schemas.openxmlformats.org/officeDocument/2006/relationships/hyperlink" Target="https://drive.google.com/file/d/15rEmORbujm3Xu8Xj4U_KZEQWRf3Nl0pd/view?usp=drive_link" TargetMode="External"/><Relationship Id="rId1400" Type="http://schemas.openxmlformats.org/officeDocument/2006/relationships/hyperlink" Target="https://www.youtube.com/watch?v=FcZ7CjAonoE" TargetMode="External"/><Relationship Id="rId1884" Type="http://schemas.openxmlformats.org/officeDocument/2006/relationships/hyperlink" Target="https://youtu.be/t7HBKvN8tm4?si=6lk3btfA8o6FGZFG" TargetMode="External"/><Relationship Id="rId1401" Type="http://schemas.openxmlformats.org/officeDocument/2006/relationships/hyperlink" Target="https://drive.google.com/file/d/1cMo5IG3VVuZbbDvxVaU3SzaLI3TchPT1/view?usp=drive_link" TargetMode="External"/><Relationship Id="rId1885" Type="http://schemas.openxmlformats.org/officeDocument/2006/relationships/hyperlink" Target="https://drive.google.com/file/d/15nG5jkhacKjx_Yir7vGEnHet7WKuXGos/view?usp=drive_link" TargetMode="External"/><Relationship Id="rId1402" Type="http://schemas.openxmlformats.org/officeDocument/2006/relationships/hyperlink" Target="https://www.youtube.com/watch?v=4dOQePLgqxE" TargetMode="External"/><Relationship Id="rId1886" Type="http://schemas.openxmlformats.org/officeDocument/2006/relationships/hyperlink" Target="https://www.youtube.com/watch?v=boH4l1SgJbM" TargetMode="External"/><Relationship Id="rId1403" Type="http://schemas.openxmlformats.org/officeDocument/2006/relationships/hyperlink" Target="https://www.youtube.com/watch?v=f0Mwdj-IA3w" TargetMode="External"/><Relationship Id="rId1887" Type="http://schemas.openxmlformats.org/officeDocument/2006/relationships/hyperlink" Target="https://youtu.be/d5RDASltWTg?si=zHCrKwOKSB2kgGdV" TargetMode="External"/><Relationship Id="rId1404" Type="http://schemas.openxmlformats.org/officeDocument/2006/relationships/hyperlink" Target="https://drive.google.com/file/d/1z8mvtlNTcfJ3vIqTkJwvgpjkDLSf4hVl/view?usp=drive_link" TargetMode="External"/><Relationship Id="rId1888" Type="http://schemas.openxmlformats.org/officeDocument/2006/relationships/hyperlink" Target="https://drive.google.com/file/d/15n9-7K6RRdKacYCNftBVCRjdwQdCQssF/view?usp=drive_link" TargetMode="External"/><Relationship Id="rId1405" Type="http://schemas.openxmlformats.org/officeDocument/2006/relationships/hyperlink" Target="https://www.youtube.com/watch?v=zltgXTlUVLw" TargetMode="External"/><Relationship Id="rId1889" Type="http://schemas.openxmlformats.org/officeDocument/2006/relationships/hyperlink" Target="https://www.youtube.com/watch?v=SbpoyXTpC84" TargetMode="External"/><Relationship Id="rId1406" Type="http://schemas.openxmlformats.org/officeDocument/2006/relationships/hyperlink" Target="https://www.youtube.com/watch?v=sHjaEY98eWk" TargetMode="External"/><Relationship Id="rId1407" Type="http://schemas.openxmlformats.org/officeDocument/2006/relationships/hyperlink" Target="https://drive.google.com/file/d/1To2w4ZNrbSTuHreehW-BtlERoCj8Gk01/view?usp=drive_link" TargetMode="External"/><Relationship Id="rId1408" Type="http://schemas.openxmlformats.org/officeDocument/2006/relationships/hyperlink" Target="https://www.youtube.com/watch?v=eKwJlJUM_d0" TargetMode="External"/><Relationship Id="rId1409" Type="http://schemas.openxmlformats.org/officeDocument/2006/relationships/hyperlink" Target="https://www.youtube.com/watch?v=nvmXpFCDS28" TargetMode="External"/><Relationship Id="rId1880" Type="http://schemas.openxmlformats.org/officeDocument/2006/relationships/hyperlink" Target="https://www.youtube.com/watch?v=iKy-d5_erhI" TargetMode="External"/><Relationship Id="rId1881" Type="http://schemas.openxmlformats.org/officeDocument/2006/relationships/hyperlink" Target="https://youtu.be/52CL0wREsl0?si=WFOZVt_Tyqgq06RU" TargetMode="External"/><Relationship Id="rId1882" Type="http://schemas.openxmlformats.org/officeDocument/2006/relationships/hyperlink" Target="https://drive.google.com/file/d/15UCpxGgGIQYDceOITRZ5nkVC6OoIoU8P/view?usp=drive_link" TargetMode="External"/><Relationship Id="rId1883" Type="http://schemas.openxmlformats.org/officeDocument/2006/relationships/hyperlink" Target="https://www.youtube.com/watch?v=p8vIcmr_Pqo" TargetMode="External"/><Relationship Id="rId1433" Type="http://schemas.openxmlformats.org/officeDocument/2006/relationships/hyperlink" Target="https://www.youtube.com/watch?v=K_PiPfYxtao" TargetMode="External"/><Relationship Id="rId1434" Type="http://schemas.openxmlformats.org/officeDocument/2006/relationships/hyperlink" Target="https://drive.google.com/file/d/1CLQ-Lz5lTkGvgQEpxhELfuoeCywFB36-/view?usp=drive_link" TargetMode="External"/><Relationship Id="rId1435" Type="http://schemas.openxmlformats.org/officeDocument/2006/relationships/hyperlink" Target="https://www.youtube.com/watch?v=GpBSbNoon1E" TargetMode="External"/><Relationship Id="rId1436" Type="http://schemas.openxmlformats.org/officeDocument/2006/relationships/hyperlink" Target="https://drive.google.com/file/d/1S8AHhZx33yuDmyjnFqUbeDfCOiw5AZGq/view?usp=drive_link" TargetMode="External"/><Relationship Id="rId1437" Type="http://schemas.openxmlformats.org/officeDocument/2006/relationships/hyperlink" Target="https://www.youtube.com/watch?v=f_BJC6UwDTE" TargetMode="External"/><Relationship Id="rId1438" Type="http://schemas.openxmlformats.org/officeDocument/2006/relationships/hyperlink" Target="https://drive.google.com/file/d/1hciYq9i4HyK9rBvWyeTjF6MHU_JWcar_/view?usp=drive_link" TargetMode="External"/><Relationship Id="rId1439" Type="http://schemas.openxmlformats.org/officeDocument/2006/relationships/hyperlink" Target="https://www.youtube.com/watch?v=2IWhknVzeJM" TargetMode="External"/><Relationship Id="rId609" Type="http://schemas.openxmlformats.org/officeDocument/2006/relationships/hyperlink" Target="https://drive.google.com/file/d/1mkj4-jZz2Ky3iimYgXTQrlgiy4pqAMN6/view?usp=drive_link" TargetMode="External"/><Relationship Id="rId608" Type="http://schemas.openxmlformats.org/officeDocument/2006/relationships/hyperlink" Target="https://youtu.be/dXZgKEy0oCk?si=e6LdpG0CnJnO6Fnu" TargetMode="External"/><Relationship Id="rId607" Type="http://schemas.openxmlformats.org/officeDocument/2006/relationships/hyperlink" Target="https://www.youtube.com/watch?v=XzYNh2wpO0A" TargetMode="External"/><Relationship Id="rId602" Type="http://schemas.openxmlformats.org/officeDocument/2006/relationships/hyperlink" Target="https://www.youtube.com/watch?v=EH9iz1O0wS8" TargetMode="External"/><Relationship Id="rId601" Type="http://schemas.openxmlformats.org/officeDocument/2006/relationships/hyperlink" Target="https://www.youtube.com/watch?v=aASUZqJCHHA" TargetMode="External"/><Relationship Id="rId600" Type="http://schemas.openxmlformats.org/officeDocument/2006/relationships/hyperlink" Target="https://drive.google.com/file/d/1AbnbGVV-qIljgDr6y-EvzkwRgAPRGDlr/view" TargetMode="External"/><Relationship Id="rId606" Type="http://schemas.openxmlformats.org/officeDocument/2006/relationships/hyperlink" Target="https://drive.google.com/file/d/1SrdsVWo1FgP06HZDdo4wWB0S6K_d1jXX/view?t=1" TargetMode="External"/><Relationship Id="rId605" Type="http://schemas.openxmlformats.org/officeDocument/2006/relationships/hyperlink" Target="https://youtu.be/dAcVsbCPCRc?si=UyaLNf2E3D5oZV-e" TargetMode="External"/><Relationship Id="rId604" Type="http://schemas.openxmlformats.org/officeDocument/2006/relationships/hyperlink" Target="https://www.youtube.com/watch?v=2oGsLdAWxlk" TargetMode="External"/><Relationship Id="rId603" Type="http://schemas.openxmlformats.org/officeDocument/2006/relationships/hyperlink" Target="https://drive.google.com/file/d/1-31gBYY1Qk8gB5m8MZIMnVgRnn1Mn3L0/view" TargetMode="External"/><Relationship Id="rId1430" Type="http://schemas.openxmlformats.org/officeDocument/2006/relationships/hyperlink" Target="https://drive.google.com/file/d/1FGi4XTe4UevVuXpyoaJWnx0zB-BesqFF/view?usp=drive_link" TargetMode="External"/><Relationship Id="rId1431" Type="http://schemas.openxmlformats.org/officeDocument/2006/relationships/hyperlink" Target="https://www.youtube.com/watch?v=vlSEpdWf2hQ" TargetMode="External"/><Relationship Id="rId1432" Type="http://schemas.openxmlformats.org/officeDocument/2006/relationships/hyperlink" Target="https://drive.google.com/file/d/1vKouZFeMMrQZs9_UJMcanmwv9ZLzi5wV/view?usp=drive_link" TargetMode="External"/><Relationship Id="rId1422" Type="http://schemas.openxmlformats.org/officeDocument/2006/relationships/hyperlink" Target="https://drive.google.com/file/d/1MKh79b6sfFr6iHViSIL7duGAWAT7231d/view?usp=drive_link" TargetMode="External"/><Relationship Id="rId1423" Type="http://schemas.openxmlformats.org/officeDocument/2006/relationships/hyperlink" Target="https://www.youtube.com/watch?v=ENFNyNPYfZU" TargetMode="External"/><Relationship Id="rId1424" Type="http://schemas.openxmlformats.org/officeDocument/2006/relationships/hyperlink" Target="https://drive.google.com/file/d/1EhI1IRBnqdcXvXvQUHB5hBIn1Xg4lNxl/view?usp=drive_link" TargetMode="External"/><Relationship Id="rId1425" Type="http://schemas.openxmlformats.org/officeDocument/2006/relationships/hyperlink" Target="https://www.youtube.com/watch?v=PI6IV7K3DbM" TargetMode="External"/><Relationship Id="rId1426" Type="http://schemas.openxmlformats.org/officeDocument/2006/relationships/hyperlink" Target="https://drive.google.com/file/d/1FLblCP74hMHfEJoQLxeDSbov_tr3zEZ7/view?usp=drive_link" TargetMode="External"/><Relationship Id="rId1427" Type="http://schemas.openxmlformats.org/officeDocument/2006/relationships/hyperlink" Target="https://www.youtube.com/watch?v=83gM3ufe1Nw" TargetMode="External"/><Relationship Id="rId1428" Type="http://schemas.openxmlformats.org/officeDocument/2006/relationships/hyperlink" Target="https://drive.google.com/file/d/1ZQQm2AYWv6wlnGM-jMgd4vO9CdzWQsw4/view?usp=drive_link" TargetMode="External"/><Relationship Id="rId1429" Type="http://schemas.openxmlformats.org/officeDocument/2006/relationships/hyperlink" Target="https://www.youtube.com/watch?v=ja4WRZ4DrAw" TargetMode="External"/><Relationship Id="rId1420" Type="http://schemas.openxmlformats.org/officeDocument/2006/relationships/hyperlink" Target="https://drive.google.com/file/d/1ZHY9xShSlBmntTaqfDEU4tLVNvmG2rec/view?usp=drive_link" TargetMode="External"/><Relationship Id="rId1421" Type="http://schemas.openxmlformats.org/officeDocument/2006/relationships/hyperlink" Target="https://www.youtube.com/watch?v=4H5JZnytOfE" TargetMode="External"/><Relationship Id="rId1059" Type="http://schemas.openxmlformats.org/officeDocument/2006/relationships/hyperlink" Target="https://drive.google.com/file/d/1SICHIEbF8_AvR5ciqCsc5t422_m8XkCd/view?usp=drive_link" TargetMode="External"/><Relationship Id="rId228" Type="http://schemas.openxmlformats.org/officeDocument/2006/relationships/hyperlink" Target="https://drive.google.com/file/d/1mr3gpOZARyI9zUWxWOkMLaSXAm4qcpBR/view?usp=drive_link" TargetMode="External"/><Relationship Id="rId227" Type="http://schemas.openxmlformats.org/officeDocument/2006/relationships/hyperlink" Target="https://youtu.be/_gXf2PKAuDA?si=4UNJ0EjGL0u_TgHw" TargetMode="External"/><Relationship Id="rId226" Type="http://schemas.openxmlformats.org/officeDocument/2006/relationships/hyperlink" Target="https://www.youtube.com/watch?v=d3VMo1VWFvc" TargetMode="External"/><Relationship Id="rId225" Type="http://schemas.openxmlformats.org/officeDocument/2006/relationships/hyperlink" Target="https://drive.google.com/file/d/1yyvMw2MWVUR2TlwHq0GkYg34Hsq4C37a/view?usp=drive_link" TargetMode="External"/><Relationship Id="rId2380" Type="http://schemas.openxmlformats.org/officeDocument/2006/relationships/hyperlink" Target="https://drive.google.com/file/d/1G5-IN-qt9Joq1tTm6NRZ6ulO_098VUX5/view?usp=drive_link" TargetMode="External"/><Relationship Id="rId229" Type="http://schemas.openxmlformats.org/officeDocument/2006/relationships/hyperlink" Target="https://www.youtube.com/watch?v=EHR-YDwrrhM" TargetMode="External"/><Relationship Id="rId1050" Type="http://schemas.openxmlformats.org/officeDocument/2006/relationships/hyperlink" Target="https://drive.google.com/file/d/1m8-CJ0hxgKt-ulJupftwxYuqinj9RLz0/view?usp=drive_link" TargetMode="External"/><Relationship Id="rId2381" Type="http://schemas.openxmlformats.org/officeDocument/2006/relationships/hyperlink" Target="https://www.youtube.com/watch?v=_rtQGAX5wsQ" TargetMode="External"/><Relationship Id="rId220" Type="http://schemas.openxmlformats.org/officeDocument/2006/relationships/hyperlink" Target="https://www.youtube.com/watch?v=AOxMJRtoR2A" TargetMode="External"/><Relationship Id="rId1051" Type="http://schemas.openxmlformats.org/officeDocument/2006/relationships/hyperlink" Target="https://www.youtube.com/watch?v=ahPdiNQGXRA" TargetMode="External"/><Relationship Id="rId2382" Type="http://schemas.openxmlformats.org/officeDocument/2006/relationships/hyperlink" Target="https://www.youtube.com/watch?v=dwX2KtclTh8&amp;list=PLFcHFay5s7iQiPa3cq-0jjjUqIe-u41ot&amp;index=40" TargetMode="External"/><Relationship Id="rId1052" Type="http://schemas.openxmlformats.org/officeDocument/2006/relationships/hyperlink" Target="https://www.youtube.com/watch?v=JOKAoWXNzq4" TargetMode="External"/><Relationship Id="rId2383" Type="http://schemas.openxmlformats.org/officeDocument/2006/relationships/hyperlink" Target="https://drive.google.com/file/d/1G3si4g__R0BE8RyxUQzTqdc9MoUWuv_N/view?usp=drive_link" TargetMode="External"/><Relationship Id="rId1053" Type="http://schemas.openxmlformats.org/officeDocument/2006/relationships/hyperlink" Target="https://drive.google.com/file/d/1pkkygWulwP01jWUE9RBmOa0yYJO2yArk/view?usp=drive_link" TargetMode="External"/><Relationship Id="rId2384" Type="http://schemas.openxmlformats.org/officeDocument/2006/relationships/hyperlink" Target="https://www.youtube.com/watch?v=JFlI4Vxtzxo" TargetMode="External"/><Relationship Id="rId1054" Type="http://schemas.openxmlformats.org/officeDocument/2006/relationships/hyperlink" Target="https://www.youtube.com/watch?v=BGz3pkoGPag" TargetMode="External"/><Relationship Id="rId2385" Type="http://schemas.openxmlformats.org/officeDocument/2006/relationships/hyperlink" Target="https://www.youtube.com/watch?v=vTBP_5OrzQw&amp;list=PLFcHFay5s7iQiPa3cq-0jjjUqIe-u41ot&amp;index=31" TargetMode="External"/><Relationship Id="rId224" Type="http://schemas.openxmlformats.org/officeDocument/2006/relationships/hyperlink" Target="https://youtu.be/ITuBDVt3Sp0?si=x1Jm9W33w6jSO-xR" TargetMode="External"/><Relationship Id="rId1055" Type="http://schemas.openxmlformats.org/officeDocument/2006/relationships/hyperlink" Target="https://www.youtube.com/watch?v=YY4Hl89b_J8" TargetMode="External"/><Relationship Id="rId2386" Type="http://schemas.openxmlformats.org/officeDocument/2006/relationships/hyperlink" Target="https://drive.google.com/file/d/1GAunW-KuV25XgxTWh-vBuJPeAZUvFpgx/view?usp=drive_link" TargetMode="External"/><Relationship Id="rId223" Type="http://schemas.openxmlformats.org/officeDocument/2006/relationships/hyperlink" Target="https://www.youtube.com/watch?v=qk69pR91R00" TargetMode="External"/><Relationship Id="rId1056" Type="http://schemas.openxmlformats.org/officeDocument/2006/relationships/hyperlink" Target="https://drive.google.com/file/d/1OF4cania_U-2Xop9vhNP3W9MI-OHj_38/view?usp=drive_link" TargetMode="External"/><Relationship Id="rId2387" Type="http://schemas.openxmlformats.org/officeDocument/2006/relationships/hyperlink" Target="https://www.youtube.com/watch?v=PUvUQMQ7xQk" TargetMode="External"/><Relationship Id="rId222" Type="http://schemas.openxmlformats.org/officeDocument/2006/relationships/hyperlink" Target="https://drive.google.com/file/d/1092-BwV6V6KtpTb2S-wDFZGn-FMwt6Iy/view?usp=drive_link" TargetMode="External"/><Relationship Id="rId1057" Type="http://schemas.openxmlformats.org/officeDocument/2006/relationships/hyperlink" Target="https://www.youtube.com/watch?v=-lWVpoPaPBc" TargetMode="External"/><Relationship Id="rId2388" Type="http://schemas.openxmlformats.org/officeDocument/2006/relationships/hyperlink" Target="https://www.youtube.com/watch?v=aa-u3SJbK14&amp;list=PLFcHFay5s7iQiPa3cq-0jjjUqIe-u41ot&amp;index=36" TargetMode="External"/><Relationship Id="rId221" Type="http://schemas.openxmlformats.org/officeDocument/2006/relationships/hyperlink" Target="https://youtu.be/aRurjMHIlf4?si=q2QKqqFZacHe5_nF" TargetMode="External"/><Relationship Id="rId1058" Type="http://schemas.openxmlformats.org/officeDocument/2006/relationships/hyperlink" Target="https://www.youtube.com/watch?v=F2rakCSGPPA" TargetMode="External"/><Relationship Id="rId2389" Type="http://schemas.openxmlformats.org/officeDocument/2006/relationships/hyperlink" Target="https://drive.google.com/file/d/1G50IfbYP42tPDU52wTmIoaC2w9nJaauY/view?usp=drive_link" TargetMode="External"/><Relationship Id="rId1048" Type="http://schemas.openxmlformats.org/officeDocument/2006/relationships/hyperlink" Target="https://www.youtube.com/watch?v=2hHyY1eyHQs" TargetMode="External"/><Relationship Id="rId2379" Type="http://schemas.openxmlformats.org/officeDocument/2006/relationships/hyperlink" Target="https://www.youtube.com/watch?v=lt22EB_bdfQ&amp;list=PLFcHFay5s7iQiPa3cq-0jjjUqIe-u41ot&amp;index=56&amp;t=34s" TargetMode="External"/><Relationship Id="rId1049" Type="http://schemas.openxmlformats.org/officeDocument/2006/relationships/hyperlink" Target="https://www.youtube.com/watch?v=Roc2ZJ3cUPM" TargetMode="External"/><Relationship Id="rId217" Type="http://schemas.openxmlformats.org/officeDocument/2006/relationships/hyperlink" Target="https://www.youtube.com/watch?v=LQlHhdWjoXc" TargetMode="External"/><Relationship Id="rId216" Type="http://schemas.openxmlformats.org/officeDocument/2006/relationships/hyperlink" Target="https://drive.google.com/file/d/1cUm_Q1K98ozqOU7A912qJzTm35havHOc/view?t=1" TargetMode="External"/><Relationship Id="rId215" Type="http://schemas.openxmlformats.org/officeDocument/2006/relationships/hyperlink" Target="https://youtu.be/q24eC3_zjjM?si=Fow2wCKc5IhX6hNk" TargetMode="External"/><Relationship Id="rId699" Type="http://schemas.openxmlformats.org/officeDocument/2006/relationships/hyperlink" Target="https://drive.google.com/file/d/1O17jPQUBg1WbNTFGpBjIWk9P8sex4FTy/view" TargetMode="External"/><Relationship Id="rId214" Type="http://schemas.openxmlformats.org/officeDocument/2006/relationships/hyperlink" Target="https://www.youtube.com/watch?v=XRIERIAywAQ" TargetMode="External"/><Relationship Id="rId698" Type="http://schemas.openxmlformats.org/officeDocument/2006/relationships/hyperlink" Target="https://youtu.be/HAkGdGLO11U?si=vnVO98u5n1FV1VDB" TargetMode="External"/><Relationship Id="rId219" Type="http://schemas.openxmlformats.org/officeDocument/2006/relationships/hyperlink" Target="https://drive.google.com/file/d/1tOa3xgj6b_segE2qnm3pYh74rguhL1eE/view?t=5" TargetMode="External"/><Relationship Id="rId218" Type="http://schemas.openxmlformats.org/officeDocument/2006/relationships/hyperlink" Target="https://youtu.be/sq4t9QRx0CM?si=6f0PV0OloHvUpsrx" TargetMode="External"/><Relationship Id="rId2370" Type="http://schemas.openxmlformats.org/officeDocument/2006/relationships/hyperlink" Target="https://www.youtube.com/watch?v=-gyd81BguGg&amp;list=PLFcHFay5s7iQiPa3cq-0jjjUqIe-u41ot&amp;index=53" TargetMode="External"/><Relationship Id="rId693" Type="http://schemas.openxmlformats.org/officeDocument/2006/relationships/hyperlink" Target="https://drive.google.com/file/d/1yTINDU_9DzQ-plTP-F6gz2zdIZVIxmN5/view?t=2" TargetMode="External"/><Relationship Id="rId1040" Type="http://schemas.openxmlformats.org/officeDocument/2006/relationships/hyperlink" Target="https://www.youtube.com/watch?v=l1ypgBUqhi0" TargetMode="External"/><Relationship Id="rId2371" Type="http://schemas.openxmlformats.org/officeDocument/2006/relationships/hyperlink" Target="https://drive.google.com/file/d/1FzLwltY5i1e8DES_UEG5gKS1sr04McM8/view?usp=drive_link" TargetMode="External"/><Relationship Id="rId692" Type="http://schemas.openxmlformats.org/officeDocument/2006/relationships/hyperlink" Target="https://youtu.be/h_i6rzZCxro?si=XsST9nm5k8frs4WD" TargetMode="External"/><Relationship Id="rId1041" Type="http://schemas.openxmlformats.org/officeDocument/2006/relationships/hyperlink" Target="https://drive.google.com/file/d/1mZ6hzb2KvM8N9pvxq8Q5-aPvz_0O7B0J/view?usp=drive_link" TargetMode="External"/><Relationship Id="rId2372" Type="http://schemas.openxmlformats.org/officeDocument/2006/relationships/hyperlink" Target="https://www.youtube.com/watch?v=Ngyt8Q5tWkU" TargetMode="External"/><Relationship Id="rId691" Type="http://schemas.openxmlformats.org/officeDocument/2006/relationships/hyperlink" Target="https://www.youtube.com/watch?v=2DnQEaNTd08" TargetMode="External"/><Relationship Id="rId1042" Type="http://schemas.openxmlformats.org/officeDocument/2006/relationships/hyperlink" Target="https://www.youtube.com/watch?v=oIslHyWJHEY" TargetMode="External"/><Relationship Id="rId2373" Type="http://schemas.openxmlformats.org/officeDocument/2006/relationships/hyperlink" Target="https://www.youtube.com/watch?v=3GHv69KLp4k&amp;list=PLFcHFay5s7iQiPa3cq-0jjjUqIe-u41ot&amp;index=81&amp;t=23s&amp;pp=iAQB" TargetMode="External"/><Relationship Id="rId690" Type="http://schemas.openxmlformats.org/officeDocument/2006/relationships/hyperlink" Target="https://drive.google.com/file/d/1Wt0IJZn0KLmcLd2OkQ5nRdnE-KWY5b48/view?usp=drive_link" TargetMode="External"/><Relationship Id="rId1043" Type="http://schemas.openxmlformats.org/officeDocument/2006/relationships/hyperlink" Target="https://www.youtube.com/watch?v=f4xjvMs9Uc8" TargetMode="External"/><Relationship Id="rId2374" Type="http://schemas.openxmlformats.org/officeDocument/2006/relationships/hyperlink" Target="https://drive.google.com/file/d/1FyFxC88hzLB9hLE84gs0aymNP4u1GwdS/view?usp=drive_link" TargetMode="External"/><Relationship Id="rId213" Type="http://schemas.openxmlformats.org/officeDocument/2006/relationships/hyperlink" Target="https://drive.google.com/file/d/1zGOxBg5l0tZGMlFLYr81oN50Vo10xglb/view" TargetMode="External"/><Relationship Id="rId697" Type="http://schemas.openxmlformats.org/officeDocument/2006/relationships/hyperlink" Target="https://www.youtube.com/watch?v=d1O54EQ1DSE" TargetMode="External"/><Relationship Id="rId1044" Type="http://schemas.openxmlformats.org/officeDocument/2006/relationships/hyperlink" Target="https://drive.google.com/file/d/1fhlV-tQB7Baz2f2L1mV-065UtFI7PfAz/view?usp=drive_link" TargetMode="External"/><Relationship Id="rId2375" Type="http://schemas.openxmlformats.org/officeDocument/2006/relationships/hyperlink" Target="https://www.youtube.com/watch?v=TwGYLQ-DNdc" TargetMode="External"/><Relationship Id="rId212" Type="http://schemas.openxmlformats.org/officeDocument/2006/relationships/hyperlink" Target="https://youtu.be/z1DBWRDnxds?si=MOvLqvFz9SPXgIbu" TargetMode="External"/><Relationship Id="rId696" Type="http://schemas.openxmlformats.org/officeDocument/2006/relationships/hyperlink" Target="https://drive.google.com/file/d/1hZZhFIZMtq_0aagIYOYSJpttlgMz4lwh/view?usp=drive_link" TargetMode="External"/><Relationship Id="rId1045" Type="http://schemas.openxmlformats.org/officeDocument/2006/relationships/hyperlink" Target="https://www.youtube.com/watch?v=6jZZ6EeE-j0" TargetMode="External"/><Relationship Id="rId2376" Type="http://schemas.openxmlformats.org/officeDocument/2006/relationships/hyperlink" Target="https://www.youtube.com/watch?v=xUq3t4FDi-M&amp;list=PLFcHFay5s7iQiPa3cq-0jjjUqIe-u41ot&amp;index=82&amp;t=27s&amp;pp=iAQB" TargetMode="External"/><Relationship Id="rId211" Type="http://schemas.openxmlformats.org/officeDocument/2006/relationships/hyperlink" Target="https://www.youtube.com/watch?v=y2LnU7-RMNs" TargetMode="External"/><Relationship Id="rId695" Type="http://schemas.openxmlformats.org/officeDocument/2006/relationships/hyperlink" Target="https://youtu.be/aR6ju4TdRGo?si=PgejZKcnn-AOsyR3" TargetMode="External"/><Relationship Id="rId1046" Type="http://schemas.openxmlformats.org/officeDocument/2006/relationships/hyperlink" Target="https://www.youtube.com/watch?v=YQgrKKQSEXg" TargetMode="External"/><Relationship Id="rId2377" Type="http://schemas.openxmlformats.org/officeDocument/2006/relationships/hyperlink" Target="https://drive.google.com/file/d/1FtWNgIcl870jJ3ea7Re646AVpaM7jDq4/view?usp=drive_link" TargetMode="External"/><Relationship Id="rId210" Type="http://schemas.openxmlformats.org/officeDocument/2006/relationships/hyperlink" Target="https://drive.google.com/file/d/1hth4lPa8UF0QJ-e97Ixa9vyDKe2vZcJS/view?usp=drive_link" TargetMode="External"/><Relationship Id="rId694" Type="http://schemas.openxmlformats.org/officeDocument/2006/relationships/hyperlink" Target="https://www.youtube.com/watch?v=AiW7syKXfJM" TargetMode="External"/><Relationship Id="rId1047" Type="http://schemas.openxmlformats.org/officeDocument/2006/relationships/hyperlink" Target="https://drive.google.com/file/d/1JrCspfSxic0fV_tsaSY4Q3yG3KmB833I/view?usp=drive_link" TargetMode="External"/><Relationship Id="rId2378" Type="http://schemas.openxmlformats.org/officeDocument/2006/relationships/hyperlink" Target="https://www.youtube.com/watch?v=Wp2nVIzBsE8" TargetMode="External"/><Relationship Id="rId249" Type="http://schemas.openxmlformats.org/officeDocument/2006/relationships/hyperlink" Target="https://drive.google.com/file/d/1XRBSbpqKSDug_w3nCdGnfKDY1Q4nrxnb/view?usp=drive_link" TargetMode="External"/><Relationship Id="rId248" Type="http://schemas.openxmlformats.org/officeDocument/2006/relationships/hyperlink" Target="https://youtu.be/vGaPFnqfEX0?si=OZqRzb91PbDEryfC" TargetMode="External"/><Relationship Id="rId247" Type="http://schemas.openxmlformats.org/officeDocument/2006/relationships/hyperlink" Target="https://www.youtube.com/watch?v=N4nrdf0yYfM" TargetMode="External"/><Relationship Id="rId1070" Type="http://schemas.openxmlformats.org/officeDocument/2006/relationships/hyperlink" Target="https://www.youtube.com/watch?v=Jtqb3hvomkA" TargetMode="External"/><Relationship Id="rId1071" Type="http://schemas.openxmlformats.org/officeDocument/2006/relationships/hyperlink" Target="https://drive.google.com/file/d/1ROuibDgqhXqoltey47uQpFBmfoUWplo6/view?usp=drive_link" TargetMode="External"/><Relationship Id="rId1072" Type="http://schemas.openxmlformats.org/officeDocument/2006/relationships/hyperlink" Target="https://www.youtube.com/watch?v=naVFTNWVlQU" TargetMode="External"/><Relationship Id="rId242" Type="http://schemas.openxmlformats.org/officeDocument/2006/relationships/hyperlink" Target="https://youtu.be/KMjiTTbS0Lc?si=K5Yh16WN-fNVQPkD" TargetMode="External"/><Relationship Id="rId1073" Type="http://schemas.openxmlformats.org/officeDocument/2006/relationships/hyperlink" Target="https://www.youtube.com/watch?v=qDb1OtP_ZDc" TargetMode="External"/><Relationship Id="rId241" Type="http://schemas.openxmlformats.org/officeDocument/2006/relationships/hyperlink" Target="https://www.youtube.com/watch?v=R32xBmxXj2E" TargetMode="External"/><Relationship Id="rId1074" Type="http://schemas.openxmlformats.org/officeDocument/2006/relationships/hyperlink" Target="https://drive.google.com/file/d/1FdoghVduEi7bQ0Be0uGznWhyK3Z0WG2M/view?usp=drive_link" TargetMode="External"/><Relationship Id="rId240" Type="http://schemas.openxmlformats.org/officeDocument/2006/relationships/hyperlink" Target="https://drive.google.com/file/d/1bazDGW3MaYbnomiBCt6eGdjNtYObq1Zi/view?usp=drive_link" TargetMode="External"/><Relationship Id="rId1075" Type="http://schemas.openxmlformats.org/officeDocument/2006/relationships/hyperlink" Target="https://www.youtube.com/watch?v=jtPvDycHVQw" TargetMode="External"/><Relationship Id="rId1076" Type="http://schemas.openxmlformats.org/officeDocument/2006/relationships/hyperlink" Target="https://www.youtube.com/watch?v=00ApkGYdzFQ" TargetMode="External"/><Relationship Id="rId246" Type="http://schemas.openxmlformats.org/officeDocument/2006/relationships/hyperlink" Target="https://drive.google.com/file/d/1T0bizDRqkHnmDRicCmxbxbAff5nPjWBc/view?usp=drive_link" TargetMode="External"/><Relationship Id="rId1077" Type="http://schemas.openxmlformats.org/officeDocument/2006/relationships/hyperlink" Target="https://drive.google.com/file/d/1iqX0giifh9EpD0P1s0auRS80Wb0vHAMo/view?usp=drive_link" TargetMode="External"/><Relationship Id="rId245" Type="http://schemas.openxmlformats.org/officeDocument/2006/relationships/hyperlink" Target="https://youtu.be/ilhdodI2LW8?si=Qlh_98hhqjFZBMcS" TargetMode="External"/><Relationship Id="rId1078" Type="http://schemas.openxmlformats.org/officeDocument/2006/relationships/hyperlink" Target="https://www.youtube.com/watch?v=_QqhuLixNEk" TargetMode="External"/><Relationship Id="rId244" Type="http://schemas.openxmlformats.org/officeDocument/2006/relationships/hyperlink" Target="https://www.youtube.com/watch?v=LoKEPEPaNm4" TargetMode="External"/><Relationship Id="rId1079" Type="http://schemas.openxmlformats.org/officeDocument/2006/relationships/hyperlink" Target="https://www.youtube.com/watch?v=XX1qqL4YIRE" TargetMode="External"/><Relationship Id="rId243" Type="http://schemas.openxmlformats.org/officeDocument/2006/relationships/hyperlink" Target="https://drive.google.com/file/d/1nWmMzPad-IPRNmyqbg3OvwyGic7x9-Yi/view?usp=drive_link" TargetMode="External"/><Relationship Id="rId239" Type="http://schemas.openxmlformats.org/officeDocument/2006/relationships/hyperlink" Target="https://youtu.be/2tJTsvirmkU?si=JeOYglRNS46bVaJ7" TargetMode="External"/><Relationship Id="rId238" Type="http://schemas.openxmlformats.org/officeDocument/2006/relationships/hyperlink" Target="https://www.youtube.com/watch?v=1F7LAJEVp-U" TargetMode="External"/><Relationship Id="rId237" Type="http://schemas.openxmlformats.org/officeDocument/2006/relationships/hyperlink" Target="https://drive.google.com/file/d/1wcxXaXPsPHf-LQ1cUDExRKmcchGoLQdi/view?usp=drive_link" TargetMode="External"/><Relationship Id="rId236" Type="http://schemas.openxmlformats.org/officeDocument/2006/relationships/hyperlink" Target="https://youtu.be/0EsBoqxBJaE?si=oHxW3tyuyrmDUbeJ" TargetMode="External"/><Relationship Id="rId2390" Type="http://schemas.openxmlformats.org/officeDocument/2006/relationships/hyperlink" Target="https://www.youtube.com/watch?v=JFesFhraX2M" TargetMode="External"/><Relationship Id="rId1060" Type="http://schemas.openxmlformats.org/officeDocument/2006/relationships/hyperlink" Target="https://www.youtube.com/watch?v=EV57jv7JKCs" TargetMode="External"/><Relationship Id="rId2391" Type="http://schemas.openxmlformats.org/officeDocument/2006/relationships/hyperlink" Target="https://www.youtube.com/watch?v=iim_wNXhVlE&amp;list=PLFcHFay5s7iQiPa3cq-0jjjUqIe-u41ot&amp;index=25" TargetMode="External"/><Relationship Id="rId1061" Type="http://schemas.openxmlformats.org/officeDocument/2006/relationships/hyperlink" Target="https://www.youtube.com/watch?v=gsHQkQOFp1s" TargetMode="External"/><Relationship Id="rId2392" Type="http://schemas.openxmlformats.org/officeDocument/2006/relationships/hyperlink" Target="https://drive.google.com/file/d/1GHqDYiq3Dm-SKw4-qbFlfs-ZjX84Qkw8/view?usp=drive_link" TargetMode="External"/><Relationship Id="rId231" Type="http://schemas.openxmlformats.org/officeDocument/2006/relationships/hyperlink" Target="https://drive.google.com/file/d/1jN2_SOaVB1EWPCz0mlEEyykEa6l69I5h/view?usp=drive_link" TargetMode="External"/><Relationship Id="rId1062" Type="http://schemas.openxmlformats.org/officeDocument/2006/relationships/hyperlink" Target="https://drive.google.com/file/d/1wqJOYhLJtE9n-4zRWmlCQrSHcxeyRT57/view?usp=drive_link" TargetMode="External"/><Relationship Id="rId2393" Type="http://schemas.openxmlformats.org/officeDocument/2006/relationships/hyperlink" Target="https://www.youtube.com/watch?v=P5y83-ZnQeo" TargetMode="External"/><Relationship Id="rId230" Type="http://schemas.openxmlformats.org/officeDocument/2006/relationships/hyperlink" Target="https://youtu.be/DDwd10LJAuQ?si=uY3jYW604myoqI3a" TargetMode="External"/><Relationship Id="rId1063" Type="http://schemas.openxmlformats.org/officeDocument/2006/relationships/hyperlink" Target="https://www.youtube.com/watch?v=xVZA6NOQA7A" TargetMode="External"/><Relationship Id="rId2394" Type="http://schemas.openxmlformats.org/officeDocument/2006/relationships/hyperlink" Target="https://www.youtube.com/watch?v=f7QAEGBvoXw&amp;list=PLFcHFay5s7iQiPa3cq-0jjjUqIe-u41ot&amp;index=37" TargetMode="External"/><Relationship Id="rId1064" Type="http://schemas.openxmlformats.org/officeDocument/2006/relationships/hyperlink" Target="https://www.youtube.com/watch?v=awi0ZikShJM" TargetMode="External"/><Relationship Id="rId2395" Type="http://schemas.openxmlformats.org/officeDocument/2006/relationships/hyperlink" Target="https://drive.google.com/file/d/1GGXDIdBztob3kEl0q2V3CW-iFveBVeyY/view?usp=drive_link" TargetMode="External"/><Relationship Id="rId1065" Type="http://schemas.openxmlformats.org/officeDocument/2006/relationships/hyperlink" Target="https://drive.google.com/file/d/1PfnfBOCY7ClB8I4S7EArk4xZZUNq7-BP/view?usp=drive_link" TargetMode="External"/><Relationship Id="rId2396" Type="http://schemas.openxmlformats.org/officeDocument/2006/relationships/hyperlink" Target="https://www.youtube.com/watch?v=Tu3O9tC3Eh8" TargetMode="External"/><Relationship Id="rId235" Type="http://schemas.openxmlformats.org/officeDocument/2006/relationships/hyperlink" Target="https://www.youtube.com/watch?v=F6rtQczAYco" TargetMode="External"/><Relationship Id="rId1066" Type="http://schemas.openxmlformats.org/officeDocument/2006/relationships/hyperlink" Target="https://www.youtube.com/watch?v=RweAgQwLdMs" TargetMode="External"/><Relationship Id="rId2397" Type="http://schemas.openxmlformats.org/officeDocument/2006/relationships/hyperlink" Target="https://www.youtube.com/watch?v=2_kc30kKSxo&amp;list=PLFcHFay5s7iQiPa3cq-0jjjUqIe-u41ot&amp;index=4" TargetMode="External"/><Relationship Id="rId234" Type="http://schemas.openxmlformats.org/officeDocument/2006/relationships/hyperlink" Target="https://drive.google.com/file/d/1-Q1hG9oGvGRfKRTooQpkvRrBJsmde6ZQ/view?usp=drive_link" TargetMode="External"/><Relationship Id="rId1067" Type="http://schemas.openxmlformats.org/officeDocument/2006/relationships/hyperlink" Target="https://www.youtube.com/watch?v=eP-0gXtSEPk" TargetMode="External"/><Relationship Id="rId2398" Type="http://schemas.openxmlformats.org/officeDocument/2006/relationships/hyperlink" Target="https://drive.google.com/file/d/1GLWflgCZxWr1HAtarOfAKftVFQLvu_8E/view?usp=drive_link" TargetMode="External"/><Relationship Id="rId233" Type="http://schemas.openxmlformats.org/officeDocument/2006/relationships/hyperlink" Target="https://youtu.be/mjQyocK0mwQ?si=bcNyb0wJUXZ_hhfO" TargetMode="External"/><Relationship Id="rId1068" Type="http://schemas.openxmlformats.org/officeDocument/2006/relationships/hyperlink" Target="https://drive.google.com/file/d/1NYVj3IYbtBjA4U1iQq2SpcRUN0Qgqg7_/view?usp=drive_link" TargetMode="External"/><Relationship Id="rId2399" Type="http://schemas.openxmlformats.org/officeDocument/2006/relationships/hyperlink" Target="https://www.youtube.com/watch?v=79duxPXpyKQ" TargetMode="External"/><Relationship Id="rId232" Type="http://schemas.openxmlformats.org/officeDocument/2006/relationships/hyperlink" Target="https://www.youtube.com/watch?v=kHQCDrWTDv8" TargetMode="External"/><Relationship Id="rId1069" Type="http://schemas.openxmlformats.org/officeDocument/2006/relationships/hyperlink" Target="https://www.youtube.com/watch?v=VTlvg4wJ1X0" TargetMode="External"/><Relationship Id="rId1015" Type="http://schemas.openxmlformats.org/officeDocument/2006/relationships/hyperlink" Target="https://www.youtube.com/watch?v=jmbg-DKWuc4" TargetMode="External"/><Relationship Id="rId1499" Type="http://schemas.openxmlformats.org/officeDocument/2006/relationships/hyperlink" Target="https://www.youtube.com/watch?v=gs-OPF3KEGU" TargetMode="External"/><Relationship Id="rId2346" Type="http://schemas.openxmlformats.org/officeDocument/2006/relationships/hyperlink" Target="https://www.youtube.com/watch?v=mZOdcqFoegI&amp;list=PLFcHFay5s7iQiPa3cq-0jjjUqIe-u41ot&amp;index=73&amp;t=22s" TargetMode="External"/><Relationship Id="rId1016" Type="http://schemas.openxmlformats.org/officeDocument/2006/relationships/hyperlink" Target="https://www.youtube.com/watch?v=97faDzlMDQk" TargetMode="External"/><Relationship Id="rId2347" Type="http://schemas.openxmlformats.org/officeDocument/2006/relationships/hyperlink" Target="https://drive.google.com/file/d/1EdwafbiXbGEj5GZwLleoLP23MTpOw4EJ/view?usp=drive_link" TargetMode="External"/><Relationship Id="rId1017" Type="http://schemas.openxmlformats.org/officeDocument/2006/relationships/hyperlink" Target="https://drive.google.com/file/d/1SznF7GCv0xRBbrBW6kwwSwPJ0sZFcn4o/view?usp=drive_link" TargetMode="External"/><Relationship Id="rId2348" Type="http://schemas.openxmlformats.org/officeDocument/2006/relationships/hyperlink" Target="https://www.youtube.com/watch?v=A1H4j97paI4" TargetMode="External"/><Relationship Id="rId1018" Type="http://schemas.openxmlformats.org/officeDocument/2006/relationships/hyperlink" Target="https://www.youtube.com/watch?v=TK-U1p9O6Nc" TargetMode="External"/><Relationship Id="rId2349" Type="http://schemas.openxmlformats.org/officeDocument/2006/relationships/hyperlink" Target="https://www.youtube.com/watch?v=KTF1wnprU2w&amp;list=PLFcHFay5s7iQiPa3cq-0jjjUqIe-u41ot&amp;index=49&amp;t=26s" TargetMode="External"/><Relationship Id="rId1019" Type="http://schemas.openxmlformats.org/officeDocument/2006/relationships/hyperlink" Target="https://www.youtube.com/watch?v=wMpdIphw0AU" TargetMode="External"/><Relationship Id="rId668" Type="http://schemas.openxmlformats.org/officeDocument/2006/relationships/hyperlink" Target="https://youtu.be/xWurKH6MqzA?si=T5ORer5MqCWRjCiW" TargetMode="External"/><Relationship Id="rId667" Type="http://schemas.openxmlformats.org/officeDocument/2006/relationships/hyperlink" Target="https://www.youtube.com/watch?v=HERb3x0aw6c" TargetMode="External"/><Relationship Id="rId666" Type="http://schemas.openxmlformats.org/officeDocument/2006/relationships/hyperlink" Target="https://drive.google.com/file/d/1ltc6a5MsRbUTMDYnppmkfhd9VLSurd6v/view?usp=drive_link" TargetMode="External"/><Relationship Id="rId665" Type="http://schemas.openxmlformats.org/officeDocument/2006/relationships/hyperlink" Target="https://youtu.be/Yls540hpSJE?si=mvT0puN0VcUdjJjS" TargetMode="External"/><Relationship Id="rId669" Type="http://schemas.openxmlformats.org/officeDocument/2006/relationships/hyperlink" Target="https://drive.google.com/file/d/1CxygYQMjrliC7LtFyjs88dEA656WrL8U/view?usp=drive_link" TargetMode="External"/><Relationship Id="rId1490" Type="http://schemas.openxmlformats.org/officeDocument/2006/relationships/hyperlink" Target="https://drive.google.com/file/d/1P1bBenys8mIj-UJvh4TtERZUFZ5zxCcO/view?usp=drive_link" TargetMode="External"/><Relationship Id="rId660" Type="http://schemas.openxmlformats.org/officeDocument/2006/relationships/hyperlink" Target="https://drive.google.com/file/d/1jMb3M67-SD-O84OmF9wTEt7AoEh1ouCL/view?usp=drive_link" TargetMode="External"/><Relationship Id="rId1491" Type="http://schemas.openxmlformats.org/officeDocument/2006/relationships/hyperlink" Target="https://www.youtube.com/watch?v=LEFE1km5ROY" TargetMode="External"/><Relationship Id="rId1492" Type="http://schemas.openxmlformats.org/officeDocument/2006/relationships/hyperlink" Target="https://drive.google.com/file/d/1hNkl9iC-0tfu8PvcHSUVWtfJ5YQQJhFV/view?usp=drive_link" TargetMode="External"/><Relationship Id="rId1493" Type="http://schemas.openxmlformats.org/officeDocument/2006/relationships/hyperlink" Target="https://www.youtube.com/watch?v=PXKHyT__B2k" TargetMode="External"/><Relationship Id="rId2340" Type="http://schemas.openxmlformats.org/officeDocument/2006/relationships/hyperlink" Target="https://www.youtube.com/watch?v=6KjJSfi74z8&amp;list=PLFcHFay5s7iQiPa3cq-0jjjUqIe-u41ot&amp;index=47&amp;t=20s" TargetMode="External"/><Relationship Id="rId1010" Type="http://schemas.openxmlformats.org/officeDocument/2006/relationships/hyperlink" Target="https://youtu.be/Johv6cgYYkA?si=gx2bv03t-rB7WMHY" TargetMode="External"/><Relationship Id="rId1494" Type="http://schemas.openxmlformats.org/officeDocument/2006/relationships/hyperlink" Target="https://drive.google.com/file/d/1QzxoIgoMM1XNIbVTWc2A28fpbJWreq6p/view?usp=drive_link" TargetMode="External"/><Relationship Id="rId2341" Type="http://schemas.openxmlformats.org/officeDocument/2006/relationships/hyperlink" Target="https://drive.google.com/file/d/1EZk5QuCWvpg-6RVyA8dN2Bn_GXzAtLsz/view?usp=drive_link" TargetMode="External"/><Relationship Id="rId664" Type="http://schemas.openxmlformats.org/officeDocument/2006/relationships/hyperlink" Target="https://www.youtube.com/watch?v=OOim0QPsJ9o" TargetMode="External"/><Relationship Id="rId1011" Type="http://schemas.openxmlformats.org/officeDocument/2006/relationships/hyperlink" Target="https://drive.google.com/file/d/1JnRzHhwqsJZR9rdtVIxwjq38WXUDYVnZ/view?usp=drive_link" TargetMode="External"/><Relationship Id="rId1495" Type="http://schemas.openxmlformats.org/officeDocument/2006/relationships/hyperlink" Target="https://www.youtube.com/watch?v=lT3LRjtSbJc" TargetMode="External"/><Relationship Id="rId2342" Type="http://schemas.openxmlformats.org/officeDocument/2006/relationships/hyperlink" Target="https://www.youtube.com/watch?v=rL9MPL3wqsk" TargetMode="External"/><Relationship Id="rId663" Type="http://schemas.openxmlformats.org/officeDocument/2006/relationships/hyperlink" Target="https://drive.google.com/file/d/1-VtVXeK-3RHShpSAPRRx-SpujcxXsHCk/view?usp=drive_link" TargetMode="External"/><Relationship Id="rId1012" Type="http://schemas.openxmlformats.org/officeDocument/2006/relationships/hyperlink" Target="https://www.youtube.com/watch?v=HLNSouzygw0" TargetMode="External"/><Relationship Id="rId1496" Type="http://schemas.openxmlformats.org/officeDocument/2006/relationships/hyperlink" Target="https://drive.google.com/file/d/1yxOHjiXeMau55U7U3lLXk_X18VWemNYw/view?usp=drive_link" TargetMode="External"/><Relationship Id="rId2343" Type="http://schemas.openxmlformats.org/officeDocument/2006/relationships/hyperlink" Target="https://www.youtube.com/watch?v=AA8LgMZb910&amp;list=PLFcHFay5s7iQiPa3cq-0jjjUqIe-u41ot&amp;index=48&amp;t=27s" TargetMode="External"/><Relationship Id="rId662" Type="http://schemas.openxmlformats.org/officeDocument/2006/relationships/hyperlink" Target="https://youtu.be/-eNHTVBxN20?si=RpHNfiPE8MiS7zJ6" TargetMode="External"/><Relationship Id="rId1013" Type="http://schemas.openxmlformats.org/officeDocument/2006/relationships/hyperlink" Target="https://www.youtube.com/watch?v=wSOgcpzvXX0" TargetMode="External"/><Relationship Id="rId1497" Type="http://schemas.openxmlformats.org/officeDocument/2006/relationships/hyperlink" Target="https://www.youtube.com/watch?v=36v2EXZRzUE" TargetMode="External"/><Relationship Id="rId2344" Type="http://schemas.openxmlformats.org/officeDocument/2006/relationships/hyperlink" Target="https://drive.google.com/file/d/1EiyfqwaKjlPcPQn_uFSuqFFFwAdSr3Tn/view?usp=drive_link" TargetMode="External"/><Relationship Id="rId661" Type="http://schemas.openxmlformats.org/officeDocument/2006/relationships/hyperlink" Target="https://www.youtube.com/watch?v=l3iXON1xEC4" TargetMode="External"/><Relationship Id="rId1014" Type="http://schemas.openxmlformats.org/officeDocument/2006/relationships/hyperlink" Target="https://drive.google.com/file/d/1-Iic3250pJcsVAgUCDlSwU6tBnIGWCsS/view?usp=drive_link" TargetMode="External"/><Relationship Id="rId1498" Type="http://schemas.openxmlformats.org/officeDocument/2006/relationships/hyperlink" Target="https://drive.google.com/file/d/18pmVtoHfmXe0ouZAoYx0Q9Qo8CBD7TNl/view?usp=drive_link" TargetMode="External"/><Relationship Id="rId2345" Type="http://schemas.openxmlformats.org/officeDocument/2006/relationships/hyperlink" Target="https://www.youtube.com/watch?v=2EwTHdg-xgw" TargetMode="External"/><Relationship Id="rId1004" Type="http://schemas.openxmlformats.org/officeDocument/2006/relationships/hyperlink" Target="https://youtu.be/EN1KM6GuOtg?si=fsBZ-AEbnvilGhsm" TargetMode="External"/><Relationship Id="rId1488" Type="http://schemas.openxmlformats.org/officeDocument/2006/relationships/hyperlink" Target="https://drive.google.com/file/d/1e4Oyc313YmORVo3ivp_mVLlv-Dc-MX-l/view?usp=drive_link" TargetMode="External"/><Relationship Id="rId2335" Type="http://schemas.openxmlformats.org/officeDocument/2006/relationships/hyperlink" Target="https://drive.google.com/file/d/1EVYurOHiaU_67pemmAM0BrauHrvcQCsm/view?usp=drive_link" TargetMode="External"/><Relationship Id="rId1005" Type="http://schemas.openxmlformats.org/officeDocument/2006/relationships/hyperlink" Target="https://drive.google.com/file/d/184-nu4lpjPaEz9Cll9z6Fpmh51o7YHi0/view?usp=drive_link" TargetMode="External"/><Relationship Id="rId1489" Type="http://schemas.openxmlformats.org/officeDocument/2006/relationships/hyperlink" Target="https://www.youtube.com/watch?v=Iw9fEYIpPMA" TargetMode="External"/><Relationship Id="rId2336" Type="http://schemas.openxmlformats.org/officeDocument/2006/relationships/hyperlink" Target="https://www.youtube.com/watch?v=7MAuojBTF-g" TargetMode="External"/><Relationship Id="rId1006" Type="http://schemas.openxmlformats.org/officeDocument/2006/relationships/hyperlink" Target="https://www.youtube.com/watch?v=HXIj16mjfgk" TargetMode="External"/><Relationship Id="rId2337" Type="http://schemas.openxmlformats.org/officeDocument/2006/relationships/hyperlink" Target="https://www.youtube.com/watch?v=mCdWLte-27U&amp;list=PLFcHFay5s7iQiPa3cq-0jjjUqIe-u41ot&amp;index=79&amp;t=28s" TargetMode="External"/><Relationship Id="rId1007" Type="http://schemas.openxmlformats.org/officeDocument/2006/relationships/hyperlink" Target="https://youtu.be/5HoHiccztpA?si=CRMNlC_8Bfgwq6kw" TargetMode="External"/><Relationship Id="rId2338" Type="http://schemas.openxmlformats.org/officeDocument/2006/relationships/hyperlink" Target="https://drive.google.com/file/d/1EapPpw-HCOmYarkvkCa56OZolTpP1zS6/view?usp=drive_link" TargetMode="External"/><Relationship Id="rId1008" Type="http://schemas.openxmlformats.org/officeDocument/2006/relationships/hyperlink" Target="https://drive.google.com/file/d/1NPlOB9_MAo3Q1mf3KDrLa4l4RUKxsrrn/view?usp=drive_link" TargetMode="External"/><Relationship Id="rId2339" Type="http://schemas.openxmlformats.org/officeDocument/2006/relationships/hyperlink" Target="https://www.youtube.com/watch?v=Mpd83AuDTrU" TargetMode="External"/><Relationship Id="rId1009" Type="http://schemas.openxmlformats.org/officeDocument/2006/relationships/hyperlink" Target="https://www.youtube.com/watch?v=GMoqg_s4Dl4" TargetMode="External"/><Relationship Id="rId657" Type="http://schemas.openxmlformats.org/officeDocument/2006/relationships/hyperlink" Target="https://drive.google.com/file/d/1gxRa8fbP8TncS_aziN6uHwUhskbuqq5N/view?t=4" TargetMode="External"/><Relationship Id="rId656" Type="http://schemas.openxmlformats.org/officeDocument/2006/relationships/hyperlink" Target="https://youtu.be/ayThkrYv7TU?si=CDoRNyWWJVi7rUZ2" TargetMode="External"/><Relationship Id="rId655" Type="http://schemas.openxmlformats.org/officeDocument/2006/relationships/hyperlink" Target="https://www.youtube.com/watch?v=MRFrQXDZim0" TargetMode="External"/><Relationship Id="rId654" Type="http://schemas.openxmlformats.org/officeDocument/2006/relationships/hyperlink" Target="https://drive.google.com/file/d/1Ypu4aAE0420qZOkCdaWhS67wW2LLKsj8/view?usp=drive_link" TargetMode="External"/><Relationship Id="rId659" Type="http://schemas.openxmlformats.org/officeDocument/2006/relationships/hyperlink" Target="https://youtu.be/oIY_GYQsZI8?si=Fdl-T7LmmEG_dtAH" TargetMode="External"/><Relationship Id="rId658" Type="http://schemas.openxmlformats.org/officeDocument/2006/relationships/hyperlink" Target="https://www.youtube.com/watch?v=uaPm3Tpuxbc" TargetMode="External"/><Relationship Id="rId1480" Type="http://schemas.openxmlformats.org/officeDocument/2006/relationships/hyperlink" Target="https://drive.google.com/file/d/1Zx8fagrPj18comiQgxSFQn9djtOMOE9Q/view?usp=drive_link" TargetMode="External"/><Relationship Id="rId1481" Type="http://schemas.openxmlformats.org/officeDocument/2006/relationships/hyperlink" Target="https://www.youtube.com/watch?v=DaBq0naj0YY" TargetMode="External"/><Relationship Id="rId1482" Type="http://schemas.openxmlformats.org/officeDocument/2006/relationships/hyperlink" Target="https://drive.google.com/file/d/1vpFDsvxIX_7faEn5Nwr6W_THDkgvngpl/view?usp=drive_link" TargetMode="External"/><Relationship Id="rId1483" Type="http://schemas.openxmlformats.org/officeDocument/2006/relationships/hyperlink" Target="https://www.youtube.com/watch?v=UEFBGewP2ik" TargetMode="External"/><Relationship Id="rId2330" Type="http://schemas.openxmlformats.org/officeDocument/2006/relationships/hyperlink" Target="https://www.youtube.com/watch?v=kOQx3LtWHEQ" TargetMode="External"/><Relationship Id="rId653" Type="http://schemas.openxmlformats.org/officeDocument/2006/relationships/hyperlink" Target="https://youtu.be/TsOKN7rZR1c?si=pkktnMMDODJWXaEo" TargetMode="External"/><Relationship Id="rId1000" Type="http://schemas.openxmlformats.org/officeDocument/2006/relationships/hyperlink" Target="https://www.youtube.com/watch?v=DRpdoZQtvOM" TargetMode="External"/><Relationship Id="rId1484" Type="http://schemas.openxmlformats.org/officeDocument/2006/relationships/hyperlink" Target="https://drive.google.com/file/d/1CrgSEWWxINw31Q83EMxDv4Zoz4LHawG2/view?usp=drive_link" TargetMode="External"/><Relationship Id="rId2331" Type="http://schemas.openxmlformats.org/officeDocument/2006/relationships/hyperlink" Target="https://www.youtube.com/watch?v=L1hLQUVViAs&amp;list=PLFcHFay5s7iQiPa3cq-0jjjUqIe-u41ot&amp;index=70&amp;t=18s" TargetMode="External"/><Relationship Id="rId652" Type="http://schemas.openxmlformats.org/officeDocument/2006/relationships/hyperlink" Target="https://www.youtube.com/watch?v=Pfi_chISQbg" TargetMode="External"/><Relationship Id="rId1001" Type="http://schemas.openxmlformats.org/officeDocument/2006/relationships/hyperlink" Target="https://youtu.be/-AaBgU1tNbk?si=d5pn6Wk-Ygn8Tajg" TargetMode="External"/><Relationship Id="rId1485" Type="http://schemas.openxmlformats.org/officeDocument/2006/relationships/hyperlink" Target="https://www.youtube.com/watch?v=ahyWUV7AwKw" TargetMode="External"/><Relationship Id="rId2332" Type="http://schemas.openxmlformats.org/officeDocument/2006/relationships/hyperlink" Target="https://drive.google.com/file/d/1EZZFSHBxXgbDaWzNRpu69yWIzKMmSgB0/view?usp=drive_link" TargetMode="External"/><Relationship Id="rId651" Type="http://schemas.openxmlformats.org/officeDocument/2006/relationships/hyperlink" Target="https://drive.google.com/file/d/1Gr1zyiaOSJxYkW6_btEtTDtd8U2tRub7/view?usp=drive_link" TargetMode="External"/><Relationship Id="rId1002" Type="http://schemas.openxmlformats.org/officeDocument/2006/relationships/hyperlink" Target="https://drive.google.com/file/d/1qp61gcWv5XVJ3M1Nubxa9ZAI_MtQ-y18/view?usp=drive_link" TargetMode="External"/><Relationship Id="rId1486" Type="http://schemas.openxmlformats.org/officeDocument/2006/relationships/hyperlink" Target="https://drive.google.com/file/d/1WfbiYgwS1oop3DvN-Zf3lWw-uPBiG4iq/view?usp=drive_link" TargetMode="External"/><Relationship Id="rId2333" Type="http://schemas.openxmlformats.org/officeDocument/2006/relationships/hyperlink" Target="https://www.youtube.com/watch?v=8w6EPyEqE9M" TargetMode="External"/><Relationship Id="rId650" Type="http://schemas.openxmlformats.org/officeDocument/2006/relationships/hyperlink" Target="https://youtu.be/xgRM63y2_NE?si=l2eQh68u7dh3kkks" TargetMode="External"/><Relationship Id="rId1003" Type="http://schemas.openxmlformats.org/officeDocument/2006/relationships/hyperlink" Target="https://www.youtube.com/watch?v=0xrvRKHoO2g" TargetMode="External"/><Relationship Id="rId1487" Type="http://schemas.openxmlformats.org/officeDocument/2006/relationships/hyperlink" Target="https://www.youtube.com/watch?v=TXGhMDbbnzQ" TargetMode="External"/><Relationship Id="rId2334" Type="http://schemas.openxmlformats.org/officeDocument/2006/relationships/hyperlink" Target="https://www.youtube.com/watch?v=KLnoBip_jjc&amp;list=PLFcHFay5s7iQiPa3cq-0jjjUqIe-u41ot&amp;index=69&amp;t=26s" TargetMode="External"/><Relationship Id="rId1037" Type="http://schemas.openxmlformats.org/officeDocument/2006/relationships/hyperlink" Target="https://www.youtube.com/watch?v=loQv-1MX9Ks" TargetMode="External"/><Relationship Id="rId2368" Type="http://schemas.openxmlformats.org/officeDocument/2006/relationships/hyperlink" Target="https://drive.google.com/file/d/1FlJ0PrsAYukDK3aWlLRgqeG4Fh5-SobO/view?usp=drive_link" TargetMode="External"/><Relationship Id="rId1038" Type="http://schemas.openxmlformats.org/officeDocument/2006/relationships/hyperlink" Target="https://drive.google.com/file/d/1yS0HCPvxBTIF5yMbil8s9RgJJWOKPi9I/view?usp=drive_link" TargetMode="External"/><Relationship Id="rId2369" Type="http://schemas.openxmlformats.org/officeDocument/2006/relationships/hyperlink" Target="https://www.youtube.com/watch?v=7DtWXEPB_AI" TargetMode="External"/><Relationship Id="rId1039" Type="http://schemas.openxmlformats.org/officeDocument/2006/relationships/hyperlink" Target="https://www.youtube.com/watch?v=XuwldEyWjH0" TargetMode="External"/><Relationship Id="rId206" Type="http://schemas.openxmlformats.org/officeDocument/2006/relationships/hyperlink" Target="https://youtu.be/18YZQMUHGrs?si=rg-VxrYS3YZfu_ND" TargetMode="External"/><Relationship Id="rId205" Type="http://schemas.openxmlformats.org/officeDocument/2006/relationships/hyperlink" Target="https://www.youtube.com/watch?v=1OtOKtS3UqE" TargetMode="External"/><Relationship Id="rId689" Type="http://schemas.openxmlformats.org/officeDocument/2006/relationships/hyperlink" Target="https://youtu.be/d7_iat2__hQ?si=jsps9G3YCR31z67e" TargetMode="External"/><Relationship Id="rId204" Type="http://schemas.openxmlformats.org/officeDocument/2006/relationships/hyperlink" Target="https://drive.google.com/file/d/16vKzbSn-DKbS3AIJcZDuRGEvY2aVZJry/view?usp=drive_link" TargetMode="External"/><Relationship Id="rId688" Type="http://schemas.openxmlformats.org/officeDocument/2006/relationships/hyperlink" Target="https://www.youtube.com/watch?v=4ZWbeESjv4M" TargetMode="External"/><Relationship Id="rId203" Type="http://schemas.openxmlformats.org/officeDocument/2006/relationships/hyperlink" Target="https://youtu.be/T-UZNJTkxkY" TargetMode="External"/><Relationship Id="rId687" Type="http://schemas.openxmlformats.org/officeDocument/2006/relationships/hyperlink" Target="https://drive.google.com/file/d/1Ki5GzUhHB9tQSLJvtwihRjvddMvx6thj/view?usp=drive_link" TargetMode="External"/><Relationship Id="rId209" Type="http://schemas.openxmlformats.org/officeDocument/2006/relationships/hyperlink" Target="https://youtu.be/oJveuds-RVM?si=rqEruf5A7qzA2-Ue" TargetMode="External"/><Relationship Id="rId208" Type="http://schemas.openxmlformats.org/officeDocument/2006/relationships/hyperlink" Target="https://www.youtube.com/watch?v=95HRgF3sLds" TargetMode="External"/><Relationship Id="rId207" Type="http://schemas.openxmlformats.org/officeDocument/2006/relationships/hyperlink" Target="https://drive.google.com/file/d/12jmucuH1JMRb2QFSIdzzWtca57UoRZQN/view?t=13" TargetMode="External"/><Relationship Id="rId682" Type="http://schemas.openxmlformats.org/officeDocument/2006/relationships/hyperlink" Target="https://www.youtube.com/watch?v=sXP7VhU1gYE" TargetMode="External"/><Relationship Id="rId2360" Type="http://schemas.openxmlformats.org/officeDocument/2006/relationships/hyperlink" Target="https://www.youtube.com/watch?v=Xg8_iSkJpAE" TargetMode="External"/><Relationship Id="rId681" Type="http://schemas.openxmlformats.org/officeDocument/2006/relationships/hyperlink" Target="https://drive.google.com/file/d/1wlCPUYoGx8Zs7Ljg7v5FvByKsWqZEeQb/view?usp=drive_link" TargetMode="External"/><Relationship Id="rId1030" Type="http://schemas.openxmlformats.org/officeDocument/2006/relationships/hyperlink" Target="https://www.youtube.com/watch?v=JX5Zvh6swmo" TargetMode="External"/><Relationship Id="rId2361" Type="http://schemas.openxmlformats.org/officeDocument/2006/relationships/hyperlink" Target="https://www.youtube.com/watch?v=AWzlQWd-8FY&amp;list=PLFcHFay5s7iQiPa3cq-0jjjUqIe-u41ot&amp;index=61&amp;t=21s" TargetMode="External"/><Relationship Id="rId680" Type="http://schemas.openxmlformats.org/officeDocument/2006/relationships/hyperlink" Target="https://youtu.be/1iFu9xho45I?si=hEh8KHKgg9W7Dgm0" TargetMode="External"/><Relationship Id="rId1031" Type="http://schemas.openxmlformats.org/officeDocument/2006/relationships/hyperlink" Target="https://www.youtube.com/watch?v=tH5Lk-xy62k" TargetMode="External"/><Relationship Id="rId2362" Type="http://schemas.openxmlformats.org/officeDocument/2006/relationships/hyperlink" Target="https://drive.google.com/file/d/1FLsGOmnmfBsDrFk_Qw9bLyFMz4RpWtk1/view?usp=drive_link" TargetMode="External"/><Relationship Id="rId1032" Type="http://schemas.openxmlformats.org/officeDocument/2006/relationships/hyperlink" Target="https://drive.google.com/file/d/1CII8UYNvG0uzD8XkKF360Szvef8vwve6/view?usp=drive_link" TargetMode="External"/><Relationship Id="rId2363" Type="http://schemas.openxmlformats.org/officeDocument/2006/relationships/hyperlink" Target="https://www.youtube.com/watch?v=KkaU2ur3Ymw" TargetMode="External"/><Relationship Id="rId202" Type="http://schemas.openxmlformats.org/officeDocument/2006/relationships/hyperlink" Target="https://www.youtube.com/watch?v=o2Snpk0uSZM" TargetMode="External"/><Relationship Id="rId686" Type="http://schemas.openxmlformats.org/officeDocument/2006/relationships/hyperlink" Target="https://youtu.be/Rfoa8B8f6Zo?si=v8y1jIigpA1RLcrQ" TargetMode="External"/><Relationship Id="rId1033" Type="http://schemas.openxmlformats.org/officeDocument/2006/relationships/hyperlink" Target="https://www.youtube.com/watch?v=liRNTieIU_k" TargetMode="External"/><Relationship Id="rId2364" Type="http://schemas.openxmlformats.org/officeDocument/2006/relationships/hyperlink" Target="https://www.youtube.com/watch?v=_YdE1MozfHk&amp;list=PLFcHFay5s7iQiPa3cq-0jjjUqIe-u41ot&amp;index=3" TargetMode="External"/><Relationship Id="rId201" Type="http://schemas.openxmlformats.org/officeDocument/2006/relationships/hyperlink" Target="https://drive.google.com/file/d/1KXUDk2wtbqTOpth5iPCka3rNIOe5XYrp/view?usp=drive_link" TargetMode="External"/><Relationship Id="rId685" Type="http://schemas.openxmlformats.org/officeDocument/2006/relationships/hyperlink" Target="https://www.youtube.com/watch?v=LdbrNNheFg8" TargetMode="External"/><Relationship Id="rId1034" Type="http://schemas.openxmlformats.org/officeDocument/2006/relationships/hyperlink" Target="https://www.youtube.com/watch?v=nlVaGgyqOfQ" TargetMode="External"/><Relationship Id="rId2365" Type="http://schemas.openxmlformats.org/officeDocument/2006/relationships/hyperlink" Target="https://drive.google.com/file/d/1FZlCkdXWAuiHm4J9aGCNYoaIo04xz97I/view?usp=drive_link" TargetMode="External"/><Relationship Id="rId200" Type="http://schemas.openxmlformats.org/officeDocument/2006/relationships/hyperlink" Target="https://youtu.be/-6-fuHVbKOo?si=F-Mhr2ePedjVtQdQ" TargetMode="External"/><Relationship Id="rId684" Type="http://schemas.openxmlformats.org/officeDocument/2006/relationships/hyperlink" Target="https://drive.google.com/file/d/1S-5rEEei-sPlFR5nMlD1CbFW_m2lQ10l/view?usp=drive_link" TargetMode="External"/><Relationship Id="rId1035" Type="http://schemas.openxmlformats.org/officeDocument/2006/relationships/hyperlink" Target="https://drive.google.com/file/d/1_DgHceBcCu84_OirRAF6ACyQHGKznytP/view?usp=drive_link" TargetMode="External"/><Relationship Id="rId2366" Type="http://schemas.openxmlformats.org/officeDocument/2006/relationships/hyperlink" Target="https://www.youtube.com/watch?v=FRlTh5HQORA" TargetMode="External"/><Relationship Id="rId683" Type="http://schemas.openxmlformats.org/officeDocument/2006/relationships/hyperlink" Target="https://youtu.be/8Nory3Mu2cs?si=dr-L1TOfjKo-e5di" TargetMode="External"/><Relationship Id="rId1036" Type="http://schemas.openxmlformats.org/officeDocument/2006/relationships/hyperlink" Target="https://www.youtube.com/watch?v=4STGvuoBi5U" TargetMode="External"/><Relationship Id="rId2367" Type="http://schemas.openxmlformats.org/officeDocument/2006/relationships/hyperlink" Target="https://www.youtube.com/watch?v=1n74eYeAZyQ&amp;list=PLFcHFay5s7iQiPa3cq-0jjjUqIe-u41ot&amp;index=58&amp;t=14s" TargetMode="External"/><Relationship Id="rId1026" Type="http://schemas.openxmlformats.org/officeDocument/2006/relationships/hyperlink" Target="https://drive.google.com/file/d/1A2gZ7lp1VbXKh-ybP5SEGFJcIuL_GiLZ/view?usp=drive_link" TargetMode="External"/><Relationship Id="rId2357" Type="http://schemas.openxmlformats.org/officeDocument/2006/relationships/hyperlink" Target="https://www.youtube.com/watch?v=j9ZPMlVHJVs" TargetMode="External"/><Relationship Id="rId1027" Type="http://schemas.openxmlformats.org/officeDocument/2006/relationships/hyperlink" Target="https://www.youtube.com/watch?v=YahJQvY396o" TargetMode="External"/><Relationship Id="rId2358" Type="http://schemas.openxmlformats.org/officeDocument/2006/relationships/hyperlink" Target="https://www.youtube.com/watch?v=oQbstA3cAUo&amp;list=PLFcHFay5s7iQiPa3cq-0jjjUqIe-u41ot&amp;index=80&amp;t=17s" TargetMode="External"/><Relationship Id="rId1028" Type="http://schemas.openxmlformats.org/officeDocument/2006/relationships/hyperlink" Target="https://www.youtube.com/watch?v=ESdfuiylD2Y" TargetMode="External"/><Relationship Id="rId2359" Type="http://schemas.openxmlformats.org/officeDocument/2006/relationships/hyperlink" Target="https://drive.google.com/file/d/1FH3k7AL1e-9EhrP6MBmy1An1vVT2vLL-/view?usp=drive_link" TargetMode="External"/><Relationship Id="rId1029" Type="http://schemas.openxmlformats.org/officeDocument/2006/relationships/hyperlink" Target="https://drive.google.com/file/d/1FYxoazjGlplWg2GwWnZmnX8e2ZdXvuOQ/view?usp=drive_link" TargetMode="External"/><Relationship Id="rId679" Type="http://schemas.openxmlformats.org/officeDocument/2006/relationships/hyperlink" Target="https://www.youtube.com/watch?v=96uHMcHWD2E" TargetMode="External"/><Relationship Id="rId678" Type="http://schemas.openxmlformats.org/officeDocument/2006/relationships/hyperlink" Target="https://drive.google.com/file/d/1_XehLNi428c8MqoncGai6bRW_GLC2Zm-/view?usp=drive_link" TargetMode="External"/><Relationship Id="rId677" Type="http://schemas.openxmlformats.org/officeDocument/2006/relationships/hyperlink" Target="https://youtu.be/fq6z4HHHip0?si=wxtQ4QvbzwilbHgV" TargetMode="External"/><Relationship Id="rId676" Type="http://schemas.openxmlformats.org/officeDocument/2006/relationships/hyperlink" Target="https://www.youtube.com/watch?v=-DTMakGDZAw" TargetMode="External"/><Relationship Id="rId671" Type="http://schemas.openxmlformats.org/officeDocument/2006/relationships/hyperlink" Target="https://youtu.be/IUXU7TTPmao?si=P46_DPSMZGjCih6V" TargetMode="External"/><Relationship Id="rId670" Type="http://schemas.openxmlformats.org/officeDocument/2006/relationships/hyperlink" Target="https://www.youtube.com/watch?v=94Gnto5G1PU" TargetMode="External"/><Relationship Id="rId2350" Type="http://schemas.openxmlformats.org/officeDocument/2006/relationships/hyperlink" Target="https://drive.google.com/file/d/1F5Vc3_BExaGdjBbWLUx8AfTEnZwtsYGn/view?usp=drive_link" TargetMode="External"/><Relationship Id="rId1020" Type="http://schemas.openxmlformats.org/officeDocument/2006/relationships/hyperlink" Target="https://drive.google.com/file/d/1S1WEWg0Bd95HQr-VfXD2OZlpchJjq1eH/view?usp=drive_link" TargetMode="External"/><Relationship Id="rId2351" Type="http://schemas.openxmlformats.org/officeDocument/2006/relationships/hyperlink" Target="https://www.youtube.com/watch?v=dEVGfxHF1yo" TargetMode="External"/><Relationship Id="rId1021" Type="http://schemas.openxmlformats.org/officeDocument/2006/relationships/hyperlink" Target="https://www.youtube.com/watch?v=xYQR2LNZLeU" TargetMode="External"/><Relationship Id="rId2352" Type="http://schemas.openxmlformats.org/officeDocument/2006/relationships/hyperlink" Target="https://www.youtube.com/watch?v=m3AeAeEZbKI&amp;list=PLFcHFay5s7iQiPa3cq-0jjjUqIe-u41ot&amp;index=46&amp;t=29s" TargetMode="External"/><Relationship Id="rId675" Type="http://schemas.openxmlformats.org/officeDocument/2006/relationships/hyperlink" Target="https://drive.google.com/file/d/1oX7T4WQmATNVG5cFhidn0nnVJsKR09Lt/view?usp=drive_link" TargetMode="External"/><Relationship Id="rId1022" Type="http://schemas.openxmlformats.org/officeDocument/2006/relationships/hyperlink" Target="https://www.youtube.com/watch?v=5sh2q_6BqfU" TargetMode="External"/><Relationship Id="rId2353" Type="http://schemas.openxmlformats.org/officeDocument/2006/relationships/hyperlink" Target="https://drive.google.com/file/d/1EtmtWam1lxj24QIy6N8zqfTmqRzCshgB/view?usp=drive_link" TargetMode="External"/><Relationship Id="rId674" Type="http://schemas.openxmlformats.org/officeDocument/2006/relationships/hyperlink" Target="https://youtu.be/ye3WkH_1xCg?si=bi3e0eq5IJ3Yxy1g" TargetMode="External"/><Relationship Id="rId1023" Type="http://schemas.openxmlformats.org/officeDocument/2006/relationships/hyperlink" Target="https://drive.google.com/file/d/1wZH61mhasR62AfqzQ87Vq7C6_DFBn-mZ/view?usp=drive_link" TargetMode="External"/><Relationship Id="rId2354" Type="http://schemas.openxmlformats.org/officeDocument/2006/relationships/hyperlink" Target="https://www.youtube.com/watch?v=EFdlFoHI_0I" TargetMode="External"/><Relationship Id="rId673" Type="http://schemas.openxmlformats.org/officeDocument/2006/relationships/hyperlink" Target="https://www.youtube.com/watch?v=UJQkqV2zGv0" TargetMode="External"/><Relationship Id="rId1024" Type="http://schemas.openxmlformats.org/officeDocument/2006/relationships/hyperlink" Target="https://www.youtube.com/watch?v=IRmv-Z--3LA" TargetMode="External"/><Relationship Id="rId2355" Type="http://schemas.openxmlformats.org/officeDocument/2006/relationships/hyperlink" Target="https://www.youtube.com/watch?v=_LGYH4G-LIQ&amp;list=PLFcHFay5s7iQiPa3cq-0jjjUqIe-u41ot&amp;index=81&amp;t=23s" TargetMode="External"/><Relationship Id="rId672" Type="http://schemas.openxmlformats.org/officeDocument/2006/relationships/hyperlink" Target="https://drive.google.com/file/d/1UVOZ7_FlTLriBi3cq-LjZNKXc-6R4Tse/view?usp=drive_link" TargetMode="External"/><Relationship Id="rId1025" Type="http://schemas.openxmlformats.org/officeDocument/2006/relationships/hyperlink" Target="https://www.youtube.com/watch?v=863UIEeTDbY" TargetMode="External"/><Relationship Id="rId2356" Type="http://schemas.openxmlformats.org/officeDocument/2006/relationships/hyperlink" Target="https://drive.google.com/file/d/1FHy-tp-mNPtu8p5WmvJTVL6XS6_cS9HS/view?usp=drive_link" TargetMode="External"/><Relationship Id="rId190" Type="http://schemas.openxmlformats.org/officeDocument/2006/relationships/hyperlink" Target="https://www.youtube.com/watch?v=cvB8b4AACyE" TargetMode="External"/><Relationship Id="rId194" Type="http://schemas.openxmlformats.org/officeDocument/2006/relationships/hyperlink" Target="https://youtu.be/nEsKwIibhZ0?si=DxwC_ywZPnS1IC-N" TargetMode="External"/><Relationship Id="rId193" Type="http://schemas.openxmlformats.org/officeDocument/2006/relationships/hyperlink" Target="https://www.youtube.com/watch?v=A3xPhzs-KBI" TargetMode="External"/><Relationship Id="rId192" Type="http://schemas.openxmlformats.org/officeDocument/2006/relationships/hyperlink" Target="https://drive.google.com/file/d/1xF-hU1EWrfhApjFpuyPE9Dx1Cp6d8uUl/view?usp=drive_link" TargetMode="External"/><Relationship Id="rId191" Type="http://schemas.openxmlformats.org/officeDocument/2006/relationships/hyperlink" Target="https://youtu.be/RiNUTGmqyLE?si=75e-gGiS7njkCeVm" TargetMode="External"/><Relationship Id="rId187" Type="http://schemas.openxmlformats.org/officeDocument/2006/relationships/hyperlink" Target="https://www.youtube.com/watch?v=ZF_cZ-GX9PI" TargetMode="External"/><Relationship Id="rId186" Type="http://schemas.openxmlformats.org/officeDocument/2006/relationships/hyperlink" Target="https://drive.google.com/file/d/1qpgL0OQ7N_bgcON6LTD6hnG0vvBFahiu/view?usp=drive_link" TargetMode="External"/><Relationship Id="rId185" Type="http://schemas.openxmlformats.org/officeDocument/2006/relationships/hyperlink" Target="https://youtu.be/WwEQbsZhSK4?si=dyBqFjYBTkVpCcjR" TargetMode="External"/><Relationship Id="rId184" Type="http://schemas.openxmlformats.org/officeDocument/2006/relationships/hyperlink" Target="https://www.youtube.com/watch?v=d2cnQ5ahHgE" TargetMode="External"/><Relationship Id="rId189" Type="http://schemas.openxmlformats.org/officeDocument/2006/relationships/hyperlink" Target="https://drive.google.com/file/d/1YAWbTlw4fi5tAFTAnbFfEMukzz4H0m6A/view?usp=drive_link" TargetMode="External"/><Relationship Id="rId188" Type="http://schemas.openxmlformats.org/officeDocument/2006/relationships/hyperlink" Target="https://youtu.be/TikkkZoGOqQ?si=CacUydp87Fp6Ki0n" TargetMode="External"/><Relationship Id="rId183" Type="http://schemas.openxmlformats.org/officeDocument/2006/relationships/hyperlink" Target="https://drive.google.com/file/d/1fxPcTlDMeNm-AUKIOBST105W20CA4gK-/view?usp=drive_link" TargetMode="External"/><Relationship Id="rId182" Type="http://schemas.openxmlformats.org/officeDocument/2006/relationships/hyperlink" Target="https://youtu.be/TvnrBcdtcLg?si=Krmkfb2NkrLMcdOU" TargetMode="External"/><Relationship Id="rId181" Type="http://schemas.openxmlformats.org/officeDocument/2006/relationships/hyperlink" Target="https://www.youtube.com/watch?v=0YErxSShF0A" TargetMode="External"/><Relationship Id="rId180" Type="http://schemas.openxmlformats.org/officeDocument/2006/relationships/hyperlink" Target="https://drive.google.com/file/d/1XzRv5E4yH3LSslfSD-ajmfbeutJ_tlzo/view?usp=drive_link" TargetMode="External"/><Relationship Id="rId176" Type="http://schemas.openxmlformats.org/officeDocument/2006/relationships/hyperlink" Target="https://youtu.be/qpvunfo197I?si=KASNcf7xtR3cdOp6" TargetMode="External"/><Relationship Id="rId175" Type="http://schemas.openxmlformats.org/officeDocument/2006/relationships/hyperlink" Target="https://www.youtube.com/watch?v=XOAn5z8mkvI" TargetMode="External"/><Relationship Id="rId174" Type="http://schemas.openxmlformats.org/officeDocument/2006/relationships/hyperlink" Target="https://drive.google.com/file/d/1isWyPgwxSzHjWFJUXhMqs1yEOlbNExJf/view?usp=drive_link" TargetMode="External"/><Relationship Id="rId173" Type="http://schemas.openxmlformats.org/officeDocument/2006/relationships/hyperlink" Target="https://youtu.be/Zo5klmZ5QrE?si=qrzlN_J7Mk5334OO" TargetMode="External"/><Relationship Id="rId179" Type="http://schemas.openxmlformats.org/officeDocument/2006/relationships/hyperlink" Target="https://youtu.be/hzSI88I-dD0?si=qic6Jn699GZPpgMr" TargetMode="External"/><Relationship Id="rId178" Type="http://schemas.openxmlformats.org/officeDocument/2006/relationships/hyperlink" Target="https://www.youtube.com/watch?v=xOxvyeSl0uA" TargetMode="External"/><Relationship Id="rId177" Type="http://schemas.openxmlformats.org/officeDocument/2006/relationships/hyperlink" Target="https://drive.google.com/file/d/1r9yihz0PHDQHVpPyavQE9dDayZt7gsrI/view?usp=drive_link" TargetMode="External"/><Relationship Id="rId1910" Type="http://schemas.openxmlformats.org/officeDocument/2006/relationships/hyperlink" Target="https://www.youtube.com/watch?v=iKy-d5_erhI" TargetMode="External"/><Relationship Id="rId1911" Type="http://schemas.openxmlformats.org/officeDocument/2006/relationships/hyperlink" Target="https://youtu.be/52CL0wREsl0?si=WFOZVt_Tyqgq06RU" TargetMode="External"/><Relationship Id="rId1912" Type="http://schemas.openxmlformats.org/officeDocument/2006/relationships/hyperlink" Target="https://drive.google.com/file/d/169lhGPxqLFCTdpAe8zsYvJqtzNFIycti/view?usp=drive_link" TargetMode="External"/><Relationship Id="rId1913" Type="http://schemas.openxmlformats.org/officeDocument/2006/relationships/hyperlink" Target="https://www.youtube.com/watch?v=p8vIcmr_Pqo" TargetMode="External"/><Relationship Id="rId1914" Type="http://schemas.openxmlformats.org/officeDocument/2006/relationships/hyperlink" Target="https://youtu.be/t7HBKvN8tm4?si=6lk3btfA8o6FGZFG" TargetMode="External"/><Relationship Id="rId1915" Type="http://schemas.openxmlformats.org/officeDocument/2006/relationships/hyperlink" Target="https://drive.google.com/file/d/169ka5Bn3pdRBbyD9l6FiLd9bNaKjudlf/view?usp=drive_link" TargetMode="External"/><Relationship Id="rId1916" Type="http://schemas.openxmlformats.org/officeDocument/2006/relationships/hyperlink" Target="https://www.youtube.com/watch?v=boH4l1SgJbM" TargetMode="External"/><Relationship Id="rId1917" Type="http://schemas.openxmlformats.org/officeDocument/2006/relationships/hyperlink" Target="https://youtu.be/d5RDASltWTg?si=zHCrKwOKSB2kgGdV" TargetMode="External"/><Relationship Id="rId1918" Type="http://schemas.openxmlformats.org/officeDocument/2006/relationships/hyperlink" Target="https://drive.google.com/file/d/16S99FAMO-QZUDq-bR5LFlmoegJIcwmoF/view?usp=drive_link" TargetMode="External"/><Relationship Id="rId1919" Type="http://schemas.openxmlformats.org/officeDocument/2006/relationships/hyperlink" Target="https://www.youtube.com/watch?v=SbpoyXTpC84" TargetMode="External"/><Relationship Id="rId1900" Type="http://schemas.openxmlformats.org/officeDocument/2006/relationships/hyperlink" Target="https://drive.google.com/file/d/169PXTizR-cjzToDzssTEWirn_SWrhome/view?usp=drive_link" TargetMode="External"/><Relationship Id="rId1901" Type="http://schemas.openxmlformats.org/officeDocument/2006/relationships/hyperlink" Target="https://www.youtube.com/watch?v=VYbqG2NuOo8" TargetMode="External"/><Relationship Id="rId1902" Type="http://schemas.openxmlformats.org/officeDocument/2006/relationships/hyperlink" Target="https://youtu.be/GtGV852TMgk?si=nDda42RWmUzl_0fi" TargetMode="External"/><Relationship Id="rId1903" Type="http://schemas.openxmlformats.org/officeDocument/2006/relationships/hyperlink" Target="https://drive.google.com/file/d/15xP_Ehbl7ojOPbYKrCJo1t5Wg4hHy7Z4/view?usp=drive_link" TargetMode="External"/><Relationship Id="rId1904" Type="http://schemas.openxmlformats.org/officeDocument/2006/relationships/hyperlink" Target="https://www.youtube.com/watch?v=oQpKtm5TtxU" TargetMode="External"/><Relationship Id="rId1905" Type="http://schemas.openxmlformats.org/officeDocument/2006/relationships/hyperlink" Target="https://youtu.be/a-HdOCJBEgk?si=6-455y5jhNSxGUsF" TargetMode="External"/><Relationship Id="rId1906" Type="http://schemas.openxmlformats.org/officeDocument/2006/relationships/hyperlink" Target="https://drive.google.com/file/d/15u6KGXFiw6ckjXvsZyBnJbw3llpdO4Sl/view?usp=drive_link" TargetMode="External"/><Relationship Id="rId1907" Type="http://schemas.openxmlformats.org/officeDocument/2006/relationships/hyperlink" Target="https://www.youtube.com/watch?v=v9NLtiVt3XY" TargetMode="External"/><Relationship Id="rId1908" Type="http://schemas.openxmlformats.org/officeDocument/2006/relationships/hyperlink" Target="https://youtu.be/SSG8rZ4LI0M?si=5TAcTAfZ70lzwUTB" TargetMode="External"/><Relationship Id="rId1909" Type="http://schemas.openxmlformats.org/officeDocument/2006/relationships/hyperlink" Target="https://drive.google.com/file/d/16CdkWHLH0ZXXMzrk1-fsQ0XdjImrXCAQ/view?usp=drive_link" TargetMode="External"/><Relationship Id="rId198" Type="http://schemas.openxmlformats.org/officeDocument/2006/relationships/hyperlink" Target="https://drive.google.com/file/d/1pLBRQActoxiai-hjSuInldhk8xwlYKHM/view?usp=drive_link" TargetMode="External"/><Relationship Id="rId197" Type="http://schemas.openxmlformats.org/officeDocument/2006/relationships/hyperlink" Target="https://youtu.be/ousv6kOALPw?si=NGxXXGcKOoN29v1e" TargetMode="External"/><Relationship Id="rId196" Type="http://schemas.openxmlformats.org/officeDocument/2006/relationships/hyperlink" Target="https://www.youtube.com/watch?v=EgaepnLuDZQ" TargetMode="External"/><Relationship Id="rId195" Type="http://schemas.openxmlformats.org/officeDocument/2006/relationships/hyperlink" Target="https://drive.google.com/file/d/1uT6G-1AYotbGI3DolhlqJvg6TNz20zYC/view?usp=drive_link" TargetMode="External"/><Relationship Id="rId199" Type="http://schemas.openxmlformats.org/officeDocument/2006/relationships/hyperlink" Target="https://www.youtube.com/watch?v=nKBUR8yYDfM" TargetMode="External"/><Relationship Id="rId150" Type="http://schemas.openxmlformats.org/officeDocument/2006/relationships/hyperlink" Target="https://drive.google.com/file/d/1K9VsBKQr0BUKKp-QIfDxFORlmhrz4TjT/view?usp=drive_link" TargetMode="External"/><Relationship Id="rId149" Type="http://schemas.openxmlformats.org/officeDocument/2006/relationships/hyperlink" Target="https://youtu.be/bYOP2Zv86mo?si=DuD67_DgICk8spzd" TargetMode="External"/><Relationship Id="rId148" Type="http://schemas.openxmlformats.org/officeDocument/2006/relationships/hyperlink" Target="https://www.youtube.com/watch?v=PL9UYj2awDc" TargetMode="External"/><Relationship Id="rId1090" Type="http://schemas.openxmlformats.org/officeDocument/2006/relationships/hyperlink" Target="https://www.youtube.com/watch?v=KbFwLvCOBUI" TargetMode="External"/><Relationship Id="rId1091" Type="http://schemas.openxmlformats.org/officeDocument/2006/relationships/hyperlink" Target="https://www.youtube.com/watch?v=x3o8oeDA-IY" TargetMode="External"/><Relationship Id="rId1092" Type="http://schemas.openxmlformats.org/officeDocument/2006/relationships/hyperlink" Target="https://drive.google.com/file/d/1kJcznlKscuSoJOys9r5ReWrsWQVBaDI-/view?usp=drive_link" TargetMode="External"/><Relationship Id="rId1093" Type="http://schemas.openxmlformats.org/officeDocument/2006/relationships/hyperlink" Target="https://www.youtube.com/watch?v=ZIqW_sXymrM" TargetMode="External"/><Relationship Id="rId1094" Type="http://schemas.openxmlformats.org/officeDocument/2006/relationships/hyperlink" Target="https://www.youtube.com/watch?v=4QNYR0TNxrY" TargetMode="External"/><Relationship Id="rId143" Type="http://schemas.openxmlformats.org/officeDocument/2006/relationships/hyperlink" Target="https://youtu.be/s_2MZufDAdY?si=i2vNXtJEvFSMI6hu" TargetMode="External"/><Relationship Id="rId1095" Type="http://schemas.openxmlformats.org/officeDocument/2006/relationships/hyperlink" Target="https://drive.google.com/file/d/1mzwHGpducTq87d3faOty-h9fqdAGIMgh/view?usp=drive_link" TargetMode="External"/><Relationship Id="rId142" Type="http://schemas.openxmlformats.org/officeDocument/2006/relationships/hyperlink" Target="https://www.youtube.com/watch?v=f15zA0PhSek" TargetMode="External"/><Relationship Id="rId1096" Type="http://schemas.openxmlformats.org/officeDocument/2006/relationships/hyperlink" Target="https://www.youtube.com/watch?v=STcsaKuW-24" TargetMode="External"/><Relationship Id="rId141" Type="http://schemas.openxmlformats.org/officeDocument/2006/relationships/hyperlink" Target="https://drive.google.com/file/d/1QSDrasoy5S-wDxMCHZI4CCYBWRBPjCos/view?usp=drive_link" TargetMode="External"/><Relationship Id="rId1097" Type="http://schemas.openxmlformats.org/officeDocument/2006/relationships/hyperlink" Target="https://www.youtube.com/watch?v=upU1PeFoO2M" TargetMode="External"/><Relationship Id="rId140" Type="http://schemas.openxmlformats.org/officeDocument/2006/relationships/hyperlink" Target="https://youtu.be/l8LlVPhs7a8?si=z5d_GdOznckjsUEN" TargetMode="External"/><Relationship Id="rId1098" Type="http://schemas.openxmlformats.org/officeDocument/2006/relationships/hyperlink" Target="https://drive.google.com/file/d/1Eew2vzQIG-3UXSJesFtlG2nOcinxbBvu/view?usp=drive_link" TargetMode="External"/><Relationship Id="rId147" Type="http://schemas.openxmlformats.org/officeDocument/2006/relationships/hyperlink" Target="https://drive.google.com/file/d/1IU6Mr_w_lfUw_p7ioB_U3HCco2FbLxFK/view?usp=drive_link" TargetMode="External"/><Relationship Id="rId1099" Type="http://schemas.openxmlformats.org/officeDocument/2006/relationships/hyperlink" Target="https://www.youtube.com/watch?v=vl9o9XEfXtw" TargetMode="External"/><Relationship Id="rId146" Type="http://schemas.openxmlformats.org/officeDocument/2006/relationships/hyperlink" Target="https://youtu.be/JDLwAc6J4Qk?si=8Aknt2GsFj7IIwJc" TargetMode="External"/><Relationship Id="rId145" Type="http://schemas.openxmlformats.org/officeDocument/2006/relationships/hyperlink" Target="https://www.youtube.com/watch?v=1c5HY3z4k8M" TargetMode="External"/><Relationship Id="rId144" Type="http://schemas.openxmlformats.org/officeDocument/2006/relationships/hyperlink" Target="https://drive.google.com/file/d/17NpjDr79Be3YZM7fvG25Abku7TcYd0Vv/view?usp=drive_link" TargetMode="External"/><Relationship Id="rId139" Type="http://schemas.openxmlformats.org/officeDocument/2006/relationships/hyperlink" Target="https://www.youtube.com/watch?v=vkhYFml0w6c" TargetMode="External"/><Relationship Id="rId138" Type="http://schemas.openxmlformats.org/officeDocument/2006/relationships/hyperlink" Target="https://drive.google.com/file/d/1DLNGV5EE7R0qqjcHN2j-v3ysCGohgVvA/view?usp=drive_link" TargetMode="External"/><Relationship Id="rId137" Type="http://schemas.openxmlformats.org/officeDocument/2006/relationships/hyperlink" Target="https://youtu.be/uY_IA5FA6uU?si=Lcvj-2aLuXp6Hgi7" TargetMode="External"/><Relationship Id="rId1080" Type="http://schemas.openxmlformats.org/officeDocument/2006/relationships/hyperlink" Target="https://drive.google.com/file/d/1ceWNJjuwWBUU2Z_U-6hqnsYzsrNFO--u/view?usp=drive_link" TargetMode="External"/><Relationship Id="rId1081" Type="http://schemas.openxmlformats.org/officeDocument/2006/relationships/hyperlink" Target="https://www.youtube.com/watch?v=7QMoNY6FzvM" TargetMode="External"/><Relationship Id="rId1082" Type="http://schemas.openxmlformats.org/officeDocument/2006/relationships/hyperlink" Target="https://www.youtube.com/watch?v=khifQZ85BDY" TargetMode="External"/><Relationship Id="rId1083" Type="http://schemas.openxmlformats.org/officeDocument/2006/relationships/hyperlink" Target="https://drive.google.com/file/d/1ooIHenQCtKoBHKTLJZRbnmZzszyUZaaC/view?usp=drive_link" TargetMode="External"/><Relationship Id="rId132" Type="http://schemas.openxmlformats.org/officeDocument/2006/relationships/hyperlink" Target="https://drive.google.com/file/d/15s5jl_LmpCk01o9Zt6UgFGkWwMPk8VH0/view?usp=drive_link" TargetMode="External"/><Relationship Id="rId1084" Type="http://schemas.openxmlformats.org/officeDocument/2006/relationships/hyperlink" Target="https://www.youtube.com/watch?v=lUA1LYCoIAg" TargetMode="External"/><Relationship Id="rId131" Type="http://schemas.openxmlformats.org/officeDocument/2006/relationships/hyperlink" Target="https://youtu.be/cnvrgTyifoc?si=iw525p3WQYVUAQYg" TargetMode="External"/><Relationship Id="rId1085" Type="http://schemas.openxmlformats.org/officeDocument/2006/relationships/hyperlink" Target="https://www.youtube.com/watch?v=VxamcgK50m4" TargetMode="External"/><Relationship Id="rId130" Type="http://schemas.openxmlformats.org/officeDocument/2006/relationships/hyperlink" Target="https://www.youtube.com/watch?v=y7QLay8wrW8" TargetMode="External"/><Relationship Id="rId1086" Type="http://schemas.openxmlformats.org/officeDocument/2006/relationships/hyperlink" Target="https://drive.google.com/file/d/1mpl0lc6VIiYcndad4rddos-le_twd_fz/view?usp=drive_link" TargetMode="External"/><Relationship Id="rId1087" Type="http://schemas.openxmlformats.org/officeDocument/2006/relationships/hyperlink" Target="https://www.youtube.com/watch?v=2ZzuZvz33X0" TargetMode="External"/><Relationship Id="rId136" Type="http://schemas.openxmlformats.org/officeDocument/2006/relationships/hyperlink" Target="https://www.youtube.com/watch?v=pbLiN8D9gAk" TargetMode="External"/><Relationship Id="rId1088" Type="http://schemas.openxmlformats.org/officeDocument/2006/relationships/hyperlink" Target="https://www.youtube.com/watch?v=4y02Y8yq5rk" TargetMode="External"/><Relationship Id="rId135" Type="http://schemas.openxmlformats.org/officeDocument/2006/relationships/hyperlink" Target="https://drive.google.com/file/d/1jD0wrq5-uEccyCZScaCSkC84ULxr4QS6/view?usp=drive_link" TargetMode="External"/><Relationship Id="rId1089" Type="http://schemas.openxmlformats.org/officeDocument/2006/relationships/hyperlink" Target="https://drive.google.com/file/d/1B3EYcjbq907S02T7gYOYBG8XGRdR-DEA/view?usp=drive_link" TargetMode="External"/><Relationship Id="rId134" Type="http://schemas.openxmlformats.org/officeDocument/2006/relationships/hyperlink" Target="https://youtu.be/l89zYiwMx8M?si=Pu1ixDBIqey-6xFC" TargetMode="External"/><Relationship Id="rId133" Type="http://schemas.openxmlformats.org/officeDocument/2006/relationships/hyperlink" Target="https://www.youtube.com/watch?v=wo7DSaPP8hQ" TargetMode="External"/><Relationship Id="rId172" Type="http://schemas.openxmlformats.org/officeDocument/2006/relationships/hyperlink" Target="https://www.youtube.com/watch?v=SgKBBUFaGb4" TargetMode="External"/><Relationship Id="rId171" Type="http://schemas.openxmlformats.org/officeDocument/2006/relationships/hyperlink" Target="https://drive.google.com/file/d/1S0QcqjOcA1yYGHyH0TCf1odc8a5h6yOG/view?usp=drive_link" TargetMode="External"/><Relationship Id="rId170" Type="http://schemas.openxmlformats.org/officeDocument/2006/relationships/hyperlink" Target="https://youtu.be/4Yg4CYXzyWs?si=KwAeWz7vi2raGUxA" TargetMode="External"/><Relationship Id="rId165" Type="http://schemas.openxmlformats.org/officeDocument/2006/relationships/hyperlink" Target="https://drive.google.com/file/d/1yKvHGZHk49MEW5KUUx4qosspojkyNRN0/view?usp=drive_link" TargetMode="External"/><Relationship Id="rId164" Type="http://schemas.openxmlformats.org/officeDocument/2006/relationships/hyperlink" Target="https://youtu.be/OLUVROf1Q1Q?si=z1r0IhzulJLByCn5" TargetMode="External"/><Relationship Id="rId163" Type="http://schemas.openxmlformats.org/officeDocument/2006/relationships/hyperlink" Target="https://www.youtube.com/watch?v=uQs100shv-A" TargetMode="External"/><Relationship Id="rId162" Type="http://schemas.openxmlformats.org/officeDocument/2006/relationships/hyperlink" Target="https://drive.google.com/file/d/1-xM0HgNJWGA5HW8wwgscGndE6gqhy9Om/view?usp=drive_link" TargetMode="External"/><Relationship Id="rId169" Type="http://schemas.openxmlformats.org/officeDocument/2006/relationships/hyperlink" Target="https://www.youtube.com/watch?v=adPgapI-h3g" TargetMode="External"/><Relationship Id="rId168" Type="http://schemas.openxmlformats.org/officeDocument/2006/relationships/hyperlink" Target="https://drive.google.com/file/d/17tFV6sYrhy19kQaTmzEui3Gms_VRjcYj/view?usp=drive_link" TargetMode="External"/><Relationship Id="rId167" Type="http://schemas.openxmlformats.org/officeDocument/2006/relationships/hyperlink" Target="https://youtu.be/wTqRxQqe7HA?si=1oOolPGUzO-ZVrdz" TargetMode="External"/><Relationship Id="rId166" Type="http://schemas.openxmlformats.org/officeDocument/2006/relationships/hyperlink" Target="https://www.youtube.com/watch?v=Dq0xFgQB9qo" TargetMode="External"/><Relationship Id="rId161" Type="http://schemas.openxmlformats.org/officeDocument/2006/relationships/hyperlink" Target="https://youtu.be/gjTBgzsyXRg?si=XcQH7cp2rDdcg8bq" TargetMode="External"/><Relationship Id="rId160" Type="http://schemas.openxmlformats.org/officeDocument/2006/relationships/hyperlink" Target="https://www.youtube.com/watch?v=zKotuhQWIRg" TargetMode="External"/><Relationship Id="rId159" Type="http://schemas.openxmlformats.org/officeDocument/2006/relationships/hyperlink" Target="https://drive.google.com/file/d/1x_sfwyaTRSPrI0DyreEnNs7NBbkqF6qr/view?usp=drive_link" TargetMode="External"/><Relationship Id="rId154" Type="http://schemas.openxmlformats.org/officeDocument/2006/relationships/hyperlink" Target="https://www.youtube.com/watch?v=YZBStgZGyDY" TargetMode="External"/><Relationship Id="rId153" Type="http://schemas.openxmlformats.org/officeDocument/2006/relationships/hyperlink" Target="https://drive.google.com/file/d/1jGGyEpAjxq2C3ydf26v-vc2UGZeSDzrv/view?usp=drive_link" TargetMode="External"/><Relationship Id="rId152" Type="http://schemas.openxmlformats.org/officeDocument/2006/relationships/hyperlink" Target="https://youtu.be/rYxjls90MJM?si=zYATrbxiWmlXCxbH" TargetMode="External"/><Relationship Id="rId151" Type="http://schemas.openxmlformats.org/officeDocument/2006/relationships/hyperlink" Target="https://www.youtube.com/watch?v=Z7C69xP08d8" TargetMode="External"/><Relationship Id="rId158" Type="http://schemas.openxmlformats.org/officeDocument/2006/relationships/hyperlink" Target="https://youtu.be/1ht1Ckz5xb8?si=jAQGZm2Af0VGsHqK" TargetMode="External"/><Relationship Id="rId157" Type="http://schemas.openxmlformats.org/officeDocument/2006/relationships/hyperlink" Target="https://www.youtube.com/watch?v=qsL_5Y8uWPU" TargetMode="External"/><Relationship Id="rId156" Type="http://schemas.openxmlformats.org/officeDocument/2006/relationships/hyperlink" Target="https://drive.google.com/file/d/1ef92tGK-x88Z1mKUeRXkg4bS10sGa_Nd/view" TargetMode="External"/><Relationship Id="rId155" Type="http://schemas.openxmlformats.org/officeDocument/2006/relationships/hyperlink" Target="https://youtu.be/YoFwbitkiKo?si=SlHj0cI4pA7HD4Pt" TargetMode="External"/><Relationship Id="rId1972" Type="http://schemas.openxmlformats.org/officeDocument/2006/relationships/hyperlink" Target="https://drive.google.com/file/d/17XnHZ0MySWGrYzt_6sq_19WHc7TZHJj9/view?usp=drive_link" TargetMode="External"/><Relationship Id="rId1973" Type="http://schemas.openxmlformats.org/officeDocument/2006/relationships/hyperlink" Target="https://www.youtube.com/watch?v=2egl_5c8i-g" TargetMode="External"/><Relationship Id="rId1974" Type="http://schemas.openxmlformats.org/officeDocument/2006/relationships/hyperlink" Target="https://youtu.be/J7ojsxQFz90?si=SOYCGSPTK6XfqrRD" TargetMode="External"/><Relationship Id="rId1975" Type="http://schemas.openxmlformats.org/officeDocument/2006/relationships/hyperlink" Target="https://drive.google.com/file/d/17W-lmFbadfw47t8rs_gfCS7atC4uwOH9/view?usp=drive_link" TargetMode="External"/><Relationship Id="rId1976" Type="http://schemas.openxmlformats.org/officeDocument/2006/relationships/hyperlink" Target="https://www.youtube.com/watch?v=Fvi9A_tEmXQ" TargetMode="External"/><Relationship Id="rId1977" Type="http://schemas.openxmlformats.org/officeDocument/2006/relationships/hyperlink" Target="https://youtu.be/3wGRvJ0giak?si=iZx-fXOnRqdJl5OE" TargetMode="External"/><Relationship Id="rId1978" Type="http://schemas.openxmlformats.org/officeDocument/2006/relationships/hyperlink" Target="https://drive.google.com/file/d/17bmCC4j0rYFUSXD9LOfuUXUKLaGhzd3p/view?usp=drive_link" TargetMode="External"/><Relationship Id="rId1979" Type="http://schemas.openxmlformats.org/officeDocument/2006/relationships/hyperlink" Target="https://www.youtube.com/watch?v=3E8BO7VRMEA" TargetMode="External"/><Relationship Id="rId1970" Type="http://schemas.openxmlformats.org/officeDocument/2006/relationships/hyperlink" Target="https://www.youtube.com/watch?v=qafPcWNUiM8" TargetMode="External"/><Relationship Id="rId1971" Type="http://schemas.openxmlformats.org/officeDocument/2006/relationships/hyperlink" Target="https://youtu.be/iBM5WYkIlms?si=8t290TSQZ1GiD6l2" TargetMode="External"/><Relationship Id="rId1961" Type="http://schemas.openxmlformats.org/officeDocument/2006/relationships/hyperlink" Target="https://www.youtube.com/watch?v=cqK3uRoPtk0" TargetMode="External"/><Relationship Id="rId1962" Type="http://schemas.openxmlformats.org/officeDocument/2006/relationships/hyperlink" Target="https://youtu.be/vDJ5RlGi1Cg?si=TNJmkKQHE2OFMSlY" TargetMode="External"/><Relationship Id="rId1963" Type="http://schemas.openxmlformats.org/officeDocument/2006/relationships/hyperlink" Target="https://drive.google.com/file/d/17VV0JLRfynuDemvoWYVX4mUqJTrrjev8/view?usp=drive_link" TargetMode="External"/><Relationship Id="rId1964" Type="http://schemas.openxmlformats.org/officeDocument/2006/relationships/hyperlink" Target="https://www.youtube.com/watch?v=uXtxKxYl1Iw" TargetMode="External"/><Relationship Id="rId1965" Type="http://schemas.openxmlformats.org/officeDocument/2006/relationships/hyperlink" Target="https://youtu.be/3T9BWVSPYTk?si=7oJPrsaVdcs7IL12" TargetMode="External"/><Relationship Id="rId1966" Type="http://schemas.openxmlformats.org/officeDocument/2006/relationships/hyperlink" Target="https://drive.google.com/file/d/17PELQfGzu9E82_6-kyXmybXEE_O540-1/view?usp=drive_link" TargetMode="External"/><Relationship Id="rId1967" Type="http://schemas.openxmlformats.org/officeDocument/2006/relationships/hyperlink" Target="https://www.youtube.com/watch?v=d2STHFVHGAg" TargetMode="External"/><Relationship Id="rId1968" Type="http://schemas.openxmlformats.org/officeDocument/2006/relationships/hyperlink" Target="https://youtu.be/O6GAwDwC7A8?si=oltt3XLLY7K3Uz52" TargetMode="External"/><Relationship Id="rId1969" Type="http://schemas.openxmlformats.org/officeDocument/2006/relationships/hyperlink" Target="https://drive.google.com/file/d/17H2T_RZD6oBvNQ99y0Ii6vZN9C8wAGi4/view?usp=drive_link" TargetMode="External"/><Relationship Id="rId1960" Type="http://schemas.openxmlformats.org/officeDocument/2006/relationships/hyperlink" Target="https://drive.google.com/file/d/171odJR4umZrPgUa0jWs07LQ8JZUwJXWH/view?usp=drive_link" TargetMode="External"/><Relationship Id="rId1510" Type="http://schemas.openxmlformats.org/officeDocument/2006/relationships/hyperlink" Target="https://drive.google.com/file/d/1abXe2W5sf-Sq_7LRUnj7UvFjbtC3tZ2z/view?usp=drive_link" TargetMode="External"/><Relationship Id="rId1994" Type="http://schemas.openxmlformats.org/officeDocument/2006/relationships/hyperlink" Target="https://www.youtube.com/watch?v=UAOJgqdsK9w" TargetMode="External"/><Relationship Id="rId1511" Type="http://schemas.openxmlformats.org/officeDocument/2006/relationships/hyperlink" Target="https://www.youtube.com/watch?v=qNKOi08NxHs" TargetMode="External"/><Relationship Id="rId1995" Type="http://schemas.openxmlformats.org/officeDocument/2006/relationships/hyperlink" Target="https://youtu.be/XZmnn9IZyas?si=iwJ4fhRIFPs4YSB-" TargetMode="External"/><Relationship Id="rId1512" Type="http://schemas.openxmlformats.org/officeDocument/2006/relationships/hyperlink" Target="https://www.youtube.com/watch?v=H0p_07_LwN4" TargetMode="External"/><Relationship Id="rId1996" Type="http://schemas.openxmlformats.org/officeDocument/2006/relationships/hyperlink" Target="https://drive.google.com/file/d/188B9Ce8xSm4AJr6zIJwCQDtI0WDo4CTe/view?usp=drive_link" TargetMode="External"/><Relationship Id="rId1513" Type="http://schemas.openxmlformats.org/officeDocument/2006/relationships/hyperlink" Target="https://drive.google.com/file/d/1911WkNJWSLsoCerPSvgW2Pc5yRBqhgpm/view?usp=drive_link" TargetMode="External"/><Relationship Id="rId1997" Type="http://schemas.openxmlformats.org/officeDocument/2006/relationships/hyperlink" Target="https://www.youtube.com/watch?v=rLdoKZ7w0xI" TargetMode="External"/><Relationship Id="rId1514" Type="http://schemas.openxmlformats.org/officeDocument/2006/relationships/hyperlink" Target="https://www.youtube.com/watch?v=sRVGcYGjUk8" TargetMode="External"/><Relationship Id="rId1998" Type="http://schemas.openxmlformats.org/officeDocument/2006/relationships/hyperlink" Target="https://youtu.be/8rMVQSA43ng?si=BZ0i5YCWNjFbx_Q9" TargetMode="External"/><Relationship Id="rId1515" Type="http://schemas.openxmlformats.org/officeDocument/2006/relationships/hyperlink" Target="https://www.youtube.com/watch?v=rU6DE_XmtF4" TargetMode="External"/><Relationship Id="rId1999" Type="http://schemas.openxmlformats.org/officeDocument/2006/relationships/hyperlink" Target="https://drive.google.com/file/d/17yFwMcOPEHZ7e8fVoNzI3BZ71l74oVii/view?usp=drive_link" TargetMode="External"/><Relationship Id="rId1516" Type="http://schemas.openxmlformats.org/officeDocument/2006/relationships/hyperlink" Target="https://drive.google.com/file/d/1_Nmef27m4RWw5z_NevZPG-8hYF5H8DSC/view?usp=drive_link" TargetMode="External"/><Relationship Id="rId1517" Type="http://schemas.openxmlformats.org/officeDocument/2006/relationships/hyperlink" Target="https://www.youtube.com/watch?v=iHXdzfF7UEs" TargetMode="External"/><Relationship Id="rId1518" Type="http://schemas.openxmlformats.org/officeDocument/2006/relationships/hyperlink" Target="https://www.youtube.com/watch?v=h7_bG4O1rzE" TargetMode="External"/><Relationship Id="rId1519" Type="http://schemas.openxmlformats.org/officeDocument/2006/relationships/hyperlink" Target="https://drive.google.com/file/d/1TVyXHrdS4-yikTvw7ULviuhZjqDE_qfH/view?usp=drive_link" TargetMode="External"/><Relationship Id="rId1990" Type="http://schemas.openxmlformats.org/officeDocument/2006/relationships/hyperlink" Target="https://drive.google.com/file/d/17vvkFWYoiEEKD850A_K6nJvWdyEcNv31/view?usp=drive_link" TargetMode="External"/><Relationship Id="rId1991" Type="http://schemas.openxmlformats.org/officeDocument/2006/relationships/hyperlink" Target="https://www.youtube.com/watch?v=3VXhi_0Mclg" TargetMode="External"/><Relationship Id="rId1992" Type="http://schemas.openxmlformats.org/officeDocument/2006/relationships/hyperlink" Target="https://youtu.be/Hj7cypnyTOA?si=hRbTHfensIv3QDCi" TargetMode="External"/><Relationship Id="rId1993" Type="http://schemas.openxmlformats.org/officeDocument/2006/relationships/hyperlink" Target="https://drive.google.com/file/d/17rBXhUmpDql_nF_LuLSayagCsLP2sKRv/view?usp=drive_link" TargetMode="External"/><Relationship Id="rId1983" Type="http://schemas.openxmlformats.org/officeDocument/2006/relationships/hyperlink" Target="https://youtu.be/QDtpqi2nkYo?si=R2WmJa-5Fv-OoA-s" TargetMode="External"/><Relationship Id="rId1500" Type="http://schemas.openxmlformats.org/officeDocument/2006/relationships/hyperlink" Target="https://drive.google.com/file/d/1hf6xqiXEcGP0gjphmzG69ZIzoVob4Z8K/view?usp=drive_link" TargetMode="External"/><Relationship Id="rId1984" Type="http://schemas.openxmlformats.org/officeDocument/2006/relationships/hyperlink" Target="https://drive.google.com/file/d/17e3PfKOAhrbFb7aq0gv3k6Z2SxBoFSrq/view?usp=drive_link" TargetMode="External"/><Relationship Id="rId1501" Type="http://schemas.openxmlformats.org/officeDocument/2006/relationships/hyperlink" Target="https://www.youtube.com/watch?v=pPnxPrhf6Ww" TargetMode="External"/><Relationship Id="rId1985" Type="http://schemas.openxmlformats.org/officeDocument/2006/relationships/hyperlink" Target="https://www.youtube.com/watch?v=nb3m_Q7rfT4" TargetMode="External"/><Relationship Id="rId1502" Type="http://schemas.openxmlformats.org/officeDocument/2006/relationships/hyperlink" Target="https://drive.google.com/file/d/1PgmYzbuqrGdi3GA5udkJ4TNhaQAbVY63/view?usp=drive_link" TargetMode="External"/><Relationship Id="rId1986" Type="http://schemas.openxmlformats.org/officeDocument/2006/relationships/hyperlink" Target="https://youtu.be/3j7UVjHOhpY?si=v1vMM_bWIXwN7O5q" TargetMode="External"/><Relationship Id="rId1503" Type="http://schemas.openxmlformats.org/officeDocument/2006/relationships/hyperlink" Target="https://www.youtube.com/watch?v=eLyLbaXfJXo" TargetMode="External"/><Relationship Id="rId1987" Type="http://schemas.openxmlformats.org/officeDocument/2006/relationships/hyperlink" Target="https://drive.google.com/file/d/17cHfq4Lrl-p0ExkCXY8z5QeAxpDqc_UO/view?usp=drive_link" TargetMode="External"/><Relationship Id="rId1504" Type="http://schemas.openxmlformats.org/officeDocument/2006/relationships/hyperlink" Target="https://drive.google.com/file/d/1z02v3J9OPwYKmyUo9u7cVgAoPEfn8CDS/view?usp=drive_link" TargetMode="External"/><Relationship Id="rId1988" Type="http://schemas.openxmlformats.org/officeDocument/2006/relationships/hyperlink" Target="https://www.youtube.com/watch?v=RYSN1CARHtE" TargetMode="External"/><Relationship Id="rId1505" Type="http://schemas.openxmlformats.org/officeDocument/2006/relationships/hyperlink" Target="https://www.youtube.com/watch?v=E4HAYd0QnRc" TargetMode="External"/><Relationship Id="rId1989" Type="http://schemas.openxmlformats.org/officeDocument/2006/relationships/hyperlink" Target="https://youtu.be/jj6B8HRemE8?si=_3avo5ahO6sm70i7" TargetMode="External"/><Relationship Id="rId1506" Type="http://schemas.openxmlformats.org/officeDocument/2006/relationships/hyperlink" Target="https://drive.google.com/file/d/1KqgbZizSYQHyxRK4z-qTab34KTx84cUy/view?usp=drive_link" TargetMode="External"/><Relationship Id="rId1507" Type="http://schemas.openxmlformats.org/officeDocument/2006/relationships/hyperlink" Target="https://www.youtube.com/watch?v=dvoHB9djouc" TargetMode="External"/><Relationship Id="rId1508" Type="http://schemas.openxmlformats.org/officeDocument/2006/relationships/hyperlink" Target="https://drive.google.com/file/d/1wLB3PxWitS6K6Iy9guvORPTeNIa0HswU/view?usp=drive_link" TargetMode="External"/><Relationship Id="rId1509" Type="http://schemas.openxmlformats.org/officeDocument/2006/relationships/hyperlink" Target="https://www.youtube.com/watch?v=PWiWkqHmum0" TargetMode="External"/><Relationship Id="rId1980" Type="http://schemas.openxmlformats.org/officeDocument/2006/relationships/hyperlink" Target="https://youtu.be/88XvUmoQQ-I?si=2rJoCM_vRDPHKG99" TargetMode="External"/><Relationship Id="rId1981" Type="http://schemas.openxmlformats.org/officeDocument/2006/relationships/hyperlink" Target="https://drive.google.com/file/d/17b2hvit0HkinJN7qgCilEgBHnxHKkXpQ/view?usp=drive_link" TargetMode="External"/><Relationship Id="rId1982" Type="http://schemas.openxmlformats.org/officeDocument/2006/relationships/hyperlink" Target="https://www.youtube.com/watch?v=fx3TtExi9e8" TargetMode="External"/><Relationship Id="rId1930" Type="http://schemas.openxmlformats.org/officeDocument/2006/relationships/hyperlink" Target="https://drive.google.com/file/d/16cLz5GbjLihieoucUDpfy3w7MYMDuq6A/view?usp=drive_link" TargetMode="External"/><Relationship Id="rId1931" Type="http://schemas.openxmlformats.org/officeDocument/2006/relationships/hyperlink" Target="https://www.youtube.com/watch?v=ccrYD6iX_SY" TargetMode="External"/><Relationship Id="rId1932" Type="http://schemas.openxmlformats.org/officeDocument/2006/relationships/hyperlink" Target="https://youtu.be/M6uZ25v2Oao?si=jMpZtLJihlm3uP_W" TargetMode="External"/><Relationship Id="rId1933" Type="http://schemas.openxmlformats.org/officeDocument/2006/relationships/hyperlink" Target="https://drive.google.com/file/d/16c08QHMZrDgAFOjHmZb8GBe1-_b2VmKU/view?usp=drive_link" TargetMode="External"/><Relationship Id="rId1934" Type="http://schemas.openxmlformats.org/officeDocument/2006/relationships/hyperlink" Target="https://www.youtube.com/watch?v=8TIben0bJpU" TargetMode="External"/><Relationship Id="rId1935" Type="http://schemas.openxmlformats.org/officeDocument/2006/relationships/hyperlink" Target="https://youtu.be/plf7fV_8CU0?si=OPASSgvfDboNs86h" TargetMode="External"/><Relationship Id="rId1936" Type="http://schemas.openxmlformats.org/officeDocument/2006/relationships/hyperlink" Target="https://drive.google.com/file/d/16VlGyKzgq_eW3SqM6Q7g1BPl1rGyt8wn/view?usp=drive_link" TargetMode="External"/><Relationship Id="rId1937" Type="http://schemas.openxmlformats.org/officeDocument/2006/relationships/hyperlink" Target="https://www.youtube.com/watch?v=udG9KhNMKJw" TargetMode="External"/><Relationship Id="rId1938" Type="http://schemas.openxmlformats.org/officeDocument/2006/relationships/hyperlink" Target="https://youtu.be/kBzSIwbSZkI?si=lB3jRZLMlgDFHicV" TargetMode="External"/><Relationship Id="rId1939" Type="http://schemas.openxmlformats.org/officeDocument/2006/relationships/hyperlink" Target="https://drive.google.com/file/d/16j8ArHQi0ewjWVCka3PU83YoiPxBSgec/view?usp=drive_link" TargetMode="External"/><Relationship Id="rId1920" Type="http://schemas.openxmlformats.org/officeDocument/2006/relationships/hyperlink" Target="https://youtu.be/pMTT1mdc_ig?si=1X1wr1-1DRlaA1OH" TargetMode="External"/><Relationship Id="rId1921" Type="http://schemas.openxmlformats.org/officeDocument/2006/relationships/hyperlink" Target="https://drive.google.com/file/d/16KX2j2wbrJ4CGHCPqBSCFjTYayygq5Px/view?usp=drive_link" TargetMode="External"/><Relationship Id="rId1922" Type="http://schemas.openxmlformats.org/officeDocument/2006/relationships/hyperlink" Target="https://www.youtube.com/watch?v=Xqfcy1rqMbI" TargetMode="External"/><Relationship Id="rId1923" Type="http://schemas.openxmlformats.org/officeDocument/2006/relationships/hyperlink" Target="https://youtu.be/5PlmDYNT0_8?si=cfQMq0KQtZ0HNqmY" TargetMode="External"/><Relationship Id="rId1924" Type="http://schemas.openxmlformats.org/officeDocument/2006/relationships/hyperlink" Target="https://drive.google.com/file/d/16DbgbypXeaHBfWdfaAknzN7PL3lH58uD/view?usp=drive_link" TargetMode="External"/><Relationship Id="rId1925" Type="http://schemas.openxmlformats.org/officeDocument/2006/relationships/hyperlink" Target="https://www.youtube.com/watch?v=W7DmsJKLoxc" TargetMode="External"/><Relationship Id="rId1926" Type="http://schemas.openxmlformats.org/officeDocument/2006/relationships/hyperlink" Target="https://youtu.be/mgLGqkBd1bs?si=__IECJMw2UFnGCnU" TargetMode="External"/><Relationship Id="rId1927" Type="http://schemas.openxmlformats.org/officeDocument/2006/relationships/hyperlink" Target="https://drive.google.com/file/d/16USjsQ_ujt_xfSGfnGiCKUJ76n7bwMUd/view?usp=drive_link" TargetMode="External"/><Relationship Id="rId1928" Type="http://schemas.openxmlformats.org/officeDocument/2006/relationships/hyperlink" Target="https://www.youtube.com/watch?v=l9ft9jpriNA" TargetMode="External"/><Relationship Id="rId1929" Type="http://schemas.openxmlformats.org/officeDocument/2006/relationships/hyperlink" Target="https://youtu.be/2P5qwF8MS4g?si=OTnDGQN1DlUbh1qu" TargetMode="External"/><Relationship Id="rId1950" Type="http://schemas.openxmlformats.org/officeDocument/2006/relationships/hyperlink" Target="https://youtu.be/J_vOTB6cNyo?si=XrtBgehhwwURb-UN" TargetMode="External"/><Relationship Id="rId1951" Type="http://schemas.openxmlformats.org/officeDocument/2006/relationships/hyperlink" Target="https://drive.google.com/file/d/16v55znFOinIexLOjaalGfissL9ufWep9/view?usp=drive_link" TargetMode="External"/><Relationship Id="rId1952" Type="http://schemas.openxmlformats.org/officeDocument/2006/relationships/hyperlink" Target="https://www.youtube.com/watch?v=9G0w61pZPig" TargetMode="External"/><Relationship Id="rId1953" Type="http://schemas.openxmlformats.org/officeDocument/2006/relationships/hyperlink" Target="https://youtu.be/CzYMCJpQiIw?si=iCSTrXW84631mTRM" TargetMode="External"/><Relationship Id="rId1954" Type="http://schemas.openxmlformats.org/officeDocument/2006/relationships/hyperlink" Target="https://drive.google.com/file/d/16twVphIp_TSBnbkxy3vGw8I2KK5VKVQv/view?usp=drive_link" TargetMode="External"/><Relationship Id="rId1955" Type="http://schemas.openxmlformats.org/officeDocument/2006/relationships/hyperlink" Target="https://www.youtube.com/watch?v=3v9w79NhsfI" TargetMode="External"/><Relationship Id="rId1956" Type="http://schemas.openxmlformats.org/officeDocument/2006/relationships/hyperlink" Target="https://youtu.be/cv154NqP_S0?si=x9EG3jMRTsM6ZIEZ" TargetMode="External"/><Relationship Id="rId1957" Type="http://schemas.openxmlformats.org/officeDocument/2006/relationships/hyperlink" Target="https://drive.google.com/file/d/17Ft-2hDS1_gbxqbE2mogAcdcglLAnnET/view?usp=drive_link" TargetMode="External"/><Relationship Id="rId1958" Type="http://schemas.openxmlformats.org/officeDocument/2006/relationships/hyperlink" Target="https://www.youtube.com/watch?v=dOr0NKyD31Q" TargetMode="External"/><Relationship Id="rId1959" Type="http://schemas.openxmlformats.org/officeDocument/2006/relationships/hyperlink" Target="https://youtu.be/ErbyQJOSmIs?si=i4EOFSzKgy7DG91T" TargetMode="External"/><Relationship Id="rId1940" Type="http://schemas.openxmlformats.org/officeDocument/2006/relationships/hyperlink" Target="https://www.youtube.com/watch?v=AOsWph2FNLw" TargetMode="External"/><Relationship Id="rId1941" Type="http://schemas.openxmlformats.org/officeDocument/2006/relationships/hyperlink" Target="https://youtu.be/A22lD6pCglc?si=vj0SGWlE52sxopW-" TargetMode="External"/><Relationship Id="rId1942" Type="http://schemas.openxmlformats.org/officeDocument/2006/relationships/hyperlink" Target="https://drive.google.com/file/d/16im3BcnwB0GPUF__BRp4CNDoTcmRtwNC/view?usp=drive_link" TargetMode="External"/><Relationship Id="rId1943" Type="http://schemas.openxmlformats.org/officeDocument/2006/relationships/hyperlink" Target="https://www.youtube.com/watch?v=DIjlllgq3dc" TargetMode="External"/><Relationship Id="rId1944" Type="http://schemas.openxmlformats.org/officeDocument/2006/relationships/hyperlink" Target="https://youtu.be/9f54tg1H7e8?si=Vff3ORFNqGZd0TK5" TargetMode="External"/><Relationship Id="rId1945" Type="http://schemas.openxmlformats.org/officeDocument/2006/relationships/hyperlink" Target="https://drive.google.com/file/d/16r7Gmj0p3j7yffcysLSCIfhqokt95Oow/view?usp=drive_link" TargetMode="External"/><Relationship Id="rId1946" Type="http://schemas.openxmlformats.org/officeDocument/2006/relationships/hyperlink" Target="https://www.youtube.com/watch?v=xw6utjoyMi4" TargetMode="External"/><Relationship Id="rId1947" Type="http://schemas.openxmlformats.org/officeDocument/2006/relationships/hyperlink" Target="https://youtu.be/uLYC4p0Piz4?si=eB4GxhZwaO4z3afa" TargetMode="External"/><Relationship Id="rId1948" Type="http://schemas.openxmlformats.org/officeDocument/2006/relationships/hyperlink" Target="https://drive.google.com/file/d/16kf7VtkNWRw7gw4Io9ZrvWaPyfqNmMh8/view?usp=drive_link" TargetMode="External"/><Relationship Id="rId1949" Type="http://schemas.openxmlformats.org/officeDocument/2006/relationships/hyperlink" Target="https://www.youtube.com/watch?v=gyqodNhM3EU" TargetMode="External"/><Relationship Id="rId1576" Type="http://schemas.openxmlformats.org/officeDocument/2006/relationships/hyperlink" Target="https://drive.google.com/file/d/1sJy1m9mGnNXUPFfC05gpmeqq5eBMkkug/view" TargetMode="External"/><Relationship Id="rId2423" Type="http://schemas.openxmlformats.org/officeDocument/2006/relationships/hyperlink" Target="https://www.youtube.com/watch?v=umYWWMfxUCI" TargetMode="External"/><Relationship Id="rId1577" Type="http://schemas.openxmlformats.org/officeDocument/2006/relationships/hyperlink" Target="https://www.youtube.com/watch?v=vSijVSL3ChU" TargetMode="External"/><Relationship Id="rId2424" Type="http://schemas.openxmlformats.org/officeDocument/2006/relationships/hyperlink" Target="https://www.youtube.com/watch?v=0QTdlRz-SBs&amp;list=PLFcHFay5s7iQiPa3cq-0jjjUqIe-u41ot&amp;index=5" TargetMode="External"/><Relationship Id="rId1578" Type="http://schemas.openxmlformats.org/officeDocument/2006/relationships/hyperlink" Target="https://youtu.be/20TAqZI_ArY?si=dCbJ6ccNluw5tPqi" TargetMode="External"/><Relationship Id="rId2425" Type="http://schemas.openxmlformats.org/officeDocument/2006/relationships/hyperlink" Target="https://drive.google.com/file/d/1Gd4Q9VnHI6EXPd5mHhc6LRmXtz4tio61/view?usp=drive_link" TargetMode="External"/><Relationship Id="rId1579" Type="http://schemas.openxmlformats.org/officeDocument/2006/relationships/hyperlink" Target="https://drive.google.com/file/d/1JqDp8V1prhqVtDjpV4U1ZtsVa8U4l1dS/view?t=6" TargetMode="External"/><Relationship Id="rId2426" Type="http://schemas.openxmlformats.org/officeDocument/2006/relationships/hyperlink" Target="https://www.youtube.com/watch?v=hgtMWR3TFnY" TargetMode="External"/><Relationship Id="rId2427" Type="http://schemas.openxmlformats.org/officeDocument/2006/relationships/hyperlink" Target="https://www.youtube.com/watch?v=MbT3eW9sw7M&amp;list=PLFcHFay5s7iQiPa3cq-0jjjUqIe-u41ot&amp;index=38" TargetMode="External"/><Relationship Id="rId2428" Type="http://schemas.openxmlformats.org/officeDocument/2006/relationships/hyperlink" Target="https://drive.google.com/file/d/1Ghr_zEYlyziRicEZruc_yyEl_fNh65ZX/view?usp=drive_link" TargetMode="External"/><Relationship Id="rId2429" Type="http://schemas.openxmlformats.org/officeDocument/2006/relationships/hyperlink" Target="https://www.youtube.com/watch?v=yTGEMoaWDCQ" TargetMode="External"/><Relationship Id="rId509" Type="http://schemas.openxmlformats.org/officeDocument/2006/relationships/hyperlink" Target="https://youtu.be/yQD1sc1cFes?si=FO2Gqg4YCxIazkn6" TargetMode="External"/><Relationship Id="rId508" Type="http://schemas.openxmlformats.org/officeDocument/2006/relationships/hyperlink" Target="https://www.youtube.com/watch?v=PSDQdwL1T0M" TargetMode="External"/><Relationship Id="rId503" Type="http://schemas.openxmlformats.org/officeDocument/2006/relationships/hyperlink" Target="https://youtu.be/xttoG1l-ljA?si=zopOE0RgbWqo-1JE" TargetMode="External"/><Relationship Id="rId987" Type="http://schemas.openxmlformats.org/officeDocument/2006/relationships/hyperlink" Target="https://drive.google.com/file/d/1Blyq8jdPTe9qGAXPdWan3B7M5VDGsXpr/view?usp=drive_link" TargetMode="External"/><Relationship Id="rId502" Type="http://schemas.openxmlformats.org/officeDocument/2006/relationships/hyperlink" Target="https://www.youtube.com/watch?v=h9ZgZimXn2Q" TargetMode="External"/><Relationship Id="rId986" Type="http://schemas.openxmlformats.org/officeDocument/2006/relationships/hyperlink" Target="https://www.youtube.com/watch?v=EoT_URtjF1c" TargetMode="External"/><Relationship Id="rId501" Type="http://schemas.openxmlformats.org/officeDocument/2006/relationships/hyperlink" Target="https://drive.google.com/file/d/1PyqGrhWhF_oguAwOtsR-upJujwChsxsX/view" TargetMode="External"/><Relationship Id="rId985" Type="http://schemas.openxmlformats.org/officeDocument/2006/relationships/hyperlink" Target="https://www.youtube.com/watch?v=eF6zYNzlZKQ" TargetMode="External"/><Relationship Id="rId500" Type="http://schemas.openxmlformats.org/officeDocument/2006/relationships/hyperlink" Target="https://youtu.be/gIwxCTnxKrc?si=_tzmNrI6nwBOyPkr" TargetMode="External"/><Relationship Id="rId984" Type="http://schemas.openxmlformats.org/officeDocument/2006/relationships/hyperlink" Target="https://drive.google.com/file/d/1-elLIeYpd8Pk_mEh6_bCfBLPtfHD4iTy/view?usp=drive_link" TargetMode="External"/><Relationship Id="rId507" Type="http://schemas.openxmlformats.org/officeDocument/2006/relationships/hyperlink" Target="https://drive.google.com/file/d/1OY5iKfu8Qq-6X8iKxtXBbUrzsBThglS7/view?usp=drive_link" TargetMode="External"/><Relationship Id="rId506" Type="http://schemas.openxmlformats.org/officeDocument/2006/relationships/hyperlink" Target="https://youtu.be/XHQI938rha4?si=6OZto4HaIEpcCy2_" TargetMode="External"/><Relationship Id="rId505" Type="http://schemas.openxmlformats.org/officeDocument/2006/relationships/hyperlink" Target="https://www.youtube.com/watch?v=5jgSW5Jb-Y8" TargetMode="External"/><Relationship Id="rId989" Type="http://schemas.openxmlformats.org/officeDocument/2006/relationships/hyperlink" Target="https://www.youtube.com/watch?v=Z66f-P-6bWo" TargetMode="External"/><Relationship Id="rId504" Type="http://schemas.openxmlformats.org/officeDocument/2006/relationships/hyperlink" Target="https://drive.google.com/file/d/11R6Hit0vLsfIfA4O1cQRWrF9qO3yNAt8/view" TargetMode="External"/><Relationship Id="rId988" Type="http://schemas.openxmlformats.org/officeDocument/2006/relationships/hyperlink" Target="https://www.youtube.com/watch?v=X7B_tH4O-_s" TargetMode="External"/><Relationship Id="rId1570" Type="http://schemas.openxmlformats.org/officeDocument/2006/relationships/hyperlink" Target="https://drive.google.com/file/d/1XpF-0sFTSI1_aaCOqUH8A9ZHRyyBuXDG/view" TargetMode="External"/><Relationship Id="rId1571" Type="http://schemas.openxmlformats.org/officeDocument/2006/relationships/hyperlink" Target="https://www.youtube.com/watch?v=4F6cFLnAAFc" TargetMode="External"/><Relationship Id="rId983" Type="http://schemas.openxmlformats.org/officeDocument/2006/relationships/hyperlink" Target="https://www.youtube.com/watch?v=l_8yqXhtH_o" TargetMode="External"/><Relationship Id="rId1572" Type="http://schemas.openxmlformats.org/officeDocument/2006/relationships/hyperlink" Target="https://youtu.be/5Osj1agg6eE?si=vJpdYq3Mw2Lnr-a5" TargetMode="External"/><Relationship Id="rId982" Type="http://schemas.openxmlformats.org/officeDocument/2006/relationships/hyperlink" Target="https://www.youtube.com/watch?v=1kfq0aR3ASs" TargetMode="External"/><Relationship Id="rId1573" Type="http://schemas.openxmlformats.org/officeDocument/2006/relationships/hyperlink" Target="https://drive.google.com/file/d/1axZGzNlDmd8cVZrd3vg8uU4_45BMfzDp/view?t=7" TargetMode="External"/><Relationship Id="rId2420" Type="http://schemas.openxmlformats.org/officeDocument/2006/relationships/hyperlink" Target="https://www.youtube.com/watch?v=S5_5KyCVjrU" TargetMode="External"/><Relationship Id="rId981" Type="http://schemas.openxmlformats.org/officeDocument/2006/relationships/hyperlink" Target="https://drive.google.com/file/d/1PlsL5gZA6sWSUGJlD2lJ5TB9FHNm_xM2/view?usp=drive_link" TargetMode="External"/><Relationship Id="rId1574" Type="http://schemas.openxmlformats.org/officeDocument/2006/relationships/hyperlink" Target="https://www.youtube.com/watch?v=Y6wNiYcuCoE" TargetMode="External"/><Relationship Id="rId2421" Type="http://schemas.openxmlformats.org/officeDocument/2006/relationships/hyperlink" Target="https://www.youtube.com/watch?v=AnDwaOsMjUU&amp;list=PLFcHFay5s7iQiPa3cq-0jjjUqIe-u41ot&amp;index=33" TargetMode="External"/><Relationship Id="rId980" Type="http://schemas.openxmlformats.org/officeDocument/2006/relationships/hyperlink" Target="https://www.youtube.com/watch?v=Ww2JhkcF1cw" TargetMode="External"/><Relationship Id="rId1575" Type="http://schemas.openxmlformats.org/officeDocument/2006/relationships/hyperlink" Target="https://youtu.be/tI-8o90MBsE?si=Rfn6wtNcADUXBhg0" TargetMode="External"/><Relationship Id="rId2422" Type="http://schemas.openxmlformats.org/officeDocument/2006/relationships/hyperlink" Target="https://drive.google.com/file/d/1GgYRKni4Y1CpLmV6pQ-2REF5qV4aU7D2/view?usp=drive_link" TargetMode="External"/><Relationship Id="rId1565" Type="http://schemas.openxmlformats.org/officeDocument/2006/relationships/hyperlink" Target="https://www.youtube.com/watch?v=6OFwfxmhtE8" TargetMode="External"/><Relationship Id="rId2412" Type="http://schemas.openxmlformats.org/officeDocument/2006/relationships/hyperlink" Target="https://www.youtube.com/watch?v=6d64Yy7qCa8&amp;list=PLFcHFay5s7iQiPa3cq-0jjjUqIe-u41ot&amp;index=7" TargetMode="External"/><Relationship Id="rId1566" Type="http://schemas.openxmlformats.org/officeDocument/2006/relationships/hyperlink" Target="https://youtu.be/C5y_QEHABF0?si=53PvJA60qMiI7FyK" TargetMode="External"/><Relationship Id="rId2413" Type="http://schemas.openxmlformats.org/officeDocument/2006/relationships/hyperlink" Target="https://drive.google.com/file/d/1GTVgFppeXYq54AhnwztJfjv2rvmlNR9k/view?usp=drive_link" TargetMode="External"/><Relationship Id="rId1567" Type="http://schemas.openxmlformats.org/officeDocument/2006/relationships/hyperlink" Target="https://drive.google.com/file/d/1YXpcCgGMdLTDaRvkk574Um7-B2E8lpsu/view" TargetMode="External"/><Relationship Id="rId2414" Type="http://schemas.openxmlformats.org/officeDocument/2006/relationships/hyperlink" Target="https://www.youtube.com/watch?v=i9FzFfv1rQg" TargetMode="External"/><Relationship Id="rId1568" Type="http://schemas.openxmlformats.org/officeDocument/2006/relationships/hyperlink" Target="https://www.youtube.com/watch?v=0z-yIFzpunM" TargetMode="External"/><Relationship Id="rId2415" Type="http://schemas.openxmlformats.org/officeDocument/2006/relationships/hyperlink" Target="https://www.youtube.com/watch?v=kdYBYZ_v8VA&amp;list=PLFcHFay5s7iQiPa3cq-0jjjUqIe-u41ot&amp;index=8" TargetMode="External"/><Relationship Id="rId1569" Type="http://schemas.openxmlformats.org/officeDocument/2006/relationships/hyperlink" Target="https://youtu.be/a4WgIUBtEQU?si=zFT1MC7V67OsONUZ" TargetMode="External"/><Relationship Id="rId2416" Type="http://schemas.openxmlformats.org/officeDocument/2006/relationships/hyperlink" Target="https://drive.google.com/file/d/1GXVMKXILoQnwIdlFzuh28bpEPDGFUY2a/view?usp=drive_link" TargetMode="External"/><Relationship Id="rId2417" Type="http://schemas.openxmlformats.org/officeDocument/2006/relationships/hyperlink" Target="https://www.youtube.com/watch?v=uwhV0TAPmWc" TargetMode="External"/><Relationship Id="rId2418" Type="http://schemas.openxmlformats.org/officeDocument/2006/relationships/hyperlink" Target="https://www.youtube.com/watch?v=nmUEekC9KI4&amp;list=PLFcHFay5s7iQiPa3cq-0jjjUqIe-u41ot&amp;index=6" TargetMode="External"/><Relationship Id="rId2419" Type="http://schemas.openxmlformats.org/officeDocument/2006/relationships/hyperlink" Target="https://drive.google.com/file/d/1GW8jjpZt07-YQg-z9O39wiZM3SJaAOv_/view?usp=drive_link" TargetMode="External"/><Relationship Id="rId976" Type="http://schemas.openxmlformats.org/officeDocument/2006/relationships/hyperlink" Target="https://www.youtube.com/watch?v=CLQRZ2UbQ4Q" TargetMode="External"/><Relationship Id="rId975" Type="http://schemas.openxmlformats.org/officeDocument/2006/relationships/hyperlink" Target="https://drive.google.com/file/d/1MP9ot0BDDJrBhDweqMilf7qxxeqExul2/view?usp=drive_link" TargetMode="External"/><Relationship Id="rId974" Type="http://schemas.openxmlformats.org/officeDocument/2006/relationships/hyperlink" Target="https://youtu.be/2zCjBgV4ONs?si=LhuNVpPQIBxkAZ5w" TargetMode="External"/><Relationship Id="rId973" Type="http://schemas.openxmlformats.org/officeDocument/2006/relationships/hyperlink" Target="https://www.youtube.com/watch?v=TIwGXn4NalM" TargetMode="External"/><Relationship Id="rId979" Type="http://schemas.openxmlformats.org/officeDocument/2006/relationships/hyperlink" Target="https://www.youtube.com/watch?v=D3a8NnpQ2vU" TargetMode="External"/><Relationship Id="rId978" Type="http://schemas.openxmlformats.org/officeDocument/2006/relationships/hyperlink" Target="https://drive.google.com/file/d/1elNoIMC6j07NzrNSZQAwQe_GSH7z9pDg/view?usp=drive_link" TargetMode="External"/><Relationship Id="rId977" Type="http://schemas.openxmlformats.org/officeDocument/2006/relationships/hyperlink" Target="https://youtu.be/f0TZHWXaKKQ?si=yoyOknLfBSapJwhL" TargetMode="External"/><Relationship Id="rId1560" Type="http://schemas.openxmlformats.org/officeDocument/2006/relationships/hyperlink" Target="https://youtu.be/OtP9Tpn5uBY?si=f6Z-VzoVns86fkLh" TargetMode="External"/><Relationship Id="rId972" Type="http://schemas.openxmlformats.org/officeDocument/2006/relationships/hyperlink" Target="https://drive.google.com/file/d/1owzc3yv1s5Jj8WUiuCqdY6XvhzFHfIiv/view?usp=drive_link" TargetMode="External"/><Relationship Id="rId1561" Type="http://schemas.openxmlformats.org/officeDocument/2006/relationships/hyperlink" Target="https://drive.google.com/file/d/1g_RnD29_MEKlqiBm6gZ0EAkGWo64VI6I/view" TargetMode="External"/><Relationship Id="rId971" Type="http://schemas.openxmlformats.org/officeDocument/2006/relationships/hyperlink" Target="https://youtu.be/3-pRcOq_b6E?si=es-oygQzlWI7HPJ1" TargetMode="External"/><Relationship Id="rId1562" Type="http://schemas.openxmlformats.org/officeDocument/2006/relationships/hyperlink" Target="https://www.youtube.com/watch?v=gH4IsIEYof0" TargetMode="External"/><Relationship Id="rId970" Type="http://schemas.openxmlformats.org/officeDocument/2006/relationships/hyperlink" Target="https://www.youtube.com/watch?v=_sIuZHYrdWM" TargetMode="External"/><Relationship Id="rId1563" Type="http://schemas.openxmlformats.org/officeDocument/2006/relationships/hyperlink" Target="https://youtu.be/9qbu0F7cKsw?si=nPJ7bqcodFohUWuh" TargetMode="External"/><Relationship Id="rId2410" Type="http://schemas.openxmlformats.org/officeDocument/2006/relationships/hyperlink" Target="https://drive.google.com/file/d/1GU8Mi31p1gR5RtDnhgt2xdCzn315QYjI/view?usp=drive_link" TargetMode="External"/><Relationship Id="rId1564" Type="http://schemas.openxmlformats.org/officeDocument/2006/relationships/hyperlink" Target="https://drive.google.com/file/d/1GBzyWMajxCHJevCd8UDjN4u8yocxQTZD/view" TargetMode="External"/><Relationship Id="rId2411" Type="http://schemas.openxmlformats.org/officeDocument/2006/relationships/hyperlink" Target="https://www.youtube.com/watch?v=Fo4kitkFB3I" TargetMode="External"/><Relationship Id="rId1114" Type="http://schemas.openxmlformats.org/officeDocument/2006/relationships/hyperlink" Target="https://www.youtube.com/watch?v=r3SEkdtpobo" TargetMode="External"/><Relationship Id="rId1598" Type="http://schemas.openxmlformats.org/officeDocument/2006/relationships/hyperlink" Target="https://www.youtube.com/watch?v=mGSn-qR6k-g" TargetMode="External"/><Relationship Id="rId2445" Type="http://schemas.openxmlformats.org/officeDocument/2006/relationships/hyperlink" Target="https://www.youtube.com/watch?v=vIIdamNE3OM&amp;list=PLFcHFay5s7iQiPa3cq-0jjjUqIe-u41ot&amp;index=41" TargetMode="External"/><Relationship Id="rId1115" Type="http://schemas.openxmlformats.org/officeDocument/2006/relationships/hyperlink" Target="https://www.youtube.com/watch?v=GzX3FJGZoqs" TargetMode="External"/><Relationship Id="rId1599" Type="http://schemas.openxmlformats.org/officeDocument/2006/relationships/hyperlink" Target="https://youtu.be/49nuqdmv5JM?si=yK-bHg5cMIud_qjD" TargetMode="External"/><Relationship Id="rId2446" Type="http://schemas.openxmlformats.org/officeDocument/2006/relationships/hyperlink" Target="https://drive.google.com/file/d/1H4qxsIEb5dv19Rt29TG6u3jzGsMBF2L0/view?usp=drive_link" TargetMode="External"/><Relationship Id="rId1116" Type="http://schemas.openxmlformats.org/officeDocument/2006/relationships/hyperlink" Target="https://drive.google.com/file/d/1eqxjRCYeX8K8jY96dewMKwRpszDmCdAC/view?usp=drive_link" TargetMode="External"/><Relationship Id="rId2447" Type="http://schemas.openxmlformats.org/officeDocument/2006/relationships/hyperlink" Target="https://www.youtube.com/watch?v=PplggM0KtJ8" TargetMode="External"/><Relationship Id="rId1117" Type="http://schemas.openxmlformats.org/officeDocument/2006/relationships/hyperlink" Target="https://www.youtube.com/watch?v=bNQY0z76M5A" TargetMode="External"/><Relationship Id="rId2448" Type="http://schemas.openxmlformats.org/officeDocument/2006/relationships/hyperlink" Target="https://www.youtube.com/watch?v=M4KhtLLIaTs&amp;list=PLFcHFay5s7iQiPa3cq-0jjjUqIe-u41ot&amp;index=28" TargetMode="External"/><Relationship Id="rId1118" Type="http://schemas.openxmlformats.org/officeDocument/2006/relationships/hyperlink" Target="https://www.youtube.com/watch?v=Q-t-D1Gnf9w" TargetMode="External"/><Relationship Id="rId2449" Type="http://schemas.openxmlformats.org/officeDocument/2006/relationships/hyperlink" Target="https://drive.google.com/file/d/1HRMpzV46biRqzKv25SmyuVquK-aWFRPZ/view?usp=drive_link" TargetMode="External"/><Relationship Id="rId1119" Type="http://schemas.openxmlformats.org/officeDocument/2006/relationships/hyperlink" Target="https://drive.google.com/file/d/1fSfDmnjr0W4j_zH-jW0yo8e7DdNN0Qij/view?usp=drive_link" TargetMode="External"/><Relationship Id="rId525" Type="http://schemas.openxmlformats.org/officeDocument/2006/relationships/hyperlink" Target="https://drive.google.com/file/d/1yaulglKPEwShcc_St9naGX7HhkkIhnm-/view?usp=drive_link" TargetMode="External"/><Relationship Id="rId524" Type="http://schemas.openxmlformats.org/officeDocument/2006/relationships/hyperlink" Target="https://youtu.be/N5QNEUJ1kFs?si=tZ-YrmDWomT36ccP" TargetMode="External"/><Relationship Id="rId523" Type="http://schemas.openxmlformats.org/officeDocument/2006/relationships/hyperlink" Target="https://www.youtube.com/watch?v=SuB1gkto9LU" TargetMode="External"/><Relationship Id="rId522" Type="http://schemas.openxmlformats.org/officeDocument/2006/relationships/hyperlink" Target="https://drive.google.com/file/d/1Hj8eSKR9fsuhXd8m3q3hoeqVqCq-ZY6E/view?usp=drive_link" TargetMode="External"/><Relationship Id="rId529" Type="http://schemas.openxmlformats.org/officeDocument/2006/relationships/hyperlink" Target="https://www.youtube.com/watch?v=bzseeIVEslA" TargetMode="External"/><Relationship Id="rId528" Type="http://schemas.openxmlformats.org/officeDocument/2006/relationships/hyperlink" Target="https://drive.google.com/file/d/1KiCpVl60dvVDNn-mqyknDVedMRCbLs5P/view?usp=drive_link" TargetMode="External"/><Relationship Id="rId527" Type="http://schemas.openxmlformats.org/officeDocument/2006/relationships/hyperlink" Target="https://youtu.be/bVAQZSTXbmc?si=h0yBGwMXC6y0qroQ" TargetMode="External"/><Relationship Id="rId526" Type="http://schemas.openxmlformats.org/officeDocument/2006/relationships/hyperlink" Target="https://www.youtube.com/watch?v=ogEddosP1G8" TargetMode="External"/><Relationship Id="rId1590" Type="http://schemas.openxmlformats.org/officeDocument/2006/relationships/hyperlink" Target="https://youtu.be/ZGfl0E_RvnE?si=GWd_7cKvsBcRz4ib" TargetMode="External"/><Relationship Id="rId1591" Type="http://schemas.openxmlformats.org/officeDocument/2006/relationships/hyperlink" Target="https://drive.google.com/file/d/1F8fzntxg6XKYfZK3akSYfKrUK7HPL7Lj/view" TargetMode="External"/><Relationship Id="rId1592" Type="http://schemas.openxmlformats.org/officeDocument/2006/relationships/hyperlink" Target="https://www.youtube.com/watch?v=Ht-YXje4R2g" TargetMode="External"/><Relationship Id="rId1593" Type="http://schemas.openxmlformats.org/officeDocument/2006/relationships/hyperlink" Target="https://youtu.be/W_SEup6v8EY?si=rD3gBg8h_532Uq3B" TargetMode="External"/><Relationship Id="rId2440" Type="http://schemas.openxmlformats.org/officeDocument/2006/relationships/hyperlink" Target="https://drive.google.com/file/d/1H0nxYosaJ7d3EG4HIO6G3QMdIAvKah80/view?usp=drive_link" TargetMode="External"/><Relationship Id="rId521" Type="http://schemas.openxmlformats.org/officeDocument/2006/relationships/hyperlink" Target="https://youtu.be/cHPvzTi9Ww4?si=OAJQSkwoA3afKpVO" TargetMode="External"/><Relationship Id="rId1110" Type="http://schemas.openxmlformats.org/officeDocument/2006/relationships/hyperlink" Target="https://drive.google.com/file/d/1xMwWnncutx9Tng1Fq9cOyNPZQPHIxxpL/view?usp=drive_link" TargetMode="External"/><Relationship Id="rId1594" Type="http://schemas.openxmlformats.org/officeDocument/2006/relationships/hyperlink" Target="https://drive.google.com/file/d/1cF6wnpWgRuV4d3HylaM_Ytm_T8677o5h/view?t=5" TargetMode="External"/><Relationship Id="rId2441" Type="http://schemas.openxmlformats.org/officeDocument/2006/relationships/hyperlink" Target="https://www.youtube.com/watch?v=50ezMTE_BuA" TargetMode="External"/><Relationship Id="rId520" Type="http://schemas.openxmlformats.org/officeDocument/2006/relationships/hyperlink" Target="https://www.youtube.com/watch?v=BNHLzEv6Mjg" TargetMode="External"/><Relationship Id="rId1111" Type="http://schemas.openxmlformats.org/officeDocument/2006/relationships/hyperlink" Target="https://www.youtube.com/watch?v=XUvKjC21fYU" TargetMode="External"/><Relationship Id="rId1595" Type="http://schemas.openxmlformats.org/officeDocument/2006/relationships/hyperlink" Target="https://www.youtube.com/watch?v=etl9KKf6se0" TargetMode="External"/><Relationship Id="rId2442" Type="http://schemas.openxmlformats.org/officeDocument/2006/relationships/hyperlink" Target="https://www.youtube.com/watch?v=GdgHvIN6gs4&amp;list=PLFcHFay5s7iQiPa3cq-0jjjUqIe-u41ot&amp;index=43" TargetMode="External"/><Relationship Id="rId1112" Type="http://schemas.openxmlformats.org/officeDocument/2006/relationships/hyperlink" Target="https://www.youtube.com/watch?v=4yCJP8H4aJA" TargetMode="External"/><Relationship Id="rId1596" Type="http://schemas.openxmlformats.org/officeDocument/2006/relationships/hyperlink" Target="https://youtu.be/2h5hDPdWzdg?si=8wK31Zfmrx8k2B1r" TargetMode="External"/><Relationship Id="rId2443" Type="http://schemas.openxmlformats.org/officeDocument/2006/relationships/hyperlink" Target="https://drive.google.com/file/d/1HAVt0fnXbaGeReSQ79Cq8n_OlVccMrOr/view?usp=drive_link" TargetMode="External"/><Relationship Id="rId1113" Type="http://schemas.openxmlformats.org/officeDocument/2006/relationships/hyperlink" Target="https://drive.google.com/file/d/1H1Au-gvPQFjB9O2ce2gY3P5aE44EZGQV/view?usp=drive_link" TargetMode="External"/><Relationship Id="rId1597" Type="http://schemas.openxmlformats.org/officeDocument/2006/relationships/hyperlink" Target="https://drive.google.com/file/d/1qLiShrbnHpgcjKk27odRKHo2sVOBwBEo/view?t=4" TargetMode="External"/><Relationship Id="rId2444" Type="http://schemas.openxmlformats.org/officeDocument/2006/relationships/hyperlink" Target="https://www.youtube.com/watch?v=FGesqq22TCM" TargetMode="External"/><Relationship Id="rId1103" Type="http://schemas.openxmlformats.org/officeDocument/2006/relationships/hyperlink" Target="https://www.youtube.com/watch?v=ix8yhtP0BJg" TargetMode="External"/><Relationship Id="rId1587" Type="http://schemas.openxmlformats.org/officeDocument/2006/relationships/hyperlink" Target="https://youtu.be/OaWa8ZhTpkw?si=sLC4ViZsb8SM2znW" TargetMode="External"/><Relationship Id="rId2434" Type="http://schemas.openxmlformats.org/officeDocument/2006/relationships/hyperlink" Target="https://drive.google.com/file/d/1GmVmQdMbsxsNDBboeX1iFstAQhEJc78j/view?usp=drive_link" TargetMode="External"/><Relationship Id="rId1104" Type="http://schemas.openxmlformats.org/officeDocument/2006/relationships/hyperlink" Target="https://drive.google.com/file/d/1VE5ZNzOQIZBDc6-Qcf_1AZ0hptDPYl9J/view?usp=drive_link" TargetMode="External"/><Relationship Id="rId1588" Type="http://schemas.openxmlformats.org/officeDocument/2006/relationships/hyperlink" Target="https://drive.google.com/file/d/1rLX9tqLoFTd5X9eGxbXH_StqB8vOFykV/view?t=1" TargetMode="External"/><Relationship Id="rId2435" Type="http://schemas.openxmlformats.org/officeDocument/2006/relationships/hyperlink" Target="https://www.youtube.com/watch?v=u4ugaNo6v1Q" TargetMode="External"/><Relationship Id="rId1105" Type="http://schemas.openxmlformats.org/officeDocument/2006/relationships/hyperlink" Target="https://www.youtube.com/watch?v=CLrImGKeuEI" TargetMode="External"/><Relationship Id="rId1589" Type="http://schemas.openxmlformats.org/officeDocument/2006/relationships/hyperlink" Target="https://www.youtube.com/watch?v=KGSvigZQKZY" TargetMode="External"/><Relationship Id="rId2436" Type="http://schemas.openxmlformats.org/officeDocument/2006/relationships/hyperlink" Target="https://www.youtube.com/watch?v=J-YfxsTJIIM&amp;list=PLFcHFay5s7iQiPa3cq-0jjjUqIe-u41ot&amp;index=44" TargetMode="External"/><Relationship Id="rId1106" Type="http://schemas.openxmlformats.org/officeDocument/2006/relationships/hyperlink" Target="https://www.youtube.com/watch?v=KeeEaf2g7hU" TargetMode="External"/><Relationship Id="rId2437" Type="http://schemas.openxmlformats.org/officeDocument/2006/relationships/hyperlink" Target="https://drive.google.com/file/d/1H-s3vDpj40WgUuZj5xo08S3CInXPgUr1/view?usp=drive_link" TargetMode="External"/><Relationship Id="rId1107" Type="http://schemas.openxmlformats.org/officeDocument/2006/relationships/hyperlink" Target="https://drive.google.com/file/d/1nji_KOKjJTQsmMm6Qd_8WZAlS-39C1T1/view?usp=drive_link" TargetMode="External"/><Relationship Id="rId2438" Type="http://schemas.openxmlformats.org/officeDocument/2006/relationships/hyperlink" Target="https://www.youtube.com/watch?v=yMgFHbjbAW8" TargetMode="External"/><Relationship Id="rId1108" Type="http://schemas.openxmlformats.org/officeDocument/2006/relationships/hyperlink" Target="https://www.youtube.com/watch?v=_E3gx_yQhHQ" TargetMode="External"/><Relationship Id="rId2439" Type="http://schemas.openxmlformats.org/officeDocument/2006/relationships/hyperlink" Target="https://www.youtube.com/watch?v=neKiFaSNBqM&amp;list=PLFcHFay5s7iQiPa3cq-0jjjUqIe-u41ot&amp;index=26" TargetMode="External"/><Relationship Id="rId1109" Type="http://schemas.openxmlformats.org/officeDocument/2006/relationships/hyperlink" Target="https://www.youtube.com/watch?v=zrMGT4dJSuk" TargetMode="External"/><Relationship Id="rId519" Type="http://schemas.openxmlformats.org/officeDocument/2006/relationships/hyperlink" Target="https://drive.google.com/file/d/1nqh6j9EC9mPt2HjBhuq26akVrv9Idzb-/view?usp=drive_link" TargetMode="External"/><Relationship Id="rId514" Type="http://schemas.openxmlformats.org/officeDocument/2006/relationships/hyperlink" Target="https://www.youtube.com/watch?v=MpRUEGD2-_c" TargetMode="External"/><Relationship Id="rId998" Type="http://schemas.openxmlformats.org/officeDocument/2006/relationships/hyperlink" Target="https://www.youtube.com/watch?v=rtMnUu4Cx5I" TargetMode="External"/><Relationship Id="rId513" Type="http://schemas.openxmlformats.org/officeDocument/2006/relationships/hyperlink" Target="https://drive.google.com/file/d/1Bu_mfiNPqQHtfIfUYLgkML0FI0WovDBS/view?usp=drive_link" TargetMode="External"/><Relationship Id="rId997" Type="http://schemas.openxmlformats.org/officeDocument/2006/relationships/hyperlink" Target="https://www.youtube.com/watch?v=d-2Lcp0QKfI" TargetMode="External"/><Relationship Id="rId512" Type="http://schemas.openxmlformats.org/officeDocument/2006/relationships/hyperlink" Target="https://youtu.be/CXNACtVVcHk?si=PMdhTX-83nar9sMM" TargetMode="External"/><Relationship Id="rId996" Type="http://schemas.openxmlformats.org/officeDocument/2006/relationships/hyperlink" Target="https://drive.google.com/file/d/1RxocHUVZA719Ue9C4rcUaKmh79wrhfMZ/view?usp=drive_link" TargetMode="External"/><Relationship Id="rId511" Type="http://schemas.openxmlformats.org/officeDocument/2006/relationships/hyperlink" Target="https://www.youtube.com/watch?v=NJRyxmommqQ" TargetMode="External"/><Relationship Id="rId995" Type="http://schemas.openxmlformats.org/officeDocument/2006/relationships/hyperlink" Target="https://www.youtube.com/watch?v=R9SjqNztcrQ" TargetMode="External"/><Relationship Id="rId518" Type="http://schemas.openxmlformats.org/officeDocument/2006/relationships/hyperlink" Target="https://youtu.be/X8u72VLQcg0?si=c7tmiOHoTQZqRzHi" TargetMode="External"/><Relationship Id="rId517" Type="http://schemas.openxmlformats.org/officeDocument/2006/relationships/hyperlink" Target="https://www.youtube.com/watch?v=WSpF5uvApLA" TargetMode="External"/><Relationship Id="rId516" Type="http://schemas.openxmlformats.org/officeDocument/2006/relationships/hyperlink" Target="https://drive.google.com/file/d/1pH-ZkNus0cXRgzHuDxBGZbfN5F2j2wJ6/view?usp=drive_link" TargetMode="External"/><Relationship Id="rId515" Type="http://schemas.openxmlformats.org/officeDocument/2006/relationships/hyperlink" Target="https://youtu.be/Ffj1GKzLksk?si=oZV-IeikHWaMCeJS" TargetMode="External"/><Relationship Id="rId999" Type="http://schemas.openxmlformats.org/officeDocument/2006/relationships/hyperlink" Target="https://drive.google.com/file/d/1-U35AIUhYgXp_1NIAGtIXtdywC1KUOSM/view?usp=drive_link" TargetMode="External"/><Relationship Id="rId990" Type="http://schemas.openxmlformats.org/officeDocument/2006/relationships/hyperlink" Target="https://drive.google.com/file/d/1fcRuHCBGWWS6pj1o2naK6hPlE4CeudOU/view?usp=drive_link" TargetMode="External"/><Relationship Id="rId1580" Type="http://schemas.openxmlformats.org/officeDocument/2006/relationships/hyperlink" Target="https://www.youtube.com/watch?v=S34NM0Po0eA" TargetMode="External"/><Relationship Id="rId1581" Type="http://schemas.openxmlformats.org/officeDocument/2006/relationships/hyperlink" Target="https://youtu.be/5f4-XTz_pcw?si=lGNnDy6Grt7a9GIc" TargetMode="External"/><Relationship Id="rId1582" Type="http://schemas.openxmlformats.org/officeDocument/2006/relationships/hyperlink" Target="https://drive.google.com/file/d/1v2rFWt1RpWj6ObK3XOqqzHZJ3NTCRdcu/view?t=6" TargetMode="External"/><Relationship Id="rId510" Type="http://schemas.openxmlformats.org/officeDocument/2006/relationships/hyperlink" Target="https://drive.google.com/file/d/1nTaLKCkS9KZ6isc8LhbeB3HLowzMVX6B/view?usp=drive_link" TargetMode="External"/><Relationship Id="rId994" Type="http://schemas.openxmlformats.org/officeDocument/2006/relationships/hyperlink" Target="https://www.youtube.com/watch?v=R-rhSQzFJL0" TargetMode="External"/><Relationship Id="rId1583" Type="http://schemas.openxmlformats.org/officeDocument/2006/relationships/hyperlink" Target="https://www.youtube.com/watch?v=tn53EdOr6Rw" TargetMode="External"/><Relationship Id="rId2430" Type="http://schemas.openxmlformats.org/officeDocument/2006/relationships/hyperlink" Target="https://www.youtube.com/watch?v=pPO_yrmUGBo&amp;list=PLFcHFay5s7iQiPa3cq-0jjjUqIe-u41ot&amp;index=23" TargetMode="External"/><Relationship Id="rId993" Type="http://schemas.openxmlformats.org/officeDocument/2006/relationships/hyperlink" Target="https://drive.google.com/file/d/1ZDECalfudQ3a5FzPvYAvAq1U_yIDrx17/view?usp=drive_link" TargetMode="External"/><Relationship Id="rId1100" Type="http://schemas.openxmlformats.org/officeDocument/2006/relationships/hyperlink" Target="https://www.youtube.com/watch?v=Q4fgsOiRM5Y" TargetMode="External"/><Relationship Id="rId1584" Type="http://schemas.openxmlformats.org/officeDocument/2006/relationships/hyperlink" Target="https://youtu.be/ZL3yQsnHvtg?si=6s_qOIXv7cAEyxjV" TargetMode="External"/><Relationship Id="rId2431" Type="http://schemas.openxmlformats.org/officeDocument/2006/relationships/hyperlink" Target="https://drive.google.com/file/d/1GivGNPLdajW6mhQiEKRfSKUghCkVaWWd/view?usp=drive_link" TargetMode="External"/><Relationship Id="rId992" Type="http://schemas.openxmlformats.org/officeDocument/2006/relationships/hyperlink" Target="https://www.youtube.com/watch?v=6w0fQnO_cKg" TargetMode="External"/><Relationship Id="rId1101" Type="http://schemas.openxmlformats.org/officeDocument/2006/relationships/hyperlink" Target="https://drive.google.com/file/d/1M4DKwJM1m4iEdva0O9ONhg1ZSv88jcV0/view?usp=drive_link" TargetMode="External"/><Relationship Id="rId1585" Type="http://schemas.openxmlformats.org/officeDocument/2006/relationships/hyperlink" Target="https://drive.google.com/file/d/1BS8hDJjsiCC66CAfecTXWVRTbKvqdla0/view?t=5" TargetMode="External"/><Relationship Id="rId2432" Type="http://schemas.openxmlformats.org/officeDocument/2006/relationships/hyperlink" Target="https://www.youtube.com/watch?v=30LcZqRfPRY" TargetMode="External"/><Relationship Id="rId991" Type="http://schemas.openxmlformats.org/officeDocument/2006/relationships/hyperlink" Target="https://www.youtube.com/watch?v=u1SAo2GiX8A" TargetMode="External"/><Relationship Id="rId1102" Type="http://schemas.openxmlformats.org/officeDocument/2006/relationships/hyperlink" Target="https://www.youtube.com/watch?v=i7idZfS8t8w" TargetMode="External"/><Relationship Id="rId1586" Type="http://schemas.openxmlformats.org/officeDocument/2006/relationships/hyperlink" Target="https://www.youtube.com/watch?v=bIFdW0NZ9W4" TargetMode="External"/><Relationship Id="rId2433" Type="http://schemas.openxmlformats.org/officeDocument/2006/relationships/hyperlink" Target="https://www.youtube.com/watch?v=v1Qf-E_lqdw&amp;list=PLFcHFay5s7iQiPa3cq-0jjjUqIe-u41ot&amp;index=45" TargetMode="External"/><Relationship Id="rId1532" Type="http://schemas.openxmlformats.org/officeDocument/2006/relationships/hyperlink" Target="https://www.youtube.com/watch?v=HKUJkMQsGkM" TargetMode="External"/><Relationship Id="rId1533" Type="http://schemas.openxmlformats.org/officeDocument/2006/relationships/hyperlink" Target="https://www.youtube.com/watch?v=7k00diREGeo" TargetMode="External"/><Relationship Id="rId1534" Type="http://schemas.openxmlformats.org/officeDocument/2006/relationships/hyperlink" Target="https://drive.google.com/file/d/1I2n3GIiOosLP7qXBMf9-shFH6E23DhVK/view" TargetMode="External"/><Relationship Id="rId1535" Type="http://schemas.openxmlformats.org/officeDocument/2006/relationships/hyperlink" Target="https://www.youtube.com/watch?v=KT32CsdEZEY" TargetMode="External"/><Relationship Id="rId1536" Type="http://schemas.openxmlformats.org/officeDocument/2006/relationships/hyperlink" Target="https://www.youtube.com/watch?v=CIGhwMnoL6I" TargetMode="External"/><Relationship Id="rId1537" Type="http://schemas.openxmlformats.org/officeDocument/2006/relationships/hyperlink" Target="https://drive.google.com/file/d/1CBtLpXaYa5jQ56Eg_hdC9dvhMGVkCPSd/view" TargetMode="External"/><Relationship Id="rId1538" Type="http://schemas.openxmlformats.org/officeDocument/2006/relationships/hyperlink" Target="https://www.youtube.com/watch?v=pPM72fPwIjw" TargetMode="External"/><Relationship Id="rId1539" Type="http://schemas.openxmlformats.org/officeDocument/2006/relationships/hyperlink" Target="https://www.youtube.com/watch?v=Yk8K-OgHuYU" TargetMode="External"/><Relationship Id="rId949" Type="http://schemas.openxmlformats.org/officeDocument/2006/relationships/hyperlink" Target="https://www.youtube.com/watch?v=JfuisfEdnjk" TargetMode="External"/><Relationship Id="rId948" Type="http://schemas.openxmlformats.org/officeDocument/2006/relationships/hyperlink" Target="https://drive.google.com/file/d/1yn3-bfXhklM3Nycl3pvfjMDKySc5ug7a/view?usp=drive_link" TargetMode="External"/><Relationship Id="rId943" Type="http://schemas.openxmlformats.org/officeDocument/2006/relationships/hyperlink" Target="https://www.youtube.com/watch?v=Xy8NKUoyy98" TargetMode="External"/><Relationship Id="rId942" Type="http://schemas.openxmlformats.org/officeDocument/2006/relationships/hyperlink" Target="https://drive.google.com/file/d/1Rgx3LPksHpnN-8SN6Uhf1F2Vf7XG6Sqa/view?usp=drive_link" TargetMode="External"/><Relationship Id="rId941" Type="http://schemas.openxmlformats.org/officeDocument/2006/relationships/hyperlink" Target="https://www.youtube.com/watch?v=WGgdk8vVEzY" TargetMode="External"/><Relationship Id="rId940" Type="http://schemas.openxmlformats.org/officeDocument/2006/relationships/hyperlink" Target="https://www.youtube.com/watch?v=oOTFGdjhqqM" TargetMode="External"/><Relationship Id="rId947" Type="http://schemas.openxmlformats.org/officeDocument/2006/relationships/hyperlink" Target="https://www.youtube.com/watch?v=wZgdbe5Hg4w" TargetMode="External"/><Relationship Id="rId946" Type="http://schemas.openxmlformats.org/officeDocument/2006/relationships/hyperlink" Target="https://www.youtube.com/watch?v=ZMLFfTX615w" TargetMode="External"/><Relationship Id="rId945" Type="http://schemas.openxmlformats.org/officeDocument/2006/relationships/hyperlink" Target="https://drive.google.com/file/d/1YipEmiEjVe6LEjsVGBw4hlDcZHy_1wuK/view?usp=drive_link" TargetMode="External"/><Relationship Id="rId944" Type="http://schemas.openxmlformats.org/officeDocument/2006/relationships/hyperlink" Target="https://www.youtube.com/watch?v=BzJEp1dSUjQ" TargetMode="External"/><Relationship Id="rId1530" Type="http://schemas.openxmlformats.org/officeDocument/2006/relationships/hyperlink" Target="https://www.youtube.com/watch?v=NRRdb8M0PEU" TargetMode="External"/><Relationship Id="rId1531" Type="http://schemas.openxmlformats.org/officeDocument/2006/relationships/hyperlink" Target="https://drive.google.com/file/d/14dGPXQFaPyHrDsHrv5iKRITq2z336K8C/view?usp=drive_link" TargetMode="External"/><Relationship Id="rId1521" Type="http://schemas.openxmlformats.org/officeDocument/2006/relationships/hyperlink" Target="https://www.youtube.com/watch?v=v9ycbVDBZiQ" TargetMode="External"/><Relationship Id="rId1522" Type="http://schemas.openxmlformats.org/officeDocument/2006/relationships/hyperlink" Target="https://drive.google.com/file/d/1JbNCP9oX1bq3cSxsdnnSSz6Mad0xEM_o/view?usp=drive_link" TargetMode="External"/><Relationship Id="rId1523" Type="http://schemas.openxmlformats.org/officeDocument/2006/relationships/hyperlink" Target="https://www.youtube.com/watch?v=F2mfEldxsPI" TargetMode="External"/><Relationship Id="rId1524" Type="http://schemas.openxmlformats.org/officeDocument/2006/relationships/hyperlink" Target="https://www.youtube.com/watch?v=TNM1ZBhv1HI" TargetMode="External"/><Relationship Id="rId1525" Type="http://schemas.openxmlformats.org/officeDocument/2006/relationships/hyperlink" Target="https://drive.google.com/file/d/1k0leskzF3gQDfi8F3OAelkq6aDoY43t6/view?usp=drive_link" TargetMode="External"/><Relationship Id="rId1526" Type="http://schemas.openxmlformats.org/officeDocument/2006/relationships/hyperlink" Target="https://www.youtube.com/watch?v=Cn0skMJ2F3c" TargetMode="External"/><Relationship Id="rId1527" Type="http://schemas.openxmlformats.org/officeDocument/2006/relationships/hyperlink" Target="https://www.youtube.com/watch?v=nMwIoyQCRpk" TargetMode="External"/><Relationship Id="rId1528" Type="http://schemas.openxmlformats.org/officeDocument/2006/relationships/hyperlink" Target="https://drive.google.com/file/d/1BmJRfbXqisCrFBic4OUmPkA4FQsQyJvT/view?usp=drive_link" TargetMode="External"/><Relationship Id="rId1529" Type="http://schemas.openxmlformats.org/officeDocument/2006/relationships/hyperlink" Target="https://www.youtube.com/watch?v=0QS4VHPV4JA" TargetMode="External"/><Relationship Id="rId939" Type="http://schemas.openxmlformats.org/officeDocument/2006/relationships/hyperlink" Target="https://drive.google.com/file/d/1M_9-nYQmnpKSoq-HCS-nB4gfYUB0c-db/view?t=6" TargetMode="External"/><Relationship Id="rId938" Type="http://schemas.openxmlformats.org/officeDocument/2006/relationships/hyperlink" Target="https://youtu.be/PDYdwHQMonY?si=2riJdKyhAuNd9gje" TargetMode="External"/><Relationship Id="rId937" Type="http://schemas.openxmlformats.org/officeDocument/2006/relationships/hyperlink" Target="https://www.youtube.com/watch?v=kaxfCiP9d0w" TargetMode="External"/><Relationship Id="rId932" Type="http://schemas.openxmlformats.org/officeDocument/2006/relationships/hyperlink" Target="https://youtu.be/H238sfqOopE?si=lrIIEsv727_Xy-Ci" TargetMode="External"/><Relationship Id="rId931" Type="http://schemas.openxmlformats.org/officeDocument/2006/relationships/hyperlink" Target="https://www.youtube.com/watch?v=zFksanIexHI" TargetMode="External"/><Relationship Id="rId930" Type="http://schemas.openxmlformats.org/officeDocument/2006/relationships/hyperlink" Target="https://drive.google.com/file/d/1QaPDgoWdyLdowBoVebzFPoBbrJK98GkF/view" TargetMode="External"/><Relationship Id="rId936" Type="http://schemas.openxmlformats.org/officeDocument/2006/relationships/hyperlink" Target="https://drive.google.com/file/d/18Y_KYyFZvAGdc2sMUryN9HNuZdfeVx4G/view" TargetMode="External"/><Relationship Id="rId935" Type="http://schemas.openxmlformats.org/officeDocument/2006/relationships/hyperlink" Target="https://youtu.be/xRlZc2gSmQU?si=4KOBg6STu-2l0jRP" TargetMode="External"/><Relationship Id="rId934" Type="http://schemas.openxmlformats.org/officeDocument/2006/relationships/hyperlink" Target="https://www.youtube.com/watch?v=FRW7SINSYco" TargetMode="External"/><Relationship Id="rId933" Type="http://schemas.openxmlformats.org/officeDocument/2006/relationships/hyperlink" Target="https://drive.google.com/file/d/1gytAgr3wL9bx-_0HWFRxEy8TMITlBoIP/view" TargetMode="External"/><Relationship Id="rId1520" Type="http://schemas.openxmlformats.org/officeDocument/2006/relationships/hyperlink" Target="https://www.youtube.com/watch?v=DNAnQBhGpRw" TargetMode="External"/><Relationship Id="rId1554" Type="http://schemas.openxmlformats.org/officeDocument/2006/relationships/hyperlink" Target="https://www.youtube.com/watch?v=m0fr6kWyDiA" TargetMode="External"/><Relationship Id="rId2401" Type="http://schemas.openxmlformats.org/officeDocument/2006/relationships/hyperlink" Target="https://drive.google.com/file/d/1GK9ruHh_k7jzmrw8-yX6p1902_KKXzOO/view?usp=drive_link" TargetMode="External"/><Relationship Id="rId1555" Type="http://schemas.openxmlformats.org/officeDocument/2006/relationships/hyperlink" Target="https://drive.google.com/file/d/19DGgeYmDJgLpMRKQusmyUGocqrICraF0/view" TargetMode="External"/><Relationship Id="rId2402" Type="http://schemas.openxmlformats.org/officeDocument/2006/relationships/hyperlink" Target="https://www.youtube.com/watch?v=OhRr26AfFBU" TargetMode="External"/><Relationship Id="rId1556" Type="http://schemas.openxmlformats.org/officeDocument/2006/relationships/hyperlink" Target="https://www.youtube.com/watch?v=hxqo_DiL3pw" TargetMode="External"/><Relationship Id="rId2403" Type="http://schemas.openxmlformats.org/officeDocument/2006/relationships/hyperlink" Target="https://www.youtube.com/watch?v=aGyE-lUG_ss&amp;list=PLFcHFay5s7iQiPa3cq-0jjjUqIe-u41ot&amp;index=22" TargetMode="External"/><Relationship Id="rId1557" Type="http://schemas.openxmlformats.org/officeDocument/2006/relationships/hyperlink" Target="https://www.youtube.com/watch?v=taWGh0Y1tlY" TargetMode="External"/><Relationship Id="rId2404" Type="http://schemas.openxmlformats.org/officeDocument/2006/relationships/hyperlink" Target="https://drive.google.com/file/d/1GLm_gb22THJu_127o52HLf4QANWBoQ3X/view?usp=drive_link" TargetMode="External"/><Relationship Id="rId1558" Type="http://schemas.openxmlformats.org/officeDocument/2006/relationships/hyperlink" Target="https://drive.google.com/file/d/1F410m7FrvAHW9t9TdipSqrL8MUzYGRaR/view" TargetMode="External"/><Relationship Id="rId2405" Type="http://schemas.openxmlformats.org/officeDocument/2006/relationships/hyperlink" Target="https://www.youtube.com/watch?v=2fzYE-Emar0" TargetMode="External"/><Relationship Id="rId1559" Type="http://schemas.openxmlformats.org/officeDocument/2006/relationships/hyperlink" Target="https://www.youtube.com/watch?v=lZfXc4nHooo" TargetMode="External"/><Relationship Id="rId2406" Type="http://schemas.openxmlformats.org/officeDocument/2006/relationships/hyperlink" Target="https://www.youtube.com/watch?v=bsGddK1A5q4&amp;list=PLFcHFay5s7iQiPa3cq-0jjjUqIe-u41ot&amp;index=9" TargetMode="External"/><Relationship Id="rId2407" Type="http://schemas.openxmlformats.org/officeDocument/2006/relationships/hyperlink" Target="https://drive.google.com/file/d/1GSOBih40IHelyNlNB3H0jweF7Rf2P6Wl/view?usp=drive_link" TargetMode="External"/><Relationship Id="rId2408" Type="http://schemas.openxmlformats.org/officeDocument/2006/relationships/hyperlink" Target="https://www.youtube.com/watch?v=itQEwESWDKg" TargetMode="External"/><Relationship Id="rId2409" Type="http://schemas.openxmlformats.org/officeDocument/2006/relationships/hyperlink" Target="https://www.youtube.com/watch?v=XaKbrfdc1wQ&amp;list=PLFcHFay5s7iQiPa3cq-0jjjUqIe-u41ot&amp;index=24" TargetMode="External"/><Relationship Id="rId965" Type="http://schemas.openxmlformats.org/officeDocument/2006/relationships/hyperlink" Target="https://youtu.be/_gc1tN-4rls?si=8azJyB9wfXdVa1Ow" TargetMode="External"/><Relationship Id="rId964" Type="http://schemas.openxmlformats.org/officeDocument/2006/relationships/hyperlink" Target="https://www.youtube.com/watch?v=tDlzWNtRzS8" TargetMode="External"/><Relationship Id="rId963" Type="http://schemas.openxmlformats.org/officeDocument/2006/relationships/hyperlink" Target="https://drive.google.com/file/d/1FBTvyqO0IxtHrdOyak8NV0oiQ-6Zy_4M/view?usp=drive_link" TargetMode="External"/><Relationship Id="rId962" Type="http://schemas.openxmlformats.org/officeDocument/2006/relationships/hyperlink" Target="https://www.youtube.com/watch?v=64w0YZvIYOM" TargetMode="External"/><Relationship Id="rId969" Type="http://schemas.openxmlformats.org/officeDocument/2006/relationships/hyperlink" Target="https://drive.google.com/file/d/1MmL6Fx-yBxYZF7KBTYhru4y9rIUviGmt/view?usp=drive_link" TargetMode="External"/><Relationship Id="rId968" Type="http://schemas.openxmlformats.org/officeDocument/2006/relationships/hyperlink" Target="https://youtu.be/XTFGgPaYkR8?si=41roN1I9KrHRmypM" TargetMode="External"/><Relationship Id="rId967" Type="http://schemas.openxmlformats.org/officeDocument/2006/relationships/hyperlink" Target="https://www.youtube.com/watch?v=499MvHFrqUU" TargetMode="External"/><Relationship Id="rId966" Type="http://schemas.openxmlformats.org/officeDocument/2006/relationships/hyperlink" Target="https://drive.google.com/file/d/1vC5LDJnFqyoodkePcmulHzsqkCByldCB/view?usp=drive_link" TargetMode="External"/><Relationship Id="rId961" Type="http://schemas.openxmlformats.org/officeDocument/2006/relationships/hyperlink" Target="https://www.youtube.com/watch?v=SjN3_xCJamA" TargetMode="External"/><Relationship Id="rId1550" Type="http://schemas.openxmlformats.org/officeDocument/2006/relationships/hyperlink" Target="https://www.youtube.com/watch?v=mX91_3GQqLY" TargetMode="External"/><Relationship Id="rId960" Type="http://schemas.openxmlformats.org/officeDocument/2006/relationships/hyperlink" Target="https://drive.google.com/file/d/1uO4xHqAT6oC4iVrs_wJ8kspzvzg9pgMi/view?usp=drive_link" TargetMode="External"/><Relationship Id="rId1551" Type="http://schemas.openxmlformats.org/officeDocument/2006/relationships/hyperlink" Target="https://www.youtube.com/watch?v=K02rx9YYO3A" TargetMode="External"/><Relationship Id="rId1552" Type="http://schemas.openxmlformats.org/officeDocument/2006/relationships/hyperlink" Target="https://drive.google.com/file/d/19Id9iWLjqJN3JZRPJHOdQb6YCQpqqVbP/view" TargetMode="External"/><Relationship Id="rId1553" Type="http://schemas.openxmlformats.org/officeDocument/2006/relationships/hyperlink" Target="https://www.youtube.com/watch?v=W-Nio466Ek4" TargetMode="External"/><Relationship Id="rId2400" Type="http://schemas.openxmlformats.org/officeDocument/2006/relationships/hyperlink" Target="https://www.youtube.com/watch?v=IE1pjF-I_T0&amp;list=PLFcHFay5s7iQiPa3cq-0jjjUqIe-u41ot&amp;index=17" TargetMode="External"/><Relationship Id="rId1543" Type="http://schemas.openxmlformats.org/officeDocument/2006/relationships/hyperlink" Target="https://drive.google.com/file/d/1bK5G6PcNFZene3oqwxH8bdd4hd4bszwf/view?t=1" TargetMode="External"/><Relationship Id="rId1544" Type="http://schemas.openxmlformats.org/officeDocument/2006/relationships/hyperlink" Target="https://www.youtube.com/watch?v=hTJgK-wZMcE" TargetMode="External"/><Relationship Id="rId1545" Type="http://schemas.openxmlformats.org/officeDocument/2006/relationships/hyperlink" Target="https://www.youtube.com/watch?v=3bU2WESo55s" TargetMode="External"/><Relationship Id="rId1546" Type="http://schemas.openxmlformats.org/officeDocument/2006/relationships/hyperlink" Target="https://drive.google.com/file/d/1-qyiKGJG-8dCnRJ7c0JU16Bmj0ZU0Ooh/view" TargetMode="External"/><Relationship Id="rId1547" Type="http://schemas.openxmlformats.org/officeDocument/2006/relationships/hyperlink" Target="https://www.youtube.com/watch?v=NC6HXlrH53Y" TargetMode="External"/><Relationship Id="rId1548" Type="http://schemas.openxmlformats.org/officeDocument/2006/relationships/hyperlink" Target="https://www.youtube.com/watch?v=bMEsgtwf5KU" TargetMode="External"/><Relationship Id="rId1549" Type="http://schemas.openxmlformats.org/officeDocument/2006/relationships/hyperlink" Target="https://drive.google.com/file/d/1sJHdCYorjmNDcVLid16w61EShaXsTb9Y/view" TargetMode="External"/><Relationship Id="rId959" Type="http://schemas.openxmlformats.org/officeDocument/2006/relationships/hyperlink" Target="https://www.youtube.com/watch?v=xQLTPqfaGqQ" TargetMode="External"/><Relationship Id="rId954" Type="http://schemas.openxmlformats.org/officeDocument/2006/relationships/hyperlink" Target="https://drive.google.com/file/d/1Fg0ZyJqdNINXt15pgySKNELSg7btW7aj/view?usp=drive_link" TargetMode="External"/><Relationship Id="rId953" Type="http://schemas.openxmlformats.org/officeDocument/2006/relationships/hyperlink" Target="https://www.youtube.com/watch?v=sTGo3JAWgPE" TargetMode="External"/><Relationship Id="rId952" Type="http://schemas.openxmlformats.org/officeDocument/2006/relationships/hyperlink" Target="https://www.youtube.com/watch?v=xH_GllPuymc" TargetMode="External"/><Relationship Id="rId951" Type="http://schemas.openxmlformats.org/officeDocument/2006/relationships/hyperlink" Target="https://drive.google.com/file/d/1XquqyyOxZ4pWzIMyyYi6V7nBQqkYI0HN/view?usp=drive_link" TargetMode="External"/><Relationship Id="rId958" Type="http://schemas.openxmlformats.org/officeDocument/2006/relationships/hyperlink" Target="https://www.youtube.com/watch?v=xjkbR7Gjgjs" TargetMode="External"/><Relationship Id="rId957" Type="http://schemas.openxmlformats.org/officeDocument/2006/relationships/hyperlink" Target="https://drive.google.com/file/d/1oGQ9i9dKX2z_M2LO7Gw01e2VHhHrh3QM/view?usp=drive_link" TargetMode="External"/><Relationship Id="rId956" Type="http://schemas.openxmlformats.org/officeDocument/2006/relationships/hyperlink" Target="https://www.youtube.com/watch?v=YPXEDd_OuYs" TargetMode="External"/><Relationship Id="rId955" Type="http://schemas.openxmlformats.org/officeDocument/2006/relationships/hyperlink" Target="https://www.youtube.com/watch?v=h6HmHjkA034" TargetMode="External"/><Relationship Id="rId950" Type="http://schemas.openxmlformats.org/officeDocument/2006/relationships/hyperlink" Target="https://www.youtube.com/watch?v=3wtBDBA8vmA" TargetMode="External"/><Relationship Id="rId1540" Type="http://schemas.openxmlformats.org/officeDocument/2006/relationships/hyperlink" Target="https://drive.google.com/file/d/1xRGNhBS32nyGMydFGPWbuSz_bUCwHc6S/view?t=4" TargetMode="External"/><Relationship Id="rId1541" Type="http://schemas.openxmlformats.org/officeDocument/2006/relationships/hyperlink" Target="https://www.youtube.com/watch?v=16-GZWi66CI" TargetMode="External"/><Relationship Id="rId1542" Type="http://schemas.openxmlformats.org/officeDocument/2006/relationships/hyperlink" Target="https://www.youtube.com/watch?v=8ihCD__Q91c" TargetMode="External"/><Relationship Id="rId2027" Type="http://schemas.openxmlformats.org/officeDocument/2006/relationships/hyperlink" Target="https://www.youtube.com/watch?v=eL965_Lscb8" TargetMode="External"/><Relationship Id="rId2028" Type="http://schemas.openxmlformats.org/officeDocument/2006/relationships/hyperlink" Target="https://youtu.be/1IpDQMNKjfU?si=rMUjxOq-ht1F9hnW" TargetMode="External"/><Relationship Id="rId2029" Type="http://schemas.openxmlformats.org/officeDocument/2006/relationships/hyperlink" Target="https://drive.google.com/file/d/18dZHJ0tedVJdfpvilOQ4E-CtINYpbNyd/view?usp=drive_link" TargetMode="External"/><Relationship Id="rId590" Type="http://schemas.openxmlformats.org/officeDocument/2006/relationships/hyperlink" Target="https://www.youtube.com/watch?v=H09BJNKFVic" TargetMode="External"/><Relationship Id="rId107" Type="http://schemas.openxmlformats.org/officeDocument/2006/relationships/hyperlink" Target="https://youtu.be/lVUK04Ud7fc?si=AkPECj8MpDW7qowd" TargetMode="External"/><Relationship Id="rId106" Type="http://schemas.openxmlformats.org/officeDocument/2006/relationships/hyperlink" Target="https://www.youtube.com/watch?v=roHvNNFXr4k" TargetMode="External"/><Relationship Id="rId105" Type="http://schemas.openxmlformats.org/officeDocument/2006/relationships/hyperlink" Target="https://drive.google.com/file/d/1wlsK8NVAVDhdOTQq_oNHLLYYOyb9N2bE/view?usp=drive_link" TargetMode="External"/><Relationship Id="rId589" Type="http://schemas.openxmlformats.org/officeDocument/2006/relationships/hyperlink" Target="https://www.youtube.com/watch?v=u5dPUHjagSI" TargetMode="External"/><Relationship Id="rId104" Type="http://schemas.openxmlformats.org/officeDocument/2006/relationships/hyperlink" Target="https://youtu.be/qQaVyAX-p_U?si=VsZezw4ifG0UP0iY" TargetMode="External"/><Relationship Id="rId588" Type="http://schemas.openxmlformats.org/officeDocument/2006/relationships/hyperlink" Target="https://drive.google.com/file/d/1mjp25vDxaLJPUuDHiuQiy38QRXg_fPJp/view?t=4" TargetMode="External"/><Relationship Id="rId109" Type="http://schemas.openxmlformats.org/officeDocument/2006/relationships/hyperlink" Target="https://www.youtube.com/watch?v=iimpwYBiKNg" TargetMode="External"/><Relationship Id="rId1170" Type="http://schemas.openxmlformats.org/officeDocument/2006/relationships/hyperlink" Target="https://drive.google.com/file/d/1VLJ8Epcc6Hsx7rHbnOV4g3pD8PDhNHxw/view" TargetMode="External"/><Relationship Id="rId108" Type="http://schemas.openxmlformats.org/officeDocument/2006/relationships/hyperlink" Target="https://drive.google.com/file/d/1OkS96_quqX6PoN57pBWxJ0clHP1svH-e/view?usp=drive_link" TargetMode="External"/><Relationship Id="rId1171" Type="http://schemas.openxmlformats.org/officeDocument/2006/relationships/hyperlink" Target="https://www.youtube.com/watch?v=7y_2jQlnKag" TargetMode="External"/><Relationship Id="rId583" Type="http://schemas.openxmlformats.org/officeDocument/2006/relationships/hyperlink" Target="https://www.youtube.com/watch?v=mKu0L46Qed4" TargetMode="External"/><Relationship Id="rId1172" Type="http://schemas.openxmlformats.org/officeDocument/2006/relationships/hyperlink" Target="https://youtu.be/sCz02g0v08Q?si=92jK27F-m2BhQ7Gy" TargetMode="External"/><Relationship Id="rId582" Type="http://schemas.openxmlformats.org/officeDocument/2006/relationships/hyperlink" Target="https://drive.google.com/file/d/1vUVJG0wQlt5m_ctB-3D19rbwNxyNZSFS/view" TargetMode="External"/><Relationship Id="rId1173" Type="http://schemas.openxmlformats.org/officeDocument/2006/relationships/hyperlink" Target="https://drive.google.com/file/d/1kEGJXnhY3vG-tY13DbsmuOOT-r6m8HkM/view?usp=drive_link" TargetMode="External"/><Relationship Id="rId2020" Type="http://schemas.openxmlformats.org/officeDocument/2006/relationships/hyperlink" Target="https://drive.google.com/file/d/18Zik07t9G_toY3G7Ri4KLZUyiOUZnk5Z/view?usp=drive_link" TargetMode="External"/><Relationship Id="rId581" Type="http://schemas.openxmlformats.org/officeDocument/2006/relationships/hyperlink" Target="https://www.youtube.com/watch?v=tghp18j5nzE" TargetMode="External"/><Relationship Id="rId1174" Type="http://schemas.openxmlformats.org/officeDocument/2006/relationships/hyperlink" Target="https://www.youtube.com/watch?v=Kze7cw30F60" TargetMode="External"/><Relationship Id="rId2021" Type="http://schemas.openxmlformats.org/officeDocument/2006/relationships/hyperlink" Target="https://www.youtube.com/watch?v=Ctytn4a6zjw" TargetMode="External"/><Relationship Id="rId580" Type="http://schemas.openxmlformats.org/officeDocument/2006/relationships/hyperlink" Target="https://www.youtube.com/watch?v=hJOqGkWElNs" TargetMode="External"/><Relationship Id="rId1175" Type="http://schemas.openxmlformats.org/officeDocument/2006/relationships/hyperlink" Target="https://youtu.be/hxrXJc2Nos0?si=BGE9b4Qj5OgB2jid" TargetMode="External"/><Relationship Id="rId2022" Type="http://schemas.openxmlformats.org/officeDocument/2006/relationships/hyperlink" Target="https://youtu.be/yRBQptwDaGU?si=aWnKwkMtR5b0bQGA" TargetMode="External"/><Relationship Id="rId103" Type="http://schemas.openxmlformats.org/officeDocument/2006/relationships/hyperlink" Target="https://www.youtube.com/watch?v=hq1bUM2tyg0" TargetMode="External"/><Relationship Id="rId587" Type="http://schemas.openxmlformats.org/officeDocument/2006/relationships/hyperlink" Target="https://www.youtube.com/watch?v=v8GmDg-RE3k" TargetMode="External"/><Relationship Id="rId1176" Type="http://schemas.openxmlformats.org/officeDocument/2006/relationships/hyperlink" Target="https://drive.google.com/file/d/1P6-c2i5AzwvijXAD4XfSDzcvZPi63lmC/view?usp=drive_link" TargetMode="External"/><Relationship Id="rId2023" Type="http://schemas.openxmlformats.org/officeDocument/2006/relationships/hyperlink" Target="https://drive.google.com/file/d/18n1UPpB_CFZYSvTFsUCDVinmTsV-Me0J/view?usp=drive_link" TargetMode="External"/><Relationship Id="rId102" Type="http://schemas.openxmlformats.org/officeDocument/2006/relationships/hyperlink" Target="https://drive.google.com/file/d/1NwsUADjEk26_xKSQsxV_rkCHnHOEjlsd/view?usp=drive_link" TargetMode="External"/><Relationship Id="rId586" Type="http://schemas.openxmlformats.org/officeDocument/2006/relationships/hyperlink" Target="https://www.youtube.com/watch?v=Dqp6xOeR3Ls" TargetMode="External"/><Relationship Id="rId1177" Type="http://schemas.openxmlformats.org/officeDocument/2006/relationships/hyperlink" Target="https://www.youtube.com/watch?v=_MCPV8CQzf8" TargetMode="External"/><Relationship Id="rId2024" Type="http://schemas.openxmlformats.org/officeDocument/2006/relationships/hyperlink" Target="https://www.youtube.com/watch?v=efE8xuvUjAo" TargetMode="External"/><Relationship Id="rId101" Type="http://schemas.openxmlformats.org/officeDocument/2006/relationships/hyperlink" Target="https://youtu.be/GIPXXA-N464?si=6Cm-Gg4JcV8CwC1P" TargetMode="External"/><Relationship Id="rId585" Type="http://schemas.openxmlformats.org/officeDocument/2006/relationships/hyperlink" Target="https://drive.google.com/file/d/19A8f3o63yQt5y5itAaVAhB6SVvDN1Bdx/view" TargetMode="External"/><Relationship Id="rId1178" Type="http://schemas.openxmlformats.org/officeDocument/2006/relationships/hyperlink" Target="https://youtu.be/VnVFLfJj1_A?si=c_5Yb0bfinWAfnQV" TargetMode="External"/><Relationship Id="rId2025" Type="http://schemas.openxmlformats.org/officeDocument/2006/relationships/hyperlink" Target="https://youtu.be/0xbZQW-GvDw?si=_RREZFvJ-zCYyf0v" TargetMode="External"/><Relationship Id="rId100" Type="http://schemas.openxmlformats.org/officeDocument/2006/relationships/hyperlink" Target="https://www.youtube.com/watch?v=3tRc6mUumFk" TargetMode="External"/><Relationship Id="rId584" Type="http://schemas.openxmlformats.org/officeDocument/2006/relationships/hyperlink" Target="https://www.youtube.com/watch?v=OiFI7_PuKms" TargetMode="External"/><Relationship Id="rId1179" Type="http://schemas.openxmlformats.org/officeDocument/2006/relationships/hyperlink" Target="https://drive.google.com/file/d/1XhyKUDyeofEF5mQqzL6NIyFymg_bv2in/view?usp=drive_link" TargetMode="External"/><Relationship Id="rId2026" Type="http://schemas.openxmlformats.org/officeDocument/2006/relationships/hyperlink" Target="https://drive.google.com/file/d/18if2YBxSOB52-39pIBmttQeqQLrW-UPp/view?usp=drive_link" TargetMode="External"/><Relationship Id="rId1169" Type="http://schemas.openxmlformats.org/officeDocument/2006/relationships/hyperlink" Target="https://youtu.be/VqJnIUrIGU4?si=cGHJYpFFKvjdE5hD" TargetMode="External"/><Relationship Id="rId2016" Type="http://schemas.openxmlformats.org/officeDocument/2006/relationships/hyperlink" Target="https://youtu.be/rl7AlRj4Nuc?si=BGWCi5RtVOtQwWD_" TargetMode="External"/><Relationship Id="rId2017" Type="http://schemas.openxmlformats.org/officeDocument/2006/relationships/hyperlink" Target="https://drive.google.com/file/d/18aJ2XUfzTFOzKdrO4BPm0Yw_vcqx1M23/view?usp=drive_link" TargetMode="External"/><Relationship Id="rId2018" Type="http://schemas.openxmlformats.org/officeDocument/2006/relationships/hyperlink" Target="https://www.youtube.com/watch?v=NF0lrkqXIkQ" TargetMode="External"/><Relationship Id="rId2019" Type="http://schemas.openxmlformats.org/officeDocument/2006/relationships/hyperlink" Target="https://youtu.be/3LTzybjcNOk?si=2HN-IlLFLG0YrJXU" TargetMode="External"/><Relationship Id="rId579" Type="http://schemas.openxmlformats.org/officeDocument/2006/relationships/hyperlink" Target="https://drive.google.com/file/d/1Ef6scx13eqfVGo3R2XNQX8duSnwvzZwG/view?t=6" TargetMode="External"/><Relationship Id="rId578" Type="http://schemas.openxmlformats.org/officeDocument/2006/relationships/hyperlink" Target="https://www.youtube.com/watch?v=Ybvc2Q6Kd1w" TargetMode="External"/><Relationship Id="rId577" Type="http://schemas.openxmlformats.org/officeDocument/2006/relationships/hyperlink" Target="https://www.youtube.com/watch?v=0P0SCQf-hWQ" TargetMode="External"/><Relationship Id="rId2490" Type="http://schemas.openxmlformats.org/officeDocument/2006/relationships/hyperlink" Target="https://www.youtube.com/watch?v=EgvSmzIjmCs&amp;list=PLFcHFay5s7iQiPa3cq-0jjjUqIe-u41ot&amp;index=42" TargetMode="External"/><Relationship Id="rId1160" Type="http://schemas.openxmlformats.org/officeDocument/2006/relationships/hyperlink" Target="https://youtu.be/M7m0NV0Ffxw?si=2iaeFrkjY1z9Y45F" TargetMode="External"/><Relationship Id="rId2491" Type="http://schemas.openxmlformats.org/officeDocument/2006/relationships/hyperlink" Target="https://drive.google.com/file/d/1HwwqxdziBxtQlNP4-_6PKH_fOLlSxJoJ/view?usp=drive_link" TargetMode="External"/><Relationship Id="rId572" Type="http://schemas.openxmlformats.org/officeDocument/2006/relationships/hyperlink" Target="https://www.youtube.com/watch?v=2PEV3msFNtw" TargetMode="External"/><Relationship Id="rId1161" Type="http://schemas.openxmlformats.org/officeDocument/2006/relationships/hyperlink" Target="https://drive.google.com/file/d/1jDz1VwU6e-qXup0lqAzTomKVPWztRUBk/view" TargetMode="External"/><Relationship Id="rId2492" Type="http://schemas.openxmlformats.org/officeDocument/2006/relationships/hyperlink" Target="https://www.youtube.com/watch?v=ualmyZiPs9w" TargetMode="External"/><Relationship Id="rId571" Type="http://schemas.openxmlformats.org/officeDocument/2006/relationships/hyperlink" Target="https://www.youtube.com/watch?v=WU9g4CvZyR0" TargetMode="External"/><Relationship Id="rId1162" Type="http://schemas.openxmlformats.org/officeDocument/2006/relationships/hyperlink" Target="https://www.youtube.com/watch?v=99v51U3HSCU" TargetMode="External"/><Relationship Id="rId2493" Type="http://schemas.openxmlformats.org/officeDocument/2006/relationships/hyperlink" Target="https://www.youtube.com/watch?v=7-F9-0RaPr4&amp;list=PLFcHFay5s7iQiPa3cq-0jjjUqIe-u41ot&amp;index=39" TargetMode="External"/><Relationship Id="rId570" Type="http://schemas.openxmlformats.org/officeDocument/2006/relationships/hyperlink" Target="https://drive.google.com/file/d/1NCdCsiULgl5dI9kzyeRqczdaAL-kx0uw/view?usp=drive_link" TargetMode="External"/><Relationship Id="rId1163" Type="http://schemas.openxmlformats.org/officeDocument/2006/relationships/hyperlink" Target="https://youtu.be/uY3ZVA2njyo?si=zkntiVvBUFNpuEQh" TargetMode="External"/><Relationship Id="rId2010" Type="http://schemas.openxmlformats.org/officeDocument/2006/relationships/hyperlink" Target="https://youtu.be/KgXgYbYOOEU?si=WipHdjrzVFOx0EUO" TargetMode="External"/><Relationship Id="rId2494" Type="http://schemas.openxmlformats.org/officeDocument/2006/relationships/hyperlink" Target="https://drive.google.com/file/d/1I1yVvDW8OG0fePlTrD409VShtTCfnICn/view?usp=drive_link" TargetMode="External"/><Relationship Id="rId1164" Type="http://schemas.openxmlformats.org/officeDocument/2006/relationships/hyperlink" Target="https://drive.google.com/file/d/1GYgUC9Gw4gxSQi657Mo5LllwfGV8f98x/view" TargetMode="External"/><Relationship Id="rId2011" Type="http://schemas.openxmlformats.org/officeDocument/2006/relationships/hyperlink" Target="https://drive.google.com/file/d/18L6R7dYSWUH80NbQSCGWRa8lDCQKjJt9/view?usp=drive_link" TargetMode="External"/><Relationship Id="rId2495" Type="http://schemas.openxmlformats.org/officeDocument/2006/relationships/hyperlink" Target="https://www.youtube.com/watch?v=KdfSUbEFums" TargetMode="External"/><Relationship Id="rId576" Type="http://schemas.openxmlformats.org/officeDocument/2006/relationships/hyperlink" Target="https://drive.google.com/file/d/1Ivz72qofhAapExF7YiyYyfMOU9Qj5KSc/view" TargetMode="External"/><Relationship Id="rId1165" Type="http://schemas.openxmlformats.org/officeDocument/2006/relationships/hyperlink" Target="https://www.youtube.com/watch?v=ZmVOR6n_fzY" TargetMode="External"/><Relationship Id="rId2012" Type="http://schemas.openxmlformats.org/officeDocument/2006/relationships/hyperlink" Target="https://www.youtube.com/watch?v=elcLysy7exM" TargetMode="External"/><Relationship Id="rId2496" Type="http://schemas.openxmlformats.org/officeDocument/2006/relationships/hyperlink" Target="https://www.youtube.com/watch?v=WmEqEQ2KdMU" TargetMode="External"/><Relationship Id="rId575" Type="http://schemas.openxmlformats.org/officeDocument/2006/relationships/hyperlink" Target="https://www.youtube.com/watch?v=-2c8ohc86EQ" TargetMode="External"/><Relationship Id="rId1166" Type="http://schemas.openxmlformats.org/officeDocument/2006/relationships/hyperlink" Target="https://youtu.be/U7zlksEkISw?si=TLYPqznzijKGYSzt" TargetMode="External"/><Relationship Id="rId2013" Type="http://schemas.openxmlformats.org/officeDocument/2006/relationships/hyperlink" Target="https://youtu.be/3yUy_S739dw?si=vP86hBtz9hyJb1cK" TargetMode="External"/><Relationship Id="rId2497" Type="http://schemas.openxmlformats.org/officeDocument/2006/relationships/hyperlink" Target="https://drive.google.com/file/d/1IFWsOOPu0PjTKJXmEz_hofuCi7Q2QuBK/view?usp=drive_link" TargetMode="External"/><Relationship Id="rId574" Type="http://schemas.openxmlformats.org/officeDocument/2006/relationships/hyperlink" Target="https://www.youtube.com/watch?v=Y6JsEja15Vk" TargetMode="External"/><Relationship Id="rId1167" Type="http://schemas.openxmlformats.org/officeDocument/2006/relationships/hyperlink" Target="https://drive.google.com/file/d/1nr0q_qb4s3gNcVxnzOWrkUG_3XakV7p6/view" TargetMode="External"/><Relationship Id="rId2014" Type="http://schemas.openxmlformats.org/officeDocument/2006/relationships/hyperlink" Target="https://drive.google.com/file/d/18bNJ_PVZPlLGyv31m2I9VGRmg2YyDrpy/view?usp=drive_link" TargetMode="External"/><Relationship Id="rId2498" Type="http://schemas.openxmlformats.org/officeDocument/2006/relationships/hyperlink" Target="https://www.youtube.com/watch?v=qzsR7cChujg" TargetMode="External"/><Relationship Id="rId573" Type="http://schemas.openxmlformats.org/officeDocument/2006/relationships/hyperlink" Target="https://drive.google.com/file/d/1whDlQ4OXVVO3i5A_Sfi_Taf32q8WjrBK/view" TargetMode="External"/><Relationship Id="rId1168" Type="http://schemas.openxmlformats.org/officeDocument/2006/relationships/hyperlink" Target="https://www.youtube.com/watch?v=AMsbZLxd3lE" TargetMode="External"/><Relationship Id="rId2015" Type="http://schemas.openxmlformats.org/officeDocument/2006/relationships/hyperlink" Target="https://www.youtube.com/watch?v=WWv0RUxDfbs" TargetMode="External"/><Relationship Id="rId2499" Type="http://schemas.openxmlformats.org/officeDocument/2006/relationships/hyperlink" Target="https://www.youtube.com/watch?v=FSXwNV__4Lg" TargetMode="External"/><Relationship Id="rId2049" Type="http://schemas.openxmlformats.org/officeDocument/2006/relationships/hyperlink" Target="https://youtu.be/-whUTQEbwQw?si=rfvDXi5npwoRPCvE" TargetMode="External"/><Relationship Id="rId129" Type="http://schemas.openxmlformats.org/officeDocument/2006/relationships/hyperlink" Target="https://drive.google.com/file/d/1UZ8nXiH1qEU_2J54XgiZja9RCp94QkiC/view?usp=drive_link" TargetMode="External"/><Relationship Id="rId128" Type="http://schemas.openxmlformats.org/officeDocument/2006/relationships/hyperlink" Target="https://youtu.be/cgW6giEk4Og?si=Vk0A2myC5rprMB2V" TargetMode="External"/><Relationship Id="rId127" Type="http://schemas.openxmlformats.org/officeDocument/2006/relationships/hyperlink" Target="https://www.youtube.com/watch?v=FZ2APP6-grU" TargetMode="External"/><Relationship Id="rId126" Type="http://schemas.openxmlformats.org/officeDocument/2006/relationships/hyperlink" Target="https://drive.google.com/file/d/1hxrsXKG_VevrBGBmDdFn4AMkHVG_rJAt/view" TargetMode="External"/><Relationship Id="rId1190" Type="http://schemas.openxmlformats.org/officeDocument/2006/relationships/hyperlink" Target="https://youtu.be/v6IHw02_0Ww?si=8YsCgrA2p9Mw6x1I" TargetMode="External"/><Relationship Id="rId1191" Type="http://schemas.openxmlformats.org/officeDocument/2006/relationships/hyperlink" Target="https://drive.google.com/file/d/1W3EDje-F1lZA8Jp1uK1yuUUl_ljPcGBB/view?usp=drive_link" TargetMode="External"/><Relationship Id="rId1192" Type="http://schemas.openxmlformats.org/officeDocument/2006/relationships/hyperlink" Target="https://www.youtube.com/watch?v=MZl6Mna0leQ" TargetMode="External"/><Relationship Id="rId1193" Type="http://schemas.openxmlformats.org/officeDocument/2006/relationships/hyperlink" Target="https://youtu.be/kjkPFIMW0dQ?si=Cw9qJEvEFV6ffhev" TargetMode="External"/><Relationship Id="rId2040" Type="http://schemas.openxmlformats.org/officeDocument/2006/relationships/hyperlink" Target="https://youtu.be/-xTMwYPn_m8?si=w9qwz0fmM5NJGAXE" TargetMode="External"/><Relationship Id="rId121" Type="http://schemas.openxmlformats.org/officeDocument/2006/relationships/hyperlink" Target="https://www.youtube.com/watch?v=PNXozoJWsWc" TargetMode="External"/><Relationship Id="rId1194" Type="http://schemas.openxmlformats.org/officeDocument/2006/relationships/hyperlink" Target="https://drive.google.com/file/d/1-DersK7-wc0orl2a0DKGbiVCaE5pnWXg/view?usp=drive_link" TargetMode="External"/><Relationship Id="rId2041" Type="http://schemas.openxmlformats.org/officeDocument/2006/relationships/hyperlink" Target="https://drive.google.com/file/d/19Fw0ZFBOQ2UPlhdsOrbmhQqVpKrbr51v/view?usp=drive_link" TargetMode="External"/><Relationship Id="rId120" Type="http://schemas.openxmlformats.org/officeDocument/2006/relationships/hyperlink" Target="https://drive.google.com/file/d/1yQUf5J8Fp19XNfvNHq0PZTv3OJi3xOLL/view?usp=drive_link" TargetMode="External"/><Relationship Id="rId1195" Type="http://schemas.openxmlformats.org/officeDocument/2006/relationships/hyperlink" Target="https://www.youtube.com/watch?v=tYknkDjp-bQ" TargetMode="External"/><Relationship Id="rId2042" Type="http://schemas.openxmlformats.org/officeDocument/2006/relationships/hyperlink" Target="https://www.youtube.com/watch?v=fjjhAm5trSM" TargetMode="External"/><Relationship Id="rId1196" Type="http://schemas.openxmlformats.org/officeDocument/2006/relationships/hyperlink" Target="https://youtu.be/dpC97wavNrc?si=CfVn1yj2lAjTj4Lm" TargetMode="External"/><Relationship Id="rId2043" Type="http://schemas.openxmlformats.org/officeDocument/2006/relationships/hyperlink" Target="https://youtu.be/1pHSZrmisoQ?si=WQMw7RFjBX5p_KyD" TargetMode="External"/><Relationship Id="rId1197" Type="http://schemas.openxmlformats.org/officeDocument/2006/relationships/hyperlink" Target="https://drive.google.com/file/d/1y_T2TVTdhspjyhjxUt0L8sA2CS3ptYng/view?usp=drive_link" TargetMode="External"/><Relationship Id="rId2044" Type="http://schemas.openxmlformats.org/officeDocument/2006/relationships/hyperlink" Target="https://drive.google.com/file/d/19D4Je55lpJqxFtmEtANOvao6Szoi092R/view?usp=drive_link" TargetMode="External"/><Relationship Id="rId125" Type="http://schemas.openxmlformats.org/officeDocument/2006/relationships/hyperlink" Target="https://youtu.be/rTUTtHNgNww?si=i6tctidvMUCBTBV8" TargetMode="External"/><Relationship Id="rId1198" Type="http://schemas.openxmlformats.org/officeDocument/2006/relationships/hyperlink" Target="https://www.youtube.com/watch?v=AUBX_aHStQY" TargetMode="External"/><Relationship Id="rId2045" Type="http://schemas.openxmlformats.org/officeDocument/2006/relationships/hyperlink" Target="https://www.youtube.com/watch?v=uudB5XiAYOw" TargetMode="External"/><Relationship Id="rId124" Type="http://schemas.openxmlformats.org/officeDocument/2006/relationships/hyperlink" Target="https://www.youtube.com/watch?v=D1cKk48kz-E" TargetMode="External"/><Relationship Id="rId1199" Type="http://schemas.openxmlformats.org/officeDocument/2006/relationships/hyperlink" Target="https://youtu.be/nMJJOHhAw74?si=sxTyTaAQYzE1q6MA" TargetMode="External"/><Relationship Id="rId2046" Type="http://schemas.openxmlformats.org/officeDocument/2006/relationships/hyperlink" Target="https://youtu.be/q3cXUF7Lf1g?si=0BhUSxiSq_Gt5MiO" TargetMode="External"/><Relationship Id="rId123" Type="http://schemas.openxmlformats.org/officeDocument/2006/relationships/hyperlink" Target="https://drive.google.com/file/d/1iaOHtF0u2GxInBM4iuDZcLdtEOq8kAJo/view" TargetMode="External"/><Relationship Id="rId2047" Type="http://schemas.openxmlformats.org/officeDocument/2006/relationships/hyperlink" Target="https://drive.google.com/file/d/19NWZYBHKPA0pOgm9OYtj7fu0lvZcqC3F/view?usp=drive_link" TargetMode="External"/><Relationship Id="rId122" Type="http://schemas.openxmlformats.org/officeDocument/2006/relationships/hyperlink" Target="https://youtu.be/LuD70Wne6o8?si=GHpyomYeAIUtg2y_" TargetMode="External"/><Relationship Id="rId2048" Type="http://schemas.openxmlformats.org/officeDocument/2006/relationships/hyperlink" Target="https://www.youtube.com/watch?v=gro5b3PZ-Bw" TargetMode="External"/><Relationship Id="rId2038" Type="http://schemas.openxmlformats.org/officeDocument/2006/relationships/hyperlink" Target="https://drive.google.com/file/d/19Lj9EgSQThWwlAqNjGgMyRxYGyVB6Pz5/view?usp=drive_link" TargetMode="External"/><Relationship Id="rId2039" Type="http://schemas.openxmlformats.org/officeDocument/2006/relationships/hyperlink" Target="https://www.youtube.com/watch?v=ry81_iSHt6E" TargetMode="External"/><Relationship Id="rId118" Type="http://schemas.openxmlformats.org/officeDocument/2006/relationships/hyperlink" Target="https://www.youtube.com/watch?v=Yh4TXMVq9eg" TargetMode="External"/><Relationship Id="rId117" Type="http://schemas.openxmlformats.org/officeDocument/2006/relationships/hyperlink" Target="https://drive.google.com/file/d/1P0qXjIFH4RwOox2GEyXDrhvpkElqykUy/view?usp=drive_link" TargetMode="External"/><Relationship Id="rId116" Type="http://schemas.openxmlformats.org/officeDocument/2006/relationships/hyperlink" Target="https://youtu.be/HASuzdsgEGk?si=pjXfG-gZyMpsYx89" TargetMode="External"/><Relationship Id="rId115" Type="http://schemas.openxmlformats.org/officeDocument/2006/relationships/hyperlink" Target="https://www.youtube.com/watch?v=ilWDSYnTEFs" TargetMode="External"/><Relationship Id="rId599" Type="http://schemas.openxmlformats.org/officeDocument/2006/relationships/hyperlink" Target="https://www.youtube.com/watch?v=yWrIznJkixY" TargetMode="External"/><Relationship Id="rId1180" Type="http://schemas.openxmlformats.org/officeDocument/2006/relationships/hyperlink" Target="https://www.youtube.com/watch?v=kkrF9X6Fycg" TargetMode="External"/><Relationship Id="rId1181" Type="http://schemas.openxmlformats.org/officeDocument/2006/relationships/hyperlink" Target="https://youtu.be/7Ou5NC6VMCQ?si=W-Azp_DSwE3_7gAo" TargetMode="External"/><Relationship Id="rId119" Type="http://schemas.openxmlformats.org/officeDocument/2006/relationships/hyperlink" Target="https://youtu.be/7UvfpVoRUgY?si=Z4dWoj7ke2Dk2G8f" TargetMode="External"/><Relationship Id="rId1182" Type="http://schemas.openxmlformats.org/officeDocument/2006/relationships/hyperlink" Target="https://drive.google.com/file/d/1cBYBfyPAAtEHw7_LOJTX1nHpSycK8dsV/view?usp=drive_link" TargetMode="External"/><Relationship Id="rId110" Type="http://schemas.openxmlformats.org/officeDocument/2006/relationships/hyperlink" Target="https://youtu.be/4tqZCZrRw1w?si=zNojVz-MuNbvtBH0" TargetMode="External"/><Relationship Id="rId594" Type="http://schemas.openxmlformats.org/officeDocument/2006/relationships/hyperlink" Target="https://drive.google.com/file/d/1c_cQ-NgzJWX7S3eRWDZ4WkHzPEd1I6Zf/view" TargetMode="External"/><Relationship Id="rId1183" Type="http://schemas.openxmlformats.org/officeDocument/2006/relationships/hyperlink" Target="https://www.youtube.com/watch?v=UYh7Sj_yR8c" TargetMode="External"/><Relationship Id="rId2030" Type="http://schemas.openxmlformats.org/officeDocument/2006/relationships/hyperlink" Target="https://www.youtube.com/watch?v=y2G03Lumhe0" TargetMode="External"/><Relationship Id="rId593" Type="http://schemas.openxmlformats.org/officeDocument/2006/relationships/hyperlink" Target="https://www.youtube.com/watch?v=zSL2RkFjUXg" TargetMode="External"/><Relationship Id="rId1184" Type="http://schemas.openxmlformats.org/officeDocument/2006/relationships/hyperlink" Target="https://youtu.be/3qXBuGFo3YQ?si=1D7QLFoOr52i33KS" TargetMode="External"/><Relationship Id="rId2031" Type="http://schemas.openxmlformats.org/officeDocument/2006/relationships/hyperlink" Target="https://youtu.be/A2y5jh63CNk?si=-oBIfOBCsBe2cTdu" TargetMode="External"/><Relationship Id="rId592" Type="http://schemas.openxmlformats.org/officeDocument/2006/relationships/hyperlink" Target="https://www.youtube.com/watch?v=DxSmZ0MDSxM" TargetMode="External"/><Relationship Id="rId1185" Type="http://schemas.openxmlformats.org/officeDocument/2006/relationships/hyperlink" Target="https://drive.google.com/file/d/1cBYBfyPAAtEHw7_LOJTX1nHpSycK8dsV/view?usp=drive_link" TargetMode="External"/><Relationship Id="rId2032" Type="http://schemas.openxmlformats.org/officeDocument/2006/relationships/hyperlink" Target="https://drive.google.com/file/d/192P96tVI-aubRHdhe-RE7P52FkLsXnH3/view?usp=drive_link" TargetMode="External"/><Relationship Id="rId591" Type="http://schemas.openxmlformats.org/officeDocument/2006/relationships/hyperlink" Target="https://drive.google.com/file/d/1sn8pMUElfiJJIjW5rKFMpO_4pwZZI87u/view?t=11" TargetMode="External"/><Relationship Id="rId1186" Type="http://schemas.openxmlformats.org/officeDocument/2006/relationships/hyperlink" Target="https://www.youtube.com/watch?v=_01wqwsb66E" TargetMode="External"/><Relationship Id="rId2033" Type="http://schemas.openxmlformats.org/officeDocument/2006/relationships/hyperlink" Target="https://www.youtube.com/watch?v=IngLJs6T1Qw" TargetMode="External"/><Relationship Id="rId114" Type="http://schemas.openxmlformats.org/officeDocument/2006/relationships/hyperlink" Target="https://drive.google.com/file/d/1ybvpNjGiO_V6ZZ7DsMBUoPD5ii5CTIqq/view?usp=drive_link" TargetMode="External"/><Relationship Id="rId598" Type="http://schemas.openxmlformats.org/officeDocument/2006/relationships/hyperlink" Target="https://www.youtube.com/watch?v=F5Nb6cIRZLU" TargetMode="External"/><Relationship Id="rId1187" Type="http://schemas.openxmlformats.org/officeDocument/2006/relationships/hyperlink" Target="https://youtu.be/CLoxkUO7vOY?si=sHgoqCCY5e_OD0Pz" TargetMode="External"/><Relationship Id="rId2034" Type="http://schemas.openxmlformats.org/officeDocument/2006/relationships/hyperlink" Target="https://youtu.be/Z6DriI4I9Bo?si=78HFDtyXMZgYsZGY" TargetMode="External"/><Relationship Id="rId113" Type="http://schemas.openxmlformats.org/officeDocument/2006/relationships/hyperlink" Target="https://youtu.be/55BFDybWCt0?si=XDMXkXrGgdJKJSDF" TargetMode="External"/><Relationship Id="rId597" Type="http://schemas.openxmlformats.org/officeDocument/2006/relationships/hyperlink" Target="https://drive.google.com/file/d/1SPItp5_fWQMPkAI-NXGVGEYAKQUoDsjb/view" TargetMode="External"/><Relationship Id="rId1188" Type="http://schemas.openxmlformats.org/officeDocument/2006/relationships/hyperlink" Target="https://drive.google.com/file/d/1zKqF5N3PDor3PxSeRTqBX2DvLrJfwIHi/view?usp=drive_link" TargetMode="External"/><Relationship Id="rId2035" Type="http://schemas.openxmlformats.org/officeDocument/2006/relationships/hyperlink" Target="https://drive.google.com/file/d/18og09xiPlMVQFEC0Qb9G3C1_PZxM9zux/view?usp=drive_link" TargetMode="External"/><Relationship Id="rId112" Type="http://schemas.openxmlformats.org/officeDocument/2006/relationships/hyperlink" Target="https://www.youtube.com/watch?v=xKH1Evwu150" TargetMode="External"/><Relationship Id="rId596" Type="http://schemas.openxmlformats.org/officeDocument/2006/relationships/hyperlink" Target="https://www.youtube.com/watch?v=8_Gwrt1IUX8" TargetMode="External"/><Relationship Id="rId1189" Type="http://schemas.openxmlformats.org/officeDocument/2006/relationships/hyperlink" Target="https://www.youtube.com/watch?v=iTn3TTF0IXk" TargetMode="External"/><Relationship Id="rId2036" Type="http://schemas.openxmlformats.org/officeDocument/2006/relationships/hyperlink" Target="https://www.youtube.com/watch?v=O8vB1eInP_8" TargetMode="External"/><Relationship Id="rId111" Type="http://schemas.openxmlformats.org/officeDocument/2006/relationships/hyperlink" Target="https://drive.google.com/file/d/1hKhzhoFs8H7GEOSy84Lb9lxyXf_5HP4N/view?usp=drive_link" TargetMode="External"/><Relationship Id="rId595" Type="http://schemas.openxmlformats.org/officeDocument/2006/relationships/hyperlink" Target="https://www.youtube.com/watch?v=cNlwi6lUCEM" TargetMode="External"/><Relationship Id="rId2037" Type="http://schemas.openxmlformats.org/officeDocument/2006/relationships/hyperlink" Target="https://youtu.be/dpjApbaDMrM?si=p9dbSXuYQXD_WZEU" TargetMode="External"/><Relationship Id="rId1136" Type="http://schemas.openxmlformats.org/officeDocument/2006/relationships/hyperlink" Target="https://youtu.be/ueaSFwA0Rhs?si=LP28kgeeSlM4FMTp" TargetMode="External"/><Relationship Id="rId2467" Type="http://schemas.openxmlformats.org/officeDocument/2006/relationships/hyperlink" Target="https://drive.google.com/file/d/1HXUYP_4VGSf-olRcUOVbhEQcj8irvFh1/view?usp=drive_link" TargetMode="External"/><Relationship Id="rId1137" Type="http://schemas.openxmlformats.org/officeDocument/2006/relationships/hyperlink" Target="https://drive.google.com/file/d/1b-WOLjQTl6BGzY-S7dFI7sHdlzAJFNRz/view?t=4" TargetMode="External"/><Relationship Id="rId2468" Type="http://schemas.openxmlformats.org/officeDocument/2006/relationships/hyperlink" Target="https://www.youtube.com/watch?v=6OvhLPS7rj4" TargetMode="External"/><Relationship Id="rId1138" Type="http://schemas.openxmlformats.org/officeDocument/2006/relationships/hyperlink" Target="https://www.youtube.com/watch?v=MQtsRYPx3v0" TargetMode="External"/><Relationship Id="rId2469" Type="http://schemas.openxmlformats.org/officeDocument/2006/relationships/hyperlink" Target="https://www.youtube.com/watch?v=ZKgIRGJSRtE&amp;list=PLFcHFay5s7iQiPa3cq-0jjjUqIe-u41ot&amp;index=11" TargetMode="External"/><Relationship Id="rId1139" Type="http://schemas.openxmlformats.org/officeDocument/2006/relationships/hyperlink" Target="https://youtu.be/tF6WfIDwNcU?si=LpJKDZPvfHxKB3l4" TargetMode="External"/><Relationship Id="rId547" Type="http://schemas.openxmlformats.org/officeDocument/2006/relationships/hyperlink" Target="https://www.youtube.com/watch?v=W-5liMGKgHA" TargetMode="External"/><Relationship Id="rId546" Type="http://schemas.openxmlformats.org/officeDocument/2006/relationships/hyperlink" Target="https://drive.google.com/file/d/1BbMNPNUG8Mbh_HAsBT1sCJhGBgfJsZ7L/view?usp=drive_link" TargetMode="External"/><Relationship Id="rId545" Type="http://schemas.openxmlformats.org/officeDocument/2006/relationships/hyperlink" Target="https://youtu.be/895A5cqE1cM?si=jCfqPklw4I-Mao6u" TargetMode="External"/><Relationship Id="rId544" Type="http://schemas.openxmlformats.org/officeDocument/2006/relationships/hyperlink" Target="https://www.youtube.com/watch?v=RGbA2IyJILY" TargetMode="External"/><Relationship Id="rId549" Type="http://schemas.openxmlformats.org/officeDocument/2006/relationships/hyperlink" Target="https://drive.google.com/file/d/1KfKwr9mYOiWsatY9fMDYvUyRjYn8BsnL/view?usp=drive_link" TargetMode="External"/><Relationship Id="rId548" Type="http://schemas.openxmlformats.org/officeDocument/2006/relationships/hyperlink" Target="https://youtu.be/7gItKIuE90o?si=sGBHEqYGNNIGLzrs" TargetMode="External"/><Relationship Id="rId2460" Type="http://schemas.openxmlformats.org/officeDocument/2006/relationships/hyperlink" Target="https://www.youtube.com/watch?v=YT8wUZfQK1A&amp;list=PLFcHFay5s7iQiPa3cq-0jjjUqIe-u41ot&amp;index=10" TargetMode="External"/><Relationship Id="rId1130" Type="http://schemas.openxmlformats.org/officeDocument/2006/relationships/hyperlink" Target="https://www.youtube.com/watch?v=_DDpcDGI1IA" TargetMode="External"/><Relationship Id="rId2461" Type="http://schemas.openxmlformats.org/officeDocument/2006/relationships/hyperlink" Target="https://drive.google.com/file/d/1HVo4p3zdW5KP0sQ8zzCFH9DHjneRb7H1/view?usp=drive_link" TargetMode="External"/><Relationship Id="rId1131" Type="http://schemas.openxmlformats.org/officeDocument/2006/relationships/hyperlink" Target="https://drive.google.com/file/d/1daD9gPmm5GBKiJDhcV0T9mMpEI0HdMfX/view?usp=drive_link" TargetMode="External"/><Relationship Id="rId2462" Type="http://schemas.openxmlformats.org/officeDocument/2006/relationships/hyperlink" Target="https://www.youtube.com/watch?v=sIJj7Q77SVI" TargetMode="External"/><Relationship Id="rId543" Type="http://schemas.openxmlformats.org/officeDocument/2006/relationships/hyperlink" Target="https://drive.google.com/file/d/1f_A7Sahr5GvPJbEPkZ-23EyVlfF0eE5k/view?usp=drive_link" TargetMode="External"/><Relationship Id="rId1132" Type="http://schemas.openxmlformats.org/officeDocument/2006/relationships/hyperlink" Target="https://www.youtube.com/watch?v=6agzj3A9IgA" TargetMode="External"/><Relationship Id="rId2463" Type="http://schemas.openxmlformats.org/officeDocument/2006/relationships/hyperlink" Target="https://www.youtube.com/watch?v=aVuQsNdvtFU&amp;list=PLFcHFay5s7iQiPa3cq-0jjjUqIe-u41ot&amp;index=29" TargetMode="External"/><Relationship Id="rId542" Type="http://schemas.openxmlformats.org/officeDocument/2006/relationships/hyperlink" Target="https://youtu.be/Syg1OREyREo?si=9UamvdWN_tFDA1mJ" TargetMode="External"/><Relationship Id="rId1133" Type="http://schemas.openxmlformats.org/officeDocument/2006/relationships/hyperlink" Target="https://www.youtube.com/watch?v=cNXnApICycI" TargetMode="External"/><Relationship Id="rId2464" Type="http://schemas.openxmlformats.org/officeDocument/2006/relationships/hyperlink" Target="https://drive.google.com/file/d/1HUB78OQC4bbCjLyQ182K7mEfInzkyP0I/view?usp=drive_link" TargetMode="External"/><Relationship Id="rId541" Type="http://schemas.openxmlformats.org/officeDocument/2006/relationships/hyperlink" Target="https://www.youtube.com/watch?v=KyHvVJWjW6Y" TargetMode="External"/><Relationship Id="rId1134" Type="http://schemas.openxmlformats.org/officeDocument/2006/relationships/hyperlink" Target="https://drive.google.com/file/d/1oUfOChC0buOQeXXu6S_uFDeNjF5cwYX9/view?usp=drive_link" TargetMode="External"/><Relationship Id="rId2465" Type="http://schemas.openxmlformats.org/officeDocument/2006/relationships/hyperlink" Target="https://www.youtube.com/watch?v=TbS7S7lb9Es" TargetMode="External"/><Relationship Id="rId540" Type="http://schemas.openxmlformats.org/officeDocument/2006/relationships/hyperlink" Target="https://drive.google.com/file/d/1M4tXTNQsjxducc8zMsXNfh6S4SB11c0U/view?usp=drive_link" TargetMode="External"/><Relationship Id="rId1135" Type="http://schemas.openxmlformats.org/officeDocument/2006/relationships/hyperlink" Target="https://www.youtube.com/watch?v=IbI-l7mbKO4" TargetMode="External"/><Relationship Id="rId2466" Type="http://schemas.openxmlformats.org/officeDocument/2006/relationships/hyperlink" Target="https://www.youtube.com/watch?v=GcwoxdGIhPY&amp;list=PLFcHFay5s7iQiPa3cq-0jjjUqIe-u41ot&amp;index=30" TargetMode="External"/><Relationship Id="rId1125" Type="http://schemas.openxmlformats.org/officeDocument/2006/relationships/hyperlink" Target="https://drive.google.com/file/d/1mhSBCPd5zdrn386lDZryUYnDnDnZ9uCG/view?usp=drive_link" TargetMode="External"/><Relationship Id="rId2456" Type="http://schemas.openxmlformats.org/officeDocument/2006/relationships/hyperlink" Target="https://www.youtube.com/watch?v=lng4ZgConCM" TargetMode="External"/><Relationship Id="rId1126" Type="http://schemas.openxmlformats.org/officeDocument/2006/relationships/hyperlink" Target="https://www.youtube.com/watch?v=KouDAzYl_bc" TargetMode="External"/><Relationship Id="rId2457" Type="http://schemas.openxmlformats.org/officeDocument/2006/relationships/hyperlink" Target="https://www.youtube.com/watch?v=PtHtk2s8M48&amp;list=PLFcHFay5s7iQiPa3cq-0jjjUqIe-u41ot&amp;index=14" TargetMode="External"/><Relationship Id="rId1127" Type="http://schemas.openxmlformats.org/officeDocument/2006/relationships/hyperlink" Target="https://www.youtube.com/watch?v=csr3uiZPfBc" TargetMode="External"/><Relationship Id="rId2458" Type="http://schemas.openxmlformats.org/officeDocument/2006/relationships/hyperlink" Target="https://drive.google.com/file/d/1HTwe_SjFchRrqiVOS1mornjXDr0rvk0L/view?usp=drive_link" TargetMode="External"/><Relationship Id="rId1128" Type="http://schemas.openxmlformats.org/officeDocument/2006/relationships/hyperlink" Target="https://drive.google.com/file/d/1fuQdzojiathZn5q0a0CvX5Wo9py-I2_z/view?usp=drive_link" TargetMode="External"/><Relationship Id="rId2459" Type="http://schemas.openxmlformats.org/officeDocument/2006/relationships/hyperlink" Target="https://www.youtube.com/watch?v=zMFdb__sUpw" TargetMode="External"/><Relationship Id="rId1129" Type="http://schemas.openxmlformats.org/officeDocument/2006/relationships/hyperlink" Target="https://www.youtube.com/watch?v=TV5kDqiJ1Os" TargetMode="External"/><Relationship Id="rId536" Type="http://schemas.openxmlformats.org/officeDocument/2006/relationships/hyperlink" Target="https://youtu.be/4JSYyXbM2YU?si=fMrsSUJYYjXONIdv" TargetMode="External"/><Relationship Id="rId535" Type="http://schemas.openxmlformats.org/officeDocument/2006/relationships/hyperlink" Target="https://www.youtube.com/watch?v=wYrxKGt_bLg" TargetMode="External"/><Relationship Id="rId534" Type="http://schemas.openxmlformats.org/officeDocument/2006/relationships/hyperlink" Target="https://drive.google.com/file/d/1ygZzTMDaGE-Hrbh27tB-urDFZHuCufmk/view?usp=drive_link" TargetMode="External"/><Relationship Id="rId533" Type="http://schemas.openxmlformats.org/officeDocument/2006/relationships/hyperlink" Target="https://youtu.be/XVz2wkep-L8?si=zyXPtjzp0WBeqgMa" TargetMode="External"/><Relationship Id="rId539" Type="http://schemas.openxmlformats.org/officeDocument/2006/relationships/hyperlink" Target="https://youtu.be/-qw4E_89WnY?si=xgQNY_krBXt17h9H" TargetMode="External"/><Relationship Id="rId538" Type="http://schemas.openxmlformats.org/officeDocument/2006/relationships/hyperlink" Target="https://www.youtube.com/watch?v=XstL_x4ucm4" TargetMode="External"/><Relationship Id="rId537" Type="http://schemas.openxmlformats.org/officeDocument/2006/relationships/hyperlink" Target="https://drive.google.com/file/d/13o-OdzivUmzM3XjAqo-v4MFh_orAzx3G/view?usp=drive_link" TargetMode="External"/><Relationship Id="rId2450" Type="http://schemas.openxmlformats.org/officeDocument/2006/relationships/hyperlink" Target="https://www.youtube.com/watch?v=00YVR5TSZqw" TargetMode="External"/><Relationship Id="rId1120" Type="http://schemas.openxmlformats.org/officeDocument/2006/relationships/hyperlink" Target="https://www.youtube.com/watch?v=VvuuRpJbbHE" TargetMode="External"/><Relationship Id="rId2451" Type="http://schemas.openxmlformats.org/officeDocument/2006/relationships/hyperlink" Target="https://www.youtube.com/watch?v=SkqTN9-49hM&amp;list=PLFcHFay5s7iQiPa3cq-0jjjUqIe-u41ot&amp;index=27" TargetMode="External"/><Relationship Id="rId532" Type="http://schemas.openxmlformats.org/officeDocument/2006/relationships/hyperlink" Target="https://www.youtube.com/watch?v=2EwPpga_XPw" TargetMode="External"/><Relationship Id="rId1121" Type="http://schemas.openxmlformats.org/officeDocument/2006/relationships/hyperlink" Target="https://www.youtube.com/watch?v=afyvF97NIUo" TargetMode="External"/><Relationship Id="rId2452" Type="http://schemas.openxmlformats.org/officeDocument/2006/relationships/hyperlink" Target="https://drive.google.com/file/d/1HN1YMpyL6vuhySh0AE9vXhHhMaXdW1Vf/view?usp=drive_link" TargetMode="External"/><Relationship Id="rId531" Type="http://schemas.openxmlformats.org/officeDocument/2006/relationships/hyperlink" Target="https://drive.google.com/file/d/1qjbW4uv3oDpQHQRqR3VnUzuHdAqrRbR9/view?usp=drive_link" TargetMode="External"/><Relationship Id="rId1122" Type="http://schemas.openxmlformats.org/officeDocument/2006/relationships/hyperlink" Target="https://drive.google.com/file/d/1grr5SCKiOsPhbpSFpBxsOClNvC9mlamN/view?usp=drive_link" TargetMode="External"/><Relationship Id="rId2453" Type="http://schemas.openxmlformats.org/officeDocument/2006/relationships/hyperlink" Target="https://www.youtube.com/watch?v=VamMrPZ-8fc" TargetMode="External"/><Relationship Id="rId530" Type="http://schemas.openxmlformats.org/officeDocument/2006/relationships/hyperlink" Target="https://youtu.be/dI7HDol0Z0g?si=vbWVO1vjpuL0hztP" TargetMode="External"/><Relationship Id="rId1123" Type="http://schemas.openxmlformats.org/officeDocument/2006/relationships/hyperlink" Target="https://www.youtube.com/watch?v=sh-MP-dVhD4" TargetMode="External"/><Relationship Id="rId2454" Type="http://schemas.openxmlformats.org/officeDocument/2006/relationships/hyperlink" Target="https://www.youtube.com/watch?v=5hR-D3VZtdQ&amp;list=PLFcHFay5s7iQiPa3cq-0jjjUqIe-u41ot&amp;index=15" TargetMode="External"/><Relationship Id="rId1124" Type="http://schemas.openxmlformats.org/officeDocument/2006/relationships/hyperlink" Target="https://www.youtube.com/watch?v=_cWblY1hcdc" TargetMode="External"/><Relationship Id="rId2455" Type="http://schemas.openxmlformats.org/officeDocument/2006/relationships/hyperlink" Target="https://drive.google.com/file/d/1HJPXO4HG09xeWfiX7AwpLYiSCk24JcCW/view?usp=drive_link" TargetMode="External"/><Relationship Id="rId1158" Type="http://schemas.openxmlformats.org/officeDocument/2006/relationships/hyperlink" Target="https://drive.google.com/file/d/1vAeVC1Zija0dwHv1y0pLksM6086MG8tG/view?t=4" TargetMode="External"/><Relationship Id="rId2005" Type="http://schemas.openxmlformats.org/officeDocument/2006/relationships/hyperlink" Target="https://drive.google.com/file/d/18B4z7GBE6b2X6vfMMzqIvoNe8eb5o3_9/view?usp=drive_link" TargetMode="External"/><Relationship Id="rId2489" Type="http://schemas.openxmlformats.org/officeDocument/2006/relationships/hyperlink" Target="https://www.youtube.com/watch?v=Fc5t_5r_7IU" TargetMode="External"/><Relationship Id="rId1159" Type="http://schemas.openxmlformats.org/officeDocument/2006/relationships/hyperlink" Target="https://www.youtube.com/watch?v=4Bx06GFyhUA" TargetMode="External"/><Relationship Id="rId2006" Type="http://schemas.openxmlformats.org/officeDocument/2006/relationships/hyperlink" Target="https://www.youtube.com/watch?v=yUDFir8oYl8" TargetMode="External"/><Relationship Id="rId2007" Type="http://schemas.openxmlformats.org/officeDocument/2006/relationships/hyperlink" Target="https://youtu.be/4cgaBl4Nc-k?si=TDT4QuiG1jzuQCny" TargetMode="External"/><Relationship Id="rId2008" Type="http://schemas.openxmlformats.org/officeDocument/2006/relationships/hyperlink" Target="https://drive.google.com/file/d/18VVCfpKvqtos5lH0l47yMuFWyw0WMhjS/view?usp=drive_link" TargetMode="External"/><Relationship Id="rId2009" Type="http://schemas.openxmlformats.org/officeDocument/2006/relationships/hyperlink" Target="https://www.youtube.com/watch?v=ITtFw5PH-hs" TargetMode="External"/><Relationship Id="rId569" Type="http://schemas.openxmlformats.org/officeDocument/2006/relationships/hyperlink" Target="https://youtu.be/ZVW1tma8d7I?si=CNeyA8gmPDMlM3D1" TargetMode="External"/><Relationship Id="rId568" Type="http://schemas.openxmlformats.org/officeDocument/2006/relationships/hyperlink" Target="https://www.youtube.com/watch?v=grmmM_KhQ4U" TargetMode="External"/><Relationship Id="rId567" Type="http://schemas.openxmlformats.org/officeDocument/2006/relationships/hyperlink" Target="https://drive.google.com/file/d/1nxRCMGATyeNAY4miY_cuOlxr-uP_Wtr5/view?usp=drive_link" TargetMode="External"/><Relationship Id="rId566" Type="http://schemas.openxmlformats.org/officeDocument/2006/relationships/hyperlink" Target="https://youtu.be/qSKaWtafVrs?si=joo-TlkKO-Jq9P9c" TargetMode="External"/><Relationship Id="rId2480" Type="http://schemas.openxmlformats.org/officeDocument/2006/relationships/hyperlink" Target="https://www.youtube.com/watch?v=8RSTQl0bQuw" TargetMode="External"/><Relationship Id="rId561" Type="http://schemas.openxmlformats.org/officeDocument/2006/relationships/hyperlink" Target="https://drive.google.com/file/d/1ahaCawz5Ctg7ZeXFLXFZAa9xbMvTqBC6/view?usp=drive_link" TargetMode="External"/><Relationship Id="rId1150" Type="http://schemas.openxmlformats.org/officeDocument/2006/relationships/hyperlink" Target="https://www.youtube.com/watch?v=dfoXtodyiIA" TargetMode="External"/><Relationship Id="rId2481" Type="http://schemas.openxmlformats.org/officeDocument/2006/relationships/hyperlink" Target="https://www.youtube.com/watch?v=o4ywl4GLpHc&amp;list=PLFcHFay5s7iQiPa3cq-0jjjUqIe-u41ot&amp;index=18" TargetMode="External"/><Relationship Id="rId560" Type="http://schemas.openxmlformats.org/officeDocument/2006/relationships/hyperlink" Target="https://youtu.be/rMeeMLhjUJg?si=tBS5OiNBaB7RfLYK" TargetMode="External"/><Relationship Id="rId1151" Type="http://schemas.openxmlformats.org/officeDocument/2006/relationships/hyperlink" Target="https://youtu.be/y_0v35wU018?si=03cOeycI3vB13qYV" TargetMode="External"/><Relationship Id="rId2482" Type="http://schemas.openxmlformats.org/officeDocument/2006/relationships/hyperlink" Target="https://drive.google.com/file/d/1HvkzH_DUgHE7c8FtmvJBTMJ7diXlig3Y/view?usp=drive_link" TargetMode="External"/><Relationship Id="rId1152" Type="http://schemas.openxmlformats.org/officeDocument/2006/relationships/hyperlink" Target="https://drive.google.com/file/d/1Xw5Ypegv2ycqVyiSlMnAx6TYnSLozBYJ/view" TargetMode="External"/><Relationship Id="rId2483" Type="http://schemas.openxmlformats.org/officeDocument/2006/relationships/hyperlink" Target="https://www.youtube.com/watch?v=GAmzwIkGFgE" TargetMode="External"/><Relationship Id="rId1153" Type="http://schemas.openxmlformats.org/officeDocument/2006/relationships/hyperlink" Target="https://www.youtube.com/watch?v=V-BAdpvejTw" TargetMode="External"/><Relationship Id="rId2000" Type="http://schemas.openxmlformats.org/officeDocument/2006/relationships/hyperlink" Target="https://www.youtube.com/watch?v=Z6vANdo1L68" TargetMode="External"/><Relationship Id="rId2484" Type="http://schemas.openxmlformats.org/officeDocument/2006/relationships/hyperlink" Target="https://www.youtube.com/watch?v=cb8BWEQi60I&amp;list=PLFcHFay5s7iQiPa3cq-0jjjUqIe-u41ot&amp;index=16" TargetMode="External"/><Relationship Id="rId565" Type="http://schemas.openxmlformats.org/officeDocument/2006/relationships/hyperlink" Target="https://www.youtube.com/watch?v=v6L8--MlnKo" TargetMode="External"/><Relationship Id="rId1154" Type="http://schemas.openxmlformats.org/officeDocument/2006/relationships/hyperlink" Target="https://youtu.be/f9o5vMv43PY?si=61-b3_dJwvQlyowY" TargetMode="External"/><Relationship Id="rId2001" Type="http://schemas.openxmlformats.org/officeDocument/2006/relationships/hyperlink" Target="https://youtu.be/lydwlRHLKXI?si=_ncOlkFz0sT3Rij1" TargetMode="External"/><Relationship Id="rId2485" Type="http://schemas.openxmlformats.org/officeDocument/2006/relationships/hyperlink" Target="https://drive.google.com/file/d/1HurOcuoDr_NxQPwTEFaQiIG1ZgdCgb3j/view?usp=drive_link" TargetMode="External"/><Relationship Id="rId564" Type="http://schemas.openxmlformats.org/officeDocument/2006/relationships/hyperlink" Target="https://drive.google.com/file/d/1lQjjo0Q7Ud8lrUwqLPCpbCx5n0bfOour/view?usp=drive_link" TargetMode="External"/><Relationship Id="rId1155" Type="http://schemas.openxmlformats.org/officeDocument/2006/relationships/hyperlink" Target="https://drive.google.com/file/d/1YTOINupMx3LThJ-D9jEQPIIC0xLSedW6/view?t=6" TargetMode="External"/><Relationship Id="rId2002" Type="http://schemas.openxmlformats.org/officeDocument/2006/relationships/hyperlink" Target="https://drive.google.com/file/d/189Ta1Bqad-DsreEAQR9Bew9Tjg_4lrdG/view?usp=drive_link" TargetMode="External"/><Relationship Id="rId2486" Type="http://schemas.openxmlformats.org/officeDocument/2006/relationships/hyperlink" Target="https://www.youtube.com/watch?v=ww_yT9ckPWw" TargetMode="External"/><Relationship Id="rId563" Type="http://schemas.openxmlformats.org/officeDocument/2006/relationships/hyperlink" Target="https://youtu.be/rvApo30VEAM?si=d00Rpk_Y3UkXnQHY" TargetMode="External"/><Relationship Id="rId1156" Type="http://schemas.openxmlformats.org/officeDocument/2006/relationships/hyperlink" Target="https://www.youtube.com/watch?v=UdLYAqN0gNY" TargetMode="External"/><Relationship Id="rId2003" Type="http://schemas.openxmlformats.org/officeDocument/2006/relationships/hyperlink" Target="https://www.youtube.com/watch?v=_Pq547nYFaE" TargetMode="External"/><Relationship Id="rId2487" Type="http://schemas.openxmlformats.org/officeDocument/2006/relationships/hyperlink" Target="https://www.youtube.com/watch?v=4OCXMHr4YHA&amp;list=PLFcHFay5s7iQiPa3cq-0jjjUqIe-u41ot&amp;index=13" TargetMode="External"/><Relationship Id="rId562" Type="http://schemas.openxmlformats.org/officeDocument/2006/relationships/hyperlink" Target="https://www.youtube.com/watch?v=gRntusF_tVI" TargetMode="External"/><Relationship Id="rId1157" Type="http://schemas.openxmlformats.org/officeDocument/2006/relationships/hyperlink" Target="https://youtu.be/ZUG1WxSq_-U?si=Ht4H-Jvowc0uefip" TargetMode="External"/><Relationship Id="rId2004" Type="http://schemas.openxmlformats.org/officeDocument/2006/relationships/hyperlink" Target="https://youtu.be/d6u8HhTCNJs?si=2si_dtSAMUCdW9i-" TargetMode="External"/><Relationship Id="rId2488" Type="http://schemas.openxmlformats.org/officeDocument/2006/relationships/hyperlink" Target="https://drive.google.com/file/d/1HyUhTgymq5qJuTDxVSxaMyBHGbEzmPPN/view?usp=drive_link" TargetMode="External"/><Relationship Id="rId1147" Type="http://schemas.openxmlformats.org/officeDocument/2006/relationships/hyperlink" Target="https://www.youtube.com/watch?v=eRbgHCaWQQE" TargetMode="External"/><Relationship Id="rId2478" Type="http://schemas.openxmlformats.org/officeDocument/2006/relationships/hyperlink" Target="https://www.youtube.com/watch?v=pGmS3yVjKC4&amp;list=PLFcHFay5s7iQiPa3cq-0jjjUqIe-u41ot&amp;index=19" TargetMode="External"/><Relationship Id="rId1148" Type="http://schemas.openxmlformats.org/officeDocument/2006/relationships/hyperlink" Target="https://youtu.be/XNQTFjVOZ4Q?si=eMotwHNL7RjbPL_g" TargetMode="External"/><Relationship Id="rId2479" Type="http://schemas.openxmlformats.org/officeDocument/2006/relationships/hyperlink" Target="https://drive.google.com/file/d/1HrejjJr9pnDIgwT0SyEZjhEtXqac0bOa/view?usp=drive_link" TargetMode="External"/><Relationship Id="rId1149" Type="http://schemas.openxmlformats.org/officeDocument/2006/relationships/hyperlink" Target="https://drive.google.com/file/d/1DMt854O3nTpcElukrDLVgOZJdVMCihZr/view" TargetMode="External"/><Relationship Id="rId558" Type="http://schemas.openxmlformats.org/officeDocument/2006/relationships/hyperlink" Target="https://drive.google.com/file/d/1I8J1Tg4MPvPa77fwt0zKypcaV-5GiHnQ/view?usp=drive_link" TargetMode="External"/><Relationship Id="rId557" Type="http://schemas.openxmlformats.org/officeDocument/2006/relationships/hyperlink" Target="https://youtu.be/7DJMBeh8JAc?si=NCZwcfUrayT6lJX3" TargetMode="External"/><Relationship Id="rId556" Type="http://schemas.openxmlformats.org/officeDocument/2006/relationships/hyperlink" Target="https://www.youtube.com/watch?v=njb6xYF0GZ0" TargetMode="External"/><Relationship Id="rId555" Type="http://schemas.openxmlformats.org/officeDocument/2006/relationships/hyperlink" Target="https://drive.google.com/file/d/1r0IZEAvJxYll-1kULHtZODVsdwUioUzD/view?usp=drive_link" TargetMode="External"/><Relationship Id="rId559" Type="http://schemas.openxmlformats.org/officeDocument/2006/relationships/hyperlink" Target="https://www.youtube.com/watch?v=z1hz8-Kri1E" TargetMode="External"/><Relationship Id="rId550" Type="http://schemas.openxmlformats.org/officeDocument/2006/relationships/hyperlink" Target="https://www.youtube.com/watch?v=Q0tTfe2lKIc" TargetMode="External"/><Relationship Id="rId2470" Type="http://schemas.openxmlformats.org/officeDocument/2006/relationships/hyperlink" Target="https://drive.google.com/file/d/1HXBo5okypNXArRe6bim2U5AVwvdRNFqF/view?usp=drive_link" TargetMode="External"/><Relationship Id="rId1140" Type="http://schemas.openxmlformats.org/officeDocument/2006/relationships/hyperlink" Target="https://drive.google.com/file/d/1Ogw7EYI95fjEhhZWkbx3YsFhY_tmR1-K/view?t=32" TargetMode="External"/><Relationship Id="rId2471" Type="http://schemas.openxmlformats.org/officeDocument/2006/relationships/hyperlink" Target="https://www.youtube.com/watch?v=mIx2Oj5y9Q8" TargetMode="External"/><Relationship Id="rId1141" Type="http://schemas.openxmlformats.org/officeDocument/2006/relationships/hyperlink" Target="https://www.youtube.com/watch?v=OZtqz_xw0SQ" TargetMode="External"/><Relationship Id="rId2472" Type="http://schemas.openxmlformats.org/officeDocument/2006/relationships/hyperlink" Target="https://www.youtube.com/watch?v=FY4ZRszWwqE&amp;list=PLFcHFay5s7iQiPa3cq-0jjjUqIe-u41ot&amp;index=22" TargetMode="External"/><Relationship Id="rId1142" Type="http://schemas.openxmlformats.org/officeDocument/2006/relationships/hyperlink" Target="https://youtu.be/Fn7AefqAztA?si=FacLDhhZAIII3gLF" TargetMode="External"/><Relationship Id="rId2473" Type="http://schemas.openxmlformats.org/officeDocument/2006/relationships/hyperlink" Target="https://drive.google.com/file/d/1Hc0YGt2bY7nl-kP2J3Gs385ubYHhx1f7/view?usp=drive_link" TargetMode="External"/><Relationship Id="rId554" Type="http://schemas.openxmlformats.org/officeDocument/2006/relationships/hyperlink" Target="https://youtu.be/f5fyZb0R7mg?si=rgO83RXsdYR8d-tD" TargetMode="External"/><Relationship Id="rId1143" Type="http://schemas.openxmlformats.org/officeDocument/2006/relationships/hyperlink" Target="https://drive.google.com/file/d/1U_2SptOC5VRV-L8C_qFHmL5dqZqqVp87/view" TargetMode="External"/><Relationship Id="rId2474" Type="http://schemas.openxmlformats.org/officeDocument/2006/relationships/hyperlink" Target="https://www.youtube.com/watch?v=f6OnoxctvUk" TargetMode="External"/><Relationship Id="rId553" Type="http://schemas.openxmlformats.org/officeDocument/2006/relationships/hyperlink" Target="https://www.youtube.com/watch?v=SRn3WhhS6vs" TargetMode="External"/><Relationship Id="rId1144" Type="http://schemas.openxmlformats.org/officeDocument/2006/relationships/hyperlink" Target="https://www.youtube.com/watch?v=4Bc5-HRop5Y" TargetMode="External"/><Relationship Id="rId2475" Type="http://schemas.openxmlformats.org/officeDocument/2006/relationships/hyperlink" Target="https://www.youtube.com/watch?v=kwNeBr5Ex7k&amp;list=PLFcHFay5s7iQiPa3cq-0jjjUqIe-u41ot&amp;index=20" TargetMode="External"/><Relationship Id="rId552" Type="http://schemas.openxmlformats.org/officeDocument/2006/relationships/hyperlink" Target="https://drive.google.com/file/d/1Y9dIJd2wH0vd9Yux1EhSb0fIeSDH9j4X/view?usp=drive_link" TargetMode="External"/><Relationship Id="rId1145" Type="http://schemas.openxmlformats.org/officeDocument/2006/relationships/hyperlink" Target="https://youtu.be/s8GRX4PRSDg?si=hIl9dlyDH3GjkOlZ" TargetMode="External"/><Relationship Id="rId2476" Type="http://schemas.openxmlformats.org/officeDocument/2006/relationships/hyperlink" Target="https://drive.google.com/file/d/1Hpu3qCVsTn6fTz9q6FQh9RFWQuTbb3ve/view?usp=drive_link" TargetMode="External"/><Relationship Id="rId551" Type="http://schemas.openxmlformats.org/officeDocument/2006/relationships/hyperlink" Target="https://youtu.be/FEeUWFNBI38?si=GIrhpFKI_x5EQ2zx" TargetMode="External"/><Relationship Id="rId1146" Type="http://schemas.openxmlformats.org/officeDocument/2006/relationships/hyperlink" Target="https://drive.google.com/file/d/1Bt2YS0V4MNCRNP_INf391EJ7yZbSslXx/view" TargetMode="External"/><Relationship Id="rId2477" Type="http://schemas.openxmlformats.org/officeDocument/2006/relationships/hyperlink" Target="https://www.youtube.com/watch?v=u1HhUB3NP8g" TargetMode="External"/><Relationship Id="rId2090" Type="http://schemas.openxmlformats.org/officeDocument/2006/relationships/hyperlink" Target="https://www.youtube.com/watch?v=Jkr4FSrNEVY" TargetMode="External"/><Relationship Id="rId2091" Type="http://schemas.openxmlformats.org/officeDocument/2006/relationships/hyperlink" Target="https://www.youtube.com/watch?v=RJyBs1nvLyc" TargetMode="External"/><Relationship Id="rId2092" Type="http://schemas.openxmlformats.org/officeDocument/2006/relationships/hyperlink" Target="https://drive.google.com/file/d/1AAhY-z95aegotnOrkGXw1fGLPiT1CJvp/view?usp=drive_link" TargetMode="External"/><Relationship Id="rId2093" Type="http://schemas.openxmlformats.org/officeDocument/2006/relationships/hyperlink" Target="https://www.youtube.com/watch?v=z0Ry_3_qhDw" TargetMode="External"/><Relationship Id="rId2094" Type="http://schemas.openxmlformats.org/officeDocument/2006/relationships/hyperlink" Target="https://www.youtube.com/watch?v=V0CzNySZEec" TargetMode="External"/><Relationship Id="rId2095" Type="http://schemas.openxmlformats.org/officeDocument/2006/relationships/hyperlink" Target="https://drive.google.com/file/d/1AAj4iR5_ZRz3P3Wi_Ql1LIYyn66PfmqS/view?usp=drive_link" TargetMode="External"/><Relationship Id="rId2096" Type="http://schemas.openxmlformats.org/officeDocument/2006/relationships/hyperlink" Target="https://www.youtube.com/watch?v=SRwMfEmKx3A" TargetMode="External"/><Relationship Id="rId2097" Type="http://schemas.openxmlformats.org/officeDocument/2006/relationships/hyperlink" Target="https://www.youtube.com/watch?v=yH02avBRzsM" TargetMode="External"/><Relationship Id="rId2098" Type="http://schemas.openxmlformats.org/officeDocument/2006/relationships/hyperlink" Target="https://drive.google.com/file/d/1AE_gfIGdEHUW4IaiQgbGV_SSmtDo0pHT/view?usp=drive_link" TargetMode="External"/><Relationship Id="rId2099" Type="http://schemas.openxmlformats.org/officeDocument/2006/relationships/hyperlink" Target="https://www.youtube.com/watch?v=Br067hrasc8" TargetMode="External"/><Relationship Id="rId2060" Type="http://schemas.openxmlformats.org/officeDocument/2006/relationships/hyperlink" Target="https://www.youtube.com/watch?v=nxUP4lJ_hbU" TargetMode="External"/><Relationship Id="rId2061" Type="http://schemas.openxmlformats.org/officeDocument/2006/relationships/hyperlink" Target="https://youtu.be/0bOObf-Mnbk?si=9V18VrU2TsVW4BC2" TargetMode="External"/><Relationship Id="rId2062" Type="http://schemas.openxmlformats.org/officeDocument/2006/relationships/hyperlink" Target="https://drive.google.com/file/d/19f71wNAZJ1BD2UkUg0YDG5WfIwm2FQcw/view?usp=drive_link" TargetMode="External"/><Relationship Id="rId2063" Type="http://schemas.openxmlformats.org/officeDocument/2006/relationships/hyperlink" Target="https://www.youtube.com/watch?v=RMf0F72I7dY" TargetMode="External"/><Relationship Id="rId2064" Type="http://schemas.openxmlformats.org/officeDocument/2006/relationships/hyperlink" Target="https://youtu.be/WStRXAlNoKQ?si=Xv2Ms-KtqAx_2fgt" TargetMode="External"/><Relationship Id="rId2065" Type="http://schemas.openxmlformats.org/officeDocument/2006/relationships/hyperlink" Target="https://drive.google.com/file/d/19cTgWHFCzBssvBO_St03m1wqdNlZbkNf/view?usp=drive_link" TargetMode="External"/><Relationship Id="rId2066" Type="http://schemas.openxmlformats.org/officeDocument/2006/relationships/hyperlink" Target="https://www.youtube.com/watch?v=7br_-emGNec" TargetMode="External"/><Relationship Id="rId2067" Type="http://schemas.openxmlformats.org/officeDocument/2006/relationships/hyperlink" Target="https://youtu.be/oFpIDveqV48?si=impSykFIM5S92TT-" TargetMode="External"/><Relationship Id="rId2068" Type="http://schemas.openxmlformats.org/officeDocument/2006/relationships/hyperlink" Target="https://drive.google.com/file/d/19iL87ImUJzcdRztV9nbYX0QLQHacXDTx/view?usp=drive_link" TargetMode="External"/><Relationship Id="rId2069" Type="http://schemas.openxmlformats.org/officeDocument/2006/relationships/hyperlink" Target="https://www.youtube.com/watch?v=NSSoMafbBqQ" TargetMode="External"/><Relationship Id="rId2050" Type="http://schemas.openxmlformats.org/officeDocument/2006/relationships/hyperlink" Target="https://drive.google.com/file/d/19NUK9Xql9rR9uNfNLkIyuB2FIisjPBiP/view?usp=drive_link" TargetMode="External"/><Relationship Id="rId2051" Type="http://schemas.openxmlformats.org/officeDocument/2006/relationships/hyperlink" Target="https://www.youtube.com/watch?v=IVlzp8g1McE" TargetMode="External"/><Relationship Id="rId495" Type="http://schemas.openxmlformats.org/officeDocument/2006/relationships/hyperlink" Target="https://drive.google.com/file/d/1MuAeO44DMluNv80BjDLyIgoeQi11fUuf/view?usp=drive_link" TargetMode="External"/><Relationship Id="rId2052" Type="http://schemas.openxmlformats.org/officeDocument/2006/relationships/hyperlink" Target="https://youtu.be/fkYTYSxGE-M?si=uTrtckl3wnR69f3o" TargetMode="External"/><Relationship Id="rId494" Type="http://schemas.openxmlformats.org/officeDocument/2006/relationships/hyperlink" Target="https://youtu.be/T6bZcw3evoE?si=uaOWnYhNKrhLO6HE" TargetMode="External"/><Relationship Id="rId2053" Type="http://schemas.openxmlformats.org/officeDocument/2006/relationships/hyperlink" Target="https://drive.google.com/file/d/19Ui9XqAL9JlzT2oHwt20CaTFbje8mjUA/view?usp=drive_link" TargetMode="External"/><Relationship Id="rId493" Type="http://schemas.openxmlformats.org/officeDocument/2006/relationships/hyperlink" Target="https://www.youtube.com/watch?v=_hW1OzRlx50" TargetMode="External"/><Relationship Id="rId2054" Type="http://schemas.openxmlformats.org/officeDocument/2006/relationships/hyperlink" Target="https://www.youtube.com/watch?v=jKlgEvRFItE" TargetMode="External"/><Relationship Id="rId492" Type="http://schemas.openxmlformats.org/officeDocument/2006/relationships/hyperlink" Target="https://drive.google.com/file/d/1K-DK362Zfb0CqquqmVvqRErKMYyqGfB6/view?t=5" TargetMode="External"/><Relationship Id="rId2055" Type="http://schemas.openxmlformats.org/officeDocument/2006/relationships/hyperlink" Target="https://youtu.be/lIc-ftTss-A?si=eUTNRFqWDIA2HzK6" TargetMode="External"/><Relationship Id="rId499" Type="http://schemas.openxmlformats.org/officeDocument/2006/relationships/hyperlink" Target="https://www.youtube.com/watch?v=xCIHAjsZCE0" TargetMode="External"/><Relationship Id="rId2056" Type="http://schemas.openxmlformats.org/officeDocument/2006/relationships/hyperlink" Target="https://drive.google.com/file/d/19SAJ4JvxGWo899ipneoe1IYoOxk2iOZ-/view?usp=drive_link" TargetMode="External"/><Relationship Id="rId498" Type="http://schemas.openxmlformats.org/officeDocument/2006/relationships/hyperlink" Target="https://drive.google.com/file/d/1H63-tppu1x6ryKRJWWghCK5HLGFJMZQz/view?usp=drive_link" TargetMode="External"/><Relationship Id="rId2057" Type="http://schemas.openxmlformats.org/officeDocument/2006/relationships/hyperlink" Target="https://www.youtube.com/watch?v=7TYMKKQK8s8" TargetMode="External"/><Relationship Id="rId497" Type="http://schemas.openxmlformats.org/officeDocument/2006/relationships/hyperlink" Target="https://youtu.be/XfdLC_8HBHI?si=zOVQbSfu5JzQAOB_" TargetMode="External"/><Relationship Id="rId2058" Type="http://schemas.openxmlformats.org/officeDocument/2006/relationships/hyperlink" Target="https://youtu.be/6TZViy1be7c?si=1zFUUIJYYpVL86R6" TargetMode="External"/><Relationship Id="rId496" Type="http://schemas.openxmlformats.org/officeDocument/2006/relationships/hyperlink" Target="https://www.youtube.com/watch?v=GWZKz4F9hWM" TargetMode="External"/><Relationship Id="rId2059" Type="http://schemas.openxmlformats.org/officeDocument/2006/relationships/hyperlink" Target="https://drive.google.com/file/d/19QsUCF7qNKu8VKJovpsGPCcHWvjv4A_t/view?usp=drive_link" TargetMode="External"/><Relationship Id="rId2080" Type="http://schemas.openxmlformats.org/officeDocument/2006/relationships/hyperlink" Target="https://drive.google.com/file/d/19vDH0B-ZSGAzNkKint3dpaU8GFZ7nTGO/view?usp=drive_link" TargetMode="External"/><Relationship Id="rId2081" Type="http://schemas.openxmlformats.org/officeDocument/2006/relationships/hyperlink" Target="https://www.youtube.com/watch?v=BveA7JiRGS8" TargetMode="External"/><Relationship Id="rId2082" Type="http://schemas.openxmlformats.org/officeDocument/2006/relationships/hyperlink" Target="https://www.youtube.com/watch?v=Xlxe62A_dLc" TargetMode="External"/><Relationship Id="rId2083" Type="http://schemas.openxmlformats.org/officeDocument/2006/relationships/hyperlink" Target="https://drive.google.com/file/d/1A8VmZhML9jWjwhcsHIX4eGcgG2s9cl8j/view?usp=drive_link" TargetMode="External"/><Relationship Id="rId2084" Type="http://schemas.openxmlformats.org/officeDocument/2006/relationships/hyperlink" Target="https://www.youtube.com/watch?v=VpuN8vCQ--M" TargetMode="External"/><Relationship Id="rId2085" Type="http://schemas.openxmlformats.org/officeDocument/2006/relationships/hyperlink" Target="https://www.youtube.com/watch?v=OwSS0zyjNR4" TargetMode="External"/><Relationship Id="rId2086" Type="http://schemas.openxmlformats.org/officeDocument/2006/relationships/hyperlink" Target="https://drive.google.com/file/d/1A2ywuV3HRZF5R3k1vlJjWYer0K6363ie/view?usp=drive_link" TargetMode="External"/><Relationship Id="rId2087" Type="http://schemas.openxmlformats.org/officeDocument/2006/relationships/hyperlink" Target="https://www.youtube.com/watch?v=3z-M6sbGIZ0" TargetMode="External"/><Relationship Id="rId2088" Type="http://schemas.openxmlformats.org/officeDocument/2006/relationships/hyperlink" Target="https://www.youtube.com/watch?v=3qOQZbdFouA" TargetMode="External"/><Relationship Id="rId2089" Type="http://schemas.openxmlformats.org/officeDocument/2006/relationships/hyperlink" Target="https://drive.google.com/file/d/1AAU6mzbBmdSaq2BiI0BbwbmqmjH3yxPP/view?usp=drive_link" TargetMode="External"/><Relationship Id="rId2070" Type="http://schemas.openxmlformats.org/officeDocument/2006/relationships/hyperlink" Target="https://youtu.be/L4TAth19GOE?si=cxEQe1Xlw4UuTPzi" TargetMode="External"/><Relationship Id="rId2071" Type="http://schemas.openxmlformats.org/officeDocument/2006/relationships/hyperlink" Target="https://drive.google.com/file/d/19nGwu0B7asVfVTRpBs4EwmH8VSHeTJXv/view?usp=drive_link" TargetMode="External"/><Relationship Id="rId2072" Type="http://schemas.openxmlformats.org/officeDocument/2006/relationships/hyperlink" Target="https://www.youtube.com/watch?v=gHpl5UcgRkI" TargetMode="External"/><Relationship Id="rId2073" Type="http://schemas.openxmlformats.org/officeDocument/2006/relationships/hyperlink" Target="https://youtu.be/6YmUgzEFe7A?si=JTSjwaKMRUCi73sQ" TargetMode="External"/><Relationship Id="rId2074" Type="http://schemas.openxmlformats.org/officeDocument/2006/relationships/hyperlink" Target="https://drive.google.com/file/d/19jS2CXwWtkeFUoRpKYbUxGO6P79E_2Zz/view?usp=drive_link" TargetMode="External"/><Relationship Id="rId2075" Type="http://schemas.openxmlformats.org/officeDocument/2006/relationships/hyperlink" Target="https://www.youtube.com/watch?v=6vlBOHckmzU" TargetMode="External"/><Relationship Id="rId2076" Type="http://schemas.openxmlformats.org/officeDocument/2006/relationships/hyperlink" Target="https://www.youtube.com/watch?v=cOartCyG6hc" TargetMode="External"/><Relationship Id="rId2077" Type="http://schemas.openxmlformats.org/officeDocument/2006/relationships/hyperlink" Target="https://drive.google.com/file/d/19sPvTUpa59xHuh0YD7kJtYYRmPBoYc7Y/view?usp=drive_link" TargetMode="External"/><Relationship Id="rId2078" Type="http://schemas.openxmlformats.org/officeDocument/2006/relationships/hyperlink" Target="https://www.youtube.com/watch?v=86nb02Bx_5w" TargetMode="External"/><Relationship Id="rId2079" Type="http://schemas.openxmlformats.org/officeDocument/2006/relationships/hyperlink" Target="https://www.youtube.com/watch?v=HLEi4El5pos" TargetMode="External"/><Relationship Id="rId1610" Type="http://schemas.openxmlformats.org/officeDocument/2006/relationships/hyperlink" Target="https://www.youtube.com/watch?v=24WMbh1BBKc" TargetMode="External"/><Relationship Id="rId1611" Type="http://schemas.openxmlformats.org/officeDocument/2006/relationships/hyperlink" Target="https://youtu.be/K8eiMBYKRsc?si=q7EmDiC6St-9tXyb" TargetMode="External"/><Relationship Id="rId1612" Type="http://schemas.openxmlformats.org/officeDocument/2006/relationships/hyperlink" Target="https://drive.google.com/file/d/1V_8ksUc8J9iyDF2rqHXu446fA5AVePU3/view" TargetMode="External"/><Relationship Id="rId1613" Type="http://schemas.openxmlformats.org/officeDocument/2006/relationships/hyperlink" Target="https://www.youtube.com/watch?v=R-6CAr_zEEk" TargetMode="External"/><Relationship Id="rId1614" Type="http://schemas.openxmlformats.org/officeDocument/2006/relationships/hyperlink" Target="https://youtu.be/JaxsSnzqDEI?si=MjrBxO6ALljD3Yim" TargetMode="External"/><Relationship Id="rId1615" Type="http://schemas.openxmlformats.org/officeDocument/2006/relationships/hyperlink" Target="https://drive.google.com/file/d/1uzRY0ugH9VhIkl8XoSWza2seolbk8NRj/view?t=12" TargetMode="External"/><Relationship Id="rId1616" Type="http://schemas.openxmlformats.org/officeDocument/2006/relationships/hyperlink" Target="https://www.youtube.com/watch?v=Tal_fgREll0" TargetMode="External"/><Relationship Id="rId907" Type="http://schemas.openxmlformats.org/officeDocument/2006/relationships/hyperlink" Target="https://www.youtube.com/watch?v=gFdh_rE2XgU" TargetMode="External"/><Relationship Id="rId1617" Type="http://schemas.openxmlformats.org/officeDocument/2006/relationships/hyperlink" Target="https://youtu.be/0sRbDD19ZD8?si=Tw42DqMB-8XvAYYn" TargetMode="External"/><Relationship Id="rId906" Type="http://schemas.openxmlformats.org/officeDocument/2006/relationships/hyperlink" Target="https://drive.google.com/file/d/19vz-88N1oUmgcL23k7Vg3mNOBn7Ni5JZ/view?usp=drive_link" TargetMode="External"/><Relationship Id="rId1618" Type="http://schemas.openxmlformats.org/officeDocument/2006/relationships/hyperlink" Target="https://drive.google.com/file/d/16yPhk4ndBNi3Sj9-etfDKW8uDFSGdkEj/view?t=9" TargetMode="External"/><Relationship Id="rId905" Type="http://schemas.openxmlformats.org/officeDocument/2006/relationships/hyperlink" Target="https://youtu.be/GSeMcP9S7_o?si=bAFm8OBO_MLd3TWF" TargetMode="External"/><Relationship Id="rId1619" Type="http://schemas.openxmlformats.org/officeDocument/2006/relationships/hyperlink" Target="https://www.youtube.com/watch?v=TpIBLnRAslI" TargetMode="External"/><Relationship Id="rId904" Type="http://schemas.openxmlformats.org/officeDocument/2006/relationships/hyperlink" Target="https://www.youtube.com/watch?v=Qst1UVtq8pE" TargetMode="External"/><Relationship Id="rId909" Type="http://schemas.openxmlformats.org/officeDocument/2006/relationships/hyperlink" Target="https://drive.google.com/file/d/1zF2PUu32K6F46EeiQ7QumB2FQ76gW10a/view?usp=drive_link" TargetMode="External"/><Relationship Id="rId908" Type="http://schemas.openxmlformats.org/officeDocument/2006/relationships/hyperlink" Target="https://youtu.be/2CFsSzveRLQ?si=jzEHzEpcMB6dZuiH" TargetMode="External"/><Relationship Id="rId903" Type="http://schemas.openxmlformats.org/officeDocument/2006/relationships/hyperlink" Target="https://drive.google.com/file/d/1kmrCajQvbgKWLnwY-W2ean5uDWAd7cbW/view?t=11" TargetMode="External"/><Relationship Id="rId902" Type="http://schemas.openxmlformats.org/officeDocument/2006/relationships/hyperlink" Target="https://youtu.be/Kob5Pmq-8Xw?si=6Yz8b8ELFEYAPGIO" TargetMode="External"/><Relationship Id="rId901" Type="http://schemas.openxmlformats.org/officeDocument/2006/relationships/hyperlink" Target="https://www.youtube.com/watch?v=UgLfAb_aFt4" TargetMode="External"/><Relationship Id="rId900" Type="http://schemas.openxmlformats.org/officeDocument/2006/relationships/hyperlink" Target="https://drive.google.com/file/d/1zF2PUu32K6F46EeiQ7QumB2FQ76gW10a/view?usp=drive_link" TargetMode="External"/><Relationship Id="rId1600" Type="http://schemas.openxmlformats.org/officeDocument/2006/relationships/hyperlink" Target="https://drive.google.com/file/d/1-8NKBaq3yVUKv1lB8y85bnA5fGuNaZl1/view" TargetMode="External"/><Relationship Id="rId1601" Type="http://schemas.openxmlformats.org/officeDocument/2006/relationships/hyperlink" Target="https://www.youtube.com/watch?v=9ThXDY9Y3oU" TargetMode="External"/><Relationship Id="rId1602" Type="http://schemas.openxmlformats.org/officeDocument/2006/relationships/hyperlink" Target="https://youtu.be/yWfebnFJCCw?si=B_ajnqBkHJzloqSS" TargetMode="External"/><Relationship Id="rId1603" Type="http://schemas.openxmlformats.org/officeDocument/2006/relationships/hyperlink" Target="https://drive.google.com/file/d/1lOkQaSlU3RcyZ16LGwxpnD8CBVKExJEv/view?t=2" TargetMode="External"/><Relationship Id="rId1604" Type="http://schemas.openxmlformats.org/officeDocument/2006/relationships/hyperlink" Target="https://www.youtube.com/watch?v=7bO0TmJ6Ba4" TargetMode="External"/><Relationship Id="rId1605" Type="http://schemas.openxmlformats.org/officeDocument/2006/relationships/hyperlink" Target="https://youtu.be/-K0wWK-hiK4?si=A8asadSt8FGkg6_H" TargetMode="External"/><Relationship Id="rId1606" Type="http://schemas.openxmlformats.org/officeDocument/2006/relationships/hyperlink" Target="https://drive.google.com/open?id=1lCilIpasgXtlq6CsVyjA7Mswrt0RKa-O&amp;usp=drive_fs" TargetMode="External"/><Relationship Id="rId1607" Type="http://schemas.openxmlformats.org/officeDocument/2006/relationships/hyperlink" Target="https://www.youtube.com/watch?v=Ly86lwq_2gc" TargetMode="External"/><Relationship Id="rId1608" Type="http://schemas.openxmlformats.org/officeDocument/2006/relationships/hyperlink" Target="https://youtu.be/LrpZzq5kams?si=KHmrt1_G1BVuKm7T" TargetMode="External"/><Relationship Id="rId1609" Type="http://schemas.openxmlformats.org/officeDocument/2006/relationships/hyperlink" Target="https://drive.google.com/file/d/1KHAaYRAZCmDKF--tq45Kqnp9aVM5aan5/view?t=9" TargetMode="External"/><Relationship Id="rId1631" Type="http://schemas.openxmlformats.org/officeDocument/2006/relationships/hyperlink" Target="https://www.youtube.com/watch?v=v5SAMuRanGM" TargetMode="External"/><Relationship Id="rId1632" Type="http://schemas.openxmlformats.org/officeDocument/2006/relationships/hyperlink" Target="https://youtu.be/66uRXRku0Ys?si=rkZKmgVEmhMm6PGO" TargetMode="External"/><Relationship Id="rId1633" Type="http://schemas.openxmlformats.org/officeDocument/2006/relationships/hyperlink" Target="https://drive.google.com/file/d/1nr39or9WJGAxPBsDCur7yJ0Ih3b8MxKt/view" TargetMode="External"/><Relationship Id="rId1634" Type="http://schemas.openxmlformats.org/officeDocument/2006/relationships/hyperlink" Target="https://www.youtube.com/watch?v=cnCQGKx6LhE" TargetMode="External"/><Relationship Id="rId1635" Type="http://schemas.openxmlformats.org/officeDocument/2006/relationships/hyperlink" Target="https://youtu.be/Zz_nGDpayMM?si=P1IB-gY-lITE3L7B" TargetMode="External"/><Relationship Id="rId1636" Type="http://schemas.openxmlformats.org/officeDocument/2006/relationships/hyperlink" Target="https://drive.google.com/file/d/18UyishL6q9C53gvRxNLXDYe2UUknD_8w/view" TargetMode="External"/><Relationship Id="rId1637" Type="http://schemas.openxmlformats.org/officeDocument/2006/relationships/hyperlink" Target="https://www.youtube.com/watch?v=MiyFReTAdCA" TargetMode="External"/><Relationship Id="rId1638" Type="http://schemas.openxmlformats.org/officeDocument/2006/relationships/hyperlink" Target="https://youtu.be/F3XGRLGAths?si=67SUETw9nQ5ZsRLG" TargetMode="External"/><Relationship Id="rId929" Type="http://schemas.openxmlformats.org/officeDocument/2006/relationships/hyperlink" Target="https://youtu.be/bzCGZ4Ydi7o?si=dAoFu1oKa_l7mqA7" TargetMode="External"/><Relationship Id="rId1639" Type="http://schemas.openxmlformats.org/officeDocument/2006/relationships/hyperlink" Target="https://drive.google.com/file/d/1WgHcRw1xRlpgdEJwOnpYkjgjxEwPjsBz/view" TargetMode="External"/><Relationship Id="rId928" Type="http://schemas.openxmlformats.org/officeDocument/2006/relationships/hyperlink" Target="https://www.youtube.com/watch?v=uoN_Ax3dfQo" TargetMode="External"/><Relationship Id="rId927" Type="http://schemas.openxmlformats.org/officeDocument/2006/relationships/hyperlink" Target="https://drive.google.com/file/d/1PH7Q59X0Yiuoqce43hCLqCo2ej5W2mEp/view?usp=drive_link" TargetMode="External"/><Relationship Id="rId926" Type="http://schemas.openxmlformats.org/officeDocument/2006/relationships/hyperlink" Target="https://youtu.be/tUjD3XDc_xU?si=UkzKMQo0QhDWfZy3" TargetMode="External"/><Relationship Id="rId921" Type="http://schemas.openxmlformats.org/officeDocument/2006/relationships/hyperlink" Target="https://drive.google.com/file/d/11USr_Vff9fXd8s5ZLrx5n45aZeo3gHxx/view?usp=drive_link" TargetMode="External"/><Relationship Id="rId920" Type="http://schemas.openxmlformats.org/officeDocument/2006/relationships/hyperlink" Target="https://youtu.be/K8fQ00rnSVM?si=dGhftCQQApSAY8Hp" TargetMode="External"/><Relationship Id="rId925" Type="http://schemas.openxmlformats.org/officeDocument/2006/relationships/hyperlink" Target="https://www.youtube.com/watch?v=edwZDu94wNs" TargetMode="External"/><Relationship Id="rId924" Type="http://schemas.openxmlformats.org/officeDocument/2006/relationships/hyperlink" Target="https://drive.google.com/file/d/1RazenENYoo2sLhpdYHbkIifD7WyUJvCv/view?usp=drive_link" TargetMode="External"/><Relationship Id="rId923" Type="http://schemas.openxmlformats.org/officeDocument/2006/relationships/hyperlink" Target="https://youtu.be/5fCCqmITIK0?si=GDQdqbHvyJX2AKFl" TargetMode="External"/><Relationship Id="rId922" Type="http://schemas.openxmlformats.org/officeDocument/2006/relationships/hyperlink" Target="https://www.youtube.com/watch?v=721RrH6auoU" TargetMode="External"/><Relationship Id="rId1630" Type="http://schemas.openxmlformats.org/officeDocument/2006/relationships/hyperlink" Target="https://drive.google.com/file/d/1EQ4UmAUqiXYyk6XmQjWm8MOhPqFGgI9g/view" TargetMode="External"/><Relationship Id="rId1620" Type="http://schemas.openxmlformats.org/officeDocument/2006/relationships/hyperlink" Target="https://youtu.be/eHLiVZVEpJk?si=3PJWGurC3vvgB7yx" TargetMode="External"/><Relationship Id="rId1621" Type="http://schemas.openxmlformats.org/officeDocument/2006/relationships/hyperlink" Target="https://drive.google.com/file/d/1Ql9mBD2XkDHv_1SIDqsfoy-jxyLsVlOi/view" TargetMode="External"/><Relationship Id="rId1622" Type="http://schemas.openxmlformats.org/officeDocument/2006/relationships/hyperlink" Target="https://www.youtube.com/watch?v=PlY3e_-9JUA" TargetMode="External"/><Relationship Id="rId1623" Type="http://schemas.openxmlformats.org/officeDocument/2006/relationships/hyperlink" Target="https://youtu.be/gIdzjYnt5Os?si=fcLAfbR6Q0Cmo-SD" TargetMode="External"/><Relationship Id="rId1624" Type="http://schemas.openxmlformats.org/officeDocument/2006/relationships/hyperlink" Target="https://drive.google.com/file/d/1aSNldGZfdF1XxZg13CDV_itUWylxV04q/view" TargetMode="External"/><Relationship Id="rId1625" Type="http://schemas.openxmlformats.org/officeDocument/2006/relationships/hyperlink" Target="https://www.youtube.com/watch?v=EqNzr56h1Ic" TargetMode="External"/><Relationship Id="rId1626" Type="http://schemas.openxmlformats.org/officeDocument/2006/relationships/hyperlink" Target="https://youtu.be/fPWH5Yo6hQQ?si=lLv_2x9HOw0Ot-le" TargetMode="External"/><Relationship Id="rId1627" Type="http://schemas.openxmlformats.org/officeDocument/2006/relationships/hyperlink" Target="https://drive.google.com/file/d/1TQskxpnqhIxklvijf64UIu5kHQY8fF4j/view?t=10" TargetMode="External"/><Relationship Id="rId918" Type="http://schemas.openxmlformats.org/officeDocument/2006/relationships/hyperlink" Target="https://drive.google.com/file/d/1n8uHCyVJ35qfL-BP0Wn477HsFvzdf_tU/view?usp=drive_link" TargetMode="External"/><Relationship Id="rId1628" Type="http://schemas.openxmlformats.org/officeDocument/2006/relationships/hyperlink" Target="https://www.youtube.com/watch?v=7aGEvpHaNJ8" TargetMode="External"/><Relationship Id="rId917" Type="http://schemas.openxmlformats.org/officeDocument/2006/relationships/hyperlink" Target="https://youtu.be/FNHOhF0tJeo?si=fGhK8r4riMeSABQO" TargetMode="External"/><Relationship Id="rId1629" Type="http://schemas.openxmlformats.org/officeDocument/2006/relationships/hyperlink" Target="https://youtu.be/Ai1m1Uv5GRc?si=-UBSwaj9W7Hg_oKa" TargetMode="External"/><Relationship Id="rId916" Type="http://schemas.openxmlformats.org/officeDocument/2006/relationships/hyperlink" Target="https://www.youtube.com/watch?v=No1LKevjF6U" TargetMode="External"/><Relationship Id="rId915" Type="http://schemas.openxmlformats.org/officeDocument/2006/relationships/hyperlink" Target="https://drive.google.com/file/d/1p8ioC9Oymg9w_TPnb3Mkc6BGpNNQeBNM/view?usp=drive_link" TargetMode="External"/><Relationship Id="rId919" Type="http://schemas.openxmlformats.org/officeDocument/2006/relationships/hyperlink" Target="https://www.youtube.com/watch?v=2iZXFd_ZImA" TargetMode="External"/><Relationship Id="rId910" Type="http://schemas.openxmlformats.org/officeDocument/2006/relationships/hyperlink" Target="https://www.youtube.com/watch?v=yOqhKOicqhU" TargetMode="External"/><Relationship Id="rId914" Type="http://schemas.openxmlformats.org/officeDocument/2006/relationships/hyperlink" Target="https://youtu.be/n6I0-tD9LGs?si=2iA4mLsqQzE3ojZn" TargetMode="External"/><Relationship Id="rId913" Type="http://schemas.openxmlformats.org/officeDocument/2006/relationships/hyperlink" Target="https://www.youtube.com/watch?v=fe1Hsqyetzk" TargetMode="External"/><Relationship Id="rId912" Type="http://schemas.openxmlformats.org/officeDocument/2006/relationships/hyperlink" Target="https://drive.google.com/file/d/1T8MCpsLOSYXWB6H0_2OkCE7eA9BlU7ZE/view?usp=drive_link" TargetMode="External"/><Relationship Id="rId911" Type="http://schemas.openxmlformats.org/officeDocument/2006/relationships/hyperlink" Target="https://youtu.be/q2QkHea59t8?si=bcM5y-nkCYZOkDu9" TargetMode="External"/><Relationship Id="rId1213" Type="http://schemas.openxmlformats.org/officeDocument/2006/relationships/hyperlink" Target="https://www.youtube.com/watch?v=tvnOWIoeeaU" TargetMode="External"/><Relationship Id="rId1697" Type="http://schemas.openxmlformats.org/officeDocument/2006/relationships/hyperlink" Target="https://www.youtube.com/watch?v=XFI7GK4Nv-s" TargetMode="External"/><Relationship Id="rId1214" Type="http://schemas.openxmlformats.org/officeDocument/2006/relationships/hyperlink" Target="https://youtu.be/0HgH6SG7gg0?si=tHfLxtmG-yga5bpu" TargetMode="External"/><Relationship Id="rId1698" Type="http://schemas.openxmlformats.org/officeDocument/2006/relationships/hyperlink" Target="https://youtu.be/LkkbdsdUsKI?si=M4muY6edOzKoUf9K" TargetMode="External"/><Relationship Id="rId1215" Type="http://schemas.openxmlformats.org/officeDocument/2006/relationships/hyperlink" Target="https://drive.google.com/file/d/18QBznQUd12UXJ60H6VrzEN5Gmp9Wn0Xw/view?usp=drive_link" TargetMode="External"/><Relationship Id="rId1699" Type="http://schemas.openxmlformats.org/officeDocument/2006/relationships/hyperlink" Target="https://drive.google.com/file/d/1zhMc1KSjpTxEeRqAt7b0W_TE29b5LwfN/view?t=12" TargetMode="External"/><Relationship Id="rId1216" Type="http://schemas.openxmlformats.org/officeDocument/2006/relationships/hyperlink" Target="https://www.youtube.com/watch?v=EvNKKyhLSpQ" TargetMode="External"/><Relationship Id="rId1217" Type="http://schemas.openxmlformats.org/officeDocument/2006/relationships/hyperlink" Target="https://youtu.be/yGDuY8R4vNs?si=lmxRWOcoGp5vmOq0" TargetMode="External"/><Relationship Id="rId1218" Type="http://schemas.openxmlformats.org/officeDocument/2006/relationships/hyperlink" Target="https://drive.google.com/file/d/1eIK_JHrCsZNCqaSAfFTI8zQ-xQDXuEmt/view?usp=drive_link" TargetMode="External"/><Relationship Id="rId1219" Type="http://schemas.openxmlformats.org/officeDocument/2006/relationships/hyperlink" Target="https://www.youtube.com/watch?v=-6qiO49Q180" TargetMode="External"/><Relationship Id="rId866" Type="http://schemas.openxmlformats.org/officeDocument/2006/relationships/hyperlink" Target="https://youtu.be/LA29z0DIfXs?si=eZExOW4ZgjoUXws3" TargetMode="External"/><Relationship Id="rId865" Type="http://schemas.openxmlformats.org/officeDocument/2006/relationships/hyperlink" Target="https://www.youtube.com/watch?v=_vlXdx-CqM0" TargetMode="External"/><Relationship Id="rId864" Type="http://schemas.openxmlformats.org/officeDocument/2006/relationships/hyperlink" Target="https://drive.google.com/file/d/1ntGffVmJ20TOi0taOFnBiKoI_-QyX7QV/view?usp=drive_link" TargetMode="External"/><Relationship Id="rId863" Type="http://schemas.openxmlformats.org/officeDocument/2006/relationships/hyperlink" Target="https://youtu.be/iWgDfR4ce8s?si=7YPrBdLJuELV8cJQ" TargetMode="External"/><Relationship Id="rId869" Type="http://schemas.openxmlformats.org/officeDocument/2006/relationships/hyperlink" Target="https://youtu.be/IAKFrjE0QCQ?si=WbFJiY8bigFUbLMw" TargetMode="External"/><Relationship Id="rId868" Type="http://schemas.openxmlformats.org/officeDocument/2006/relationships/hyperlink" Target="https://www.youtube.com/watch?v=8OHEgD6YMBw" TargetMode="External"/><Relationship Id="rId867" Type="http://schemas.openxmlformats.org/officeDocument/2006/relationships/hyperlink" Target="https://drive.google.com/file/d/1VrNuWMOKizDeZ8ww8WaL_DcYH-Yz0eRh/view?usp=drive_link" TargetMode="External"/><Relationship Id="rId1690" Type="http://schemas.openxmlformats.org/officeDocument/2006/relationships/hyperlink" Target="https://drive.google.com/file/d/1UnEbOoibZo2eZA243acXRXM4V4KiLMWB/view?t=2" TargetMode="External"/><Relationship Id="rId1691" Type="http://schemas.openxmlformats.org/officeDocument/2006/relationships/hyperlink" Target="https://www.youtube.com/watch?v=tVcasOt55Lc" TargetMode="External"/><Relationship Id="rId1692" Type="http://schemas.openxmlformats.org/officeDocument/2006/relationships/hyperlink" Target="https://youtu.be/BIVbO5NnShk?si=WqHQ0CCAl_40mEYl" TargetMode="External"/><Relationship Id="rId862" Type="http://schemas.openxmlformats.org/officeDocument/2006/relationships/hyperlink" Target="https://www.youtube.com/watch?v=6WMZ7J0wwMI" TargetMode="External"/><Relationship Id="rId1693" Type="http://schemas.openxmlformats.org/officeDocument/2006/relationships/hyperlink" Target="https://drive.google.com/file/d/12AC7JsgjMOZqz3oih0uCLbP-Eakr_ay2/view?t=4" TargetMode="External"/><Relationship Id="rId2540" Type="http://schemas.openxmlformats.org/officeDocument/2006/relationships/hyperlink" Target="https://www.youtube.com/watch?v=Z3SXp8jDbdU" TargetMode="External"/><Relationship Id="rId861" Type="http://schemas.openxmlformats.org/officeDocument/2006/relationships/hyperlink" Target="https://drive.google.com/file/d/1h-iiWsimwwKIyA3eG-MaMzaNxQQMe4lN/view?usp=drive_link" TargetMode="External"/><Relationship Id="rId1210" Type="http://schemas.openxmlformats.org/officeDocument/2006/relationships/hyperlink" Target="https://www.youtube.com/watch?v=o-ZbdYVGehI" TargetMode="External"/><Relationship Id="rId1694" Type="http://schemas.openxmlformats.org/officeDocument/2006/relationships/hyperlink" Target="https://www.youtube.com/watch?v=1BH2TNzAAik" TargetMode="External"/><Relationship Id="rId2541" Type="http://schemas.openxmlformats.org/officeDocument/2006/relationships/hyperlink" Target="https://www.youtube.com/watch?v=wM4fNvDgAbk" TargetMode="External"/><Relationship Id="rId860" Type="http://schemas.openxmlformats.org/officeDocument/2006/relationships/hyperlink" Target="https://youtu.be/ArRc2Lbkb_c?si=IuW6aPINZPkis86x" TargetMode="External"/><Relationship Id="rId1211" Type="http://schemas.openxmlformats.org/officeDocument/2006/relationships/hyperlink" Target="https://youtu.be/8EbUa3z9xU4?si=ex9OXsYLKRqFGpwq" TargetMode="External"/><Relationship Id="rId1695" Type="http://schemas.openxmlformats.org/officeDocument/2006/relationships/hyperlink" Target="https://youtu.be/8yx3JYNCvl0?si=Rw6Lss0B6Ai_8HUP" TargetMode="External"/><Relationship Id="rId2542" Type="http://schemas.openxmlformats.org/officeDocument/2006/relationships/hyperlink" Target="https://drive.google.com/file/d/1J6YQH5JLIMGl2zCdznFHOeWK9V9VVcTW/view?usp=drive_link" TargetMode="External"/><Relationship Id="rId1212" Type="http://schemas.openxmlformats.org/officeDocument/2006/relationships/hyperlink" Target="https://drive.google.com/file/d/1nwAy16glvPEBf03scHjYkefXXM38EWvH/view?usp=drive_link" TargetMode="External"/><Relationship Id="rId1696" Type="http://schemas.openxmlformats.org/officeDocument/2006/relationships/hyperlink" Target="https://drive.google.com/file/d/1f44QRgL6NIBg2pRmTyj_Ta72mLXE0o7u/view?t=3" TargetMode="External"/><Relationship Id="rId2543" Type="http://schemas.openxmlformats.org/officeDocument/2006/relationships/drawing" Target="../drawings/drawing5.xml"/><Relationship Id="rId1202" Type="http://schemas.openxmlformats.org/officeDocument/2006/relationships/hyperlink" Target="https://youtu.be/jMLffwgIAd8?si=BvVuZGoTIvuoHRz8" TargetMode="External"/><Relationship Id="rId1686" Type="http://schemas.openxmlformats.org/officeDocument/2006/relationships/hyperlink" Target="https://youtu.be/VfGQlJdbLDc?si=xKYtjLTIAOJY5TyO" TargetMode="External"/><Relationship Id="rId2533" Type="http://schemas.openxmlformats.org/officeDocument/2006/relationships/hyperlink" Target="https://drive.google.com/file/d/1IcUqa5OYvsDMBL60kOW6fft8WWER5Zw_/view?usp=drive_link" TargetMode="External"/><Relationship Id="rId1203" Type="http://schemas.openxmlformats.org/officeDocument/2006/relationships/hyperlink" Target="https://drive.google.com/file/d/17Q85eCKL8WeRldNq__2EPP_Q22ddoXvY/view?usp=drive_link" TargetMode="External"/><Relationship Id="rId1687" Type="http://schemas.openxmlformats.org/officeDocument/2006/relationships/hyperlink" Target="https://drive.google.com/file/d/1pO22CZ08FzB5ixKPBcHfDgsIneie2uAM/view?t=35" TargetMode="External"/><Relationship Id="rId2534" Type="http://schemas.openxmlformats.org/officeDocument/2006/relationships/hyperlink" Target="https://www.youtube.com/watch?v=inayVc1w72M" TargetMode="External"/><Relationship Id="rId1204" Type="http://schemas.openxmlformats.org/officeDocument/2006/relationships/hyperlink" Target="https://www.youtube.com/watch?v=OcavJJA8Uyg" TargetMode="External"/><Relationship Id="rId1688" Type="http://schemas.openxmlformats.org/officeDocument/2006/relationships/hyperlink" Target="https://www.youtube.com/watch?v=bsDu8VQKwxA" TargetMode="External"/><Relationship Id="rId2535" Type="http://schemas.openxmlformats.org/officeDocument/2006/relationships/hyperlink" Target="https://www.youtube.com/watch?v=97InfsaLMew" TargetMode="External"/><Relationship Id="rId1205" Type="http://schemas.openxmlformats.org/officeDocument/2006/relationships/hyperlink" Target="https://youtu.be/qoR9KSEDtxU?si=LQQT8rdeKdGPSKli" TargetMode="External"/><Relationship Id="rId1689" Type="http://schemas.openxmlformats.org/officeDocument/2006/relationships/hyperlink" Target="https://youtu.be/97t9opEujeM?si=XjOjrUXbF1h1pem4" TargetMode="External"/><Relationship Id="rId2536" Type="http://schemas.openxmlformats.org/officeDocument/2006/relationships/hyperlink" Target="https://drive.google.com/file/d/1Iw5PAEgskCo3fMPXVSoXb97HhVR4CdQa/view?usp=drive_link" TargetMode="External"/><Relationship Id="rId1206" Type="http://schemas.openxmlformats.org/officeDocument/2006/relationships/hyperlink" Target="https://drive.google.com/file/d/1taf-ARFtnjompsHF_TGeJ0k6pji0PYZj/view?usp=drive_link" TargetMode="External"/><Relationship Id="rId2537" Type="http://schemas.openxmlformats.org/officeDocument/2006/relationships/hyperlink" Target="https://www.youtube.com/watch?v=cf-Pab4YR40" TargetMode="External"/><Relationship Id="rId1207" Type="http://schemas.openxmlformats.org/officeDocument/2006/relationships/hyperlink" Target="https://www.youtube.com/watch?v=js5cP-rq0FI" TargetMode="External"/><Relationship Id="rId2538" Type="http://schemas.openxmlformats.org/officeDocument/2006/relationships/hyperlink" Target="https://www.youtube.com/watch?v=kl1udPQc70c" TargetMode="External"/><Relationship Id="rId1208" Type="http://schemas.openxmlformats.org/officeDocument/2006/relationships/hyperlink" Target="https://youtu.be/hG6q2KZKB3s?si=DTqFIbMatHVB4hXj" TargetMode="External"/><Relationship Id="rId2539" Type="http://schemas.openxmlformats.org/officeDocument/2006/relationships/hyperlink" Target="https://drive.google.com/file/d/1IulH95fNdZ3alzkIlU9A6wvk212H3Rh2/view?usp=drive_link" TargetMode="External"/><Relationship Id="rId1209" Type="http://schemas.openxmlformats.org/officeDocument/2006/relationships/hyperlink" Target="https://drive.google.com/file/d/1Ouvg9ncwByszkeWxWaaubamrHROJ6iga/view?usp=drive_link" TargetMode="External"/><Relationship Id="rId855" Type="http://schemas.openxmlformats.org/officeDocument/2006/relationships/hyperlink" Target="https://drive.google.com/file/d/1-LY4HmYhh9iU172awt6lJyrHxJtsjfRX/view?usp=drive_link" TargetMode="External"/><Relationship Id="rId854" Type="http://schemas.openxmlformats.org/officeDocument/2006/relationships/hyperlink" Target="https://youtu.be/xadQPbpwX2o?si=bzqHR_JHHoFV057-" TargetMode="External"/><Relationship Id="rId853" Type="http://schemas.openxmlformats.org/officeDocument/2006/relationships/hyperlink" Target="https://www.youtube.com/watch?v=Iq7a2vEsT-o" TargetMode="External"/><Relationship Id="rId852" Type="http://schemas.openxmlformats.org/officeDocument/2006/relationships/hyperlink" Target="https://drive.google.com/file/d/1kAizCO9bmMJIiZ9R6sWyd5Q1DotqFNdx/view?usp=drive_link" TargetMode="External"/><Relationship Id="rId859" Type="http://schemas.openxmlformats.org/officeDocument/2006/relationships/hyperlink" Target="https://www.youtube.com/watch?v=Kjli0Gunkds" TargetMode="External"/><Relationship Id="rId858" Type="http://schemas.openxmlformats.org/officeDocument/2006/relationships/hyperlink" Target="https://drive.google.com/file/d/1lugRZ_El009RoEYUVmnSP_Cu6D93cCcA/view?usp=drive_link" TargetMode="External"/><Relationship Id="rId857" Type="http://schemas.openxmlformats.org/officeDocument/2006/relationships/hyperlink" Target="https://youtu.be/BKcVbYyt3WY?si=FmeaiatxOJA1prMO" TargetMode="External"/><Relationship Id="rId856" Type="http://schemas.openxmlformats.org/officeDocument/2006/relationships/hyperlink" Target="https://www.youtube.com/watch?v=yYGf7xn7TyM" TargetMode="External"/><Relationship Id="rId1680" Type="http://schemas.openxmlformats.org/officeDocument/2006/relationships/hyperlink" Target="https://youtu.be/tr1r-ZO55nM?si=ycfX7If0DzV4GQxy" TargetMode="External"/><Relationship Id="rId1681" Type="http://schemas.openxmlformats.org/officeDocument/2006/relationships/hyperlink" Target="https://drive.google.com/file/d/1o_0x9_MuuliahFKpxSbFEpdCOcDhy7Gn/view" TargetMode="External"/><Relationship Id="rId851" Type="http://schemas.openxmlformats.org/officeDocument/2006/relationships/hyperlink" Target="https://youtu.be/2BkXRw4z-pk?si=qE9BF-R8QUrP7MlB" TargetMode="External"/><Relationship Id="rId1682" Type="http://schemas.openxmlformats.org/officeDocument/2006/relationships/hyperlink" Target="https://www.youtube.com/watch?v=_H4jllna_ec" TargetMode="External"/><Relationship Id="rId850" Type="http://schemas.openxmlformats.org/officeDocument/2006/relationships/hyperlink" Target="https://www.youtube.com/watch?v=8a1a5A3CfdQ" TargetMode="External"/><Relationship Id="rId1683" Type="http://schemas.openxmlformats.org/officeDocument/2006/relationships/hyperlink" Target="https://youtu.be/rFIjoTOWHUI?si=DAH74-AaZdgbrI8M" TargetMode="External"/><Relationship Id="rId2530" Type="http://schemas.openxmlformats.org/officeDocument/2006/relationships/hyperlink" Target="https://drive.google.com/file/d/1If4CGDSlq9MsdhC5NwJ9wDw0K-E7fY4G/view?usp=drive_link" TargetMode="External"/><Relationship Id="rId1200" Type="http://schemas.openxmlformats.org/officeDocument/2006/relationships/hyperlink" Target="https://drive.google.com/file/d/1V7khUXYu2rtG54YV2FnjsVH4cZi0X-NW/view?usp=drive_link" TargetMode="External"/><Relationship Id="rId1684" Type="http://schemas.openxmlformats.org/officeDocument/2006/relationships/hyperlink" Target="https://drive.google.com/file/d/1BqQVTDkAkcnPAgSQxdIQm5SX9JLLmszI/view" TargetMode="External"/><Relationship Id="rId2531" Type="http://schemas.openxmlformats.org/officeDocument/2006/relationships/hyperlink" Target="https://www.youtube.com/watch?v=ScvuRb6vsz4" TargetMode="External"/><Relationship Id="rId1201" Type="http://schemas.openxmlformats.org/officeDocument/2006/relationships/hyperlink" Target="https://www.youtube.com/watch?v=BFW2lHobO4E" TargetMode="External"/><Relationship Id="rId1685" Type="http://schemas.openxmlformats.org/officeDocument/2006/relationships/hyperlink" Target="https://www.youtube.com/watch?v=GOA9XWEo7QI" TargetMode="External"/><Relationship Id="rId2532" Type="http://schemas.openxmlformats.org/officeDocument/2006/relationships/hyperlink" Target="https://www.youtube.com/watch?v=ON14R4tbqAI" TargetMode="External"/><Relationship Id="rId1235" Type="http://schemas.openxmlformats.org/officeDocument/2006/relationships/hyperlink" Target="https://youtu.be/4ltq1PojtZ4?si=BqZA4bMeIpN00CUu" TargetMode="External"/><Relationship Id="rId1236" Type="http://schemas.openxmlformats.org/officeDocument/2006/relationships/hyperlink" Target="https://drive.google.com/file/d/1aTRgmubIH343VxX4XbLT69T93zwRDtUQ/view?usp=drive_link" TargetMode="External"/><Relationship Id="rId1237" Type="http://schemas.openxmlformats.org/officeDocument/2006/relationships/hyperlink" Target="https://www.youtube.com/watch?v=dRvLVdQ8cw4" TargetMode="External"/><Relationship Id="rId1238" Type="http://schemas.openxmlformats.org/officeDocument/2006/relationships/hyperlink" Target="https://youtu.be/6Gl6KaI_-e4?si=ixHJfWw9wdDWlrT8" TargetMode="External"/><Relationship Id="rId1239" Type="http://schemas.openxmlformats.org/officeDocument/2006/relationships/hyperlink" Target="https://drive.google.com/file/d/1IArpOlfJebnEsirD287V7dJfZmKiQ1_k/view?usp=drive_link" TargetMode="External"/><Relationship Id="rId409" Type="http://schemas.openxmlformats.org/officeDocument/2006/relationships/hyperlink" Target="https://www.youtube.com/watch?v=XMJ72mtMn4Y" TargetMode="External"/><Relationship Id="rId404" Type="http://schemas.openxmlformats.org/officeDocument/2006/relationships/hyperlink" Target="https://youtu.be/ZCvGF4QBRxA?si=IVOiG3GRZuNuTWSg" TargetMode="External"/><Relationship Id="rId888" Type="http://schemas.openxmlformats.org/officeDocument/2006/relationships/hyperlink" Target="https://drive.google.com/file/d/1bWYwq-vx50xAlSeVpeACle-qV8lDNij5/view?usp=drive_link" TargetMode="External"/><Relationship Id="rId403" Type="http://schemas.openxmlformats.org/officeDocument/2006/relationships/hyperlink" Target="https://www.youtube.com/watch?v=9wOalujeZf4" TargetMode="External"/><Relationship Id="rId887" Type="http://schemas.openxmlformats.org/officeDocument/2006/relationships/hyperlink" Target="https://youtu.be/q-1tHL6J8RU?si=0aHU0ohsW5te36sq" TargetMode="External"/><Relationship Id="rId402" Type="http://schemas.openxmlformats.org/officeDocument/2006/relationships/hyperlink" Target="https://drive.google.com/file/d/1tnPmuUz0T3F0r3NShJP-Xi0wo56uqvNn/view?usp=drive_link" TargetMode="External"/><Relationship Id="rId886" Type="http://schemas.openxmlformats.org/officeDocument/2006/relationships/hyperlink" Target="https://www.youtube.com/watch?v=9SOSfRNCQZQ" TargetMode="External"/><Relationship Id="rId401" Type="http://schemas.openxmlformats.org/officeDocument/2006/relationships/hyperlink" Target="https://youtu.be/473yJp0PzRk?si=rOt3Fcf_WvYcq_A5" TargetMode="External"/><Relationship Id="rId885" Type="http://schemas.openxmlformats.org/officeDocument/2006/relationships/hyperlink" Target="https://drive.google.com/file/d/1uGG_AyhA-RKHbiYt6Z-K-YztZFSTo7pz/view?usp=drive_link" TargetMode="External"/><Relationship Id="rId408" Type="http://schemas.openxmlformats.org/officeDocument/2006/relationships/hyperlink" Target="https://drive.google.com/file/d/1R8TGiK-5hUnTHm9tNW1LcVSfiqI6Pbre/view?usp=drive_link" TargetMode="External"/><Relationship Id="rId407" Type="http://schemas.openxmlformats.org/officeDocument/2006/relationships/hyperlink" Target="https://youtu.be/b_FQQtEYNCE?si=G1IS3Bh4M4ETqD6V" TargetMode="External"/><Relationship Id="rId406" Type="http://schemas.openxmlformats.org/officeDocument/2006/relationships/hyperlink" Target="https://www.youtube.com/watch?v=AqFwKecNaTk" TargetMode="External"/><Relationship Id="rId405" Type="http://schemas.openxmlformats.org/officeDocument/2006/relationships/hyperlink" Target="https://drive.google.com/file/d/1qGnXt_8NxhiIG0yV3QDF-9B9h4N5SsMC/view?usp=drive_link" TargetMode="External"/><Relationship Id="rId889" Type="http://schemas.openxmlformats.org/officeDocument/2006/relationships/hyperlink" Target="https://www.youtube.com/watch?v=6rX2VNybXEE" TargetMode="External"/><Relationship Id="rId880" Type="http://schemas.openxmlformats.org/officeDocument/2006/relationships/hyperlink" Target="https://www.youtube.com/watch?v=Z3YVZzCEi_A" TargetMode="External"/><Relationship Id="rId1230" Type="http://schemas.openxmlformats.org/officeDocument/2006/relationships/hyperlink" Target="https://drive.google.com/file/d/1yeUaa1De1XtI_0bgTY_IttJlk4-PblQB/view?usp=drive_link" TargetMode="External"/><Relationship Id="rId400" Type="http://schemas.openxmlformats.org/officeDocument/2006/relationships/hyperlink" Target="https://www.youtube.com/watch?v=uk7gS3cZVp4" TargetMode="External"/><Relationship Id="rId884" Type="http://schemas.openxmlformats.org/officeDocument/2006/relationships/hyperlink" Target="https://youtu.be/qLLIyRFtCNk?si=bFgUvB6E36fTml8V" TargetMode="External"/><Relationship Id="rId1231" Type="http://schemas.openxmlformats.org/officeDocument/2006/relationships/hyperlink" Target="https://www.youtube.com/watch?v=UquFdMg6Z_U" TargetMode="External"/><Relationship Id="rId883" Type="http://schemas.openxmlformats.org/officeDocument/2006/relationships/hyperlink" Target="https://www.youtube.com/watch?v=Pud5ygp6H38" TargetMode="External"/><Relationship Id="rId1232" Type="http://schemas.openxmlformats.org/officeDocument/2006/relationships/hyperlink" Target="https://youtu.be/ded6Vygv-Og?si=XGfbCO79MugoiulC" TargetMode="External"/><Relationship Id="rId882" Type="http://schemas.openxmlformats.org/officeDocument/2006/relationships/hyperlink" Target="https://drive.google.com/file/d/1ZVBrcRlkP3GCNi1FJ5VElrd9cz_aWclC/view?usp=drive_link" TargetMode="External"/><Relationship Id="rId1233" Type="http://schemas.openxmlformats.org/officeDocument/2006/relationships/hyperlink" Target="https://drive.google.com/file/d/14tUfoEWTd5qTYwnWva_ceX9ijfr7HJjB/view?usp=drive_link" TargetMode="External"/><Relationship Id="rId881" Type="http://schemas.openxmlformats.org/officeDocument/2006/relationships/hyperlink" Target="https://youtu.be/CQAsDp5W3gc?si=emk2Dwz4dptQJXHJ" TargetMode="External"/><Relationship Id="rId1234" Type="http://schemas.openxmlformats.org/officeDocument/2006/relationships/hyperlink" Target="https://www.youtube.com/watch?v=FXgV9ySNusc" TargetMode="External"/><Relationship Id="rId1224" Type="http://schemas.openxmlformats.org/officeDocument/2006/relationships/hyperlink" Target="https://drive.google.com/file/d/1T_1UjZJxRiJD3-jucKTUYIl9b9bhn05V/view?usp=drive_link" TargetMode="External"/><Relationship Id="rId1225" Type="http://schemas.openxmlformats.org/officeDocument/2006/relationships/hyperlink" Target="https://www.youtube.com/watch?v=3eowXt_LNbg" TargetMode="External"/><Relationship Id="rId1226" Type="http://schemas.openxmlformats.org/officeDocument/2006/relationships/hyperlink" Target="https://youtu.be/KE-vSVw5yrY?si=6JEVngMCKmNF9li4" TargetMode="External"/><Relationship Id="rId1227" Type="http://schemas.openxmlformats.org/officeDocument/2006/relationships/hyperlink" Target="https://drive.google.com/file/d/1B6vpdjSkmGuLEPpyOlsEioMMArnZ3IVQ/view?usp=drive_link" TargetMode="External"/><Relationship Id="rId1228" Type="http://schemas.openxmlformats.org/officeDocument/2006/relationships/hyperlink" Target="https://www.youtube.com/watch?v=HUdA6LdCRk8" TargetMode="External"/><Relationship Id="rId1229" Type="http://schemas.openxmlformats.org/officeDocument/2006/relationships/hyperlink" Target="https://youtu.be/3kbRCvJ5P94?si=3qBUR0fwEuKgNA73" TargetMode="External"/><Relationship Id="rId877" Type="http://schemas.openxmlformats.org/officeDocument/2006/relationships/hyperlink" Target="https://www.youtube.com/watch?v=G2WybA4Hf7Y" TargetMode="External"/><Relationship Id="rId876" Type="http://schemas.openxmlformats.org/officeDocument/2006/relationships/hyperlink" Target="https://drive.google.com/file/d/1UaWNbFBiun9Y17eBNt3S2QSjloxxCwY2/view" TargetMode="External"/><Relationship Id="rId875" Type="http://schemas.openxmlformats.org/officeDocument/2006/relationships/hyperlink" Target="https://youtu.be/VWY5HoCl8zg?si=HFjbdj6qH-LzDqeI" TargetMode="External"/><Relationship Id="rId874" Type="http://schemas.openxmlformats.org/officeDocument/2006/relationships/hyperlink" Target="https://www.youtube.com/watch?v=L70UJVjc-bc" TargetMode="External"/><Relationship Id="rId879" Type="http://schemas.openxmlformats.org/officeDocument/2006/relationships/hyperlink" Target="https://drive.google.com/file/d/1bfM0VLc1RGiZNidAImNuwze7XKvVa7MH/view?usp=drive_link" TargetMode="External"/><Relationship Id="rId878" Type="http://schemas.openxmlformats.org/officeDocument/2006/relationships/hyperlink" Target="https://youtu.be/CPscCUm7isQ?si=HqbKgW8pJEK_om9N" TargetMode="External"/><Relationship Id="rId873" Type="http://schemas.openxmlformats.org/officeDocument/2006/relationships/hyperlink" Target="https://drive.google.com/file/d/1MSDJf7SW3TRwfEhaviOCwRjtvFHkqN3L/view?usp=drive_link" TargetMode="External"/><Relationship Id="rId1220" Type="http://schemas.openxmlformats.org/officeDocument/2006/relationships/hyperlink" Target="https://youtu.be/v_QsnY7HFb0?si=t6CYoT4ymVcp_PlH" TargetMode="External"/><Relationship Id="rId872" Type="http://schemas.openxmlformats.org/officeDocument/2006/relationships/hyperlink" Target="https://youtu.be/abhE9J6zp8M?si=5_LWtuG8-an0YydQ" TargetMode="External"/><Relationship Id="rId1221" Type="http://schemas.openxmlformats.org/officeDocument/2006/relationships/hyperlink" Target="https://drive.google.com/file/d/1FWP5Ex509QsYU_fRJntwiEM9saLx1sjS/view?usp=drive_link" TargetMode="External"/><Relationship Id="rId871" Type="http://schemas.openxmlformats.org/officeDocument/2006/relationships/hyperlink" Target="https://www.youtube.com/watch?v=tV0NNJ6ndgk" TargetMode="External"/><Relationship Id="rId1222" Type="http://schemas.openxmlformats.org/officeDocument/2006/relationships/hyperlink" Target="https://www.youtube.com/watch?v=uJwq67y5wAY" TargetMode="External"/><Relationship Id="rId870" Type="http://schemas.openxmlformats.org/officeDocument/2006/relationships/hyperlink" Target="https://drive.google.com/file/d/1Y7WxI5l479u1qnC_mXgvIWE6xwgGtzap/view?usp=drive_link" TargetMode="External"/><Relationship Id="rId1223" Type="http://schemas.openxmlformats.org/officeDocument/2006/relationships/hyperlink" Target="https://youtu.be/PF1-kml-u08?si=DYioTSLCyqcE8VFZ" TargetMode="External"/><Relationship Id="rId1653" Type="http://schemas.openxmlformats.org/officeDocument/2006/relationships/hyperlink" Target="https://youtu.be/XZKQinC1PbU?si=IYYNlmymdpfdKYRp" TargetMode="External"/><Relationship Id="rId2500" Type="http://schemas.openxmlformats.org/officeDocument/2006/relationships/hyperlink" Target="https://drive.google.com/file/d/1I92UQEbSXXZeQLjGhdJxmowWFhk6b6Pb/view?usp=drive_link" TargetMode="External"/><Relationship Id="rId1654" Type="http://schemas.openxmlformats.org/officeDocument/2006/relationships/hyperlink" Target="https://drive.google.com/file/d/1eW7dRu8EJ0hOHHTAnm4DhRBrQcp4WQ-o/view?t=6" TargetMode="External"/><Relationship Id="rId2501" Type="http://schemas.openxmlformats.org/officeDocument/2006/relationships/hyperlink" Target="https://www.youtube.com/watch?v=YFqeMzfcyg4" TargetMode="External"/><Relationship Id="rId1655" Type="http://schemas.openxmlformats.org/officeDocument/2006/relationships/hyperlink" Target="https://www.youtube.com/watch?v=dgHksfBFbjk" TargetMode="External"/><Relationship Id="rId2502" Type="http://schemas.openxmlformats.org/officeDocument/2006/relationships/hyperlink" Target="https://www.youtube.com/watch?v=Na5Sw8gEEkA" TargetMode="External"/><Relationship Id="rId1656" Type="http://schemas.openxmlformats.org/officeDocument/2006/relationships/hyperlink" Target="https://youtu.be/wGHl70VAn1o?si=eO07C5XAFm8K845S" TargetMode="External"/><Relationship Id="rId2503" Type="http://schemas.openxmlformats.org/officeDocument/2006/relationships/hyperlink" Target="https://drive.google.com/file/d/1I53nEv8Zrob6hXcC2tPXx0JxkTLJkGxX/view?usp=drive_link" TargetMode="External"/><Relationship Id="rId1657" Type="http://schemas.openxmlformats.org/officeDocument/2006/relationships/hyperlink" Target="https://drive.google.com/file/d/1e2LvSj5ncGa-FiQDmK3Hc1mLs23NPVq1/view?t=2" TargetMode="External"/><Relationship Id="rId2504" Type="http://schemas.openxmlformats.org/officeDocument/2006/relationships/hyperlink" Target="https://www.youtube.com/watch?v=E0TNh9uWesw" TargetMode="External"/><Relationship Id="rId1658" Type="http://schemas.openxmlformats.org/officeDocument/2006/relationships/hyperlink" Target="https://www.youtube.com/watch?v=SFL4stapeUs" TargetMode="External"/><Relationship Id="rId2505" Type="http://schemas.openxmlformats.org/officeDocument/2006/relationships/hyperlink" Target="https://www.youtube.com/watch?v=04pQYwGWg_0" TargetMode="External"/><Relationship Id="rId1659" Type="http://schemas.openxmlformats.org/officeDocument/2006/relationships/hyperlink" Target="https://youtu.be/MzByh-g9Z7U?si=V1JrM0w29DCiNVv2" TargetMode="External"/><Relationship Id="rId2506" Type="http://schemas.openxmlformats.org/officeDocument/2006/relationships/hyperlink" Target="https://drive.google.com/file/d/1IPgmeHVDPW2sHijt4fH3ksg1VRpYp34O/view?usp=drive_link" TargetMode="External"/><Relationship Id="rId2507" Type="http://schemas.openxmlformats.org/officeDocument/2006/relationships/hyperlink" Target="https://www.youtube.com/watch?v=XtJwkIacpi8" TargetMode="External"/><Relationship Id="rId2508" Type="http://schemas.openxmlformats.org/officeDocument/2006/relationships/hyperlink" Target="https://www.youtube.com/watch?v=YGnT1TWD5iU" TargetMode="External"/><Relationship Id="rId829" Type="http://schemas.openxmlformats.org/officeDocument/2006/relationships/hyperlink" Target="https://www.youtube.com/watch?v=ViLt2WI0XSg" TargetMode="External"/><Relationship Id="rId2509" Type="http://schemas.openxmlformats.org/officeDocument/2006/relationships/hyperlink" Target="https://drive.google.com/file/d/1ILQmTFrWIqqmV8mOJvzs5eP79vxX7CPI/view?usp=drive_link" TargetMode="External"/><Relationship Id="rId828" Type="http://schemas.openxmlformats.org/officeDocument/2006/relationships/hyperlink" Target="https://drive.google.com/file/d/1bOi3izg50DDxA8ksOD59idDfJ2IigC-E/view?usp=drive_link" TargetMode="External"/><Relationship Id="rId827" Type="http://schemas.openxmlformats.org/officeDocument/2006/relationships/hyperlink" Target="https://youtu.be/wsD7HQU5CiI?si=0mldEX87jmbjp0S4" TargetMode="External"/><Relationship Id="rId822" Type="http://schemas.openxmlformats.org/officeDocument/2006/relationships/hyperlink" Target="https://drive.google.com/file/d/1aQzB2TmShJAeup9dvvkE4znrCxpsuss0/view?usp=drive_link" TargetMode="External"/><Relationship Id="rId821" Type="http://schemas.openxmlformats.org/officeDocument/2006/relationships/hyperlink" Target="https://youtu.be/6iNAO_n-Z8A?si=WZUhlw95pQn5qDjW" TargetMode="External"/><Relationship Id="rId820" Type="http://schemas.openxmlformats.org/officeDocument/2006/relationships/hyperlink" Target="https://www.youtube.com/watch?v=8eSUbi_aYL4" TargetMode="External"/><Relationship Id="rId826" Type="http://schemas.openxmlformats.org/officeDocument/2006/relationships/hyperlink" Target="https://www.youtube.com/watch?v=lBtb30SjU2Q" TargetMode="External"/><Relationship Id="rId825" Type="http://schemas.openxmlformats.org/officeDocument/2006/relationships/hyperlink" Target="https://drive.google.com/file/d/1NofU9dfyruWVglfmM6FVwFpE68FUkq5o/view" TargetMode="External"/><Relationship Id="rId824" Type="http://schemas.openxmlformats.org/officeDocument/2006/relationships/hyperlink" Target="https://youtu.be/rfDViqTTznU?si=tfZd_RA1glS2kzBY" TargetMode="External"/><Relationship Id="rId823" Type="http://schemas.openxmlformats.org/officeDocument/2006/relationships/hyperlink" Target="https://www.youtube.com/watch?v=v1ucHH06AxM" TargetMode="External"/><Relationship Id="rId1650" Type="http://schemas.openxmlformats.org/officeDocument/2006/relationships/hyperlink" Target="https://youtu.be/jJGYKd3ChOA?si=lyeH2CHutQchQs96" TargetMode="External"/><Relationship Id="rId1651" Type="http://schemas.openxmlformats.org/officeDocument/2006/relationships/hyperlink" Target="https://drive.google.com/file/d/1tqzZUdqSA1KFY1t1YPgzUl-ut9TDtJsW/view?t=2" TargetMode="External"/><Relationship Id="rId1652" Type="http://schemas.openxmlformats.org/officeDocument/2006/relationships/hyperlink" Target="https://www.youtube.com/watch?v=Qwet4cIpnCM" TargetMode="External"/><Relationship Id="rId1642" Type="http://schemas.openxmlformats.org/officeDocument/2006/relationships/hyperlink" Target="https://drive.google.com/file/d/15iyhlx-VVJrqmCUPlvKU4rFBtOoZ-m9e/view?t=5" TargetMode="External"/><Relationship Id="rId1643" Type="http://schemas.openxmlformats.org/officeDocument/2006/relationships/hyperlink" Target="https://www.youtube.com/watch?v=s9t7rNhaBp8" TargetMode="External"/><Relationship Id="rId1644" Type="http://schemas.openxmlformats.org/officeDocument/2006/relationships/hyperlink" Target="https://youtu.be/trbHawvFV6I?si=sSZmrRUYR-vu2OXv" TargetMode="External"/><Relationship Id="rId1645" Type="http://schemas.openxmlformats.org/officeDocument/2006/relationships/hyperlink" Target="https://drive.google.com/file/d/1F9lfwOAx76vjGwXYDtV38_OsNRt3HoXH/view" TargetMode="External"/><Relationship Id="rId1646" Type="http://schemas.openxmlformats.org/officeDocument/2006/relationships/hyperlink" Target="https://www.youtube.com/watch?v=nMhJLn5ives" TargetMode="External"/><Relationship Id="rId1647" Type="http://schemas.openxmlformats.org/officeDocument/2006/relationships/hyperlink" Target="https://youtu.be/89iWXX-lP8k?si=ZSU9uSz1Qui2Sckh" TargetMode="External"/><Relationship Id="rId1648" Type="http://schemas.openxmlformats.org/officeDocument/2006/relationships/hyperlink" Target="https://drive.google.com/file/d/1TXtNpcvydo9JsZPII9Zaic9qtgqde78j/view" TargetMode="External"/><Relationship Id="rId1649" Type="http://schemas.openxmlformats.org/officeDocument/2006/relationships/hyperlink" Target="https://www.youtube.com/watch?v=tSHitjFIjd8" TargetMode="External"/><Relationship Id="rId819" Type="http://schemas.openxmlformats.org/officeDocument/2006/relationships/hyperlink" Target="https://drive.google.com/file/d/1HFaVr5oNeGJHAdb08HxHwxrWkzCkftjM/view?usp=drive_link" TargetMode="External"/><Relationship Id="rId818" Type="http://schemas.openxmlformats.org/officeDocument/2006/relationships/hyperlink" Target="https://youtu.be/z-P07tHeGN4?si=PZAOXZxVJgHUO0X9" TargetMode="External"/><Relationship Id="rId817" Type="http://schemas.openxmlformats.org/officeDocument/2006/relationships/hyperlink" Target="https://www.youtube.com/watch?v=EU0c6qrrevA" TargetMode="External"/><Relationship Id="rId816" Type="http://schemas.openxmlformats.org/officeDocument/2006/relationships/hyperlink" Target="https://drive.google.com/file/d/12EnER-w4R--TttWVKtP2t6SSUFwSpSAj/view?usp=drive_link" TargetMode="External"/><Relationship Id="rId811" Type="http://schemas.openxmlformats.org/officeDocument/2006/relationships/hyperlink" Target="https://www.youtube.com/watch?v=KRFiAlo7t1E" TargetMode="External"/><Relationship Id="rId810" Type="http://schemas.openxmlformats.org/officeDocument/2006/relationships/hyperlink" Target="https://drive.google.com/file/d/17Ub7vV_PDjG7YWJaqoCwD6OFZ2u18vIA/view?usp=drive_link" TargetMode="External"/><Relationship Id="rId815" Type="http://schemas.openxmlformats.org/officeDocument/2006/relationships/hyperlink" Target="https://youtu.be/HZuV4OAay18?si=uUzLGTG6dZMEBcTQ" TargetMode="External"/><Relationship Id="rId814" Type="http://schemas.openxmlformats.org/officeDocument/2006/relationships/hyperlink" Target="https://www.youtube.com/watch?v=_cooC3yG_p0" TargetMode="External"/><Relationship Id="rId813" Type="http://schemas.openxmlformats.org/officeDocument/2006/relationships/hyperlink" Target="https://drive.google.com/file/d/1HSfoNXU6h2IBy7UFIpD0ng8MWbzHgwCp/view?usp=drive_link" TargetMode="External"/><Relationship Id="rId812" Type="http://schemas.openxmlformats.org/officeDocument/2006/relationships/hyperlink" Target="https://youtu.be/mEiorQYefWk?si=X0oGZshftshisBCF" TargetMode="External"/><Relationship Id="rId1640" Type="http://schemas.openxmlformats.org/officeDocument/2006/relationships/hyperlink" Target="https://www.youtube.com/watch?v=AEIzy1kNRqo" TargetMode="External"/><Relationship Id="rId1641" Type="http://schemas.openxmlformats.org/officeDocument/2006/relationships/hyperlink" Target="https://youtu.be/_qIIZokpl-g?si=GzdYW86YAlbO-jTi" TargetMode="External"/><Relationship Id="rId1675" Type="http://schemas.openxmlformats.org/officeDocument/2006/relationships/hyperlink" Target="https://drive.google.com/file/d/1BnC41S7OSE9wkQo-7p1NBEArcJaB6wqK/view" TargetMode="External"/><Relationship Id="rId2522" Type="http://schemas.openxmlformats.org/officeDocument/2006/relationships/hyperlink" Target="https://www.youtube.com/watch?v=VbgYvbtiirQ" TargetMode="External"/><Relationship Id="rId1676" Type="http://schemas.openxmlformats.org/officeDocument/2006/relationships/hyperlink" Target="https://www.youtube.com/watch?v=U2W7HPyC0cM" TargetMode="External"/><Relationship Id="rId2523" Type="http://schemas.openxmlformats.org/officeDocument/2006/relationships/hyperlink" Target="https://www.youtube.com/watch?v=ySFqPPOho64" TargetMode="External"/><Relationship Id="rId1677" Type="http://schemas.openxmlformats.org/officeDocument/2006/relationships/hyperlink" Target="https://youtu.be/vE8qUIzBXP8?si=OuuKvjefAhjtreVD" TargetMode="External"/><Relationship Id="rId2524" Type="http://schemas.openxmlformats.org/officeDocument/2006/relationships/hyperlink" Target="https://drive.google.com/file/d/1InNwrX4CSBeItB9yxm0XQp9wJIhnRF7R/view?usp=drive_link" TargetMode="External"/><Relationship Id="rId1678" Type="http://schemas.openxmlformats.org/officeDocument/2006/relationships/hyperlink" Target="https://drive.google.com/file/d/1lj5kTbcYzL4ThxLbBUuHUhdw1SWN0Rm0/view?t=15" TargetMode="External"/><Relationship Id="rId2525" Type="http://schemas.openxmlformats.org/officeDocument/2006/relationships/hyperlink" Target="https://www.youtube.com/watch?v=CSNeYAV95UU" TargetMode="External"/><Relationship Id="rId1679" Type="http://schemas.openxmlformats.org/officeDocument/2006/relationships/hyperlink" Target="https://www.youtube.com/watch?v=tcQjJssEMgo" TargetMode="External"/><Relationship Id="rId2526" Type="http://schemas.openxmlformats.org/officeDocument/2006/relationships/hyperlink" Target="https://www.youtube.com/watch?v=DL3fngLbJbM" TargetMode="External"/><Relationship Id="rId2527" Type="http://schemas.openxmlformats.org/officeDocument/2006/relationships/hyperlink" Target="https://drive.google.com/file/d/1Im1dr4tb0X1_b15gp0NwXXqEoZ3vJ9nW/view?usp=drive_link" TargetMode="External"/><Relationship Id="rId2528" Type="http://schemas.openxmlformats.org/officeDocument/2006/relationships/hyperlink" Target="https://www.youtube.com/watch?v=F0LLR7bs7Qo" TargetMode="External"/><Relationship Id="rId2529" Type="http://schemas.openxmlformats.org/officeDocument/2006/relationships/hyperlink" Target="https://www.youtube.com/watch?v=0C__Y42bjwA" TargetMode="External"/><Relationship Id="rId849" Type="http://schemas.openxmlformats.org/officeDocument/2006/relationships/hyperlink" Target="https://drive.google.com/file/d/1YXCxt1QaupK6BoaKL8eoSl3nsdaJG2oQ/view?usp=drive_link" TargetMode="External"/><Relationship Id="rId844" Type="http://schemas.openxmlformats.org/officeDocument/2006/relationships/hyperlink" Target="https://www.youtube.com/watch?v=HODIXLzIMIk" TargetMode="External"/><Relationship Id="rId843" Type="http://schemas.openxmlformats.org/officeDocument/2006/relationships/hyperlink" Target="https://drive.google.com/file/d/1AVOmgvdcCu83wWNDfoo9std6e7XnBzmh/view?usp=drive_link" TargetMode="External"/><Relationship Id="rId842" Type="http://schemas.openxmlformats.org/officeDocument/2006/relationships/hyperlink" Target="https://youtu.be/dKvW5Zu22jg?si=3mV26zebjCpzXZ3l" TargetMode="External"/><Relationship Id="rId841" Type="http://schemas.openxmlformats.org/officeDocument/2006/relationships/hyperlink" Target="https://www.youtube.com/watch?v=yZ-GufE_uyA" TargetMode="External"/><Relationship Id="rId848" Type="http://schemas.openxmlformats.org/officeDocument/2006/relationships/hyperlink" Target="https://youtu.be/RNcIzZIEEX0?si=VL0pJKl79ig_gcrU" TargetMode="External"/><Relationship Id="rId847" Type="http://schemas.openxmlformats.org/officeDocument/2006/relationships/hyperlink" Target="https://www.youtube.com/watch?v=RkJBZALhXRA" TargetMode="External"/><Relationship Id="rId846" Type="http://schemas.openxmlformats.org/officeDocument/2006/relationships/hyperlink" Target="https://drive.google.com/file/d/15AaMlGo7UNyRaXLpHpJ_lAqBmUpNfJgQ/view?usp=drive_link" TargetMode="External"/><Relationship Id="rId845" Type="http://schemas.openxmlformats.org/officeDocument/2006/relationships/hyperlink" Target="https://youtu.be/cgxmb8HUwrk?si=eDESKrqT7jUM0-1x" TargetMode="External"/><Relationship Id="rId1670" Type="http://schemas.openxmlformats.org/officeDocument/2006/relationships/hyperlink" Target="https://www.youtube.com/watch?v=aSokFEpoJFM" TargetMode="External"/><Relationship Id="rId840" Type="http://schemas.openxmlformats.org/officeDocument/2006/relationships/hyperlink" Target="https://drive.google.com/file/d/1e4RfQzj023hvVCG9xe1dLucgONXlNKYG/view?usp=drive_link" TargetMode="External"/><Relationship Id="rId1671" Type="http://schemas.openxmlformats.org/officeDocument/2006/relationships/hyperlink" Target="https://youtu.be/YfTL2sHAerA?si=pNn0HOmX2tQTIqIq" TargetMode="External"/><Relationship Id="rId1672" Type="http://schemas.openxmlformats.org/officeDocument/2006/relationships/hyperlink" Target="https://drive.google.com/file/d/1oiYpUKfkU0EVn6ggINOW127RPOUoMMjV/view" TargetMode="External"/><Relationship Id="rId1673" Type="http://schemas.openxmlformats.org/officeDocument/2006/relationships/hyperlink" Target="https://www.youtube.com/watch?v=vdpyWeiHXmU" TargetMode="External"/><Relationship Id="rId2520" Type="http://schemas.openxmlformats.org/officeDocument/2006/relationships/hyperlink" Target="https://www.youtube.com/watch?v=2tjXaD-yv5M" TargetMode="External"/><Relationship Id="rId1674" Type="http://schemas.openxmlformats.org/officeDocument/2006/relationships/hyperlink" Target="https://youtu.be/PvpYo3fXkUo?si=0Dzv8SOKHArGsA_l" TargetMode="External"/><Relationship Id="rId2521" Type="http://schemas.openxmlformats.org/officeDocument/2006/relationships/hyperlink" Target="https://drive.google.com/file/d/1IYbI1Oe-MSdbj-YUpvcSSxv7tP8dSyvi/view?usp=drive_link" TargetMode="External"/><Relationship Id="rId1664" Type="http://schemas.openxmlformats.org/officeDocument/2006/relationships/hyperlink" Target="https://www.youtube.com/watch?v=LrxZMdQ6tiw" TargetMode="External"/><Relationship Id="rId2511" Type="http://schemas.openxmlformats.org/officeDocument/2006/relationships/hyperlink" Target="https://www.youtube.com/watch?v=49nuqdmv5JM" TargetMode="External"/><Relationship Id="rId1665" Type="http://schemas.openxmlformats.org/officeDocument/2006/relationships/hyperlink" Target="https://youtu.be/6pOZKTX6Deo?si=GQpKvNnxchjMJMlK" TargetMode="External"/><Relationship Id="rId2512" Type="http://schemas.openxmlformats.org/officeDocument/2006/relationships/hyperlink" Target="https://drive.google.com/file/d/1IXWxRq4yZGRmCIo2cn0FWq97nZuhD30b/view?usp=drive_link" TargetMode="External"/><Relationship Id="rId1666" Type="http://schemas.openxmlformats.org/officeDocument/2006/relationships/hyperlink" Target="https://drive.google.com/file/d/1Yn0L5ebHlRBQgk4HlV2Bgg7hk6i8yFEZ/view?t=8" TargetMode="External"/><Relationship Id="rId2513" Type="http://schemas.openxmlformats.org/officeDocument/2006/relationships/hyperlink" Target="https://www.youtube.com/watch?v=hIAdCTNi1S8" TargetMode="External"/><Relationship Id="rId1667" Type="http://schemas.openxmlformats.org/officeDocument/2006/relationships/hyperlink" Target="https://www.youtube.com/watch?v=YbNVUhW-HJM" TargetMode="External"/><Relationship Id="rId2514" Type="http://schemas.openxmlformats.org/officeDocument/2006/relationships/hyperlink" Target="https://www.youtube.com/watch?v=quPAAqqfWiA" TargetMode="External"/><Relationship Id="rId1668" Type="http://schemas.openxmlformats.org/officeDocument/2006/relationships/hyperlink" Target="https://youtu.be/G5JhsGr0duU?si=DpwpgPMidnN8N-gN" TargetMode="External"/><Relationship Id="rId2515" Type="http://schemas.openxmlformats.org/officeDocument/2006/relationships/hyperlink" Target="https://drive.google.com/file/d/1IRXBoh4x1Rs1o57NHwt3Pt_cjpwnmpmn/view?usp=drive_link" TargetMode="External"/><Relationship Id="rId1669" Type="http://schemas.openxmlformats.org/officeDocument/2006/relationships/hyperlink" Target="https://drive.google.com/file/d/13DwHcZ2vQkz9WNO-zKKJb5BKz5PNKkZM/view" TargetMode="External"/><Relationship Id="rId2516" Type="http://schemas.openxmlformats.org/officeDocument/2006/relationships/hyperlink" Target="https://www.youtube.com/watch?v=d5lcGCbV5cM" TargetMode="External"/><Relationship Id="rId2517" Type="http://schemas.openxmlformats.org/officeDocument/2006/relationships/hyperlink" Target="https://www.youtube.com/watch?v=ZWLnNlIdIXg" TargetMode="External"/><Relationship Id="rId2518" Type="http://schemas.openxmlformats.org/officeDocument/2006/relationships/hyperlink" Target="https://drive.google.com/file/d/1IZh_N6MnLYxgyMUn6EBYfDr7E_nPJiAE/view?usp=drive_link" TargetMode="External"/><Relationship Id="rId2519" Type="http://schemas.openxmlformats.org/officeDocument/2006/relationships/hyperlink" Target="https://www.youtube.com/watch?v=xZRRPOneU2c" TargetMode="External"/><Relationship Id="rId839" Type="http://schemas.openxmlformats.org/officeDocument/2006/relationships/hyperlink" Target="https://youtu.be/enzDVCSvgmE?si=dlgQWQ9YfUUVveU7" TargetMode="External"/><Relationship Id="rId838" Type="http://schemas.openxmlformats.org/officeDocument/2006/relationships/hyperlink" Target="https://www.youtube.com/watch?v=pXo0bG4iAyg" TargetMode="External"/><Relationship Id="rId833" Type="http://schemas.openxmlformats.org/officeDocument/2006/relationships/hyperlink" Target="https://youtu.be/3vNGAun7maU?si=d75SPZHKVduJHnEQ" TargetMode="External"/><Relationship Id="rId832" Type="http://schemas.openxmlformats.org/officeDocument/2006/relationships/hyperlink" Target="https://www.youtube.com/watch?v=C5titprQAc4" TargetMode="External"/><Relationship Id="rId831" Type="http://schemas.openxmlformats.org/officeDocument/2006/relationships/hyperlink" Target="https://drive.google.com/file/d/1HyOEdAqCfI1tb3cAD1GO6l73KoNLtZpB/view?usp=drive_link" TargetMode="External"/><Relationship Id="rId830" Type="http://schemas.openxmlformats.org/officeDocument/2006/relationships/hyperlink" Target="https://youtu.be/nHDRM3w0Cmk?si=TKHhvWMJW_8cCH9J" TargetMode="External"/><Relationship Id="rId837" Type="http://schemas.openxmlformats.org/officeDocument/2006/relationships/hyperlink" Target="https://drive.google.com/file/d/1RS_jM4_LJPEfQnLsUqIdnayZS0TuELGy/view?usp=drive_link" TargetMode="External"/><Relationship Id="rId836" Type="http://schemas.openxmlformats.org/officeDocument/2006/relationships/hyperlink" Target="https://youtu.be/JLevNZUqDwQ?si=JUjjuchHQs8zXWfZ" TargetMode="External"/><Relationship Id="rId835" Type="http://schemas.openxmlformats.org/officeDocument/2006/relationships/hyperlink" Target="https://www.youtube.com/watch?v=GA_yxxeFYBU" TargetMode="External"/><Relationship Id="rId834" Type="http://schemas.openxmlformats.org/officeDocument/2006/relationships/hyperlink" Target="https://drive.google.com/file/d/131_bYHdoRT2MREkMcP9ETRH7XWAIH8hI/view?usp=drive_link" TargetMode="External"/><Relationship Id="rId1660" Type="http://schemas.openxmlformats.org/officeDocument/2006/relationships/hyperlink" Target="https://drive.google.com/file/d/1mvBBDsv1H6LG3I9lc0kN-TUU81jCSRTW/view?t=4" TargetMode="External"/><Relationship Id="rId1661" Type="http://schemas.openxmlformats.org/officeDocument/2006/relationships/hyperlink" Target="https://www.youtube.com/watch?v=McINBOFCGH8" TargetMode="External"/><Relationship Id="rId1662" Type="http://schemas.openxmlformats.org/officeDocument/2006/relationships/hyperlink" Target="https://youtu.be/qog3s7HrO-g?si=5W2vPGh_pj0UaYvJ" TargetMode="External"/><Relationship Id="rId1663" Type="http://schemas.openxmlformats.org/officeDocument/2006/relationships/hyperlink" Target="https://drive.google.com/file/d/1iuoPw53gGu4OsI6kwQGDffzKZjPk8S1X/view" TargetMode="External"/><Relationship Id="rId2510" Type="http://schemas.openxmlformats.org/officeDocument/2006/relationships/hyperlink" Target="https://www.youtube.com/watch?v=dnjK4DPqh0k" TargetMode="External"/><Relationship Id="rId2148" Type="http://schemas.openxmlformats.org/officeDocument/2006/relationships/hyperlink" Target="https://www.youtube.com/watch?v=zpoKou7VVnc&amp;list=PLFcHFay5s7iQiPa3cq-0jjjUqIe-u41ot&amp;index=34" TargetMode="External"/><Relationship Id="rId2149" Type="http://schemas.openxmlformats.org/officeDocument/2006/relationships/hyperlink" Target="https://drive.google.com/file/d/1B2YhnwJJ94H_haQ19QldgR-NgUMoBn1q/view?usp=drive_link" TargetMode="External"/><Relationship Id="rId469" Type="http://schemas.openxmlformats.org/officeDocument/2006/relationships/hyperlink" Target="https://www.youtube.com/watch?v=VhH2nEDCd68" TargetMode="External"/><Relationship Id="rId468" Type="http://schemas.openxmlformats.org/officeDocument/2006/relationships/hyperlink" Target="https://drive.google.com/file/d/1oE3J7dHzTR62gR7lkU-O4MFbo1hTYOuG/view?usp=drive_link" TargetMode="External"/><Relationship Id="rId467" Type="http://schemas.openxmlformats.org/officeDocument/2006/relationships/hyperlink" Target="https://youtu.be/qJoIGi_asQs?si=V27yMbEVYiRRhJlj" TargetMode="External"/><Relationship Id="rId1290" Type="http://schemas.openxmlformats.org/officeDocument/2006/relationships/hyperlink" Target="https://drive.google.com/file/d/1RhSAIDF7uBY1UInG_N8nduJS3ODyY0BS/view?usp=drive_link" TargetMode="External"/><Relationship Id="rId1291" Type="http://schemas.openxmlformats.org/officeDocument/2006/relationships/hyperlink" Target="https://www.youtube.com/watch?v=SONskIMkYdU" TargetMode="External"/><Relationship Id="rId1292" Type="http://schemas.openxmlformats.org/officeDocument/2006/relationships/hyperlink" Target="https://www.youtube.com/watch?v=3pXbmZ3sNTg" TargetMode="External"/><Relationship Id="rId462" Type="http://schemas.openxmlformats.org/officeDocument/2006/relationships/hyperlink" Target="https://drive.google.com/file/d/1d2BjSJQZW_o-3Vu4vak-PJf-tsr8wo6c/view?usp=drive_link" TargetMode="External"/><Relationship Id="rId1293" Type="http://schemas.openxmlformats.org/officeDocument/2006/relationships/hyperlink" Target="https://drive.google.com/file/d/1IGQE9uA8kWwR07bGEhnp1d8c1X4qrj6p/view?usp=drive_link" TargetMode="External"/><Relationship Id="rId2140" Type="http://schemas.openxmlformats.org/officeDocument/2006/relationships/hyperlink" Target="https://drive.google.com/file/d/1AnLYwDrlsLuA1YqJ-PhAF9FpZFsV_-v0/view?usp=drive_link" TargetMode="External"/><Relationship Id="rId461" Type="http://schemas.openxmlformats.org/officeDocument/2006/relationships/hyperlink" Target="https://youtu.be/T760kGHuKFI?si=BQphcjPCQPnX5ddG" TargetMode="External"/><Relationship Id="rId1294" Type="http://schemas.openxmlformats.org/officeDocument/2006/relationships/hyperlink" Target="https://www.youtube.com/watch?v=z3faK7OV3Ew" TargetMode="External"/><Relationship Id="rId2141" Type="http://schemas.openxmlformats.org/officeDocument/2006/relationships/hyperlink" Target="https://www.youtube.com/watch?v=OwPSuHXmiPw" TargetMode="External"/><Relationship Id="rId460" Type="http://schemas.openxmlformats.org/officeDocument/2006/relationships/hyperlink" Target="https://www.youtube.com/watch?v=SkMNREAMNvc" TargetMode="External"/><Relationship Id="rId1295" Type="http://schemas.openxmlformats.org/officeDocument/2006/relationships/hyperlink" Target="https://www.youtube.com/watch?v=SvgS1tL4jpk" TargetMode="External"/><Relationship Id="rId2142" Type="http://schemas.openxmlformats.org/officeDocument/2006/relationships/hyperlink" Target="https://www.youtube.com/watch?v=-gSybiF__Xs&amp;list=PLFcHFay5s7iQiPa3cq-0jjjUqIe-u41ot&amp;index=46" TargetMode="External"/><Relationship Id="rId1296" Type="http://schemas.openxmlformats.org/officeDocument/2006/relationships/hyperlink" Target="https://drive.google.com/file/d/1el7_VLDRC_mEjtdBWzjAt3iAB-6RYt58/view?usp=drive_link" TargetMode="External"/><Relationship Id="rId2143" Type="http://schemas.openxmlformats.org/officeDocument/2006/relationships/hyperlink" Target="https://drive.google.com/file/d/1AtP9HaCpBzsmvxlBVGQ0kXhcz7Hj2uyt/view?usp=drive_link" TargetMode="External"/><Relationship Id="rId466" Type="http://schemas.openxmlformats.org/officeDocument/2006/relationships/hyperlink" Target="https://www.youtube.com/watch?v=3mimxluSVBo" TargetMode="External"/><Relationship Id="rId1297" Type="http://schemas.openxmlformats.org/officeDocument/2006/relationships/hyperlink" Target="https://www.youtube.com/watch?v=jrFLb9ZoZH0" TargetMode="External"/><Relationship Id="rId2144" Type="http://schemas.openxmlformats.org/officeDocument/2006/relationships/hyperlink" Target="https://www.youtube.com/watch?v=YclQE2XtaLw" TargetMode="External"/><Relationship Id="rId465" Type="http://schemas.openxmlformats.org/officeDocument/2006/relationships/hyperlink" Target="https://drive.google.com/file/d/1BGatrViiZgkGUDXmfyEfG_RtwUP5FqhO/view?usp=drive_link" TargetMode="External"/><Relationship Id="rId1298" Type="http://schemas.openxmlformats.org/officeDocument/2006/relationships/hyperlink" Target="https://www.youtube.com/watch?v=GTZyyvoqboQ" TargetMode="External"/><Relationship Id="rId2145" Type="http://schemas.openxmlformats.org/officeDocument/2006/relationships/hyperlink" Target="https://www.youtube.com/watch?v=nFFwuV63zhM&amp;list=PLFcHFay5s7iQiPa3cq-0jjjUqIe-u41ot&amp;index=13&amp;t=14s" TargetMode="External"/><Relationship Id="rId464" Type="http://schemas.openxmlformats.org/officeDocument/2006/relationships/hyperlink" Target="https://youtu.be/gRCteLNKz9M?si=uM6Z0oU3WYFRCPJT" TargetMode="External"/><Relationship Id="rId1299" Type="http://schemas.openxmlformats.org/officeDocument/2006/relationships/hyperlink" Target="https://drive.google.com/file/d/1rZjjuoD91YmYREl4wP4Cijxg_fSVqYTX/view?usp=drive_link" TargetMode="External"/><Relationship Id="rId2146" Type="http://schemas.openxmlformats.org/officeDocument/2006/relationships/hyperlink" Target="https://drive.google.com/file/d/1AoBOZ9B6pz2FMuMB5uBukbMBzN5UdYiP/view?usp=drive_link" TargetMode="External"/><Relationship Id="rId463" Type="http://schemas.openxmlformats.org/officeDocument/2006/relationships/hyperlink" Target="https://www.youtube.com/watch?v=MRAIgJmRmag" TargetMode="External"/><Relationship Id="rId2147" Type="http://schemas.openxmlformats.org/officeDocument/2006/relationships/hyperlink" Target="https://www.youtube.com/watch?v=8E8YQY5qE3s" TargetMode="External"/><Relationship Id="rId2137" Type="http://schemas.openxmlformats.org/officeDocument/2006/relationships/hyperlink" Target="https://drive.google.com/file/d/1AaKAnE0Oe2-T5fBrHaKFE01hH-KZYVLz/view?usp=drive_link" TargetMode="External"/><Relationship Id="rId2138" Type="http://schemas.openxmlformats.org/officeDocument/2006/relationships/hyperlink" Target="https://www.youtube.com/watch?v=SeQeYVJZ2gE" TargetMode="External"/><Relationship Id="rId2139" Type="http://schemas.openxmlformats.org/officeDocument/2006/relationships/hyperlink" Target="https://www.youtube.com/watch?v=pkHPZnlx638&amp;list=PLFcHFay5s7iQiPa3cq-0jjjUqIe-u41ot&amp;index=51" TargetMode="External"/><Relationship Id="rId459" Type="http://schemas.openxmlformats.org/officeDocument/2006/relationships/hyperlink" Target="https://drive.google.com/file/d/18HGftq8-MSoE0YG89mfrgBvK-to6YEg6/view?usp=drive_link" TargetMode="External"/><Relationship Id="rId458" Type="http://schemas.openxmlformats.org/officeDocument/2006/relationships/hyperlink" Target="https://youtu.be/gHrjRz2EypQ?si=-Yaa51HEZHN81U-f" TargetMode="External"/><Relationship Id="rId457" Type="http://schemas.openxmlformats.org/officeDocument/2006/relationships/hyperlink" Target="https://www.youtube.com/watch?v=5a6zpfl50go" TargetMode="External"/><Relationship Id="rId456" Type="http://schemas.openxmlformats.org/officeDocument/2006/relationships/hyperlink" Target="https://drive.google.com/file/d/1C2g3ylxMhTepx3xD-H2joTXoKv04xOIR/view?usp=drive_link" TargetMode="External"/><Relationship Id="rId1280" Type="http://schemas.openxmlformats.org/officeDocument/2006/relationships/hyperlink" Target="https://www.youtube.com/watch?v=ZW2SfkC5XY0" TargetMode="External"/><Relationship Id="rId1281" Type="http://schemas.openxmlformats.org/officeDocument/2006/relationships/hyperlink" Target="https://drive.google.com/file/d/1Lwlx1mtZ-hxSX57HZ7XmoehBL7jXLeK9/view?usp=drive_link" TargetMode="External"/><Relationship Id="rId451" Type="http://schemas.openxmlformats.org/officeDocument/2006/relationships/hyperlink" Target="https://www.youtube.com/watch?v=HftghcUXaEg" TargetMode="External"/><Relationship Id="rId1282" Type="http://schemas.openxmlformats.org/officeDocument/2006/relationships/hyperlink" Target="https://www.youtube.com/watch?v=CtqwiX4wHEY" TargetMode="External"/><Relationship Id="rId450" Type="http://schemas.openxmlformats.org/officeDocument/2006/relationships/hyperlink" Target="https://drive.google.com/file/d/1-wsrMSs6idY3qFXesHWXa7wI0sJu5aSf/view?usp=drive_link" TargetMode="External"/><Relationship Id="rId1283" Type="http://schemas.openxmlformats.org/officeDocument/2006/relationships/hyperlink" Target="https://www.youtube.com/watch?v=FgF1EYN9KBw" TargetMode="External"/><Relationship Id="rId2130" Type="http://schemas.openxmlformats.org/officeDocument/2006/relationships/hyperlink" Target="https://www.youtube.com/watch?v=afTHUej5IEQ&amp;list=PLFcHFay5s7iQiPa3cq-0jjjUqIe-u41ot&amp;index=47" TargetMode="External"/><Relationship Id="rId1284" Type="http://schemas.openxmlformats.org/officeDocument/2006/relationships/hyperlink" Target="https://drive.google.com/file/d/163_c3KocniGJy3S4BRKn3ltFLqrkkRoC/view?usp=drive_link" TargetMode="External"/><Relationship Id="rId2131" Type="http://schemas.openxmlformats.org/officeDocument/2006/relationships/hyperlink" Target="https://drive.google.com/file/d/1AW4_0_03bcFT9mcIri7wswB4lb_n6J2U/view?usp=drive_link" TargetMode="External"/><Relationship Id="rId1285" Type="http://schemas.openxmlformats.org/officeDocument/2006/relationships/hyperlink" Target="https://www.youtube.com/watch?v=f-xluUaAfwo" TargetMode="External"/><Relationship Id="rId2132" Type="http://schemas.openxmlformats.org/officeDocument/2006/relationships/hyperlink" Target="https://www.youtube.com/watch?v=bGALoCckICI" TargetMode="External"/><Relationship Id="rId455" Type="http://schemas.openxmlformats.org/officeDocument/2006/relationships/hyperlink" Target="https://youtu.be/vALLDYCo83c?si=mBTvnMdCIxdh_thI" TargetMode="External"/><Relationship Id="rId1286" Type="http://schemas.openxmlformats.org/officeDocument/2006/relationships/hyperlink" Target="https://www.youtube.com/watch?v=v_SZwDrRQIU" TargetMode="External"/><Relationship Id="rId2133" Type="http://schemas.openxmlformats.org/officeDocument/2006/relationships/hyperlink" Target="https://www.youtube.com/watch?v=UKhIDH3pyYQ&amp;list=PLFcHFay5s7iQiPa3cq-0jjjUqIe-u41ot&amp;index=49" TargetMode="External"/><Relationship Id="rId454" Type="http://schemas.openxmlformats.org/officeDocument/2006/relationships/hyperlink" Target="https://www.youtube.com/watch?v=pL4PXSXH-R8" TargetMode="External"/><Relationship Id="rId1287" Type="http://schemas.openxmlformats.org/officeDocument/2006/relationships/hyperlink" Target="https://drive.google.com/file/d/1higKM1Yhd8kCsnyYf7fQlb12OE5fRzqt/view?usp=drive_link" TargetMode="External"/><Relationship Id="rId2134" Type="http://schemas.openxmlformats.org/officeDocument/2006/relationships/hyperlink" Target="https://drive.google.com/file/d/1AmR-QsTqJxAZ42gYiPw_Sahtpx7FsqpS/view?usp=drive_link" TargetMode="External"/><Relationship Id="rId453" Type="http://schemas.openxmlformats.org/officeDocument/2006/relationships/hyperlink" Target="https://drive.google.com/file/d/1hfEPXNixB4yNp3TTFbuOOuslBTc8Df7f/view?usp=drive_link" TargetMode="External"/><Relationship Id="rId1288" Type="http://schemas.openxmlformats.org/officeDocument/2006/relationships/hyperlink" Target="https://www.youtube.com/watch?v=w0vTAHIS5B4" TargetMode="External"/><Relationship Id="rId2135" Type="http://schemas.openxmlformats.org/officeDocument/2006/relationships/hyperlink" Target="https://www.youtube.com/watch?v=XZAGtQt-lQo" TargetMode="External"/><Relationship Id="rId452" Type="http://schemas.openxmlformats.org/officeDocument/2006/relationships/hyperlink" Target="https://youtu.be/02xlcf293R4?si=SMYQhJWRDmgqhakm" TargetMode="External"/><Relationship Id="rId1289" Type="http://schemas.openxmlformats.org/officeDocument/2006/relationships/hyperlink" Target="https://www.youtube.com/watch?v=kAgZdH9Ip2w" TargetMode="External"/><Relationship Id="rId2136" Type="http://schemas.openxmlformats.org/officeDocument/2006/relationships/hyperlink" Target="https://www.youtube.com/watch?v=m2Wie1YwyWA&amp;list=PLFcHFay5s7iQiPa3cq-0jjjUqIe-u41ot&amp;index=46" TargetMode="External"/><Relationship Id="rId491" Type="http://schemas.openxmlformats.org/officeDocument/2006/relationships/hyperlink" Target="https://youtu.be/e85t56Cph3Y?si=D7HuX5tJKJGU_5cy" TargetMode="External"/><Relationship Id="rId490" Type="http://schemas.openxmlformats.org/officeDocument/2006/relationships/hyperlink" Target="https://www.youtube.com/watch?v=VuJEidLhY1E" TargetMode="External"/><Relationship Id="rId489" Type="http://schemas.openxmlformats.org/officeDocument/2006/relationships/hyperlink" Target="https://drive.google.com/file/d/1-3JV7Hm4mtbei3NVubFKiPB7CxyHsh0X/view" TargetMode="External"/><Relationship Id="rId2160" Type="http://schemas.openxmlformats.org/officeDocument/2006/relationships/hyperlink" Target="https://www.youtube.com/watch?v=baUyu4kyLi0&amp;list=PLFcHFay5s7iQiPa3cq-0jjjUqIe-u41ot&amp;index=28" TargetMode="External"/><Relationship Id="rId2161" Type="http://schemas.openxmlformats.org/officeDocument/2006/relationships/hyperlink" Target="https://drive.google.com/file/d/1BEoeBSmOk0-hIvYJwoGnRJNi2Zhwgp2l/view?usp=drive_link" TargetMode="External"/><Relationship Id="rId484" Type="http://schemas.openxmlformats.org/officeDocument/2006/relationships/hyperlink" Target="https://www.youtube.com/watch?v=HJV_HY0Sh0s" TargetMode="External"/><Relationship Id="rId2162" Type="http://schemas.openxmlformats.org/officeDocument/2006/relationships/hyperlink" Target="https://www.youtube.com/watch?v=a2rd4Qy8yNI" TargetMode="External"/><Relationship Id="rId483" Type="http://schemas.openxmlformats.org/officeDocument/2006/relationships/hyperlink" Target="https://drive.google.com/file/d/1Am2hBZYZHKL5IoTsWZjVaofFRVVR64o-/view" TargetMode="External"/><Relationship Id="rId2163" Type="http://schemas.openxmlformats.org/officeDocument/2006/relationships/hyperlink" Target="https://www.youtube.com/watch?v=PKwr992iVz0&amp;list=PLFcHFay5s7iQiPa3cq-0jjjUqIe-u41ot&amp;index=16" TargetMode="External"/><Relationship Id="rId482" Type="http://schemas.openxmlformats.org/officeDocument/2006/relationships/hyperlink" Target="https://youtu.be/oney80hn1xI?si=p9S_FEYSzDs-0R8f" TargetMode="External"/><Relationship Id="rId2164" Type="http://schemas.openxmlformats.org/officeDocument/2006/relationships/hyperlink" Target="https://drive.google.com/file/d/1BLZCIzNIO3yHxZdqUE6540PBrgdo6bLG/view?usp=drive_link" TargetMode="External"/><Relationship Id="rId481" Type="http://schemas.openxmlformats.org/officeDocument/2006/relationships/hyperlink" Target="https://www.youtube.com/watch?v=2VeqrZ_PMiY" TargetMode="External"/><Relationship Id="rId2165" Type="http://schemas.openxmlformats.org/officeDocument/2006/relationships/hyperlink" Target="https://www.youtube.com/watch?v=gLE6y_NwmhQ" TargetMode="External"/><Relationship Id="rId488" Type="http://schemas.openxmlformats.org/officeDocument/2006/relationships/hyperlink" Target="https://youtu.be/ywjpBbb1bkw?si=ngawXWK2EvBovILE" TargetMode="External"/><Relationship Id="rId2166" Type="http://schemas.openxmlformats.org/officeDocument/2006/relationships/hyperlink" Target="https://www.youtube.com/watch?v=WYNWRi2nzi8&amp;list=PLFcHFay5s7iQiPa3cq-0jjjUqIe-u41ot&amp;index=9" TargetMode="External"/><Relationship Id="rId487" Type="http://schemas.openxmlformats.org/officeDocument/2006/relationships/hyperlink" Target="https://www.youtube.com/watch?v=NPXTkj75-AM" TargetMode="External"/><Relationship Id="rId2167" Type="http://schemas.openxmlformats.org/officeDocument/2006/relationships/hyperlink" Target="https://drive.google.com/file/d/1BLPL5zcOXaIbHRVlNSsRfca5snSKwLQl/view?usp=drive_link" TargetMode="External"/><Relationship Id="rId486" Type="http://schemas.openxmlformats.org/officeDocument/2006/relationships/hyperlink" Target="https://drive.google.com/file/d/1ERJSu6UBx2Wn68RlHgnNfAICD4ZyfPGx/view" TargetMode="External"/><Relationship Id="rId2168" Type="http://schemas.openxmlformats.org/officeDocument/2006/relationships/hyperlink" Target="https://www.youtube.com/watch?v=WPxnNjD_yoU" TargetMode="External"/><Relationship Id="rId485" Type="http://schemas.openxmlformats.org/officeDocument/2006/relationships/hyperlink" Target="https://youtu.be/mE6VyTWvhnw?si=IyypqOSEKMnFdiXB" TargetMode="External"/><Relationship Id="rId2169" Type="http://schemas.openxmlformats.org/officeDocument/2006/relationships/hyperlink" Target="https://www.youtube.com/watch?v=ExcbNUBJpM0&amp;list=PLFcHFay5s7iQiPa3cq-0jjjUqIe-u41ot&amp;index=33" TargetMode="External"/><Relationship Id="rId2159" Type="http://schemas.openxmlformats.org/officeDocument/2006/relationships/hyperlink" Target="https://www.youtube.com/watch?v=VyFs7fsWE6w" TargetMode="External"/><Relationship Id="rId480" Type="http://schemas.openxmlformats.org/officeDocument/2006/relationships/hyperlink" Target="https://drive.google.com/file/d/1O2Y_rrkhGD3NlFdL3X7Zb10rN4L3aOQa/view" TargetMode="External"/><Relationship Id="rId479" Type="http://schemas.openxmlformats.org/officeDocument/2006/relationships/hyperlink" Target="https://youtu.be/OFf2DOe-1DQ?si=Dqryg1z_a29i7X_A" TargetMode="External"/><Relationship Id="rId478" Type="http://schemas.openxmlformats.org/officeDocument/2006/relationships/hyperlink" Target="https://www.youtube.com/watch?v=0BgUKHTW37E" TargetMode="External"/><Relationship Id="rId2150" Type="http://schemas.openxmlformats.org/officeDocument/2006/relationships/hyperlink" Target="https://www.youtube.com/watch?v=PwMqupyG4D0" TargetMode="External"/><Relationship Id="rId473" Type="http://schemas.openxmlformats.org/officeDocument/2006/relationships/hyperlink" Target="https://youtu.be/hXuyla4c0Mc?si=9Ii3vqMW2JYccch6" TargetMode="External"/><Relationship Id="rId2151" Type="http://schemas.openxmlformats.org/officeDocument/2006/relationships/hyperlink" Target="https://www.youtube.com/watch?v=sieaReVx1xY&amp;list=PLFcHFay5s7iQiPa3cq-0jjjUqIe-u41ot&amp;index=35" TargetMode="External"/><Relationship Id="rId472" Type="http://schemas.openxmlformats.org/officeDocument/2006/relationships/hyperlink" Target="https://www.youtube.com/watch?v=uzyd_mIJaoc" TargetMode="External"/><Relationship Id="rId2152" Type="http://schemas.openxmlformats.org/officeDocument/2006/relationships/hyperlink" Target="https://drive.google.com/file/d/1B-zG2arqEKSz8ICt7wO-TrGV-lW8vKm9/view?usp=drive_link" TargetMode="External"/><Relationship Id="rId471" Type="http://schemas.openxmlformats.org/officeDocument/2006/relationships/hyperlink" Target="https://drive.google.com/file/d/1AlV3MkNYfrY3DMkFTnVlKJgtQWCKYn7_/view?usp=drive_link" TargetMode="External"/><Relationship Id="rId2153" Type="http://schemas.openxmlformats.org/officeDocument/2006/relationships/hyperlink" Target="https://www.youtube.com/watch?v=VILsYH84HJE" TargetMode="External"/><Relationship Id="rId470" Type="http://schemas.openxmlformats.org/officeDocument/2006/relationships/hyperlink" Target="https://youtu.be/5DX7zZ5xM0c?si=LPTRfR3I68FpjTMP" TargetMode="External"/><Relationship Id="rId2154" Type="http://schemas.openxmlformats.org/officeDocument/2006/relationships/hyperlink" Target="https://www.youtube.com/watch?v=MFf3AD0uj5o&amp;list=PLFcHFay5s7iQiPa3cq-0jjjUqIe-u41ot&amp;index=31" TargetMode="External"/><Relationship Id="rId477" Type="http://schemas.openxmlformats.org/officeDocument/2006/relationships/hyperlink" Target="https://drive.google.com/file/d/1DqJmUETsQTgCSMrhNRCB5m5CYrRjL8fT/view" TargetMode="External"/><Relationship Id="rId2155" Type="http://schemas.openxmlformats.org/officeDocument/2006/relationships/hyperlink" Target="https://drive.google.com/file/d/1B45VgmMv158vgf76qhEDz44mqcEvT07h/view?usp=drive_link" TargetMode="External"/><Relationship Id="rId476" Type="http://schemas.openxmlformats.org/officeDocument/2006/relationships/hyperlink" Target="https://youtu.be/y8ylQbv5rl4?si=OcmkTGayLiCC000E" TargetMode="External"/><Relationship Id="rId2156" Type="http://schemas.openxmlformats.org/officeDocument/2006/relationships/hyperlink" Target="https://www.youtube.com/watch?v=sjG9Ns_8x6c" TargetMode="External"/><Relationship Id="rId475" Type="http://schemas.openxmlformats.org/officeDocument/2006/relationships/hyperlink" Target="https://www.youtube.com/watch?v=wB3QCk0MGuw" TargetMode="External"/><Relationship Id="rId2157" Type="http://schemas.openxmlformats.org/officeDocument/2006/relationships/hyperlink" Target="https://www.youtube.com/watch?v=uX3E7f6oicw&amp;list=PLFcHFay5s7iQiPa3cq-0jjjUqIe-u41ot&amp;index=29" TargetMode="External"/><Relationship Id="rId474" Type="http://schemas.openxmlformats.org/officeDocument/2006/relationships/hyperlink" Target="https://drive.google.com/file/d/1zulvlJ81UWeS6IVKjCh1HqqFoprwJTln/view" TargetMode="External"/><Relationship Id="rId2158" Type="http://schemas.openxmlformats.org/officeDocument/2006/relationships/hyperlink" Target="https://drive.google.com/file/d/1BA3zaLondLO2cYw-DV1gUHKXno0X0eFA/view?usp=drive_link" TargetMode="External"/><Relationship Id="rId1257" Type="http://schemas.openxmlformats.org/officeDocument/2006/relationships/hyperlink" Target="https://drive.google.com/file/d/1qRO-Z50NnEDtOvc5M91D0oKEA6fMyT-f/view?usp=drive_link" TargetMode="External"/><Relationship Id="rId2104" Type="http://schemas.openxmlformats.org/officeDocument/2006/relationships/hyperlink" Target="https://drive.google.com/file/d/1AEkg5Kibvm0NeW_gHUYYpuRJmw7XXWu8/view?usp=drive_link" TargetMode="External"/><Relationship Id="rId1258" Type="http://schemas.openxmlformats.org/officeDocument/2006/relationships/hyperlink" Target="https://www.youtube.com/watch?v=MwG6QD352yc" TargetMode="External"/><Relationship Id="rId2105" Type="http://schemas.openxmlformats.org/officeDocument/2006/relationships/hyperlink" Target="https://www.youtube.com/watch?v=L7AX2RcbqCg" TargetMode="External"/><Relationship Id="rId1259" Type="http://schemas.openxmlformats.org/officeDocument/2006/relationships/hyperlink" Target="https://youtu.be/Vmf_N53l33Q?si=nAuhJiMkj0ZxmnU4" TargetMode="External"/><Relationship Id="rId2106" Type="http://schemas.openxmlformats.org/officeDocument/2006/relationships/hyperlink" Target="https://www.youtube.com/watch?v=xGiiY3ndYB8" TargetMode="External"/><Relationship Id="rId2107" Type="http://schemas.openxmlformats.org/officeDocument/2006/relationships/hyperlink" Target="https://drive.google.com/file/d/1AGpOghKJLBd8ehCW5L8c4MmdS5MpNIhI/view?usp=drive_link" TargetMode="External"/><Relationship Id="rId2108" Type="http://schemas.openxmlformats.org/officeDocument/2006/relationships/hyperlink" Target="https://www.youtube.com/watch?v=BkRJJsHoRdw" TargetMode="External"/><Relationship Id="rId2109" Type="http://schemas.openxmlformats.org/officeDocument/2006/relationships/hyperlink" Target="https://www.youtube.com/watch?v=P0PU8AaT0OU" TargetMode="External"/><Relationship Id="rId426" Type="http://schemas.openxmlformats.org/officeDocument/2006/relationships/hyperlink" Target="https://drive.google.com/file/d/1TJ-f3cn0JH3CQ7AzOozeDgfByESB3edY/view?usp=drive_link" TargetMode="External"/><Relationship Id="rId425" Type="http://schemas.openxmlformats.org/officeDocument/2006/relationships/hyperlink" Target="https://youtu.be/wmfyve2CaW0?si=GFb5ovXSZ1zc7cL-" TargetMode="External"/><Relationship Id="rId424" Type="http://schemas.openxmlformats.org/officeDocument/2006/relationships/hyperlink" Target="https://www.youtube.com/watch?v=86NwKBcOlow" TargetMode="External"/><Relationship Id="rId423" Type="http://schemas.openxmlformats.org/officeDocument/2006/relationships/hyperlink" Target="https://drive.google.com/file/d/1pXJ076f8arllI9OBJPY2bgpFADCcmUuW/view?usp=drive_link" TargetMode="External"/><Relationship Id="rId429" Type="http://schemas.openxmlformats.org/officeDocument/2006/relationships/hyperlink" Target="https://drive.google.com/file/d/11K0u-y6KA0pXPo4Ni93AdPYmiZyWX_UV/view?usp=drive_link" TargetMode="External"/><Relationship Id="rId428" Type="http://schemas.openxmlformats.org/officeDocument/2006/relationships/hyperlink" Target="https://youtu.be/lLgVoenXhKk?si=HB52pZelK37790rV" TargetMode="External"/><Relationship Id="rId427" Type="http://schemas.openxmlformats.org/officeDocument/2006/relationships/hyperlink" Target="https://www.youtube.com/watch?v=PfSsLjnnS60" TargetMode="External"/><Relationship Id="rId1250" Type="http://schemas.openxmlformats.org/officeDocument/2006/relationships/hyperlink" Target="https://youtu.be/X2bk9S1uz4o?si=wlgEelRd3rZ2mPGE" TargetMode="External"/><Relationship Id="rId1251" Type="http://schemas.openxmlformats.org/officeDocument/2006/relationships/hyperlink" Target="https://drive.google.com/file/d/1X5qzh8CAi72Nbko2iT3dif1vtfqjx2fX/view?usp=drive_link" TargetMode="External"/><Relationship Id="rId1252" Type="http://schemas.openxmlformats.org/officeDocument/2006/relationships/hyperlink" Target="https://www.youtube.com/watch?v=I9PiXAbjnMQ" TargetMode="External"/><Relationship Id="rId422" Type="http://schemas.openxmlformats.org/officeDocument/2006/relationships/hyperlink" Target="https://youtu.be/5G4yaWFoSlQ?si=hKgWo0ypXKl-Q-2E" TargetMode="External"/><Relationship Id="rId1253" Type="http://schemas.openxmlformats.org/officeDocument/2006/relationships/hyperlink" Target="https://youtu.be/jIUMhI7-_qU?si=ge1YJFFXTaL0MnGG" TargetMode="External"/><Relationship Id="rId2100" Type="http://schemas.openxmlformats.org/officeDocument/2006/relationships/hyperlink" Target="https://www.youtube.com/watch?v=9HHICazSHXY" TargetMode="External"/><Relationship Id="rId421" Type="http://schemas.openxmlformats.org/officeDocument/2006/relationships/hyperlink" Target="https://www.youtube.com/watch?v=6CFE60iP2Ug" TargetMode="External"/><Relationship Id="rId1254" Type="http://schemas.openxmlformats.org/officeDocument/2006/relationships/hyperlink" Target="https://drive.google.com/file/d/1f4SDt_N0LWH6270wuK-GBteij78Nla4t/view?usp=drive_link" TargetMode="External"/><Relationship Id="rId2101" Type="http://schemas.openxmlformats.org/officeDocument/2006/relationships/hyperlink" Target="https://drive.google.com/file/d/1ACLoMIyL9NXVZ2-6X5mNAvuTaitTsnaN/view?usp=drive_link" TargetMode="External"/><Relationship Id="rId420" Type="http://schemas.openxmlformats.org/officeDocument/2006/relationships/hyperlink" Target="https://drive.google.com/file/d/1UyHDplTp8iiviEdOvdpNXoG2kDZ5BfWH/view?usp=drive_link" TargetMode="External"/><Relationship Id="rId1255" Type="http://schemas.openxmlformats.org/officeDocument/2006/relationships/hyperlink" Target="https://www.youtube.com/watch?v=AkY3DGzrvk8" TargetMode="External"/><Relationship Id="rId2102" Type="http://schemas.openxmlformats.org/officeDocument/2006/relationships/hyperlink" Target="https://www.youtube.com/watch?v=ftYKMNfFcI8" TargetMode="External"/><Relationship Id="rId1256" Type="http://schemas.openxmlformats.org/officeDocument/2006/relationships/hyperlink" Target="https://youtu.be/Zn243w0lqn8?si=_3eS7LccF57QLGVS" TargetMode="External"/><Relationship Id="rId2103" Type="http://schemas.openxmlformats.org/officeDocument/2006/relationships/hyperlink" Target="https://www.youtube.com/watch?v=R5SAK6wP7ZY" TargetMode="External"/><Relationship Id="rId1246" Type="http://schemas.openxmlformats.org/officeDocument/2006/relationships/hyperlink" Target="https://www.youtube.com/watch?v=G2VBRwXq1q4" TargetMode="External"/><Relationship Id="rId1247" Type="http://schemas.openxmlformats.org/officeDocument/2006/relationships/hyperlink" Target="https://youtu.be/EuOAL7SlN3Q?si=oTKoK6jcNUjL8_ZD" TargetMode="External"/><Relationship Id="rId1248" Type="http://schemas.openxmlformats.org/officeDocument/2006/relationships/hyperlink" Target="https://drive.google.com/file/d/1rPDl0x7OWIbpgk9ygK_IDI1nIq0H5_Mw/view?usp=drive_link" TargetMode="External"/><Relationship Id="rId1249" Type="http://schemas.openxmlformats.org/officeDocument/2006/relationships/hyperlink" Target="https://www.youtube.com/watch?v=QTZ5Dn0t6M4" TargetMode="External"/><Relationship Id="rId415" Type="http://schemas.openxmlformats.org/officeDocument/2006/relationships/hyperlink" Target="https://www.youtube.com/watch?v=K_OI9LA54AA" TargetMode="External"/><Relationship Id="rId899" Type="http://schemas.openxmlformats.org/officeDocument/2006/relationships/hyperlink" Target="https://youtu.be/wCJtKHL3Jqk?si=CTOiGkAA1QYMT7Q_" TargetMode="External"/><Relationship Id="rId414" Type="http://schemas.openxmlformats.org/officeDocument/2006/relationships/hyperlink" Target="https://drive.google.com/file/d/1PrDVuvRbmk0IvMi7lXknWihLWrhSASR4/view?usp=drive_link" TargetMode="External"/><Relationship Id="rId898" Type="http://schemas.openxmlformats.org/officeDocument/2006/relationships/hyperlink" Target="https://www.youtube.com/watch?v=RVv0Jgi3Pbw" TargetMode="External"/><Relationship Id="rId413" Type="http://schemas.openxmlformats.org/officeDocument/2006/relationships/hyperlink" Target="https://youtu.be/B8IUTH9daKc?si=ze35u3tEmyVrVGss" TargetMode="External"/><Relationship Id="rId897" Type="http://schemas.openxmlformats.org/officeDocument/2006/relationships/hyperlink" Target="https://drive.google.com/file/d/1N6Q2hSgUxTYzXaMrA5R8MQnP_CnSU0l_/view?usp=drive_link" TargetMode="External"/><Relationship Id="rId412" Type="http://schemas.openxmlformats.org/officeDocument/2006/relationships/hyperlink" Target="https://www.youtube.com/watch?v=hBpI9IfmMKg" TargetMode="External"/><Relationship Id="rId896" Type="http://schemas.openxmlformats.org/officeDocument/2006/relationships/hyperlink" Target="https://youtu.be/sKPaipW9jXM?si=VTjPfhM6aqnt7KOk" TargetMode="External"/><Relationship Id="rId419" Type="http://schemas.openxmlformats.org/officeDocument/2006/relationships/hyperlink" Target="https://youtu.be/6ueKLkjUaHQ?si=N_MXIg7jIY8JpPI3" TargetMode="External"/><Relationship Id="rId418" Type="http://schemas.openxmlformats.org/officeDocument/2006/relationships/hyperlink" Target="https://www.youtube.com/watch?v=LtpXvUCrgrM" TargetMode="External"/><Relationship Id="rId417" Type="http://schemas.openxmlformats.org/officeDocument/2006/relationships/hyperlink" Target="https://drive.google.com/file/d/1DfoiPhu_LjbFoOf02GoZPAaG_I_V2bCB/view?usp=drive_link" TargetMode="External"/><Relationship Id="rId416" Type="http://schemas.openxmlformats.org/officeDocument/2006/relationships/hyperlink" Target="https://youtu.be/TWRqmmLWbuc?si=ZpjuaJF8O0CRL5b5" TargetMode="External"/><Relationship Id="rId891" Type="http://schemas.openxmlformats.org/officeDocument/2006/relationships/hyperlink" Target="https://drive.google.com/file/d/1-ippyvBc8NIdZSQ_JYwVB1gtyVNBWt-6/view?usp=drive_link" TargetMode="External"/><Relationship Id="rId890" Type="http://schemas.openxmlformats.org/officeDocument/2006/relationships/hyperlink" Target="https://youtu.be/elCEgYxQDlE?si=9lFASLc1owdt6mP1" TargetMode="External"/><Relationship Id="rId1240" Type="http://schemas.openxmlformats.org/officeDocument/2006/relationships/hyperlink" Target="https://www.youtube.com/watch?v=-veSAbfer7Q" TargetMode="External"/><Relationship Id="rId1241" Type="http://schemas.openxmlformats.org/officeDocument/2006/relationships/hyperlink" Target="https://youtu.be/7CvXSakuiVo?si=Q3mUV_hedvjxflfz" TargetMode="External"/><Relationship Id="rId411" Type="http://schemas.openxmlformats.org/officeDocument/2006/relationships/hyperlink" Target="https://drive.google.com/file/d/15Sk9Kv3qgUhxSbkxNFLs0BDw_6v3XyQo/view?usp=drive_link" TargetMode="External"/><Relationship Id="rId895" Type="http://schemas.openxmlformats.org/officeDocument/2006/relationships/hyperlink" Target="https://www.youtube.com/watch?v=v4IdaXvyE7U" TargetMode="External"/><Relationship Id="rId1242" Type="http://schemas.openxmlformats.org/officeDocument/2006/relationships/hyperlink" Target="https://drive.google.com/file/d/19tSe1L8-Js4WG_2dmCwv0lnGw_pv17NU/view?usp=drive_link" TargetMode="External"/><Relationship Id="rId410" Type="http://schemas.openxmlformats.org/officeDocument/2006/relationships/hyperlink" Target="https://youtu.be/px3UTR8g1JU?si=bFSdKSivV9gtJZlt" TargetMode="External"/><Relationship Id="rId894" Type="http://schemas.openxmlformats.org/officeDocument/2006/relationships/hyperlink" Target="https://drive.google.com/file/d/1frY-ViYKmA3ynbSf00kvbOML4aM1gtRJ/view?usp=drive_link" TargetMode="External"/><Relationship Id="rId1243" Type="http://schemas.openxmlformats.org/officeDocument/2006/relationships/hyperlink" Target="https://www.youtube.com/watch?v=CDJGU9P_pGU" TargetMode="External"/><Relationship Id="rId893" Type="http://schemas.openxmlformats.org/officeDocument/2006/relationships/hyperlink" Target="https://youtu.be/tojBoBF3qII?si=drZMsQiURTbs66ZY" TargetMode="External"/><Relationship Id="rId1244" Type="http://schemas.openxmlformats.org/officeDocument/2006/relationships/hyperlink" Target="https://youtu.be/T2DYnXqwJWc?si=lUZwRWbm2WYAVqhb" TargetMode="External"/><Relationship Id="rId892" Type="http://schemas.openxmlformats.org/officeDocument/2006/relationships/hyperlink" Target="https://www.youtube.com/watch?v=cwnke_pjX90" TargetMode="External"/><Relationship Id="rId1245" Type="http://schemas.openxmlformats.org/officeDocument/2006/relationships/hyperlink" Target="https://drive.google.com/file/d/1KiHbmDYQhUb3ig21KGgfbILUU908XkZF/view?usp=drive_link" TargetMode="External"/><Relationship Id="rId1279" Type="http://schemas.openxmlformats.org/officeDocument/2006/relationships/hyperlink" Target="https://www.youtube.com/watch?v=5qQUN1fugXQ" TargetMode="External"/><Relationship Id="rId2126" Type="http://schemas.openxmlformats.org/officeDocument/2006/relationships/hyperlink" Target="https://www.youtube.com/watch?v=0ZstEh_8bYc" TargetMode="External"/><Relationship Id="rId2127" Type="http://schemas.openxmlformats.org/officeDocument/2006/relationships/hyperlink" Target="https://www.youtube.com/watch?v=ouxtnrQ6xaI&amp;list=PLFcHFay5s7iQiPa3cq-0jjjUqIe-u41ot&amp;index=45" TargetMode="External"/><Relationship Id="rId2128" Type="http://schemas.openxmlformats.org/officeDocument/2006/relationships/hyperlink" Target="https://drive.google.com/file/d/1AVle1na6D7wdV1TPCtxrjgHsDWxlXpkx/view?usp=drive_link" TargetMode="External"/><Relationship Id="rId2129" Type="http://schemas.openxmlformats.org/officeDocument/2006/relationships/hyperlink" Target="https://www.youtube.com/watch?v=hlM7zdf7zwU" TargetMode="External"/><Relationship Id="rId448" Type="http://schemas.openxmlformats.org/officeDocument/2006/relationships/hyperlink" Target="https://www.youtube.com/watch?v=o4pbAQgJYjI" TargetMode="External"/><Relationship Id="rId447" Type="http://schemas.openxmlformats.org/officeDocument/2006/relationships/hyperlink" Target="https://drive.google.com/file/d/1mkj4-jZz2Ky3iimYgXTQrlgiy4pqAMN6/view?usp=drive_link" TargetMode="External"/><Relationship Id="rId446" Type="http://schemas.openxmlformats.org/officeDocument/2006/relationships/hyperlink" Target="https://youtu.be/w8W2RLJow04?si=kwyvb9cVG9EWxurs" TargetMode="External"/><Relationship Id="rId445" Type="http://schemas.openxmlformats.org/officeDocument/2006/relationships/hyperlink" Target="https://www.youtube.com/watch?v=H-HfmyUzPw8" TargetMode="External"/><Relationship Id="rId449" Type="http://schemas.openxmlformats.org/officeDocument/2006/relationships/hyperlink" Target="https://youtu.be/spzVEOVn2gQ?si=y0huqout6xKNRErd" TargetMode="External"/><Relationship Id="rId1270" Type="http://schemas.openxmlformats.org/officeDocument/2006/relationships/hyperlink" Target="https://www.youtube.com/watch?v=e0lBUViss8E" TargetMode="External"/><Relationship Id="rId440" Type="http://schemas.openxmlformats.org/officeDocument/2006/relationships/hyperlink" Target="https://youtu.be/4WKkT-HVM18?si=UYVVpZUBC0e7ckja" TargetMode="External"/><Relationship Id="rId1271" Type="http://schemas.openxmlformats.org/officeDocument/2006/relationships/hyperlink" Target="https://youtu.be/yIo9h0TbQIY?si=E1HLP4_iX0qOy9WF" TargetMode="External"/><Relationship Id="rId1272" Type="http://schemas.openxmlformats.org/officeDocument/2006/relationships/hyperlink" Target="https://drive.google.com/file/d/1HVH5OxHEJ9petgc8GLd54lFdC2jbtV88/view?usp=drive_link" TargetMode="External"/><Relationship Id="rId1273" Type="http://schemas.openxmlformats.org/officeDocument/2006/relationships/hyperlink" Target="https://www.youtube.com/watch?v=NIazpCER9oM" TargetMode="External"/><Relationship Id="rId2120" Type="http://schemas.openxmlformats.org/officeDocument/2006/relationships/hyperlink" Target="https://www.youtube.com/watch?v=NYd6wzYkQIM" TargetMode="External"/><Relationship Id="rId1274" Type="http://schemas.openxmlformats.org/officeDocument/2006/relationships/hyperlink" Target="https://youtu.be/2aAFSXNZE-Y?si=qeWtIr7PtlWIpAOg" TargetMode="External"/><Relationship Id="rId2121" Type="http://schemas.openxmlformats.org/officeDocument/2006/relationships/hyperlink" Target="https://www.youtube.com/watch?v=GNvW65Y17i0&amp;list=PLFcHFay5s7iQiPa3cq-0jjjUqIe-u41ot&amp;index=44" TargetMode="External"/><Relationship Id="rId444" Type="http://schemas.openxmlformats.org/officeDocument/2006/relationships/hyperlink" Target="https://drive.google.com/file/d/1LXDlvaMFVpmN2Xnr2bExQomN2t-QrbkV/view?usp=drive_link" TargetMode="External"/><Relationship Id="rId1275" Type="http://schemas.openxmlformats.org/officeDocument/2006/relationships/hyperlink" Target="https://drive.google.com/file/d/1EoXPiWzc26l5dihLaxdJvqsjL2qleDH-/view?usp=drive_link" TargetMode="External"/><Relationship Id="rId2122" Type="http://schemas.openxmlformats.org/officeDocument/2006/relationships/hyperlink" Target="https://drive.google.com/file/d/1APhV0OfKvTlX1jtaxxUFSZhDSoJZKVXO/view?usp=drive_link" TargetMode="External"/><Relationship Id="rId443" Type="http://schemas.openxmlformats.org/officeDocument/2006/relationships/hyperlink" Target="https://youtu.be/FZdEHTuHj-A?si=CdYBvDFItXDh6UMC" TargetMode="External"/><Relationship Id="rId1276" Type="http://schemas.openxmlformats.org/officeDocument/2006/relationships/hyperlink" Target="https://www.youtube.com/watch?v=EtzwLlkoAnM" TargetMode="External"/><Relationship Id="rId2123" Type="http://schemas.openxmlformats.org/officeDocument/2006/relationships/hyperlink" Target="https://www.youtube.com/watch?v=J1twbrHel3o" TargetMode="External"/><Relationship Id="rId442" Type="http://schemas.openxmlformats.org/officeDocument/2006/relationships/hyperlink" Target="https://www.youtube.com/watch?v=OcNt-36QKu8" TargetMode="External"/><Relationship Id="rId1277" Type="http://schemas.openxmlformats.org/officeDocument/2006/relationships/hyperlink" Target="https://www.youtube.com/watch?v=aTcosf5EPA4" TargetMode="External"/><Relationship Id="rId2124" Type="http://schemas.openxmlformats.org/officeDocument/2006/relationships/hyperlink" Target="https://www.youtube.com/watch?v=qwflJpYkpek&amp;list=PLFcHFay5s7iQiPa3cq-0jjjUqIe-u41ot&amp;index=42" TargetMode="External"/><Relationship Id="rId441" Type="http://schemas.openxmlformats.org/officeDocument/2006/relationships/hyperlink" Target="https://drive.google.com/file/d/1YEo8fIzp42SOj8mWj4Z5-Mq-tPjL30ye/view?usp=drive_link" TargetMode="External"/><Relationship Id="rId1278" Type="http://schemas.openxmlformats.org/officeDocument/2006/relationships/hyperlink" Target="https://drive.google.com/file/d/1piNjGQXug0CSiJ57_HMA7Kmf9l8zI-Yw/view?usp=drive_link" TargetMode="External"/><Relationship Id="rId2125" Type="http://schemas.openxmlformats.org/officeDocument/2006/relationships/hyperlink" Target="https://drive.google.com/file/d/1ARGfiK6U5mClFVxOFeEWoYizNOEWIDBs/view?usp=drive_link" TargetMode="External"/><Relationship Id="rId1268" Type="http://schemas.openxmlformats.org/officeDocument/2006/relationships/hyperlink" Target="https://youtu.be/bxixFeV51E8?si=aud3z3pHAjne8QPY" TargetMode="External"/><Relationship Id="rId2115" Type="http://schemas.openxmlformats.org/officeDocument/2006/relationships/hyperlink" Target="https://www.youtube.com/watch?v=Kj-vxyG1RR0&amp;list=PLFcHFay5s7iQiPa3cq-0jjjUqIe-u41ot&amp;index=50" TargetMode="External"/><Relationship Id="rId1269" Type="http://schemas.openxmlformats.org/officeDocument/2006/relationships/hyperlink" Target="https://drive.google.com/file/d/17-t8u0QPoJzJtpxZWqqln_tIN4WTdCuM/view?usp=drive_link" TargetMode="External"/><Relationship Id="rId2116" Type="http://schemas.openxmlformats.org/officeDocument/2006/relationships/hyperlink" Target="https://drive.google.com/file/d/1AO-41vsaQJGScMjnaLrCEpIQ6NcfLZRR/view?usp=drive_link" TargetMode="External"/><Relationship Id="rId2117" Type="http://schemas.openxmlformats.org/officeDocument/2006/relationships/hyperlink" Target="https://www.youtube.com/watch?v=FXZ2O1Lv-KE" TargetMode="External"/><Relationship Id="rId2118" Type="http://schemas.openxmlformats.org/officeDocument/2006/relationships/hyperlink" Target="https://www.youtube.com/watch?v=ff65Md7BIGY&amp;list=PLFcHFay5s7iQiPa3cq-0jjjUqIe-u41ot&amp;index=43" TargetMode="External"/><Relationship Id="rId2119" Type="http://schemas.openxmlformats.org/officeDocument/2006/relationships/hyperlink" Target="https://drive.google.com/file/d/1ANDMesLhydhlBBOFz-Szsdn8s1iF08f1/view?usp=drive_link" TargetMode="External"/><Relationship Id="rId437" Type="http://schemas.openxmlformats.org/officeDocument/2006/relationships/hyperlink" Target="https://youtu.be/LE3tjMIU_sE?si=YWMnXvVnyKaX4gaq" TargetMode="External"/><Relationship Id="rId436" Type="http://schemas.openxmlformats.org/officeDocument/2006/relationships/hyperlink" Target="https://www.youtube.com/watch?v=-6Fu2T_RSGM" TargetMode="External"/><Relationship Id="rId435" Type="http://schemas.openxmlformats.org/officeDocument/2006/relationships/hyperlink" Target="https://drive.google.com/file/d/1yPIfFCWoeXbWOFw176oreWpA-rYWIeQH/view?usp=drive_link" TargetMode="External"/><Relationship Id="rId434" Type="http://schemas.openxmlformats.org/officeDocument/2006/relationships/hyperlink" Target="https://youtu.be/n2e9uf6bitw?si=fPM1G142sjuIAlsd" TargetMode="External"/><Relationship Id="rId439" Type="http://schemas.openxmlformats.org/officeDocument/2006/relationships/hyperlink" Target="https://www.youtube.com/watch?v=OcNt-36QKu8" TargetMode="External"/><Relationship Id="rId438" Type="http://schemas.openxmlformats.org/officeDocument/2006/relationships/hyperlink" Target="https://drive.google.com/file/d/1ZOdo3ms3sS88KXqcMDR73sjDr9WP5nS_/view?usp=drive_link" TargetMode="External"/><Relationship Id="rId1260" Type="http://schemas.openxmlformats.org/officeDocument/2006/relationships/hyperlink" Target="https://drive.google.com/file/d/1sGSJjgtkLi3jse9IKHVSW4ahBi2vR97H/view?usp=drive_link" TargetMode="External"/><Relationship Id="rId1261" Type="http://schemas.openxmlformats.org/officeDocument/2006/relationships/hyperlink" Target="https://www.youtube.com/watch?v=MHtTP6vc4RU" TargetMode="External"/><Relationship Id="rId1262" Type="http://schemas.openxmlformats.org/officeDocument/2006/relationships/hyperlink" Target="https://youtu.be/mXdkX7DjhTs?si=NkyYu-VDdor0G4M1" TargetMode="External"/><Relationship Id="rId1263" Type="http://schemas.openxmlformats.org/officeDocument/2006/relationships/hyperlink" Target="https://drive.google.com/file/d/1oy69Aj2WduFMmK0WPDYC5qkFcD71IyrT/view?usp=drive_link" TargetMode="External"/><Relationship Id="rId2110" Type="http://schemas.openxmlformats.org/officeDocument/2006/relationships/hyperlink" Target="https://drive.google.com/file/d/1AGHHXurc4Fo2VOEquwke8m6tJFWqFboM/view?usp=drive_link" TargetMode="External"/><Relationship Id="rId433" Type="http://schemas.openxmlformats.org/officeDocument/2006/relationships/hyperlink" Target="https://www.youtube.com/watch?v=G4r9PpYQiL8" TargetMode="External"/><Relationship Id="rId1264" Type="http://schemas.openxmlformats.org/officeDocument/2006/relationships/hyperlink" Target="https://www.youtube.com/watch?v=dBOpC_-PDTA" TargetMode="External"/><Relationship Id="rId2111" Type="http://schemas.openxmlformats.org/officeDocument/2006/relationships/hyperlink" Target="https://www.youtube.com/watch?v=k5EbijWu-Ss" TargetMode="External"/><Relationship Id="rId432" Type="http://schemas.openxmlformats.org/officeDocument/2006/relationships/hyperlink" Target="https://drive.google.com/file/d/1cxSKfH1Jd9dxjVBH8tAfrS2fg5wSHjml/view?usp=drive_link" TargetMode="External"/><Relationship Id="rId1265" Type="http://schemas.openxmlformats.org/officeDocument/2006/relationships/hyperlink" Target="https://youtu.be/fiMFIAcXzHQ?si=GEXEIrzwMvQVp7kq" TargetMode="External"/><Relationship Id="rId2112" Type="http://schemas.openxmlformats.org/officeDocument/2006/relationships/hyperlink" Target="https://www.youtube.com/watch?v=NB5o_LMSvjM" TargetMode="External"/><Relationship Id="rId431" Type="http://schemas.openxmlformats.org/officeDocument/2006/relationships/hyperlink" Target="https://youtu.be/n2e9uf6bitw?si=fPM1G142sjuIAlsd" TargetMode="External"/><Relationship Id="rId1266" Type="http://schemas.openxmlformats.org/officeDocument/2006/relationships/hyperlink" Target="https://drive.google.com/file/d/1m92J-I-KmFQJAyokhGKowY4dQiqXl400/view?usp=drive_link" TargetMode="External"/><Relationship Id="rId2113" Type="http://schemas.openxmlformats.org/officeDocument/2006/relationships/hyperlink" Target="https://drive.google.com/file/d/1AKE74v5kyE7HO0nxKpVb-1TUDBuYUFkB/view?usp=drive_link" TargetMode="External"/><Relationship Id="rId430" Type="http://schemas.openxmlformats.org/officeDocument/2006/relationships/hyperlink" Target="https://www.youtube.com/watch?v=XOIhNVeLfWs" TargetMode="External"/><Relationship Id="rId1267" Type="http://schemas.openxmlformats.org/officeDocument/2006/relationships/hyperlink" Target="https://www.youtube.com/watch?v=JAdNNJynWM4" TargetMode="External"/><Relationship Id="rId2114" Type="http://schemas.openxmlformats.org/officeDocument/2006/relationships/hyperlink" Target="https://www.youtube.com/watch?v=JNm3M9cqWy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www.youtube.com/watch?v=EwEbZI57P1o" TargetMode="External"/><Relationship Id="rId391" Type="http://schemas.openxmlformats.org/officeDocument/2006/relationships/hyperlink" Target="https://drive.google.com/file/d/1WWTjOuWuLD5a1qDPuymj2UmZ8-vdi0Uh/view?usp=drive_link" TargetMode="External"/><Relationship Id="rId390" Type="http://schemas.openxmlformats.org/officeDocument/2006/relationships/hyperlink" Target="https://www.youtube.com/watch?v=MFshKjhHqIA" TargetMode="External"/><Relationship Id="rId1" Type="http://schemas.openxmlformats.org/officeDocument/2006/relationships/comments" Target="../comments2.xml"/><Relationship Id="rId2" Type="http://schemas.openxmlformats.org/officeDocument/2006/relationships/hyperlink" Target="https://www.youtube.com/watch?v=12YQo46Jvcs" TargetMode="External"/><Relationship Id="rId3" Type="http://schemas.openxmlformats.org/officeDocument/2006/relationships/hyperlink" Target="https://www.youtube.com/watch?v=SrqZQN2kU8s" TargetMode="External"/><Relationship Id="rId4" Type="http://schemas.openxmlformats.org/officeDocument/2006/relationships/hyperlink" Target="https://drive.google.com/file/d/1zULn5TW6Zsl-Vflroqrzc_SdHgcp4tm-/view?usp=drive_link" TargetMode="External"/><Relationship Id="rId9" Type="http://schemas.openxmlformats.org/officeDocument/2006/relationships/hyperlink" Target="https://www.youtube.com/watch?v=B9GzVd7Lo7Y" TargetMode="External"/><Relationship Id="rId385" Type="http://schemas.openxmlformats.org/officeDocument/2006/relationships/hyperlink" Target="https://drive.google.com/file/d/1c9E_uDpmry7PRv71DF4TZH3ZlP0cMmXR/view?usp=drive_link" TargetMode="External"/><Relationship Id="rId384" Type="http://schemas.openxmlformats.org/officeDocument/2006/relationships/hyperlink" Target="https://www.youtube.com/watch?v=hwAwLjdADD8" TargetMode="External"/><Relationship Id="rId383" Type="http://schemas.openxmlformats.org/officeDocument/2006/relationships/hyperlink" Target="https://www.youtube.com/watch?v=Upw1b0EohIM" TargetMode="External"/><Relationship Id="rId382" Type="http://schemas.openxmlformats.org/officeDocument/2006/relationships/hyperlink" Target="https://drive.google.com/file/d/1EJzF_HjK16rj7VisqswFTrVLkErosnKj/view?usp=drive_link" TargetMode="External"/><Relationship Id="rId5" Type="http://schemas.openxmlformats.org/officeDocument/2006/relationships/hyperlink" Target="https://www.youtube.com/watch?v=5O4aQA4qy_U" TargetMode="External"/><Relationship Id="rId389" Type="http://schemas.openxmlformats.org/officeDocument/2006/relationships/hyperlink" Target="https://www.youtube.com/watch?v=outcfkh69U0" TargetMode="External"/><Relationship Id="rId6" Type="http://schemas.openxmlformats.org/officeDocument/2006/relationships/hyperlink" Target="https://www.youtube.com/watch?v=k5CG_bs10VM" TargetMode="External"/><Relationship Id="rId388" Type="http://schemas.openxmlformats.org/officeDocument/2006/relationships/hyperlink" Target="https://drive.google.com/file/d/1zGHxfBiLsvRjcwZzPYzkoj0UZ9zh9XHw/view?usp=drive_link" TargetMode="External"/><Relationship Id="rId7" Type="http://schemas.openxmlformats.org/officeDocument/2006/relationships/hyperlink" Target="https://drive.google.com/file/d/1umu7p3xP16xtnwlIgekOnq4AxOCsumqC/view?usp=drive_link" TargetMode="External"/><Relationship Id="rId387" Type="http://schemas.openxmlformats.org/officeDocument/2006/relationships/hyperlink" Target="https://www.youtube.com/watch?v=0EBa7iTd_Qk" TargetMode="External"/><Relationship Id="rId8" Type="http://schemas.openxmlformats.org/officeDocument/2006/relationships/hyperlink" Target="https://www.youtube.com/watch?v=_0ICXF7COiQ" TargetMode="External"/><Relationship Id="rId386" Type="http://schemas.openxmlformats.org/officeDocument/2006/relationships/hyperlink" Target="https://www.youtube.com/watch?v=WBCfzpwQVM4" TargetMode="External"/><Relationship Id="rId381" Type="http://schemas.openxmlformats.org/officeDocument/2006/relationships/hyperlink" Target="https://www.youtube.com/watch?v=_llWmeUfXc0" TargetMode="External"/><Relationship Id="rId380" Type="http://schemas.openxmlformats.org/officeDocument/2006/relationships/hyperlink" Target="https://www.youtube.com/watch?v=za0QJRZ-yQ4" TargetMode="External"/><Relationship Id="rId379" Type="http://schemas.openxmlformats.org/officeDocument/2006/relationships/hyperlink" Target="https://drive.google.com/file/d/1VjmHQj7xK1uuve8b2f0oYuEehXeGfhXl/view?usp=drive_link" TargetMode="External"/><Relationship Id="rId374" Type="http://schemas.openxmlformats.org/officeDocument/2006/relationships/hyperlink" Target="https://www.youtube.com/watch?v=Tz2BoqwcyfY" TargetMode="External"/><Relationship Id="rId373" Type="http://schemas.openxmlformats.org/officeDocument/2006/relationships/hyperlink" Target="https://drive.google.com/file/d/1C-2C2TY-3yL1z9sQ_zMkE9sZr-nA_onG/view?usp=drive_link" TargetMode="External"/><Relationship Id="rId372" Type="http://schemas.openxmlformats.org/officeDocument/2006/relationships/hyperlink" Target="https://www.youtube.com/watch?v=4Ij5lZSVkP4" TargetMode="External"/><Relationship Id="rId371" Type="http://schemas.openxmlformats.org/officeDocument/2006/relationships/hyperlink" Target="https://www.youtube.com/watch?v=-X83GuqV8EQ" TargetMode="External"/><Relationship Id="rId378" Type="http://schemas.openxmlformats.org/officeDocument/2006/relationships/hyperlink" Target="https://www.youtube.com/watch?v=FkR5KLA1ukM" TargetMode="External"/><Relationship Id="rId377" Type="http://schemas.openxmlformats.org/officeDocument/2006/relationships/hyperlink" Target="https://www.youtube.com/watch?v=SZnKHdSgHiE" TargetMode="External"/><Relationship Id="rId376" Type="http://schemas.openxmlformats.org/officeDocument/2006/relationships/hyperlink" Target="https://drive.google.com/file/d/1x2Q8nb9lU332o_lcVUyQ1PzLxjhLVsPB/view?usp=drive_link" TargetMode="External"/><Relationship Id="rId375" Type="http://schemas.openxmlformats.org/officeDocument/2006/relationships/hyperlink" Target="https://www.youtube.com/watch?v=U_DwXJWtK3w" TargetMode="External"/><Relationship Id="rId396" Type="http://schemas.openxmlformats.org/officeDocument/2006/relationships/hyperlink" Target="https://www.youtube.com/watch?v=2eRtndIjTzE" TargetMode="External"/><Relationship Id="rId395" Type="http://schemas.openxmlformats.org/officeDocument/2006/relationships/hyperlink" Target="https://www.youtube.com/watch?v=LqyA96oYtwE" TargetMode="External"/><Relationship Id="rId394" Type="http://schemas.openxmlformats.org/officeDocument/2006/relationships/hyperlink" Target="https://drive.google.com/file/d/1Afd4hXYZHmTB3BGM2W4Wb59o3WBb1s1_/view?usp=drive_link" TargetMode="External"/><Relationship Id="rId393" Type="http://schemas.openxmlformats.org/officeDocument/2006/relationships/hyperlink" Target="https://www.youtube.com/watch?v=KhUvs8cn1GI" TargetMode="External"/><Relationship Id="rId399" Type="http://schemas.openxmlformats.org/officeDocument/2006/relationships/hyperlink" Target="https://www.youtube.com/watch?v=90boSXYMXt0" TargetMode="External"/><Relationship Id="rId398" Type="http://schemas.openxmlformats.org/officeDocument/2006/relationships/hyperlink" Target="https://www.youtube.com/watch?v=hpBBuaiIkrg" TargetMode="External"/><Relationship Id="rId397" Type="http://schemas.openxmlformats.org/officeDocument/2006/relationships/hyperlink" Target="https://drive.google.com/file/d/1aRpysj3xjs1rVgUgWRafTayQq5AfMH31/view?usp=drive_link" TargetMode="External"/><Relationship Id="rId808" Type="http://schemas.openxmlformats.org/officeDocument/2006/relationships/hyperlink" Target="https://drive.google.com/file/d/1ZJcSTegxt-RmtBHUCvFXTAA3db-nuWxJ/view?usp=drive_link" TargetMode="External"/><Relationship Id="rId807" Type="http://schemas.openxmlformats.org/officeDocument/2006/relationships/hyperlink" Target="https://www.youtube.com/watch?v=6VcPIQSzo5o" TargetMode="External"/><Relationship Id="rId806" Type="http://schemas.openxmlformats.org/officeDocument/2006/relationships/hyperlink" Target="https://www.youtube.com/watch?v=hZnfCn_aX6Y" TargetMode="External"/><Relationship Id="rId805" Type="http://schemas.openxmlformats.org/officeDocument/2006/relationships/hyperlink" Target="https://drive.google.com/file/d/1fUrPQXTrcozXecUuxmEHOZuyMu-mLoou/view?usp=drive_link" TargetMode="External"/><Relationship Id="rId809" Type="http://schemas.openxmlformats.org/officeDocument/2006/relationships/hyperlink" Target="https://www.youtube.com/watch?v=KwR_ysrv3sg" TargetMode="External"/><Relationship Id="rId800" Type="http://schemas.openxmlformats.org/officeDocument/2006/relationships/hyperlink" Target="https://www.youtube.com/watch?v=T2tKpJLbxgE" TargetMode="External"/><Relationship Id="rId804" Type="http://schemas.openxmlformats.org/officeDocument/2006/relationships/hyperlink" Target="https://www.youtube.com/watch?v=dxy50nsAhCc" TargetMode="External"/><Relationship Id="rId803" Type="http://schemas.openxmlformats.org/officeDocument/2006/relationships/hyperlink" Target="https://www.youtube.com/watch?v=XjU2qppywS8" TargetMode="External"/><Relationship Id="rId802" Type="http://schemas.openxmlformats.org/officeDocument/2006/relationships/hyperlink" Target="https://drive.google.com/file/d/1LJaXrUxgPWIfsrcZFXLLFymg-_83Ht7i/view?usp=drive_link" TargetMode="External"/><Relationship Id="rId801" Type="http://schemas.openxmlformats.org/officeDocument/2006/relationships/hyperlink" Target="https://www.youtube.com/watch?v=YnCBCVExtSs" TargetMode="External"/><Relationship Id="rId40" Type="http://schemas.openxmlformats.org/officeDocument/2006/relationships/hyperlink" Target="https://drive.google.com/file/d/1tmp1AZXENKbIgzeizUCuTiQeB6gABFVl/view?usp=drive_link" TargetMode="External"/><Relationship Id="rId1334" Type="http://schemas.openxmlformats.org/officeDocument/2006/relationships/hyperlink" Target="https://www.youtube.com/watch?v=qUNGPqCPzMg" TargetMode="External"/><Relationship Id="rId1335" Type="http://schemas.openxmlformats.org/officeDocument/2006/relationships/hyperlink" Target="https://www.youtube.com/watch?v=j4p9Lh5RuF4" TargetMode="External"/><Relationship Id="rId42" Type="http://schemas.openxmlformats.org/officeDocument/2006/relationships/hyperlink" Target="https://www.youtube.com/watch?v=u3Qm3jqRfws" TargetMode="External"/><Relationship Id="rId1336" Type="http://schemas.openxmlformats.org/officeDocument/2006/relationships/hyperlink" Target="https://drive.google.com/file/d/1J6UToasbX-GZqr7OwwUAMkQK4NR6xXQx/view?usp=drive_link" TargetMode="External"/><Relationship Id="rId41" Type="http://schemas.openxmlformats.org/officeDocument/2006/relationships/hyperlink" Target="https://www.youtube.com/watch?v=4wwGvV-zdTk" TargetMode="External"/><Relationship Id="rId1337" Type="http://schemas.openxmlformats.org/officeDocument/2006/relationships/hyperlink" Target="https://www.youtube.com/watch?v=5LMzbgfZ8cA" TargetMode="External"/><Relationship Id="rId44" Type="http://schemas.openxmlformats.org/officeDocument/2006/relationships/hyperlink" Target="https://www.youtube.com/watch?v=8TPofjGXDR4" TargetMode="External"/><Relationship Id="rId1338" Type="http://schemas.openxmlformats.org/officeDocument/2006/relationships/hyperlink" Target="https://www.youtube.com/watch?v=FeOw6fEx0ro" TargetMode="External"/><Relationship Id="rId43" Type="http://schemas.openxmlformats.org/officeDocument/2006/relationships/hyperlink" Target="https://drive.google.com/file/d/10LAdjIqLxi8SDcdHFCkoD87aogS0UnIg/view" TargetMode="External"/><Relationship Id="rId1339" Type="http://schemas.openxmlformats.org/officeDocument/2006/relationships/hyperlink" Target="https://drive.google.com/file/d/1A4koASfcwWDnb8PyMwD52YFVcMsTG_Wd/view?usp=drive_link" TargetMode="External"/><Relationship Id="rId46" Type="http://schemas.openxmlformats.org/officeDocument/2006/relationships/hyperlink" Target="https://drive.google.com/file/d/1GHyOQsvzSBMEGjtyZgTyVT-BAHy5UUj7/view?usp=drive_link" TargetMode="External"/><Relationship Id="rId45" Type="http://schemas.openxmlformats.org/officeDocument/2006/relationships/hyperlink" Target="https://www.youtube.com/watch?v=CYZ_7jgB6nY" TargetMode="External"/><Relationship Id="rId745" Type="http://schemas.openxmlformats.org/officeDocument/2006/relationships/hyperlink" Target="https://drive.google.com/file/d/1iDrVTAO_U4uD2UTYVJpJeUqFBTCbh5LY/view?usp=drive_link" TargetMode="External"/><Relationship Id="rId744" Type="http://schemas.openxmlformats.org/officeDocument/2006/relationships/hyperlink" Target="https://www.youtube.com/watch?v=BhFkFlvbgDo" TargetMode="External"/><Relationship Id="rId743" Type="http://schemas.openxmlformats.org/officeDocument/2006/relationships/hyperlink" Target="https://www.youtube.com/watch?v=s4cLM0l1gd4" TargetMode="External"/><Relationship Id="rId742" Type="http://schemas.openxmlformats.org/officeDocument/2006/relationships/hyperlink" Target="https://drive.google.com/file/d/1XRSIMSePxGQ-EjTUQGvJJgS8-PlXvqWm/view?usp=drive_link" TargetMode="External"/><Relationship Id="rId749" Type="http://schemas.openxmlformats.org/officeDocument/2006/relationships/hyperlink" Target="https://www.youtube.com/watch?v=MABWdzmZFIQ" TargetMode="External"/><Relationship Id="rId748" Type="http://schemas.openxmlformats.org/officeDocument/2006/relationships/hyperlink" Target="https://drive.google.com/file/d/1HweumYo1Cn3n7KwIRCTRHVNqtnx4gnYl/view?usp=drive_link" TargetMode="External"/><Relationship Id="rId747" Type="http://schemas.openxmlformats.org/officeDocument/2006/relationships/hyperlink" Target="https://www.youtube.com/watch?v=XqCLJJ-xwXk" TargetMode="External"/><Relationship Id="rId746" Type="http://schemas.openxmlformats.org/officeDocument/2006/relationships/hyperlink" Target="https://www.youtube.com/watch?v=SBqnRja4CW4" TargetMode="External"/><Relationship Id="rId48" Type="http://schemas.openxmlformats.org/officeDocument/2006/relationships/hyperlink" Target="https://www.youtube.com/watch?v=VhguSyrOw5c" TargetMode="External"/><Relationship Id="rId47" Type="http://schemas.openxmlformats.org/officeDocument/2006/relationships/hyperlink" Target="https://www.youtube.com/watch?v=IE0HQoLrbX4" TargetMode="External"/><Relationship Id="rId49" Type="http://schemas.openxmlformats.org/officeDocument/2006/relationships/hyperlink" Target="https://drive.google.com/file/d/1oSVY6v-YaKdHvwlaZ1m2z3iyWwEtJ0Jm/view?usp=drive_link" TargetMode="External"/><Relationship Id="rId741" Type="http://schemas.openxmlformats.org/officeDocument/2006/relationships/hyperlink" Target="https://www.youtube.com/watch?v=sDZjk1flNfE" TargetMode="External"/><Relationship Id="rId1330" Type="http://schemas.openxmlformats.org/officeDocument/2006/relationships/hyperlink" Target="https://drive.google.com/file/d/173Xxgcm2LWS6E3OldlkZtNEUA1wxLFWE/view?usp=drive_link" TargetMode="External"/><Relationship Id="rId740" Type="http://schemas.openxmlformats.org/officeDocument/2006/relationships/hyperlink" Target="https://www.youtube.com/watch?v=VTpzLHWWI1g" TargetMode="External"/><Relationship Id="rId1331" Type="http://schemas.openxmlformats.org/officeDocument/2006/relationships/hyperlink" Target="https://www.youtube.com/watch?v=HP8ZTo2iDtw" TargetMode="External"/><Relationship Id="rId1332" Type="http://schemas.openxmlformats.org/officeDocument/2006/relationships/hyperlink" Target="https://www.youtube.com/watch?v=Ud7ncNBXjtc" TargetMode="External"/><Relationship Id="rId1333" Type="http://schemas.openxmlformats.org/officeDocument/2006/relationships/hyperlink" Target="https://drive.google.com/file/d/11iJHr0mdHPyYXa4WX2HGEgeamev3qoHk/view?usp=drive_link" TargetMode="External"/><Relationship Id="rId1323" Type="http://schemas.openxmlformats.org/officeDocument/2006/relationships/hyperlink" Target="https://www.youtube.com/watch?v=15-Zmy2jjXk" TargetMode="External"/><Relationship Id="rId1324" Type="http://schemas.openxmlformats.org/officeDocument/2006/relationships/hyperlink" Target="https://drive.google.com/file/d/1w_Qg5poV_fT3H-W4xs6nBWU3fLVAXCHP/view?usp=drive_link" TargetMode="External"/><Relationship Id="rId31" Type="http://schemas.openxmlformats.org/officeDocument/2006/relationships/hyperlink" Target="https://drive.google.com/file/d/1EvmHp8q8S577UH0BENhp36DrBAfW5ZSi/view?usp=drive_link" TargetMode="External"/><Relationship Id="rId1325" Type="http://schemas.openxmlformats.org/officeDocument/2006/relationships/hyperlink" Target="https://www.youtube.com/watch?v=tqTJZEglrvc" TargetMode="External"/><Relationship Id="rId30" Type="http://schemas.openxmlformats.org/officeDocument/2006/relationships/hyperlink" Target="https://www.youtube.com/watch?v=LWUDCcbtm5I" TargetMode="External"/><Relationship Id="rId1326" Type="http://schemas.openxmlformats.org/officeDocument/2006/relationships/hyperlink" Target="https://www.youtube.com/watch?v=iAe4yC5Tn_0" TargetMode="External"/><Relationship Id="rId33" Type="http://schemas.openxmlformats.org/officeDocument/2006/relationships/hyperlink" Target="https://www.youtube.com/watch?v=iiF6eS_YCCE" TargetMode="External"/><Relationship Id="rId1327" Type="http://schemas.openxmlformats.org/officeDocument/2006/relationships/hyperlink" Target="https://drive.google.com/file/d/15lo5ZHpfwKTQlb1SyKYW4HO3qLD1mIpD/view?usp=drive_link" TargetMode="External"/><Relationship Id="rId32" Type="http://schemas.openxmlformats.org/officeDocument/2006/relationships/hyperlink" Target="https://www.youtube.com/watch?v=558pZbtfRnA" TargetMode="External"/><Relationship Id="rId1328" Type="http://schemas.openxmlformats.org/officeDocument/2006/relationships/hyperlink" Target="https://www.youtube.com/watch?v=2BgWWsypzLA" TargetMode="External"/><Relationship Id="rId35" Type="http://schemas.openxmlformats.org/officeDocument/2006/relationships/hyperlink" Target="https://www.youtube.com/watch?v=DffEl4pewTs" TargetMode="External"/><Relationship Id="rId1329" Type="http://schemas.openxmlformats.org/officeDocument/2006/relationships/hyperlink" Target="https://www.youtube.com/watch?v=238wtn5Kqfc" TargetMode="External"/><Relationship Id="rId34" Type="http://schemas.openxmlformats.org/officeDocument/2006/relationships/hyperlink" Target="https://drive.google.com/file/d/1aZZ5UkTCFwVWcaSNA9jT3JKQJ5UVvXlL/view?usp=drive_link" TargetMode="External"/><Relationship Id="rId739" Type="http://schemas.openxmlformats.org/officeDocument/2006/relationships/hyperlink" Target="https://drive.google.com/file/d/159jxiASW6-AEhMbBOWzyx5OGUoJdukem/view?usp=drive_link" TargetMode="External"/><Relationship Id="rId734" Type="http://schemas.openxmlformats.org/officeDocument/2006/relationships/hyperlink" Target="https://www.youtube.com/watch?v=Hr9Bhdpk8n8" TargetMode="External"/><Relationship Id="rId733" Type="http://schemas.openxmlformats.org/officeDocument/2006/relationships/hyperlink" Target="https://drive.google.com/file/d/1ItAXNaFFAmjaNAx2DJHtb3-hhsSfGz1H/view?usp=drive_link" TargetMode="External"/><Relationship Id="rId732" Type="http://schemas.openxmlformats.org/officeDocument/2006/relationships/hyperlink" Target="https://www.youtube.com/watch?v=ophjWqPDSGs" TargetMode="External"/><Relationship Id="rId731" Type="http://schemas.openxmlformats.org/officeDocument/2006/relationships/hyperlink" Target="https://www.youtube.com/watch?v=GqZsR22XEuE" TargetMode="External"/><Relationship Id="rId738" Type="http://schemas.openxmlformats.org/officeDocument/2006/relationships/hyperlink" Target="https://www.youtube.com/watch?v=B0l1rLuaaXo" TargetMode="External"/><Relationship Id="rId737" Type="http://schemas.openxmlformats.org/officeDocument/2006/relationships/hyperlink" Target="https://www.youtube.com/watch?v=Cq91G9_M3No" TargetMode="External"/><Relationship Id="rId736" Type="http://schemas.openxmlformats.org/officeDocument/2006/relationships/hyperlink" Target="https://drive.google.com/file/d/1x2jmpEjZ-S5rIMiD6D-0G97TINXvevrG/view?usp=drive_link" TargetMode="External"/><Relationship Id="rId735" Type="http://schemas.openxmlformats.org/officeDocument/2006/relationships/hyperlink" Target="https://www.youtube.com/watch?v=LMJ_WJOz_4s" TargetMode="External"/><Relationship Id="rId37" Type="http://schemas.openxmlformats.org/officeDocument/2006/relationships/hyperlink" Target="https://drive.google.com/file/d/1d6BicLSb6WGqsr0oUikBSFyzfBjMG0Gn/view?usp=drive_link" TargetMode="External"/><Relationship Id="rId36" Type="http://schemas.openxmlformats.org/officeDocument/2006/relationships/hyperlink" Target="https://www.youtube.com/watch?v=o6hAIq4pQxA" TargetMode="External"/><Relationship Id="rId39" Type="http://schemas.openxmlformats.org/officeDocument/2006/relationships/hyperlink" Target="https://www.youtube.com/watch?v=BqOnpYhZlPY" TargetMode="External"/><Relationship Id="rId38" Type="http://schemas.openxmlformats.org/officeDocument/2006/relationships/hyperlink" Target="https://www.youtube.com/watch?v=dl_9NC_J6yo" TargetMode="External"/><Relationship Id="rId730" Type="http://schemas.openxmlformats.org/officeDocument/2006/relationships/hyperlink" Target="https://drive.google.com/file/d/1y1iq_F4vjTNpGU_IsB7H3BXAIXHmisFH/view?usp=drive_link" TargetMode="External"/><Relationship Id="rId1320" Type="http://schemas.openxmlformats.org/officeDocument/2006/relationships/hyperlink" Target="https://www.youtube.com/watch?v=xkJlvmJS8HE" TargetMode="External"/><Relationship Id="rId1321" Type="http://schemas.openxmlformats.org/officeDocument/2006/relationships/hyperlink" Target="https://drive.google.com/file/d/177FuOAH0cLkHQkXCpeW43ixoOnXB9N3g/view?usp=drive_link" TargetMode="External"/><Relationship Id="rId1322" Type="http://schemas.openxmlformats.org/officeDocument/2006/relationships/hyperlink" Target="https://www.youtube.com/watch?v=b-7kCymoUpg" TargetMode="External"/><Relationship Id="rId1356" Type="http://schemas.openxmlformats.org/officeDocument/2006/relationships/hyperlink" Target="https://www.youtube.com/watch?v=EZU_R0g16D8" TargetMode="External"/><Relationship Id="rId1357" Type="http://schemas.openxmlformats.org/officeDocument/2006/relationships/hyperlink" Target="https://drive.google.com/file/d/1YJ3GOFwHgKXdETMhvbOS0qYABJKTPJUl/view?usp=drive_link" TargetMode="External"/><Relationship Id="rId20" Type="http://schemas.openxmlformats.org/officeDocument/2006/relationships/hyperlink" Target="https://www.youtube.com/watch?v=BZxZ_eEuJBM" TargetMode="External"/><Relationship Id="rId1358" Type="http://schemas.openxmlformats.org/officeDocument/2006/relationships/hyperlink" Target="https://www.youtube.com/watch?v=B5ojlx4lXB4" TargetMode="External"/><Relationship Id="rId1359" Type="http://schemas.openxmlformats.org/officeDocument/2006/relationships/hyperlink" Target="https://drive.google.com/file/d/1ZKt5V2RquEogcgTaYGks7mi0tYRu6F3x/view" TargetMode="External"/><Relationship Id="rId22" Type="http://schemas.openxmlformats.org/officeDocument/2006/relationships/hyperlink" Target="https://drive.google.com/file/d/1O9o9zn0vdalLwnfjB9ioTEIX4D_JtnWT/view?usp=drive_link" TargetMode="External"/><Relationship Id="rId21" Type="http://schemas.openxmlformats.org/officeDocument/2006/relationships/hyperlink" Target="https://www.youtube.com/watch?v=ODINGX2n7R0" TargetMode="External"/><Relationship Id="rId24" Type="http://schemas.openxmlformats.org/officeDocument/2006/relationships/hyperlink" Target="https://www.youtube.com/watch?v=SYrhJ3jYNok" TargetMode="External"/><Relationship Id="rId23" Type="http://schemas.openxmlformats.org/officeDocument/2006/relationships/hyperlink" Target="https://www.youtube.com/watch?v=dbxJ6LD0344" TargetMode="External"/><Relationship Id="rId767" Type="http://schemas.openxmlformats.org/officeDocument/2006/relationships/hyperlink" Target="https://www.youtube.com/watch?v=H5eIE7zdnvI" TargetMode="External"/><Relationship Id="rId766" Type="http://schemas.openxmlformats.org/officeDocument/2006/relationships/hyperlink" Target="https://drive.google.com/file/d/1d3YWS1_5UayisFpOHBEyvMS0bb16l_6b/view?usp=drive_link" TargetMode="External"/><Relationship Id="rId765" Type="http://schemas.openxmlformats.org/officeDocument/2006/relationships/hyperlink" Target="https://www.youtube.com/watch?v=B0l1rLuaaXo" TargetMode="External"/><Relationship Id="rId764" Type="http://schemas.openxmlformats.org/officeDocument/2006/relationships/hyperlink" Target="https://www.youtube.com/watch?v=lXShNH1G6Pk" TargetMode="External"/><Relationship Id="rId769" Type="http://schemas.openxmlformats.org/officeDocument/2006/relationships/hyperlink" Target="https://drive.google.com/file/d/1GSwSHQ52iZKzaIjvUiy5Q6PiZrHEd7iu/view?usp=drive_link" TargetMode="External"/><Relationship Id="rId768" Type="http://schemas.openxmlformats.org/officeDocument/2006/relationships/hyperlink" Target="https://www.youtube.com/watch?v=40gcViEbtzY" TargetMode="External"/><Relationship Id="rId26" Type="http://schemas.openxmlformats.org/officeDocument/2006/relationships/hyperlink" Target="https://www.youtube.com/watch?v=Z8j5RDOibV4" TargetMode="External"/><Relationship Id="rId25" Type="http://schemas.openxmlformats.org/officeDocument/2006/relationships/hyperlink" Target="https://drive.google.com/file/d/1bCCeZI4UQ9hkSUXSO4jYJxjV9d6Az34H/view?usp=drive_link" TargetMode="External"/><Relationship Id="rId28" Type="http://schemas.openxmlformats.org/officeDocument/2006/relationships/hyperlink" Target="https://drive.google.com/file/d/1qN8sB_dqJVLYf_GTXL8umozlF_zEe0ye/view?usp=drive_link" TargetMode="External"/><Relationship Id="rId1350" Type="http://schemas.openxmlformats.org/officeDocument/2006/relationships/hyperlink" Target="https://www.youtube.com/watch?v=r_ySb0Lagxw" TargetMode="External"/><Relationship Id="rId27" Type="http://schemas.openxmlformats.org/officeDocument/2006/relationships/hyperlink" Target="https://www.youtube.com/watch?v=OXBQL-zreD0" TargetMode="External"/><Relationship Id="rId1351" Type="http://schemas.openxmlformats.org/officeDocument/2006/relationships/hyperlink" Target="https://drive.google.com/file/d/1xAruH4pPbIfTwJgQLeCBh_t92VmYEVgi/view?usp=drive_link" TargetMode="External"/><Relationship Id="rId763" Type="http://schemas.openxmlformats.org/officeDocument/2006/relationships/hyperlink" Target="https://drive.google.com/file/d/11vL19HBiBgSEnz8hns-F5gmbqj9W4nRk/view?usp=drive_link" TargetMode="External"/><Relationship Id="rId1352" Type="http://schemas.openxmlformats.org/officeDocument/2006/relationships/hyperlink" Target="https://www.youtube.com/watch?v=AwuRgA_A-Rs" TargetMode="External"/><Relationship Id="rId29" Type="http://schemas.openxmlformats.org/officeDocument/2006/relationships/hyperlink" Target="https://www.youtube.com/watch?v=Efoeqb6tC88" TargetMode="External"/><Relationship Id="rId762" Type="http://schemas.openxmlformats.org/officeDocument/2006/relationships/hyperlink" Target="https://www.youtube.com/watch?v=LMJ_WJOz_4s" TargetMode="External"/><Relationship Id="rId1353" Type="http://schemas.openxmlformats.org/officeDocument/2006/relationships/hyperlink" Target="https://www.youtube.com/watch?v=fFMWpC5GuF4" TargetMode="External"/><Relationship Id="rId761" Type="http://schemas.openxmlformats.org/officeDocument/2006/relationships/hyperlink" Target="https://www.youtube.com/watch?v=d8qtbGMB2gI" TargetMode="External"/><Relationship Id="rId1354" Type="http://schemas.openxmlformats.org/officeDocument/2006/relationships/hyperlink" Target="https://drive.google.com/file/d/1E4MNCtRV3simMA1puZhvY5-ufdVDZs74/view?usp=drive_link" TargetMode="External"/><Relationship Id="rId760" Type="http://schemas.openxmlformats.org/officeDocument/2006/relationships/hyperlink" Target="https://drive.google.com/file/d/1rBJsB39BDFObJuFIf3AUHlls7h12VgoM/view?usp=drive_link" TargetMode="External"/><Relationship Id="rId1355" Type="http://schemas.openxmlformats.org/officeDocument/2006/relationships/hyperlink" Target="https://www.youtube.com/watch?v=u4gNPP_s7Vg" TargetMode="External"/><Relationship Id="rId1345" Type="http://schemas.openxmlformats.org/officeDocument/2006/relationships/hyperlink" Target="https://drive.google.com/file/d/1ssroVFp3nXE2ApCzony0cs_UlgdVJzkz/view?usp=drive_link" TargetMode="External"/><Relationship Id="rId1346" Type="http://schemas.openxmlformats.org/officeDocument/2006/relationships/hyperlink" Target="https://www.youtube.com/watch?v=OpmEm4PgLpU" TargetMode="External"/><Relationship Id="rId1347" Type="http://schemas.openxmlformats.org/officeDocument/2006/relationships/hyperlink" Target="https://www.youtube.com/watch?v=36NMwgeD9XE" TargetMode="External"/><Relationship Id="rId1348" Type="http://schemas.openxmlformats.org/officeDocument/2006/relationships/hyperlink" Target="https://drive.google.com/file/d/1xMlWCxlB5VPPf-UU4E-MlKE54zDxrrRT/view?usp=drive_link" TargetMode="External"/><Relationship Id="rId11" Type="http://schemas.openxmlformats.org/officeDocument/2006/relationships/hyperlink" Target="https://www.youtube.com/watch?v=g9QICD1B3RY" TargetMode="External"/><Relationship Id="rId1349" Type="http://schemas.openxmlformats.org/officeDocument/2006/relationships/hyperlink" Target="https://www.youtube.com/watch?v=UowtpOGBf-U" TargetMode="External"/><Relationship Id="rId10" Type="http://schemas.openxmlformats.org/officeDocument/2006/relationships/hyperlink" Target="https://drive.google.com/file/d/1amSmMcamnT_DpyWKVwtWEygGWJjIU3AJ/view?usp=drive_link" TargetMode="External"/><Relationship Id="rId13" Type="http://schemas.openxmlformats.org/officeDocument/2006/relationships/hyperlink" Target="https://drive.google.com/file/d/1LYH5JJ8rL3esq44_20SHKwtaOpE8LGde/view?usp=drive_link" TargetMode="External"/><Relationship Id="rId12" Type="http://schemas.openxmlformats.org/officeDocument/2006/relationships/hyperlink" Target="https://www.youtube.com/watch?v=oQRy7pLiBHw" TargetMode="External"/><Relationship Id="rId756" Type="http://schemas.openxmlformats.org/officeDocument/2006/relationships/hyperlink" Target="https://www.youtube.com/watch?v=0FqMxqG2sMg" TargetMode="External"/><Relationship Id="rId755" Type="http://schemas.openxmlformats.org/officeDocument/2006/relationships/hyperlink" Target="https://www.youtube.com/watch?v=P0ZgqB44Do4" TargetMode="External"/><Relationship Id="rId754" Type="http://schemas.openxmlformats.org/officeDocument/2006/relationships/hyperlink" Target="https://drive.google.com/file/d/1XRSIMSePxGQ-EjTUQGvJJgS8-PlXvqWm/view?usp=drive_link" TargetMode="External"/><Relationship Id="rId753" Type="http://schemas.openxmlformats.org/officeDocument/2006/relationships/hyperlink" Target="https://www.youtube.com/watch?v=sDZjk1flNfE" TargetMode="External"/><Relationship Id="rId759" Type="http://schemas.openxmlformats.org/officeDocument/2006/relationships/hyperlink" Target="https://www.youtube.com/watch?v=S-fPVIBgQGo" TargetMode="External"/><Relationship Id="rId758" Type="http://schemas.openxmlformats.org/officeDocument/2006/relationships/hyperlink" Target="https://www.youtube.com/watch?v=5xitzTutKqM" TargetMode="External"/><Relationship Id="rId757" Type="http://schemas.openxmlformats.org/officeDocument/2006/relationships/hyperlink" Target="https://drive.google.com/file/d/14Dj5jsljAUO5xTWB-w7-C_chU7hmCu2t/view?usp=drive_link" TargetMode="External"/><Relationship Id="rId15" Type="http://schemas.openxmlformats.org/officeDocument/2006/relationships/hyperlink" Target="https://www.youtube.com/watch?v=seuLp9MoWWg" TargetMode="External"/><Relationship Id="rId14" Type="http://schemas.openxmlformats.org/officeDocument/2006/relationships/hyperlink" Target="https://www.youtube.com/watch?v=tvXRaZbIjO8" TargetMode="External"/><Relationship Id="rId17" Type="http://schemas.openxmlformats.org/officeDocument/2006/relationships/hyperlink" Target="https://www.youtube.com/watch?v=cWn6g8Qqvs4" TargetMode="External"/><Relationship Id="rId16" Type="http://schemas.openxmlformats.org/officeDocument/2006/relationships/hyperlink" Target="https://drive.google.com/file/d/1FhIpuVggpy_arxivtd6f7RVPa9abROqu/view?usp=drive_link" TargetMode="External"/><Relationship Id="rId1340" Type="http://schemas.openxmlformats.org/officeDocument/2006/relationships/hyperlink" Target="https://www.youtube.com/watch?v=vspcKkcLuuA" TargetMode="External"/><Relationship Id="rId19" Type="http://schemas.openxmlformats.org/officeDocument/2006/relationships/hyperlink" Target="https://drive.google.com/file/d/1q2IarkxVz3hZRWcV3R3j_anLXvmUAnnd/view?usp=drive_link" TargetMode="External"/><Relationship Id="rId752" Type="http://schemas.openxmlformats.org/officeDocument/2006/relationships/hyperlink" Target="https://www.youtube.com/watch?v=Ojtwh8XDF8M" TargetMode="External"/><Relationship Id="rId1341" Type="http://schemas.openxmlformats.org/officeDocument/2006/relationships/hyperlink" Target="https://www.youtube.com/watch?v=uLhILX0dnqo" TargetMode="External"/><Relationship Id="rId18" Type="http://schemas.openxmlformats.org/officeDocument/2006/relationships/hyperlink" Target="https://www.youtube.com/watch?v=bS6d0-_pl0o" TargetMode="External"/><Relationship Id="rId751" Type="http://schemas.openxmlformats.org/officeDocument/2006/relationships/hyperlink" Target="https://drive.google.com/file/d/1_0RIbxNaRTvc7rCt7w-tdVRrCSI9rEUE/view?usp=drive_link" TargetMode="External"/><Relationship Id="rId1342" Type="http://schemas.openxmlformats.org/officeDocument/2006/relationships/hyperlink" Target="https://drive.google.com/file/d/1C9pXMaM6HFVZcgNW27U4jxQUSVGmVyYZ/view?usp=drive_link" TargetMode="External"/><Relationship Id="rId750" Type="http://schemas.openxmlformats.org/officeDocument/2006/relationships/hyperlink" Target="https://www.youtube.com/watch?v=T8_DyToj8tY" TargetMode="External"/><Relationship Id="rId1343" Type="http://schemas.openxmlformats.org/officeDocument/2006/relationships/hyperlink" Target="https://www.youtube.com/watch?v=4WChwIGKdaA" TargetMode="External"/><Relationship Id="rId1344" Type="http://schemas.openxmlformats.org/officeDocument/2006/relationships/hyperlink" Target="https://www.youtube.com/watch?v=O4Sp_F18aZo" TargetMode="External"/><Relationship Id="rId84" Type="http://schemas.openxmlformats.org/officeDocument/2006/relationships/hyperlink" Target="https://www.youtube.com/watch?v=hlKggalDTyQ" TargetMode="External"/><Relationship Id="rId83" Type="http://schemas.openxmlformats.org/officeDocument/2006/relationships/hyperlink" Target="https://www.youtube.com/watch?v=3cnIa0fYJkY" TargetMode="External"/><Relationship Id="rId86" Type="http://schemas.openxmlformats.org/officeDocument/2006/relationships/hyperlink" Target="https://www.youtube.com/watch?v=l7p1X5pdDoc" TargetMode="External"/><Relationship Id="rId85" Type="http://schemas.openxmlformats.org/officeDocument/2006/relationships/hyperlink" Target="https://drive.google.com/file/d/15HpAy2A2SjlaeLWrjimlQB1qVubRRwnZ/view?usp=drive_link" TargetMode="External"/><Relationship Id="rId88" Type="http://schemas.openxmlformats.org/officeDocument/2006/relationships/hyperlink" Target="https://drive.google.com/file/d/1u4jIUCZfWlMPfs1_zDLgIO0IU5cGTjz5/view?usp=drive_link" TargetMode="External"/><Relationship Id="rId87" Type="http://schemas.openxmlformats.org/officeDocument/2006/relationships/hyperlink" Target="https://www.youtube.com/watch?v=L61hTGzSUW0" TargetMode="External"/><Relationship Id="rId89" Type="http://schemas.openxmlformats.org/officeDocument/2006/relationships/hyperlink" Target="https://www.youtube.com/watch?v=z-SU7P-gIoQ" TargetMode="External"/><Relationship Id="rId709" Type="http://schemas.openxmlformats.org/officeDocument/2006/relationships/hyperlink" Target="https://drive.google.com/file/d/1m1guGBAKGK2-N1y_FCgOkCGY1K1viQ6U/view?usp=drive_link" TargetMode="External"/><Relationship Id="rId708" Type="http://schemas.openxmlformats.org/officeDocument/2006/relationships/hyperlink" Target="https://www.youtube.com/watch?v=4476O6DIac8" TargetMode="External"/><Relationship Id="rId707" Type="http://schemas.openxmlformats.org/officeDocument/2006/relationships/hyperlink" Target="https://www.youtube.com/watch?v=FJo18AwLfuI" TargetMode="External"/><Relationship Id="rId706" Type="http://schemas.openxmlformats.org/officeDocument/2006/relationships/hyperlink" Target="https://drive.google.com/file/d/1aPb7DDKPb7PHSVkHHePmEvNkMPSryPYs/view?usp=drive_link" TargetMode="External"/><Relationship Id="rId80" Type="http://schemas.openxmlformats.org/officeDocument/2006/relationships/hyperlink" Target="https://www.youtube.com/watch?v=TbaltFbJ3wE" TargetMode="External"/><Relationship Id="rId82" Type="http://schemas.openxmlformats.org/officeDocument/2006/relationships/hyperlink" Target="https://drive.google.com/file/d/1K9Ul8JOd62LA3bzrsTusPj8VRH5jtgvb/view?usp=drive_link" TargetMode="External"/><Relationship Id="rId81" Type="http://schemas.openxmlformats.org/officeDocument/2006/relationships/hyperlink" Target="https://www.youtube.com/watch?v=V5J32bxNOc0" TargetMode="External"/><Relationship Id="rId701" Type="http://schemas.openxmlformats.org/officeDocument/2006/relationships/hyperlink" Target="https://www.youtube.com/watch?v=yVWxxQ7SMOw" TargetMode="External"/><Relationship Id="rId700" Type="http://schemas.openxmlformats.org/officeDocument/2006/relationships/hyperlink" Target="https://drive.google.com/file/d/1idyPTdEJHC-xuVlxmW4aS14fAn6raPQT/view?usp=drive_link" TargetMode="External"/><Relationship Id="rId705" Type="http://schemas.openxmlformats.org/officeDocument/2006/relationships/hyperlink" Target="https://www.youtube.com/watch?v=0emr2Ns1n5Q" TargetMode="External"/><Relationship Id="rId704" Type="http://schemas.openxmlformats.org/officeDocument/2006/relationships/hyperlink" Target="https://www.youtube.com/watch?v=BiVOC3WocXs" TargetMode="External"/><Relationship Id="rId703" Type="http://schemas.openxmlformats.org/officeDocument/2006/relationships/hyperlink" Target="https://drive.google.com/file/d/1eAu01Q5jidBNEaoUclIygQpxA7WP61Y7/view?usp=drive_link" TargetMode="External"/><Relationship Id="rId702" Type="http://schemas.openxmlformats.org/officeDocument/2006/relationships/hyperlink" Target="https://www.youtube.com/watch?v=8T5e1rv87GQ" TargetMode="External"/><Relationship Id="rId73" Type="http://schemas.openxmlformats.org/officeDocument/2006/relationships/hyperlink" Target="https://drive.google.com/file/d/1gEXJ7GY7nfMdJhg_LJguZceId49Bp5xB/view?usp=drive_link" TargetMode="External"/><Relationship Id="rId72" Type="http://schemas.openxmlformats.org/officeDocument/2006/relationships/hyperlink" Target="https://www.youtube.com/watch?v=sROoN52cpEw" TargetMode="External"/><Relationship Id="rId75" Type="http://schemas.openxmlformats.org/officeDocument/2006/relationships/hyperlink" Target="https://www.youtube.com/watch?v=-FimMml0PE0" TargetMode="External"/><Relationship Id="rId74" Type="http://schemas.openxmlformats.org/officeDocument/2006/relationships/hyperlink" Target="https://www.youtube.com/watch?v=3tyM_M3FQNM" TargetMode="External"/><Relationship Id="rId77" Type="http://schemas.openxmlformats.org/officeDocument/2006/relationships/hyperlink" Target="https://www.youtube.com/watch?v=WR9qCSXJlyY" TargetMode="External"/><Relationship Id="rId76" Type="http://schemas.openxmlformats.org/officeDocument/2006/relationships/hyperlink" Target="https://drive.google.com/file/d/1fdWq1fo7gQ3AuX2xvZCzkvF3T1d8tRZu/view?usp=drive_link" TargetMode="External"/><Relationship Id="rId79" Type="http://schemas.openxmlformats.org/officeDocument/2006/relationships/hyperlink" Target="https://drive.google.com/file/d/105qIaJx_lvjl1BgjFbnHQKC8EzX1NLCe/view?usp=drive_link" TargetMode="External"/><Relationship Id="rId78" Type="http://schemas.openxmlformats.org/officeDocument/2006/relationships/hyperlink" Target="https://www.youtube.com/watch?v=zv-87EbKvXo" TargetMode="External"/><Relationship Id="rId71" Type="http://schemas.openxmlformats.org/officeDocument/2006/relationships/hyperlink" Target="https://www.youtube.com/watch?v=RKBSX-6pKgY" TargetMode="External"/><Relationship Id="rId70" Type="http://schemas.openxmlformats.org/officeDocument/2006/relationships/hyperlink" Target="https://drive.google.com/file/d/14IqEtU8y5Ymelr8pE5Q_JH_4a4dpDE3h/view?usp=drive_link" TargetMode="External"/><Relationship Id="rId62" Type="http://schemas.openxmlformats.org/officeDocument/2006/relationships/hyperlink" Target="https://www.youtube.com/watch?v=kT4Mp9EdVqs" TargetMode="External"/><Relationship Id="rId1312" Type="http://schemas.openxmlformats.org/officeDocument/2006/relationships/hyperlink" Target="https://drive.google.com/file/d/1-rUZNrP1vqOqNEOHMucJIS8D3T6O1bNY/view" TargetMode="External"/><Relationship Id="rId61" Type="http://schemas.openxmlformats.org/officeDocument/2006/relationships/hyperlink" Target="https://drive.google.com/file/d/1liIMv40HcO2qQDP5Opmtbhh5Uxt-2K-o/view?usp=drive_link" TargetMode="External"/><Relationship Id="rId1313" Type="http://schemas.openxmlformats.org/officeDocument/2006/relationships/hyperlink" Target="https://www.youtube.com/watch?v=-XRQovTI04Q" TargetMode="External"/><Relationship Id="rId64" Type="http://schemas.openxmlformats.org/officeDocument/2006/relationships/hyperlink" Target="https://drive.google.com/file/d/1-PNXnZaiUl9KkSBJSvTiVylcQ7JYmyYC/view?usp=drive_link" TargetMode="External"/><Relationship Id="rId1314" Type="http://schemas.openxmlformats.org/officeDocument/2006/relationships/hyperlink" Target="https://www.youtube.com/watch?v=3AzPvCrJm6g" TargetMode="External"/><Relationship Id="rId63" Type="http://schemas.openxmlformats.org/officeDocument/2006/relationships/hyperlink" Target="https://www.youtube.com/watch?v=3ifz72uoTZk" TargetMode="External"/><Relationship Id="rId1315" Type="http://schemas.openxmlformats.org/officeDocument/2006/relationships/hyperlink" Target="https://drive.google.com/file/d/11dt4_jYZphNALVahapGDAuFpplgwwI7P/view?t=3" TargetMode="External"/><Relationship Id="rId66" Type="http://schemas.openxmlformats.org/officeDocument/2006/relationships/hyperlink" Target="https://www.youtube.com/watch?v=HRNXCjDMzRA" TargetMode="External"/><Relationship Id="rId1316" Type="http://schemas.openxmlformats.org/officeDocument/2006/relationships/hyperlink" Target="https://www.youtube.com/watch?v=m6ByHObCs6Y" TargetMode="External"/><Relationship Id="rId65" Type="http://schemas.openxmlformats.org/officeDocument/2006/relationships/hyperlink" Target="https://www.youtube.com/watch?v=OMA2Mwo0aZg" TargetMode="External"/><Relationship Id="rId1317" Type="http://schemas.openxmlformats.org/officeDocument/2006/relationships/hyperlink" Target="https://www.youtube.com/watch?v=TR58N9f6AC4" TargetMode="External"/><Relationship Id="rId68" Type="http://schemas.openxmlformats.org/officeDocument/2006/relationships/hyperlink" Target="https://www.youtube.com/watch?v=Kh8HKAxdEyw" TargetMode="External"/><Relationship Id="rId1318" Type="http://schemas.openxmlformats.org/officeDocument/2006/relationships/hyperlink" Target="https://drive.google.com/file/d/1-tYgDYMLWdyvTxHdoX4Xon8o7zjt_KDK/view?usp=drive_link" TargetMode="External"/><Relationship Id="rId67" Type="http://schemas.openxmlformats.org/officeDocument/2006/relationships/hyperlink" Target="https://drive.google.com/file/d/1Mdl0xz-p9oG-A4rbUcLYgMj9pweInNIo/view?usp=drive_link" TargetMode="External"/><Relationship Id="rId1319" Type="http://schemas.openxmlformats.org/officeDocument/2006/relationships/hyperlink" Target="https://www.youtube.com/watch?v=wqnpSzEzq1w" TargetMode="External"/><Relationship Id="rId729" Type="http://schemas.openxmlformats.org/officeDocument/2006/relationships/hyperlink" Target="https://www.youtube.com/watch?v=Se9tMUTIdgc" TargetMode="External"/><Relationship Id="rId728" Type="http://schemas.openxmlformats.org/officeDocument/2006/relationships/hyperlink" Target="https://www.youtube.com/watch?v=zvD5aT6V37w" TargetMode="External"/><Relationship Id="rId60" Type="http://schemas.openxmlformats.org/officeDocument/2006/relationships/hyperlink" Target="https://www.youtube.com/watch?v=UdIvPpEkLvA" TargetMode="External"/><Relationship Id="rId723" Type="http://schemas.openxmlformats.org/officeDocument/2006/relationships/hyperlink" Target="https://www.youtube.com/watch?v=apZt6cWdpww" TargetMode="External"/><Relationship Id="rId722" Type="http://schemas.openxmlformats.org/officeDocument/2006/relationships/hyperlink" Target="https://www.youtube.com/watch?v=0dWF35WPKfM" TargetMode="External"/><Relationship Id="rId721" Type="http://schemas.openxmlformats.org/officeDocument/2006/relationships/hyperlink" Target="https://drive.google.com/file/d/10lXEj5OR4mKlHySiT6YU1XsxuH55egC4/view?usp=drive_link" TargetMode="External"/><Relationship Id="rId720" Type="http://schemas.openxmlformats.org/officeDocument/2006/relationships/hyperlink" Target="https://www.youtube.com/watch?v=XOuD4cOeTyY" TargetMode="External"/><Relationship Id="rId727" Type="http://schemas.openxmlformats.org/officeDocument/2006/relationships/hyperlink" Target="https://drive.google.com/file/d/14j6u0Dpqsq3H7SERdlSdlge0Yzh_uj0I/view?usp=drive_link" TargetMode="External"/><Relationship Id="rId726" Type="http://schemas.openxmlformats.org/officeDocument/2006/relationships/hyperlink" Target="https://www.youtube.com/watch?v=LwkDQMb61aE" TargetMode="External"/><Relationship Id="rId725" Type="http://schemas.openxmlformats.org/officeDocument/2006/relationships/hyperlink" Target="https://www.youtube.com/watch?v=YLbMvvwYCcg" TargetMode="External"/><Relationship Id="rId724" Type="http://schemas.openxmlformats.org/officeDocument/2006/relationships/hyperlink" Target="https://drive.google.com/file/d/1-RlgEOP8L_0V5W3xsea2nCTfxvayrxTT/view?usp=drive_link" TargetMode="External"/><Relationship Id="rId69" Type="http://schemas.openxmlformats.org/officeDocument/2006/relationships/hyperlink" Target="https://www.youtube.com/watch?v=qI7MGNzpucc" TargetMode="External"/><Relationship Id="rId1310" Type="http://schemas.openxmlformats.org/officeDocument/2006/relationships/hyperlink" Target="https://www.youtube.com/watch?v=wzw9ll80Zbc" TargetMode="External"/><Relationship Id="rId1311" Type="http://schemas.openxmlformats.org/officeDocument/2006/relationships/hyperlink" Target="https://www.youtube.com/watch?v=AfTV7iSa1Eg" TargetMode="External"/><Relationship Id="rId51" Type="http://schemas.openxmlformats.org/officeDocument/2006/relationships/hyperlink" Target="https://www.youtube.com/watch?v=8S5g1vCa9PQ" TargetMode="External"/><Relationship Id="rId1301" Type="http://schemas.openxmlformats.org/officeDocument/2006/relationships/hyperlink" Target="https://drive.google.com/file/d/1ItAXNaFFAmjaNAx2DJHtb3-hhsSfGz1H/view?usp=drive_link" TargetMode="External"/><Relationship Id="rId50" Type="http://schemas.openxmlformats.org/officeDocument/2006/relationships/hyperlink" Target="https://www.youtube.com/watch?v=6xEO4BeawzA" TargetMode="External"/><Relationship Id="rId1302" Type="http://schemas.openxmlformats.org/officeDocument/2006/relationships/hyperlink" Target="https://www.youtube.com/watch?v=dIGLhLMsy2U" TargetMode="External"/><Relationship Id="rId53" Type="http://schemas.openxmlformats.org/officeDocument/2006/relationships/hyperlink" Target="https://www.youtube.com/watch?v=jJyRrIZ595c" TargetMode="External"/><Relationship Id="rId1303" Type="http://schemas.openxmlformats.org/officeDocument/2006/relationships/hyperlink" Target="https://www.youtube.com/watch?v=pOnuwt5dcLQ" TargetMode="External"/><Relationship Id="rId52" Type="http://schemas.openxmlformats.org/officeDocument/2006/relationships/hyperlink" Target="https://drive.google.com/file/d/1q7vZQ0_HSHxk_De4RyTJdzg6fB-nHw7R/view?usp=drive_link" TargetMode="External"/><Relationship Id="rId1304" Type="http://schemas.openxmlformats.org/officeDocument/2006/relationships/hyperlink" Target="https://drive.google.com/file/d/18RfwiINeDol6Ool755g-OXnuLpEURV3X/view?usp=drive_link" TargetMode="External"/><Relationship Id="rId55" Type="http://schemas.openxmlformats.org/officeDocument/2006/relationships/hyperlink" Target="https://drive.google.com/file/d/1TgBn5mp3661X30qOdgrPL1UOd-JdIEYl/view?usp=drive_link" TargetMode="External"/><Relationship Id="rId1305" Type="http://schemas.openxmlformats.org/officeDocument/2006/relationships/hyperlink" Target="https://www.youtube.com/watch?v=lfZGtjSWcQs" TargetMode="External"/><Relationship Id="rId54" Type="http://schemas.openxmlformats.org/officeDocument/2006/relationships/hyperlink" Target="https://www.youtube.com/watch?v=PoHrAnaXnMw" TargetMode="External"/><Relationship Id="rId1306" Type="http://schemas.openxmlformats.org/officeDocument/2006/relationships/hyperlink" Target="https://www.youtube.com/watch?v=nKjiPoQ5ErU" TargetMode="External"/><Relationship Id="rId57" Type="http://schemas.openxmlformats.org/officeDocument/2006/relationships/hyperlink" Target="https://www.youtube.com/watch?v=FOfUqspLjv0" TargetMode="External"/><Relationship Id="rId1307" Type="http://schemas.openxmlformats.org/officeDocument/2006/relationships/hyperlink" Target="https://drive.google.com/drive/search?q=Trigonometric%20ratios%20in%20right%20triangles" TargetMode="External"/><Relationship Id="rId56" Type="http://schemas.openxmlformats.org/officeDocument/2006/relationships/hyperlink" Target="https://www.youtube.com/watch?v=rGaM6pwqhB0" TargetMode="External"/><Relationship Id="rId1308" Type="http://schemas.openxmlformats.org/officeDocument/2006/relationships/hyperlink" Target="https://www.youtube.com/watch?v=m14GzxLO3Uc" TargetMode="External"/><Relationship Id="rId1309" Type="http://schemas.openxmlformats.org/officeDocument/2006/relationships/hyperlink" Target="https://drive.google.com/file/d/1L-hUmTt1RzA6l5sMFMr-dY4RL3vXU4-k/view" TargetMode="External"/><Relationship Id="rId719" Type="http://schemas.openxmlformats.org/officeDocument/2006/relationships/hyperlink" Target="https://www.youtube.com/watch?v=AtbZZiSLemQ" TargetMode="External"/><Relationship Id="rId718" Type="http://schemas.openxmlformats.org/officeDocument/2006/relationships/hyperlink" Target="https://drive.google.com/file/d/10QANwnJykuFBWeKlJVJm7nTQNmxdh1K9/view?usp=drive_link" TargetMode="External"/><Relationship Id="rId717" Type="http://schemas.openxmlformats.org/officeDocument/2006/relationships/hyperlink" Target="https://www.youtube.com/watch?v=ZAC0ASy4-bk" TargetMode="External"/><Relationship Id="rId712" Type="http://schemas.openxmlformats.org/officeDocument/2006/relationships/hyperlink" Target="https://drive.google.com/file/d/1GETMChNM57ViroAR9nqFsrJroC0DiVg2/view?t=12" TargetMode="External"/><Relationship Id="rId711" Type="http://schemas.openxmlformats.org/officeDocument/2006/relationships/hyperlink" Target="https://www.youtube.com/watch?v=P6lTaP0C0TI" TargetMode="External"/><Relationship Id="rId710" Type="http://schemas.openxmlformats.org/officeDocument/2006/relationships/hyperlink" Target="https://www.youtube.com/watch?v=wzw9ll80Zbc" TargetMode="External"/><Relationship Id="rId716" Type="http://schemas.openxmlformats.org/officeDocument/2006/relationships/hyperlink" Target="https://www.youtube.com/watch?v=b-7kCymoUpg" TargetMode="External"/><Relationship Id="rId715" Type="http://schemas.openxmlformats.org/officeDocument/2006/relationships/hyperlink" Target="https://drive.google.com/file/d/1v1RErF-PI5MWKLS1uU9foEo52sYI-0al/view?usp=drive_link" TargetMode="External"/><Relationship Id="rId714" Type="http://schemas.openxmlformats.org/officeDocument/2006/relationships/hyperlink" Target="https://www.youtube.com/watch?v=GpPjNJNpOEA" TargetMode="External"/><Relationship Id="rId713" Type="http://schemas.openxmlformats.org/officeDocument/2006/relationships/hyperlink" Target="https://www.youtube.com/watch?v=bh1UrCGWz1k" TargetMode="External"/><Relationship Id="rId59" Type="http://schemas.openxmlformats.org/officeDocument/2006/relationships/hyperlink" Target="https://www.youtube.com/watch?v=0oGJTQCy4cQ" TargetMode="External"/><Relationship Id="rId58" Type="http://schemas.openxmlformats.org/officeDocument/2006/relationships/hyperlink" Target="https://drive.google.com/file/d/126iL9AyZLUtgJlOaJ1G-fODk7I652I3w/view?usp=drive_link" TargetMode="External"/><Relationship Id="rId1300" Type="http://schemas.openxmlformats.org/officeDocument/2006/relationships/hyperlink" Target="https://www.youtube.com/watch?v=ophjWqPDSGs" TargetMode="External"/><Relationship Id="rId349" Type="http://schemas.openxmlformats.org/officeDocument/2006/relationships/hyperlink" Target="https://drive.google.com/file/d/1N0p_ZXGGPM_wqviSw_v5nrImF5MlOOrj/view?usp=drive_link" TargetMode="External"/><Relationship Id="rId348" Type="http://schemas.openxmlformats.org/officeDocument/2006/relationships/hyperlink" Target="https://www.youtube.com/watch?v=IhyWd5L5ZTU" TargetMode="External"/><Relationship Id="rId347" Type="http://schemas.openxmlformats.org/officeDocument/2006/relationships/hyperlink" Target="https://www.youtube.com/watch?v=ToF7fipLLUo" TargetMode="External"/><Relationship Id="rId346" Type="http://schemas.openxmlformats.org/officeDocument/2006/relationships/hyperlink" Target="https://drive.google.com/file/d/1NATylvtESn2K4zy_M_Zy1A5DG1ufk5WO/view?usp=drive_link" TargetMode="External"/><Relationship Id="rId341" Type="http://schemas.openxmlformats.org/officeDocument/2006/relationships/hyperlink" Target="https://www.youtube.com/watch?v=XChok8XlF90" TargetMode="External"/><Relationship Id="rId340" Type="http://schemas.openxmlformats.org/officeDocument/2006/relationships/hyperlink" Target="https://drive.google.com/file/d/16NXohS87fdLuyyXaD-bISgdXVp9BThV7/view?usp=drive_link" TargetMode="External"/><Relationship Id="rId345" Type="http://schemas.openxmlformats.org/officeDocument/2006/relationships/hyperlink" Target="https://www.youtube.com/watch?v=umw0LlKux3o" TargetMode="External"/><Relationship Id="rId344" Type="http://schemas.openxmlformats.org/officeDocument/2006/relationships/hyperlink" Target="https://www.youtube.com/watch?v=ey_b3aPsRl8" TargetMode="External"/><Relationship Id="rId343" Type="http://schemas.openxmlformats.org/officeDocument/2006/relationships/hyperlink" Target="https://drive.google.com/file/d/1GFHfm3ifFOZSk5lPMwf0_xDCxdcjBwtO/view?usp=drive_link" TargetMode="External"/><Relationship Id="rId342" Type="http://schemas.openxmlformats.org/officeDocument/2006/relationships/hyperlink" Target="https://www.youtube.com/watch?v=fnaUwbN92Ko" TargetMode="External"/><Relationship Id="rId338" Type="http://schemas.openxmlformats.org/officeDocument/2006/relationships/hyperlink" Target="https://www.youtube.com/watch?v=_hrN4rVCOfI" TargetMode="External"/><Relationship Id="rId337" Type="http://schemas.openxmlformats.org/officeDocument/2006/relationships/hyperlink" Target="https://drive.google.com/file/d/11iJHr0mdHPyYXa4WX2HGEgeamev3qoHk/view?usp=drive_link" TargetMode="External"/><Relationship Id="rId336" Type="http://schemas.openxmlformats.org/officeDocument/2006/relationships/hyperlink" Target="https://www.youtube.com/watch?v=J3GpwI1Sz9Q" TargetMode="External"/><Relationship Id="rId335" Type="http://schemas.openxmlformats.org/officeDocument/2006/relationships/hyperlink" Target="https://www.youtube.com/watch?v=2IFItASxDVo" TargetMode="External"/><Relationship Id="rId339" Type="http://schemas.openxmlformats.org/officeDocument/2006/relationships/hyperlink" Target="https://www.youtube.com/watch?v=3DN7bIvqApM" TargetMode="External"/><Relationship Id="rId330" Type="http://schemas.openxmlformats.org/officeDocument/2006/relationships/hyperlink" Target="https://www.youtube.com/watch?v=wQqRQmkWo3A" TargetMode="External"/><Relationship Id="rId334" Type="http://schemas.openxmlformats.org/officeDocument/2006/relationships/hyperlink" Target="https://drive.google.com/file/d/1wNw4Df_o7HTbMX_ISkmRYpBVAQtuqRhf/view?usp=drive_link" TargetMode="External"/><Relationship Id="rId333" Type="http://schemas.openxmlformats.org/officeDocument/2006/relationships/hyperlink" Target="https://www.youtube.com/watch?v=AcL8j8GLePI" TargetMode="External"/><Relationship Id="rId332" Type="http://schemas.openxmlformats.org/officeDocument/2006/relationships/hyperlink" Target="https://www.youtube.com/watch?v=ojFuf9RYmzI" TargetMode="External"/><Relationship Id="rId331" Type="http://schemas.openxmlformats.org/officeDocument/2006/relationships/hyperlink" Target="https://drive.google.com/file/d/15n0ThKT8MSx7PY4diheEQ0aqDuJat87o/view?usp=drive_link" TargetMode="External"/><Relationship Id="rId370" Type="http://schemas.openxmlformats.org/officeDocument/2006/relationships/hyperlink" Target="https://drive.google.com/file/d/1H2k28V-6TalGp4YdRfyYTwLN4aBEre4m/view?usp=drive_link" TargetMode="External"/><Relationship Id="rId369" Type="http://schemas.openxmlformats.org/officeDocument/2006/relationships/hyperlink" Target="https://www.youtube.com/watch?v=Jxiq18Q2Ytw" TargetMode="External"/><Relationship Id="rId368" Type="http://schemas.openxmlformats.org/officeDocument/2006/relationships/hyperlink" Target="https://www.youtube.com/watch?v=kd_77f-MIJw" TargetMode="External"/><Relationship Id="rId363" Type="http://schemas.openxmlformats.org/officeDocument/2006/relationships/hyperlink" Target="https://www.youtube.com/watch?v=g2wN9Lo-IMw" TargetMode="External"/><Relationship Id="rId362" Type="http://schemas.openxmlformats.org/officeDocument/2006/relationships/hyperlink" Target="https://www.youtube.com/watch?v=NiZFhXCnF3c" TargetMode="External"/><Relationship Id="rId361" Type="http://schemas.openxmlformats.org/officeDocument/2006/relationships/hyperlink" Target="https://drive.google.com/file/d/15ME_JRLTxjMjwuGu0qaIdCb2oCdFKJL1/view?usp=drive_link" TargetMode="External"/><Relationship Id="rId360" Type="http://schemas.openxmlformats.org/officeDocument/2006/relationships/hyperlink" Target="https://www.youtube.com/watch?v=GUk3HDTgCls" TargetMode="External"/><Relationship Id="rId367" Type="http://schemas.openxmlformats.org/officeDocument/2006/relationships/hyperlink" Target="https://drive.google.com/file/d/1nm5w8ZNx2Golyh7SwHVicoEwdS-WCRjA/view?usp=drive_link" TargetMode="External"/><Relationship Id="rId366" Type="http://schemas.openxmlformats.org/officeDocument/2006/relationships/hyperlink" Target="https://www.youtube.com/watch?v=swIeps7Qpgc" TargetMode="External"/><Relationship Id="rId365" Type="http://schemas.openxmlformats.org/officeDocument/2006/relationships/hyperlink" Target="https://www.youtube.com/watch?v=JQlOvhAz8so" TargetMode="External"/><Relationship Id="rId364" Type="http://schemas.openxmlformats.org/officeDocument/2006/relationships/hyperlink" Target="https://drive.google.com/file/d/1T6no35rHeecLtQ5-RQU41I_A41OEp5HR/view?usp=drive_link" TargetMode="External"/><Relationship Id="rId95" Type="http://schemas.openxmlformats.org/officeDocument/2006/relationships/hyperlink" Target="https://www.youtube.com/watch?v=LOf8bfjiLow" TargetMode="External"/><Relationship Id="rId94" Type="http://schemas.openxmlformats.org/officeDocument/2006/relationships/hyperlink" Target="https://drive.google.com/file/d/1bkKxemetEzhQoLvYHvPjid5FPX8Ale2y/view?usp=drive_link" TargetMode="External"/><Relationship Id="rId97" Type="http://schemas.openxmlformats.org/officeDocument/2006/relationships/hyperlink" Target="https://drive.google.com/file/d/1lPsQJ1v6q6DkBAul96tOpaaW77lRRAcy/view?usp=drive_link" TargetMode="External"/><Relationship Id="rId96" Type="http://schemas.openxmlformats.org/officeDocument/2006/relationships/hyperlink" Target="https://www.youtube.com/watch?v=rf32IxqutYA" TargetMode="External"/><Relationship Id="rId99" Type="http://schemas.openxmlformats.org/officeDocument/2006/relationships/hyperlink" Target="https://www.youtube.com/watch?v=jQ8e125p6AA" TargetMode="External"/><Relationship Id="rId98" Type="http://schemas.openxmlformats.org/officeDocument/2006/relationships/hyperlink" Target="https://www.youtube.com/watch?v=OU9sWHk_dlw" TargetMode="External"/><Relationship Id="rId91" Type="http://schemas.openxmlformats.org/officeDocument/2006/relationships/hyperlink" Target="https://drive.google.com/file/d/10io3GnOMfWiYniYaoA9hdiYrWx3epBkI/view?usp=drive_link" TargetMode="External"/><Relationship Id="rId90" Type="http://schemas.openxmlformats.org/officeDocument/2006/relationships/hyperlink" Target="https://www.youtube.com/watch?v=tb6pM90reRA" TargetMode="External"/><Relationship Id="rId93" Type="http://schemas.openxmlformats.org/officeDocument/2006/relationships/hyperlink" Target="https://www.youtube.com/watch?v=pfIcFANK2Ww" TargetMode="External"/><Relationship Id="rId92" Type="http://schemas.openxmlformats.org/officeDocument/2006/relationships/hyperlink" Target="https://www.youtube.com/watch?v=8Ryfe82DTcM" TargetMode="External"/><Relationship Id="rId359" Type="http://schemas.openxmlformats.org/officeDocument/2006/relationships/hyperlink" Target="https://www.youtube.com/watch?v=xF_hJaXUNfE" TargetMode="External"/><Relationship Id="rId358" Type="http://schemas.openxmlformats.org/officeDocument/2006/relationships/hyperlink" Target="https://drive.google.com/file/d/1k6axa3mkvOPw6XGZ-b-67GaStPp8AH-5/view?usp=drive_link" TargetMode="External"/><Relationship Id="rId357" Type="http://schemas.openxmlformats.org/officeDocument/2006/relationships/hyperlink" Target="https://www.youtube.com/watch?v=RGJf3IduePY" TargetMode="External"/><Relationship Id="rId352" Type="http://schemas.openxmlformats.org/officeDocument/2006/relationships/hyperlink" Target="https://drive.google.com/file/d/1lXAIFfR-y7ZPwg52rkolQWddgy-qdL0z/view?usp=drive_link" TargetMode="External"/><Relationship Id="rId351" Type="http://schemas.openxmlformats.org/officeDocument/2006/relationships/hyperlink" Target="https://www.youtube.com/watch?v=Qq4L9DSzNwA" TargetMode="External"/><Relationship Id="rId350" Type="http://schemas.openxmlformats.org/officeDocument/2006/relationships/hyperlink" Target="https://www.youtube.com/watch?v=UFefkVhUZMY" TargetMode="External"/><Relationship Id="rId356" Type="http://schemas.openxmlformats.org/officeDocument/2006/relationships/hyperlink" Target="https://www.youtube.com/watch?v=ToF7fipLLUo" TargetMode="External"/><Relationship Id="rId355" Type="http://schemas.openxmlformats.org/officeDocument/2006/relationships/hyperlink" Target="https://drive.google.com/file/d/1sYrhO9pJWO1rPNlSgec1AQQWzE-kB1at/view?usp=drive_link" TargetMode="External"/><Relationship Id="rId354" Type="http://schemas.openxmlformats.org/officeDocument/2006/relationships/hyperlink" Target="https://www.youtube.com/watch?v=RgA2Lj1Cw1g" TargetMode="External"/><Relationship Id="rId353" Type="http://schemas.openxmlformats.org/officeDocument/2006/relationships/hyperlink" Target="https://www.youtube.com/watch?v=pBh3EA4oINM" TargetMode="External"/><Relationship Id="rId1378" Type="http://schemas.openxmlformats.org/officeDocument/2006/relationships/hyperlink" Target="https://www.youtube.com/watch?v=ZDcGfedYgL4" TargetMode="External"/><Relationship Id="rId1379" Type="http://schemas.openxmlformats.org/officeDocument/2006/relationships/hyperlink" Target="https://drive.google.com/file/d/1Cq3-I1rDw6Gqn9pnCh1R_agJ81jywXTL/view?usp=drive_link" TargetMode="External"/><Relationship Id="rId305" Type="http://schemas.openxmlformats.org/officeDocument/2006/relationships/hyperlink" Target="https://www.youtube.com/watch?v=RdehfQJ8i_0" TargetMode="External"/><Relationship Id="rId789" Type="http://schemas.openxmlformats.org/officeDocument/2006/relationships/hyperlink" Target="https://www.youtube.com/watch?v=Hitmdp9nTzE" TargetMode="External"/><Relationship Id="rId304" Type="http://schemas.openxmlformats.org/officeDocument/2006/relationships/hyperlink" Target="https://drive.google.com/file/d/1VusGm5PPVc4YH7xK0g5LcWIW4cVdz-Bc/view?usp=drive_link" TargetMode="External"/><Relationship Id="rId788" Type="http://schemas.openxmlformats.org/officeDocument/2006/relationships/hyperlink" Target="https://www.youtube.com/watch?v=4vNloi-zNjU" TargetMode="External"/><Relationship Id="rId303" Type="http://schemas.openxmlformats.org/officeDocument/2006/relationships/hyperlink" Target="https://www.youtube.com/watch?v=tmHfFRSkRQE" TargetMode="External"/><Relationship Id="rId787" Type="http://schemas.openxmlformats.org/officeDocument/2006/relationships/hyperlink" Target="https://drive.google.com/file/d/1uzRY0ugH9VhIkl8XoSWza2seolbk8NRj/view" TargetMode="External"/><Relationship Id="rId302" Type="http://schemas.openxmlformats.org/officeDocument/2006/relationships/hyperlink" Target="https://www.youtube.com/watch?v=u4gNPP_s7Vg" TargetMode="External"/><Relationship Id="rId786" Type="http://schemas.openxmlformats.org/officeDocument/2006/relationships/hyperlink" Target="https://www.youtube.com/watch?v=JaxsSnzqDEI" TargetMode="External"/><Relationship Id="rId309" Type="http://schemas.openxmlformats.org/officeDocument/2006/relationships/hyperlink" Target="https://www.youtube.com/watch?v=yYpd4mLsYs0" TargetMode="External"/><Relationship Id="rId308" Type="http://schemas.openxmlformats.org/officeDocument/2006/relationships/hyperlink" Target="https://www.youtube.com/watch?v=ht1-U6UudUM" TargetMode="External"/><Relationship Id="rId307" Type="http://schemas.openxmlformats.org/officeDocument/2006/relationships/hyperlink" Target="https://drive.google.com/file/d/1DP-X4V3f7QRTOKcdsbHKYIjXxQZDp9Tr/view?usp=drive_link" TargetMode="External"/><Relationship Id="rId306" Type="http://schemas.openxmlformats.org/officeDocument/2006/relationships/hyperlink" Target="https://www.youtube.com/watch?v=OosFkpVitYI" TargetMode="External"/><Relationship Id="rId781" Type="http://schemas.openxmlformats.org/officeDocument/2006/relationships/hyperlink" Target="https://drive.google.com/file/d/1XXPPAuhWIqliedL7YxXxnkHWfM_QWDJ8/view?usp=drive_link" TargetMode="External"/><Relationship Id="rId1370" Type="http://schemas.openxmlformats.org/officeDocument/2006/relationships/hyperlink" Target="https://drive.google.com/file/d/12_2ZPc475XfrzEKv62tVn3o9PguE06ms/view?usp=drive_link" TargetMode="External"/><Relationship Id="rId780" Type="http://schemas.openxmlformats.org/officeDocument/2006/relationships/hyperlink" Target="https://www.youtube.com/watch?v=JlhbUkZYASk" TargetMode="External"/><Relationship Id="rId1371" Type="http://schemas.openxmlformats.org/officeDocument/2006/relationships/hyperlink" Target="https://www.youtube.com/watch?v=OpmEm4PgLpU" TargetMode="External"/><Relationship Id="rId1372" Type="http://schemas.openxmlformats.org/officeDocument/2006/relationships/hyperlink" Target="https://www.youtube.com/watch?v=508vOEBM3HY" TargetMode="External"/><Relationship Id="rId1373" Type="http://schemas.openxmlformats.org/officeDocument/2006/relationships/hyperlink" Target="https://drive.google.com/file/d/1m3l0AINhxD90UdGMsFcHa4JhatL9LYAh/view?usp=drive_link" TargetMode="External"/><Relationship Id="rId301" Type="http://schemas.openxmlformats.org/officeDocument/2006/relationships/hyperlink" Target="https://drive.google.com/file/d/1b2xZbGzUngfdde-36EFAC9hm8c1Pe52c/view?usp=drive_link" TargetMode="External"/><Relationship Id="rId785" Type="http://schemas.openxmlformats.org/officeDocument/2006/relationships/hyperlink" Target="https://www.youtube.com/watch?v=08oYmeSe0co" TargetMode="External"/><Relationship Id="rId1374" Type="http://schemas.openxmlformats.org/officeDocument/2006/relationships/hyperlink" Target="https://www.youtube.com/watch?v=O4Qnsubo2tg" TargetMode="External"/><Relationship Id="rId300" Type="http://schemas.openxmlformats.org/officeDocument/2006/relationships/hyperlink" Target="https://www.youtube.com/watch?v=pYSGAgGa5W0" TargetMode="External"/><Relationship Id="rId784" Type="http://schemas.openxmlformats.org/officeDocument/2006/relationships/hyperlink" Target="https://drive.google.com/file/d/15SkZX-YDemK-whTllt_jjqGs12zHnIQr/view?usp=drive_link" TargetMode="External"/><Relationship Id="rId1375" Type="http://schemas.openxmlformats.org/officeDocument/2006/relationships/hyperlink" Target="https://www.youtube.com/watch?v=uPmwYvLibCk" TargetMode="External"/><Relationship Id="rId783" Type="http://schemas.openxmlformats.org/officeDocument/2006/relationships/hyperlink" Target="https://www.youtube.com/watch?v=k4VYf2mA1oA" TargetMode="External"/><Relationship Id="rId1376" Type="http://schemas.openxmlformats.org/officeDocument/2006/relationships/hyperlink" Target="https://drive.google.com/file/d/1hDXZpbp3NJLVawxL2nP5B36YrBvbjpHb/view?usp=drive_link" TargetMode="External"/><Relationship Id="rId782" Type="http://schemas.openxmlformats.org/officeDocument/2006/relationships/hyperlink" Target="https://www.youtube.com/watch?v=3rR1Cw-8vUA" TargetMode="External"/><Relationship Id="rId1377" Type="http://schemas.openxmlformats.org/officeDocument/2006/relationships/hyperlink" Target="https://www.youtube.com/watch?v=6zWPgvEMVlE" TargetMode="External"/><Relationship Id="rId1367" Type="http://schemas.openxmlformats.org/officeDocument/2006/relationships/hyperlink" Target="https://drive.google.com/file/d/1flmoQhwjs0Vrz34JDTS_eCQ9gm4crexN/view?usp=drive_link" TargetMode="External"/><Relationship Id="rId1368" Type="http://schemas.openxmlformats.org/officeDocument/2006/relationships/hyperlink" Target="https://www.youtube.com/watch?v=4qkS1iGX9Xk" TargetMode="External"/><Relationship Id="rId1369" Type="http://schemas.openxmlformats.org/officeDocument/2006/relationships/hyperlink" Target="https://www.youtube.com/watch?v=FQrBpKFU0A8" TargetMode="External"/><Relationship Id="rId778" Type="http://schemas.openxmlformats.org/officeDocument/2006/relationships/hyperlink" Target="https://drive.google.com/file/d/1TyNpru9Apm21tCc4_uayyx1bsg4BtGEU/view?usp=drive_link" TargetMode="External"/><Relationship Id="rId777" Type="http://schemas.openxmlformats.org/officeDocument/2006/relationships/hyperlink" Target="https://www.youtube.com/watch?v=uau5K2-5hI4" TargetMode="External"/><Relationship Id="rId776" Type="http://schemas.openxmlformats.org/officeDocument/2006/relationships/hyperlink" Target="https://www.youtube.com/watch?v=AntQBDFOjUw" TargetMode="External"/><Relationship Id="rId775" Type="http://schemas.openxmlformats.org/officeDocument/2006/relationships/hyperlink" Target="https://drive.google.com/file/d/1Ficfi305ePiY8TLZ57E7cr4dvQ7ZirM0/view?usp=drive_link" TargetMode="External"/><Relationship Id="rId779" Type="http://schemas.openxmlformats.org/officeDocument/2006/relationships/hyperlink" Target="https://www.youtube.com/watch?v=Co-01Vtzno8" TargetMode="External"/><Relationship Id="rId770" Type="http://schemas.openxmlformats.org/officeDocument/2006/relationships/hyperlink" Target="https://www.youtube.com/watch?v=psEnE_1GB7A" TargetMode="External"/><Relationship Id="rId1360" Type="http://schemas.openxmlformats.org/officeDocument/2006/relationships/hyperlink" Target="https://www.youtube.com/watch?v=ht1-U6UudUM" TargetMode="External"/><Relationship Id="rId1361" Type="http://schemas.openxmlformats.org/officeDocument/2006/relationships/hyperlink" Target="https://www.youtube.com/watch?v=3AN-v0MO6kc" TargetMode="External"/><Relationship Id="rId1362" Type="http://schemas.openxmlformats.org/officeDocument/2006/relationships/hyperlink" Target="https://drive.google.com/file/d/1CraHGP_2yEPRFrqQjMUJ4ZkQcCiYWpLo/view" TargetMode="External"/><Relationship Id="rId774" Type="http://schemas.openxmlformats.org/officeDocument/2006/relationships/hyperlink" Target="https://www.youtube.com/watch?v=hwzGeWI78yY" TargetMode="External"/><Relationship Id="rId1363" Type="http://schemas.openxmlformats.org/officeDocument/2006/relationships/hyperlink" Target="https://www.youtube.com/watch?v=8bK-xfh8-rY" TargetMode="External"/><Relationship Id="rId773" Type="http://schemas.openxmlformats.org/officeDocument/2006/relationships/hyperlink" Target="https://www.youtube.com/watch?v=XOs9vVmzE70" TargetMode="External"/><Relationship Id="rId1364" Type="http://schemas.openxmlformats.org/officeDocument/2006/relationships/hyperlink" Target="https://www.youtube.com/watch?v=JoQbj8rwyGI" TargetMode="External"/><Relationship Id="rId772" Type="http://schemas.openxmlformats.org/officeDocument/2006/relationships/hyperlink" Target="https://drive.google.com/file/d/1Ka8EYf3V0I5gYGVbzaDpqd2KW73J7TL1/view?usp=drive_link" TargetMode="External"/><Relationship Id="rId1365" Type="http://schemas.openxmlformats.org/officeDocument/2006/relationships/hyperlink" Target="https://drive.google.com/file/d/15HsFUC-ODfHrJuMDNPEaGzWMkX3EoRzG/view?usp=drive_link" TargetMode="External"/><Relationship Id="rId771" Type="http://schemas.openxmlformats.org/officeDocument/2006/relationships/hyperlink" Target="https://www.youtube.com/watch?v=XZAuadOx9cI" TargetMode="External"/><Relationship Id="rId1366" Type="http://schemas.openxmlformats.org/officeDocument/2006/relationships/hyperlink" Target="https://www.youtube.com/watch?v=nMprZ4ftgnI" TargetMode="External"/><Relationship Id="rId327" Type="http://schemas.openxmlformats.org/officeDocument/2006/relationships/hyperlink" Target="https://www.youtube.com/watch?v=8zYRWSlNClc" TargetMode="External"/><Relationship Id="rId326" Type="http://schemas.openxmlformats.org/officeDocument/2006/relationships/hyperlink" Target="https://www.youtube.com/watch?v=6zWPgvEMVlE" TargetMode="External"/><Relationship Id="rId325" Type="http://schemas.openxmlformats.org/officeDocument/2006/relationships/hyperlink" Target="https://drive.google.com/file/d/1-Vjg65zxp9QeV55SbJPADe8c-lijsNiB/view?usp=drive_link" TargetMode="External"/><Relationship Id="rId324" Type="http://schemas.openxmlformats.org/officeDocument/2006/relationships/hyperlink" Target="https://www.youtube.com/watch?v=7w8cdKZTgPY" TargetMode="External"/><Relationship Id="rId329" Type="http://schemas.openxmlformats.org/officeDocument/2006/relationships/hyperlink" Target="https://www.youtube.com/watch?v=v9Evg2tBdRk" TargetMode="External"/><Relationship Id="rId1390" Type="http://schemas.openxmlformats.org/officeDocument/2006/relationships/hyperlink" Target="https://www.youtube.com/watch?v=UmikUAXynTc" TargetMode="External"/><Relationship Id="rId328" Type="http://schemas.openxmlformats.org/officeDocument/2006/relationships/hyperlink" Target="https://drive.google.com/file/d/1f31XMz8jrUUEhACKSOH-YvSZK6tS4VIV/view?usp=drive_link" TargetMode="External"/><Relationship Id="rId1391" Type="http://schemas.openxmlformats.org/officeDocument/2006/relationships/hyperlink" Target="https://drive.google.com/file/d/1Gw5fXR1R-IGwteti6aL9m6j8ZoZZ084q/view?usp=drive_link" TargetMode="External"/><Relationship Id="rId1392" Type="http://schemas.openxmlformats.org/officeDocument/2006/relationships/hyperlink" Target="https://www.youtube.com/watch?v=4C_q3GTX6Vc" TargetMode="External"/><Relationship Id="rId1393" Type="http://schemas.openxmlformats.org/officeDocument/2006/relationships/hyperlink" Target="https://drive.google.com/file/d/1C6h-ObcjlQnjspG7lfMOs_YnB9lj2cmJ/view?usp=drive_link" TargetMode="External"/><Relationship Id="rId1394" Type="http://schemas.openxmlformats.org/officeDocument/2006/relationships/hyperlink" Target="https://www.youtube.com/watch?v=Y13YZ3vyphs" TargetMode="External"/><Relationship Id="rId1395" Type="http://schemas.openxmlformats.org/officeDocument/2006/relationships/hyperlink" Target="https://drive.google.com/file/d/19LvCZYLpastpK2sg-pwLAUU4DV-jR7d3/view?usp=drive_link" TargetMode="External"/><Relationship Id="rId323" Type="http://schemas.openxmlformats.org/officeDocument/2006/relationships/hyperlink" Target="https://www.youtube.com/watch?v=O4Qnsubo2tg" TargetMode="External"/><Relationship Id="rId1396" Type="http://schemas.openxmlformats.org/officeDocument/2006/relationships/hyperlink" Target="https://www.youtube.com/watch?v=ToF7fipLLUo" TargetMode="External"/><Relationship Id="rId322" Type="http://schemas.openxmlformats.org/officeDocument/2006/relationships/hyperlink" Target="https://drive.google.com/file/d/1EpDWpXz_9AT_06HKCLMK6m1qQx0idvIZ/view?usp=drive_link" TargetMode="External"/><Relationship Id="rId1397" Type="http://schemas.openxmlformats.org/officeDocument/2006/relationships/hyperlink" Target="https://www.youtube.com/watch?v=00O25c_Gpuw" TargetMode="External"/><Relationship Id="rId321" Type="http://schemas.openxmlformats.org/officeDocument/2006/relationships/hyperlink" Target="https://www.youtube.com/watch?v=4lgO42tt4B8" TargetMode="External"/><Relationship Id="rId1398" Type="http://schemas.openxmlformats.org/officeDocument/2006/relationships/hyperlink" Target="https://drive.google.com/file/d/1kdiH6odDZ5fmJWbYNFOzb7yijS61h2JL/view?usp=drive_link" TargetMode="External"/><Relationship Id="rId320" Type="http://schemas.openxmlformats.org/officeDocument/2006/relationships/hyperlink" Target="https://www.youtube.com/watch?v=OpmEm4PgLpU" TargetMode="External"/><Relationship Id="rId1399" Type="http://schemas.openxmlformats.org/officeDocument/2006/relationships/hyperlink" Target="https://www.youtube.com/watch?v=UFefkVhUZMY" TargetMode="External"/><Relationship Id="rId1389" Type="http://schemas.openxmlformats.org/officeDocument/2006/relationships/hyperlink" Target="https://www.youtube.com/watch?v=_hrN4rVCOfI" TargetMode="External"/><Relationship Id="rId316" Type="http://schemas.openxmlformats.org/officeDocument/2006/relationships/hyperlink" Target="https://drive.google.com/file/d/1QrWtok1o7OgDiggYWEx20VQe_n_9hBhm/view?usp=drive_link" TargetMode="External"/><Relationship Id="rId315" Type="http://schemas.openxmlformats.org/officeDocument/2006/relationships/hyperlink" Target="https://www.youtube.com/watch?v=x6EwxlDBC7s" TargetMode="External"/><Relationship Id="rId799" Type="http://schemas.openxmlformats.org/officeDocument/2006/relationships/hyperlink" Target="https://drive.google.com/file/d/1aPr-mnST_6AH3pg9_TiPQQUX1gMwPOr0/view?usp=drive_link" TargetMode="External"/><Relationship Id="rId314" Type="http://schemas.openxmlformats.org/officeDocument/2006/relationships/hyperlink" Target="https://www.youtube.com/watch?v=KFgvOQtH0Z0" TargetMode="External"/><Relationship Id="rId798" Type="http://schemas.openxmlformats.org/officeDocument/2006/relationships/hyperlink" Target="https://www.youtube.com/watch?v=F7KcNu1OkSg" TargetMode="External"/><Relationship Id="rId313" Type="http://schemas.openxmlformats.org/officeDocument/2006/relationships/hyperlink" Target="https://drive.google.com/file/d/1afJYjQIQgek5aTiru1DVxvyx7_giaGvQ/view?usp=drive_link" TargetMode="External"/><Relationship Id="rId797" Type="http://schemas.openxmlformats.org/officeDocument/2006/relationships/hyperlink" Target="https://www.youtube.com/watch?v=aLs1Jg7pmW4" TargetMode="External"/><Relationship Id="rId319" Type="http://schemas.openxmlformats.org/officeDocument/2006/relationships/hyperlink" Target="https://drive.google.com/file/d/1wsytDwKazE1JXycd4f_Um9T8s9OYXUQq/view?usp=drive_link" TargetMode="External"/><Relationship Id="rId318" Type="http://schemas.openxmlformats.org/officeDocument/2006/relationships/hyperlink" Target="https://www.youtube.com/watch?v=Xajo3_vH1-0" TargetMode="External"/><Relationship Id="rId317" Type="http://schemas.openxmlformats.org/officeDocument/2006/relationships/hyperlink" Target="https://www.youtube.com/watch?v=4qkS1iGX9Xk" TargetMode="External"/><Relationship Id="rId1380" Type="http://schemas.openxmlformats.org/officeDocument/2006/relationships/hyperlink" Target="https://www.youtube.com/watch?v=v9Evg2tBdRk" TargetMode="External"/><Relationship Id="rId792" Type="http://schemas.openxmlformats.org/officeDocument/2006/relationships/hyperlink" Target="https://www.youtube.com/watch?v=NUEzsA2QPhI" TargetMode="External"/><Relationship Id="rId1381" Type="http://schemas.openxmlformats.org/officeDocument/2006/relationships/hyperlink" Target="https://www.youtube.com/watch?v=TFSr18t6UUI" TargetMode="External"/><Relationship Id="rId791" Type="http://schemas.openxmlformats.org/officeDocument/2006/relationships/hyperlink" Target="https://www.youtube.com/watch?v=V68yeN9-mH4" TargetMode="External"/><Relationship Id="rId1382" Type="http://schemas.openxmlformats.org/officeDocument/2006/relationships/hyperlink" Target="https://drive.google.com/file/d/1JMNjbOSOSL9tHhOKkAR_KAqzJvXzWtSj/view?usp=drive_link" TargetMode="External"/><Relationship Id="rId790" Type="http://schemas.openxmlformats.org/officeDocument/2006/relationships/hyperlink" Target="https://drive.google.com/file/d/1-voWA5e5xgmzzEj2Rs7RX6Z86tRUyfvu/view?usp=drive_link" TargetMode="External"/><Relationship Id="rId1383" Type="http://schemas.openxmlformats.org/officeDocument/2006/relationships/hyperlink" Target="https://www.youtube.com/watch?v=ojFuf9RYmzI" TargetMode="External"/><Relationship Id="rId1384" Type="http://schemas.openxmlformats.org/officeDocument/2006/relationships/hyperlink" Target="https://www.youtube.com/watch?v=NME-H19D2DA" TargetMode="External"/><Relationship Id="rId312" Type="http://schemas.openxmlformats.org/officeDocument/2006/relationships/hyperlink" Target="https://www.youtube.com/watch?v=Us8DUTTCDi8" TargetMode="External"/><Relationship Id="rId796" Type="http://schemas.openxmlformats.org/officeDocument/2006/relationships/hyperlink" Target="https://drive.google.com/file/d/1oCdvJxh_oHXQOnW7H_az99f1FJN9Npbq/view?usp=drive_link" TargetMode="External"/><Relationship Id="rId1385" Type="http://schemas.openxmlformats.org/officeDocument/2006/relationships/hyperlink" Target="https://drive.google.com/file/d/1coaXaK6Pee6LSBkoJE7hIbrdpR7uBout/view?usp=drive_link" TargetMode="External"/><Relationship Id="rId311" Type="http://schemas.openxmlformats.org/officeDocument/2006/relationships/hyperlink" Target="https://www.youtube.com/watch?v=8bK-xfh8-rY" TargetMode="External"/><Relationship Id="rId795" Type="http://schemas.openxmlformats.org/officeDocument/2006/relationships/hyperlink" Target="https://www.youtube.com/watch?v=GnK878rU39g" TargetMode="External"/><Relationship Id="rId1386" Type="http://schemas.openxmlformats.org/officeDocument/2006/relationships/hyperlink" Target="https://www.youtube.com/watch?v=2IFItASxDVo" TargetMode="External"/><Relationship Id="rId310" Type="http://schemas.openxmlformats.org/officeDocument/2006/relationships/hyperlink" Target="https://drive.google.com/file/d/1rWG8wqrWn0KiEKdu31aosSQNEKOHD2m5/view?usp=drive_link" TargetMode="External"/><Relationship Id="rId794" Type="http://schemas.openxmlformats.org/officeDocument/2006/relationships/hyperlink" Target="https://www.youtube.com/watch?v=VvG5N10pFtk" TargetMode="External"/><Relationship Id="rId1387" Type="http://schemas.openxmlformats.org/officeDocument/2006/relationships/hyperlink" Target="https://www.youtube.com/watch?v=6TysUaPwSAk" TargetMode="External"/><Relationship Id="rId793" Type="http://schemas.openxmlformats.org/officeDocument/2006/relationships/hyperlink" Target="https://drive.google.com/file/d/1IYhi-yWUbk76agFfWVRgi40U4p6qT0cE/view?usp=drive_link" TargetMode="External"/><Relationship Id="rId1388" Type="http://schemas.openxmlformats.org/officeDocument/2006/relationships/hyperlink" Target="https://drive.google.com/file/d/1mJhfPEuNt2uxTkiF8ugML71bt44vVZ15/view?usp=drive_link" TargetMode="External"/><Relationship Id="rId297" Type="http://schemas.openxmlformats.org/officeDocument/2006/relationships/hyperlink" Target="https://www.youtube.com/watch?v=k6_jjoQlviA" TargetMode="External"/><Relationship Id="rId296" Type="http://schemas.openxmlformats.org/officeDocument/2006/relationships/hyperlink" Target="https://www.youtube.com/watch?v=UowtpOGBf-U" TargetMode="External"/><Relationship Id="rId295" Type="http://schemas.openxmlformats.org/officeDocument/2006/relationships/hyperlink" Target="https://drive.google.com/file/d/1E9Du3E_g-bljqHY9U-De4d-0mlUstQ02/view?usp=drive_link" TargetMode="External"/><Relationship Id="rId294" Type="http://schemas.openxmlformats.org/officeDocument/2006/relationships/hyperlink" Target="https://www.youtube.com/watch?v=INmmmzhlr8g" TargetMode="External"/><Relationship Id="rId299" Type="http://schemas.openxmlformats.org/officeDocument/2006/relationships/hyperlink" Target="https://www.youtube.com/watch?v=AwuRgA_A-Rs" TargetMode="External"/><Relationship Id="rId298" Type="http://schemas.openxmlformats.org/officeDocument/2006/relationships/hyperlink" Target="https://drive.google.com/file/d/1_TwVolkA2AudNoSxlODChseSZBLiT4px/view?usp=drive_link" TargetMode="External"/><Relationship Id="rId271" Type="http://schemas.openxmlformats.org/officeDocument/2006/relationships/hyperlink" Target="https://drive.google.com/file/d/1fJeE2dxAeEwEIztuDUpbvLJ22YFXePM0/view?usp=drive_link" TargetMode="External"/><Relationship Id="rId270" Type="http://schemas.openxmlformats.org/officeDocument/2006/relationships/hyperlink" Target="https://www.youtube.com/watch?v=ZAC0ASy4-bk" TargetMode="External"/><Relationship Id="rId269" Type="http://schemas.openxmlformats.org/officeDocument/2006/relationships/hyperlink" Target="https://www.youtube.com/watch?v=b-7kCymoUpg" TargetMode="External"/><Relationship Id="rId264" Type="http://schemas.openxmlformats.org/officeDocument/2006/relationships/hyperlink" Target="https://www.youtube.com/watch?v=vlkKJdLcv5o" TargetMode="External"/><Relationship Id="rId263" Type="http://schemas.openxmlformats.org/officeDocument/2006/relationships/hyperlink" Target="https://www.youtube.com/watch?v=m6ByHObCs6Y" TargetMode="External"/><Relationship Id="rId262" Type="http://schemas.openxmlformats.org/officeDocument/2006/relationships/hyperlink" Target="https://drive.google.com/file/d/1HweQxdvq7w_pc5yVpRvmJhz4v2xyXPhL/view?usp=drive_link" TargetMode="External"/><Relationship Id="rId261" Type="http://schemas.openxmlformats.org/officeDocument/2006/relationships/hyperlink" Target="https://www.youtube.com/watch?v=Yamm_y9HwqM" TargetMode="External"/><Relationship Id="rId268" Type="http://schemas.openxmlformats.org/officeDocument/2006/relationships/hyperlink" Target="https://drive.google.com/file/d/1zc7LcvxO6ZN7sXG3WqSsI359UO330Qeq/view?usp=drive_link" TargetMode="External"/><Relationship Id="rId267" Type="http://schemas.openxmlformats.org/officeDocument/2006/relationships/hyperlink" Target="https://www.youtube.com/watch?v=tFqUirk0xR4" TargetMode="External"/><Relationship Id="rId266" Type="http://schemas.openxmlformats.org/officeDocument/2006/relationships/hyperlink" Target="https://www.youtube.com/watch?v=wqnpSzEzq1w" TargetMode="External"/><Relationship Id="rId265" Type="http://schemas.openxmlformats.org/officeDocument/2006/relationships/hyperlink" Target="https://drive.google.com/file/d/1H-udltkrEzVgW2LZKZm15sXN1yy9uCJj/view?usp=drive_link" TargetMode="External"/><Relationship Id="rId260" Type="http://schemas.openxmlformats.org/officeDocument/2006/relationships/hyperlink" Target="https://www.youtube.com/watch?v=-XRQovTI04Q" TargetMode="External"/><Relationship Id="rId259" Type="http://schemas.openxmlformats.org/officeDocument/2006/relationships/hyperlink" Target="https://drive.google.com/file/d/1GM_GbHAeIy0puYVlOeXuoAq1HSCxEjsG/view?usp=drive_link" TargetMode="External"/><Relationship Id="rId258" Type="http://schemas.openxmlformats.org/officeDocument/2006/relationships/hyperlink" Target="https://www.youtube.com/watch?v=P6lTaP0C0TI" TargetMode="External"/><Relationship Id="rId253" Type="http://schemas.openxmlformats.org/officeDocument/2006/relationships/hyperlink" Target="https://drive.google.com/file/d/1eufmzU65JdNu_YHDaYsAWrB2fXLOSYnm/view?usp=drive_link" TargetMode="External"/><Relationship Id="rId252" Type="http://schemas.openxmlformats.org/officeDocument/2006/relationships/hyperlink" Target="https://www.youtube.com/watch?v=fAZ-QqMd0t4" TargetMode="External"/><Relationship Id="rId251" Type="http://schemas.openxmlformats.org/officeDocument/2006/relationships/hyperlink" Target="https://www.youtube.com/watch?v=lfZGtjSWcQs" TargetMode="External"/><Relationship Id="rId250" Type="http://schemas.openxmlformats.org/officeDocument/2006/relationships/hyperlink" Target="https://drive.google.com/file/d/12Pz2aQ1INzzesP4u6LjQHQdtCMzH66g9/view?usp=drive_link" TargetMode="External"/><Relationship Id="rId257" Type="http://schemas.openxmlformats.org/officeDocument/2006/relationships/hyperlink" Target="https://www.youtube.com/watch?v=wzw9ll80Zbc" TargetMode="External"/><Relationship Id="rId256" Type="http://schemas.openxmlformats.org/officeDocument/2006/relationships/hyperlink" Target="https://drive.google.com/file/d/1fa18u8AijeCMdMj2zDeDawp6swxB8FLs/view?usp=drive_link" TargetMode="External"/><Relationship Id="rId255" Type="http://schemas.openxmlformats.org/officeDocument/2006/relationships/hyperlink" Target="https://www.youtube.com/watch?v=lJuMnO2om7A" TargetMode="External"/><Relationship Id="rId254" Type="http://schemas.openxmlformats.org/officeDocument/2006/relationships/hyperlink" Target="https://www.youtube.com/watch?v=muqyereWEh4" TargetMode="External"/><Relationship Id="rId293" Type="http://schemas.openxmlformats.org/officeDocument/2006/relationships/hyperlink" Target="https://www.youtube.com/watch?v=OpmEm4PgLpU" TargetMode="External"/><Relationship Id="rId292" Type="http://schemas.openxmlformats.org/officeDocument/2006/relationships/hyperlink" Target="https://drive.google.com/file/d/1s09EI09Ui64n98ar8QifrrfuyK7MWF9g/view?usp=drive_link" TargetMode="External"/><Relationship Id="rId291" Type="http://schemas.openxmlformats.org/officeDocument/2006/relationships/hyperlink" Target="https://www.youtube.com/watch?v=I5saLiQd1JY" TargetMode="External"/><Relationship Id="rId290" Type="http://schemas.openxmlformats.org/officeDocument/2006/relationships/hyperlink" Target="https://www.youtube.com/watch?v=4WChwIGKdaA" TargetMode="External"/><Relationship Id="rId286" Type="http://schemas.openxmlformats.org/officeDocument/2006/relationships/hyperlink" Target="https://drive.google.com/file/d/1yVDk0tc6X2b-D3sSITjv-n5mpH-yC_r7/view?usp=drive_link" TargetMode="External"/><Relationship Id="rId285" Type="http://schemas.openxmlformats.org/officeDocument/2006/relationships/hyperlink" Target="https://www.youtube.com/watch?v=LPMBiErF3AE" TargetMode="External"/><Relationship Id="rId284" Type="http://schemas.openxmlformats.org/officeDocument/2006/relationships/hyperlink" Target="https://www.youtube.com/watch?v=5LMzbgfZ8cA" TargetMode="External"/><Relationship Id="rId283" Type="http://schemas.openxmlformats.org/officeDocument/2006/relationships/hyperlink" Target="https://drive.google.com/file/d/1HQPdR0GqH97qmOlZCDBapzIG2Okq0p92/view?usp=drive_link" TargetMode="External"/><Relationship Id="rId289" Type="http://schemas.openxmlformats.org/officeDocument/2006/relationships/hyperlink" Target="https://drive.google.com/file/d/1b2QwdmaIAz2eeVuxqatuG78WBqX_sqBh/view?usp=drive_link" TargetMode="External"/><Relationship Id="rId288" Type="http://schemas.openxmlformats.org/officeDocument/2006/relationships/hyperlink" Target="https://www.youtube.com/watch?v=Wh1G4lFL-Jo" TargetMode="External"/><Relationship Id="rId287" Type="http://schemas.openxmlformats.org/officeDocument/2006/relationships/hyperlink" Target="https://www.youtube.com/watch?v=vspcKkcLuuA" TargetMode="External"/><Relationship Id="rId282" Type="http://schemas.openxmlformats.org/officeDocument/2006/relationships/hyperlink" Target="https://www.youtube.com/watch?v=IXhHLojQRV8" TargetMode="External"/><Relationship Id="rId281" Type="http://schemas.openxmlformats.org/officeDocument/2006/relationships/hyperlink" Target="https://www.youtube.com/watch?v=qUNGPqCPzMg" TargetMode="External"/><Relationship Id="rId280" Type="http://schemas.openxmlformats.org/officeDocument/2006/relationships/hyperlink" Target="https://drive.google.com/file/d/1LR4OTj-4Ml0M-bN3nrkk3jJT2kqhV-2N/view?usp=drive_link" TargetMode="External"/><Relationship Id="rId275" Type="http://schemas.openxmlformats.org/officeDocument/2006/relationships/hyperlink" Target="https://www.youtube.com/watch?v=2BgWWsypzLA" TargetMode="External"/><Relationship Id="rId274" Type="http://schemas.openxmlformats.org/officeDocument/2006/relationships/hyperlink" Target="https://drive.google.com/file/d/1ApXJ-2XsPVTE5U_zkeN0MbuzXuR94sQo/view?usp=drive_link" TargetMode="External"/><Relationship Id="rId273" Type="http://schemas.openxmlformats.org/officeDocument/2006/relationships/hyperlink" Target="https://www.youtube.com/watch?v=gCz0bhYMhQs" TargetMode="External"/><Relationship Id="rId272" Type="http://schemas.openxmlformats.org/officeDocument/2006/relationships/hyperlink" Target="https://www.youtube.com/watch?v=tqTJZEglrvc" TargetMode="External"/><Relationship Id="rId279" Type="http://schemas.openxmlformats.org/officeDocument/2006/relationships/hyperlink" Target="https://www.youtube.com/watch?v=pM3IAuHW2Y4" TargetMode="External"/><Relationship Id="rId278" Type="http://schemas.openxmlformats.org/officeDocument/2006/relationships/hyperlink" Target="https://www.youtube.com/watch?v=HP8ZTo2iDtw" TargetMode="External"/><Relationship Id="rId277" Type="http://schemas.openxmlformats.org/officeDocument/2006/relationships/hyperlink" Target="https://drive.google.com/file/d/1WzgLiQw5sHuHDd0_eXPFO2gCH__xhUU3/view?usp=drive_link" TargetMode="External"/><Relationship Id="rId276" Type="http://schemas.openxmlformats.org/officeDocument/2006/relationships/hyperlink" Target="https://www.youtube.com/watch?v=seMqeIF01zQ" TargetMode="External"/><Relationship Id="rId1455" Type="http://schemas.openxmlformats.org/officeDocument/2006/relationships/hyperlink" Target="https://drive.google.com/file/d/1xtpyd1AltytWaAY-Obnvmqd55IVU3zbU/view?usp=drive_link" TargetMode="External"/><Relationship Id="rId1456" Type="http://schemas.openxmlformats.org/officeDocument/2006/relationships/hyperlink" Target="https://www.youtube.com/watch?v=GqZsR22XEuE" TargetMode="External"/><Relationship Id="rId1457" Type="http://schemas.openxmlformats.org/officeDocument/2006/relationships/hyperlink" Target="https://www.youtube.com/watch?v=Lpk40ZGVX1Q" TargetMode="External"/><Relationship Id="rId1458" Type="http://schemas.openxmlformats.org/officeDocument/2006/relationships/hyperlink" Target="https://drive.google.com/file/d/1_L-rYpocHeWCtiWIkmAMaETdvAR8lDEO/view?usp=drive_link" TargetMode="External"/><Relationship Id="rId1459" Type="http://schemas.openxmlformats.org/officeDocument/2006/relationships/hyperlink" Target="https://www.youtube.com/watch?v=DhIr4cohT2o" TargetMode="External"/><Relationship Id="rId629" Type="http://schemas.openxmlformats.org/officeDocument/2006/relationships/hyperlink" Target="https://www.youtube.com/watch?v=5_zxtSyTfOY" TargetMode="External"/><Relationship Id="rId624" Type="http://schemas.openxmlformats.org/officeDocument/2006/relationships/hyperlink" Target="https://www.youtube.com/watch?v=JqFBA6xcmgI" TargetMode="External"/><Relationship Id="rId623" Type="http://schemas.openxmlformats.org/officeDocument/2006/relationships/hyperlink" Target="https://www.youtube.com/watch?v=9geXUOXTJJQ" TargetMode="External"/><Relationship Id="rId622" Type="http://schemas.openxmlformats.org/officeDocument/2006/relationships/hyperlink" Target="https://drive.google.com/file/d/15WyM0xysW5GxbYsfMXutHbjUu0lMaUKl/view?usp=drive_link" TargetMode="External"/><Relationship Id="rId621" Type="http://schemas.openxmlformats.org/officeDocument/2006/relationships/hyperlink" Target="https://www.youtube.com/watch?v=nay0bZhdrB0" TargetMode="External"/><Relationship Id="rId628" Type="http://schemas.openxmlformats.org/officeDocument/2006/relationships/hyperlink" Target="https://drive.google.com/file/d/1RuEmtZyS0J1MkdTvy-2elkwUYqOd3Evy/view" TargetMode="External"/><Relationship Id="rId627" Type="http://schemas.openxmlformats.org/officeDocument/2006/relationships/hyperlink" Target="https://www.youtube.com/watch?v=5Lycy_iFbZo" TargetMode="External"/><Relationship Id="rId626" Type="http://schemas.openxmlformats.org/officeDocument/2006/relationships/hyperlink" Target="https://www.youtube.com/watch?v=Xo49w4DDEfQ" TargetMode="External"/><Relationship Id="rId625" Type="http://schemas.openxmlformats.org/officeDocument/2006/relationships/hyperlink" Target="https://drive.google.com/file/d/13bJOjxVBZxrA01hDOIu_Ux3gKe9FGHuf/view?t=5" TargetMode="External"/><Relationship Id="rId1450" Type="http://schemas.openxmlformats.org/officeDocument/2006/relationships/hyperlink" Target="https://www.youtube.com/watch?v=0D16UfE-Wpw" TargetMode="External"/><Relationship Id="rId620" Type="http://schemas.openxmlformats.org/officeDocument/2006/relationships/hyperlink" Target="https://www.youtube.com/watch?v=zX49LocrXbg" TargetMode="External"/><Relationship Id="rId1451" Type="http://schemas.openxmlformats.org/officeDocument/2006/relationships/hyperlink" Target="https://www.youtube.com/watch?v=wNeUvg_0tdE" TargetMode="External"/><Relationship Id="rId1452" Type="http://schemas.openxmlformats.org/officeDocument/2006/relationships/hyperlink" Target="https://drive.google.com/file/d/1gw-N72gXefvALBXUkg7P8PFo1ttiUzZh/view?usp=drive_link" TargetMode="External"/><Relationship Id="rId1453" Type="http://schemas.openxmlformats.org/officeDocument/2006/relationships/hyperlink" Target="https://www.youtube.com/watch?v=zvD5aT6V37w" TargetMode="External"/><Relationship Id="rId1454" Type="http://schemas.openxmlformats.org/officeDocument/2006/relationships/hyperlink" Target="https://www.youtube.com/watch?v=sUEHXM-JJEY" TargetMode="External"/><Relationship Id="rId1444" Type="http://schemas.openxmlformats.org/officeDocument/2006/relationships/hyperlink" Target="https://www.youtube.com/watch?v=hpBBuaiIkrg" TargetMode="External"/><Relationship Id="rId1445" Type="http://schemas.openxmlformats.org/officeDocument/2006/relationships/hyperlink" Target="https://www.youtube.com/watch?v=e7k_fMAkp78" TargetMode="External"/><Relationship Id="rId1446" Type="http://schemas.openxmlformats.org/officeDocument/2006/relationships/hyperlink" Target="https://drive.google.com/file/d/1OWKayo7_jM9Doo2qsfRauELbbvRWmAy3/view" TargetMode="External"/><Relationship Id="rId1447" Type="http://schemas.openxmlformats.org/officeDocument/2006/relationships/hyperlink" Target="https://www.youtube.com/watch?v=tAsWZOO3uSM" TargetMode="External"/><Relationship Id="rId1448" Type="http://schemas.openxmlformats.org/officeDocument/2006/relationships/hyperlink" Target="https://www.youtube.com/watch?v=sMrdSlA0C-8" TargetMode="External"/><Relationship Id="rId1449" Type="http://schemas.openxmlformats.org/officeDocument/2006/relationships/hyperlink" Target="https://drive.google.com/file/d/1V2WSeWumhSffhXWy2xzMpdXt4WI3P9oW/view?usp=drive_link" TargetMode="External"/><Relationship Id="rId619" Type="http://schemas.openxmlformats.org/officeDocument/2006/relationships/hyperlink" Target="https://drive.google.com/file/d/1mcIM5esnESr2mXb0AZNM6Xs5mMOsDo6e/view?usp=drive_link" TargetMode="External"/><Relationship Id="rId618" Type="http://schemas.openxmlformats.org/officeDocument/2006/relationships/hyperlink" Target="https://www.youtube.com/watch?v=cPR46PMmSck" TargetMode="External"/><Relationship Id="rId613" Type="http://schemas.openxmlformats.org/officeDocument/2006/relationships/hyperlink" Target="https://drive.google.com/file/d/1u2VQ8x0SBR62b6CIgqx2fkcPf27Slh4n/view?usp=drive_link" TargetMode="External"/><Relationship Id="rId612" Type="http://schemas.openxmlformats.org/officeDocument/2006/relationships/hyperlink" Target="https://www.youtube.com/watch?v=dSibwovMD5U" TargetMode="External"/><Relationship Id="rId611" Type="http://schemas.openxmlformats.org/officeDocument/2006/relationships/hyperlink" Target="https://www.youtube.com/watch?v=56qtGRCd8bE" TargetMode="External"/><Relationship Id="rId610" Type="http://schemas.openxmlformats.org/officeDocument/2006/relationships/hyperlink" Target="https://drive.google.com/file/d/1ijJSXs4S3S1ph18OtJYDg6PyUmigWfy4/view?usp=drive_link" TargetMode="External"/><Relationship Id="rId617" Type="http://schemas.openxmlformats.org/officeDocument/2006/relationships/hyperlink" Target="https://www.youtube.com/watch?v=1tn0vd2835k" TargetMode="External"/><Relationship Id="rId616" Type="http://schemas.openxmlformats.org/officeDocument/2006/relationships/hyperlink" Target="https://drive.google.com/file/d/1_EkIm8rJjDElWvv8Aq2QVPKbvN3dXxv6/view?usp=drive_link" TargetMode="External"/><Relationship Id="rId615" Type="http://schemas.openxmlformats.org/officeDocument/2006/relationships/hyperlink" Target="https://www.youtube.com/watch?v=3G2FgkXYM" TargetMode="External"/><Relationship Id="rId614" Type="http://schemas.openxmlformats.org/officeDocument/2006/relationships/hyperlink" Target="https://www.youtube.com/watch?v=l6FX_r_Tkls" TargetMode="External"/><Relationship Id="rId1440" Type="http://schemas.openxmlformats.org/officeDocument/2006/relationships/hyperlink" Target="https://drive.google.com/file/d/1tDqK6NLONIIZuA_zJZVE2CijtEapWhaA/view?usp=drive_link" TargetMode="External"/><Relationship Id="rId1441" Type="http://schemas.openxmlformats.org/officeDocument/2006/relationships/hyperlink" Target="https://www.youtube.com/watch?v=LqyA96oYtwE" TargetMode="External"/><Relationship Id="rId1442" Type="http://schemas.openxmlformats.org/officeDocument/2006/relationships/hyperlink" Target="https://www.youtube.com/watch?v=CKgxagLpwk0" TargetMode="External"/><Relationship Id="rId1443" Type="http://schemas.openxmlformats.org/officeDocument/2006/relationships/hyperlink" Target="https://drive.google.com/file/d/1NCXTCEoNoUUuRfVSwHeLTphq7JJvwYG-/view" TargetMode="External"/><Relationship Id="rId1477" Type="http://schemas.openxmlformats.org/officeDocument/2006/relationships/hyperlink" Target="https://www.youtube.com/watch?v=HGXV2D8mxYg" TargetMode="External"/><Relationship Id="rId1478" Type="http://schemas.openxmlformats.org/officeDocument/2006/relationships/hyperlink" Target="https://www.youtube.com/watch?v=TObrjVpPQhc" TargetMode="External"/><Relationship Id="rId1479" Type="http://schemas.openxmlformats.org/officeDocument/2006/relationships/hyperlink" Target="https://drive.google.com/file/d/12-Hcitd6gLB7Rva-fQFLhXFDBnCjAuv3/view?usp=drive_link" TargetMode="External"/><Relationship Id="rId646" Type="http://schemas.openxmlformats.org/officeDocument/2006/relationships/hyperlink" Target="https://drive.google.com/file/d/1KY6pw5w3bQenHVCjdTalXGY5PDXmPXXy/view?usp=drive_link" TargetMode="External"/><Relationship Id="rId645" Type="http://schemas.openxmlformats.org/officeDocument/2006/relationships/hyperlink" Target="https://www.youtube.com/watch?v=FbO5eWEserg" TargetMode="External"/><Relationship Id="rId644" Type="http://schemas.openxmlformats.org/officeDocument/2006/relationships/hyperlink" Target="https://www.youtube.com/watch?v=eh_ATp0hbB0" TargetMode="External"/><Relationship Id="rId643" Type="http://schemas.openxmlformats.org/officeDocument/2006/relationships/hyperlink" Target="https://drive.google.com/file/d/1bZJmF--q-m03R1d7m9yYhBF6dbaN6mPf/view?usp=drive_link" TargetMode="External"/><Relationship Id="rId649" Type="http://schemas.openxmlformats.org/officeDocument/2006/relationships/hyperlink" Target="https://drive.google.com/file/d/1ER06M_cwSDwSUB8PCOQLLgS9IGU4EkCT/view?usp=drive_link" TargetMode="External"/><Relationship Id="rId648" Type="http://schemas.openxmlformats.org/officeDocument/2006/relationships/hyperlink" Target="https://www.youtube.com/watch?v=V5wQRT9MgkM" TargetMode="External"/><Relationship Id="rId647" Type="http://schemas.openxmlformats.org/officeDocument/2006/relationships/hyperlink" Target="https://www.youtube.com/watch?v=H_Nm3qGE65s" TargetMode="External"/><Relationship Id="rId1470" Type="http://schemas.openxmlformats.org/officeDocument/2006/relationships/hyperlink" Target="https://drive.google.com/file/d/1zrXfv0xIhAT8AyT04it50UdEIM_WsEyb/view?usp=drive_link" TargetMode="External"/><Relationship Id="rId1471" Type="http://schemas.openxmlformats.org/officeDocument/2006/relationships/hyperlink" Target="https://www.youtube.com/watch?v=zaEP5JuThpg" TargetMode="External"/><Relationship Id="rId1472" Type="http://schemas.openxmlformats.org/officeDocument/2006/relationships/hyperlink" Target="https://www.youtube.com/watch?v=-7STHrLqN3g" TargetMode="External"/><Relationship Id="rId642" Type="http://schemas.openxmlformats.org/officeDocument/2006/relationships/hyperlink" Target="https://www.youtube.com/watch?v=TDA1IqkfB38" TargetMode="External"/><Relationship Id="rId1473" Type="http://schemas.openxmlformats.org/officeDocument/2006/relationships/hyperlink" Target="https://drive.google.com/file/d/1zQIa6RnwXFUmgaCs5bNgf0hbeIPOFqEI/view?usp=drive_link" TargetMode="External"/><Relationship Id="rId641" Type="http://schemas.openxmlformats.org/officeDocument/2006/relationships/hyperlink" Target="https://www.youtube.com/watch?v=6BwDYdfw9NQ" TargetMode="External"/><Relationship Id="rId1474" Type="http://schemas.openxmlformats.org/officeDocument/2006/relationships/hyperlink" Target="https://www.youtube.com/watch?v=psEnE_1GB7A" TargetMode="External"/><Relationship Id="rId640" Type="http://schemas.openxmlformats.org/officeDocument/2006/relationships/hyperlink" Target="https://drive.google.com/file/d/1b4xUcFTHmouvbvICBWr95b4en4ViZIfF/view?usp=drive_link" TargetMode="External"/><Relationship Id="rId1475" Type="http://schemas.openxmlformats.org/officeDocument/2006/relationships/hyperlink" Target="https://www.youtube.com/watch?v=6E32jmonNSM" TargetMode="External"/><Relationship Id="rId1476" Type="http://schemas.openxmlformats.org/officeDocument/2006/relationships/hyperlink" Target="https://drive.google.com/file/d/1zQiWIBzMz93PiC0JlxiR4o8qyI_tnhEz/view?usp=drive_link" TargetMode="External"/><Relationship Id="rId1466" Type="http://schemas.openxmlformats.org/officeDocument/2006/relationships/hyperlink" Target="https://www.youtube.com/watch?v=ojIdXaXdyU8" TargetMode="External"/><Relationship Id="rId1467" Type="http://schemas.openxmlformats.org/officeDocument/2006/relationships/hyperlink" Target="https://drive.google.com/file/d/1w1unMATi_4WLkHod0-2V3Hl69NxXfInW/view?usp=drive_link" TargetMode="External"/><Relationship Id="rId1468" Type="http://schemas.openxmlformats.org/officeDocument/2006/relationships/hyperlink" Target="https://www.youtube.com/watch?v=tQMlfnt3q3o" TargetMode="External"/><Relationship Id="rId1469" Type="http://schemas.openxmlformats.org/officeDocument/2006/relationships/hyperlink" Target="https://www.youtube.com/watch?v=NqFRsPIcxcQ" TargetMode="External"/><Relationship Id="rId635" Type="http://schemas.openxmlformats.org/officeDocument/2006/relationships/hyperlink" Target="https://www.youtube.com/watch?v=ZaLw1cunN3s" TargetMode="External"/><Relationship Id="rId634" Type="http://schemas.openxmlformats.org/officeDocument/2006/relationships/hyperlink" Target="https://drive.google.com/file/d/1gRgk1mmDItMdO397z-f8XNSEOxnRq0Si/view?usp=drive_link" TargetMode="External"/><Relationship Id="rId633" Type="http://schemas.openxmlformats.org/officeDocument/2006/relationships/hyperlink" Target="https://www.youtube.com/watch?v=SVZnQWCigVo" TargetMode="External"/><Relationship Id="rId632" Type="http://schemas.openxmlformats.org/officeDocument/2006/relationships/hyperlink" Target="https://www.youtube.com/watch?v=2xdh0yKopB8" TargetMode="External"/><Relationship Id="rId639" Type="http://schemas.openxmlformats.org/officeDocument/2006/relationships/hyperlink" Target="https://www.youtube.com/watch?v=zJO1OXyO9iw" TargetMode="External"/><Relationship Id="rId638" Type="http://schemas.openxmlformats.org/officeDocument/2006/relationships/hyperlink" Target="https://www.youtube.com/watch?v=WS-76fFFICY" TargetMode="External"/><Relationship Id="rId637" Type="http://schemas.openxmlformats.org/officeDocument/2006/relationships/hyperlink" Target="https://drive.google.com/file/d/1kW0ytuwGJuSe1HbShhsSGdVi5H9UIbPQ/view?usp=drive_link" TargetMode="External"/><Relationship Id="rId636" Type="http://schemas.openxmlformats.org/officeDocument/2006/relationships/hyperlink" Target="https://www.youtube.com/watch?v=cZa_pPoZ5ZI" TargetMode="External"/><Relationship Id="rId1460" Type="http://schemas.openxmlformats.org/officeDocument/2006/relationships/hyperlink" Target="https://www.youtube.com/watch?v=69MrcijoFOU" TargetMode="External"/><Relationship Id="rId1461" Type="http://schemas.openxmlformats.org/officeDocument/2006/relationships/hyperlink" Target="https://drive.google.com/file/d/1lomtV8diac4a38G398fx_r1LrOGgZl32/view?usp=drive_link" TargetMode="External"/><Relationship Id="rId631" Type="http://schemas.openxmlformats.org/officeDocument/2006/relationships/hyperlink" Target="https://drive.google.com/file/d/1xYpjM-m2O9SQJdlDB-9USGYSMpWqe7P8/view?usp=drive_link" TargetMode="External"/><Relationship Id="rId1462" Type="http://schemas.openxmlformats.org/officeDocument/2006/relationships/hyperlink" Target="https://www.youtube.com/watch?v=7GiR9IBhrVU" TargetMode="External"/><Relationship Id="rId630" Type="http://schemas.openxmlformats.org/officeDocument/2006/relationships/hyperlink" Target="https://www.youtube.com/watch?v=C3aYIzCWOhQ" TargetMode="External"/><Relationship Id="rId1463" Type="http://schemas.openxmlformats.org/officeDocument/2006/relationships/hyperlink" Target="https://www.youtube.com/watch?v=YExcX7Z9mAM" TargetMode="External"/><Relationship Id="rId1464" Type="http://schemas.openxmlformats.org/officeDocument/2006/relationships/hyperlink" Target="https://drive.google.com/file/d/1iSGMeNzlQV2IecO04CR_4ljF5w9Fagp0/view?usp=drive_link" TargetMode="External"/><Relationship Id="rId1465" Type="http://schemas.openxmlformats.org/officeDocument/2006/relationships/hyperlink" Target="https://www.youtube.com/watch?v=yos9nEbIt2A" TargetMode="External"/><Relationship Id="rId1411" Type="http://schemas.openxmlformats.org/officeDocument/2006/relationships/hyperlink" Target="https://www.youtube.com/watch?v=NiZFhXCnF3c" TargetMode="External"/><Relationship Id="rId1412" Type="http://schemas.openxmlformats.org/officeDocument/2006/relationships/hyperlink" Target="https://www.youtube.com/watch?v=Ar3PxblCrbI" TargetMode="External"/><Relationship Id="rId1413" Type="http://schemas.openxmlformats.org/officeDocument/2006/relationships/hyperlink" Target="https://drive.google.com/file/d/1Mcbaeg6yp-dFu0UZ_sh-oiUoU94YTrGh/view?usp=drive_link" TargetMode="External"/><Relationship Id="rId1414" Type="http://schemas.openxmlformats.org/officeDocument/2006/relationships/hyperlink" Target="https://www.youtube.com/watch?v=JQlOvhAz8so" TargetMode="External"/><Relationship Id="rId1415" Type="http://schemas.openxmlformats.org/officeDocument/2006/relationships/hyperlink" Target="https://www.youtube.com/watch?v=sVmdCR-YUYU" TargetMode="External"/><Relationship Id="rId1416" Type="http://schemas.openxmlformats.org/officeDocument/2006/relationships/hyperlink" Target="https://drive.google.com/file/d/1mlxXjLvg9UlQLd5TvW4Nljf4LmXpD86s/view?usp=drive_link" TargetMode="External"/><Relationship Id="rId1417" Type="http://schemas.openxmlformats.org/officeDocument/2006/relationships/hyperlink" Target="https://www.youtube.com/watch?v=kd_77f-MIJw" TargetMode="External"/><Relationship Id="rId1418" Type="http://schemas.openxmlformats.org/officeDocument/2006/relationships/hyperlink" Target="https://www.youtube.com/watch?v=pIIOkbDzATs" TargetMode="External"/><Relationship Id="rId1419" Type="http://schemas.openxmlformats.org/officeDocument/2006/relationships/hyperlink" Target="https://drive.google.com/file/d/1LeBcy3XsKVXmaoZpkLrsCSHGkOH1R7LH/view?usp=drive_link" TargetMode="External"/><Relationship Id="rId1410" Type="http://schemas.openxmlformats.org/officeDocument/2006/relationships/hyperlink" Target="https://drive.google.com/file/d/1rQcvyxO1QGmPQRvUAyme_MGCdxiY9K7a/view?usp=drive_link" TargetMode="External"/><Relationship Id="rId1400" Type="http://schemas.openxmlformats.org/officeDocument/2006/relationships/hyperlink" Target="https://www.youtube.com/watch?v=i9LPmk4mpOQ" TargetMode="External"/><Relationship Id="rId1401" Type="http://schemas.openxmlformats.org/officeDocument/2006/relationships/hyperlink" Target="https://drive.google.com/file/d/15StodRPYAGOy9nrTZCA6sBcmohVKhXYt/view?usp=drive_link" TargetMode="External"/><Relationship Id="rId1402" Type="http://schemas.openxmlformats.org/officeDocument/2006/relationships/hyperlink" Target="https://www.youtube.com/watch?v=pBh3EA4oINM" TargetMode="External"/><Relationship Id="rId1403" Type="http://schemas.openxmlformats.org/officeDocument/2006/relationships/hyperlink" Target="https://www.youtube.com/watch?v=125GgFp4CUU" TargetMode="External"/><Relationship Id="rId1404" Type="http://schemas.openxmlformats.org/officeDocument/2006/relationships/hyperlink" Target="https://drive.google.com/file/d/1cECVqJYC98RZ6rfVzM3olqH9lDO5KLhD/view?usp=drive_link" TargetMode="External"/><Relationship Id="rId1405" Type="http://schemas.openxmlformats.org/officeDocument/2006/relationships/hyperlink" Target="https://www.youtube.com/watch?v=ToF7fipLLUo" TargetMode="External"/><Relationship Id="rId1406" Type="http://schemas.openxmlformats.org/officeDocument/2006/relationships/hyperlink" Target="https://www.youtube.com/watch?v=0rcHKOW07ms" TargetMode="External"/><Relationship Id="rId1407" Type="http://schemas.openxmlformats.org/officeDocument/2006/relationships/hyperlink" Target="https://drive.google.com/file/d/1xzKKyQkFyQBTvaTKN_MSlea8-l0Oe_WM/view?usp=drive_link" TargetMode="External"/><Relationship Id="rId1408" Type="http://schemas.openxmlformats.org/officeDocument/2006/relationships/hyperlink" Target="https://www.youtube.com/watch?v=xF_hJaXUNfE" TargetMode="External"/><Relationship Id="rId1409" Type="http://schemas.openxmlformats.org/officeDocument/2006/relationships/hyperlink" Target="https://www.youtube.com/watch?v=ZYuecfCQ9S0" TargetMode="External"/><Relationship Id="rId1433" Type="http://schemas.openxmlformats.org/officeDocument/2006/relationships/hyperlink" Target="https://drive.google.com/file/d/12kIiCgwFTSVjnJOG1_34aDHuIt_h0JfT/view?usp=drive_link" TargetMode="External"/><Relationship Id="rId1434" Type="http://schemas.openxmlformats.org/officeDocument/2006/relationships/hyperlink" Target="https://www.youtube.com/watch?v=wcZbkhqfYpk" TargetMode="External"/><Relationship Id="rId1435" Type="http://schemas.openxmlformats.org/officeDocument/2006/relationships/hyperlink" Target="https://drive.google.com/file/d/1YFLduZURIYKkJQf3uF3KOCBlgIALhNNi/view?usp=drive_link" TargetMode="External"/><Relationship Id="rId1436" Type="http://schemas.openxmlformats.org/officeDocument/2006/relationships/hyperlink" Target="https://www.youtube.com/watch?v=7LoADLFfIeI" TargetMode="External"/><Relationship Id="rId1437" Type="http://schemas.openxmlformats.org/officeDocument/2006/relationships/hyperlink" Target="https://drive.google.com/file/d/1rCkA0gED-i1IV9KikQRS6c9fv9EoH_cz/view?usp=drive_link" TargetMode="External"/><Relationship Id="rId1438" Type="http://schemas.openxmlformats.org/officeDocument/2006/relationships/hyperlink" Target="https://www.youtube.com/watch?v=EwEbZI57P1o" TargetMode="External"/><Relationship Id="rId1439" Type="http://schemas.openxmlformats.org/officeDocument/2006/relationships/hyperlink" Target="https://www.youtube.com/watch?v=vgPO6bnDtJM" TargetMode="External"/><Relationship Id="rId609" Type="http://schemas.openxmlformats.org/officeDocument/2006/relationships/hyperlink" Target="https://www.youtube.com/watch?v=SrMv9B1gIc0" TargetMode="External"/><Relationship Id="rId608" Type="http://schemas.openxmlformats.org/officeDocument/2006/relationships/hyperlink" Target="https://www.youtube.com/watch?v=mols6pMKrto" TargetMode="External"/><Relationship Id="rId607" Type="http://schemas.openxmlformats.org/officeDocument/2006/relationships/hyperlink" Target="https://drive.google.com/file/d/16CIzLlZ8nzx3mCNEIOiFgnB5sauFDXRG/view?usp=drive_link" TargetMode="External"/><Relationship Id="rId602" Type="http://schemas.openxmlformats.org/officeDocument/2006/relationships/hyperlink" Target="https://www.youtube.com/watch?v=e4LS_E2zCXA" TargetMode="External"/><Relationship Id="rId601" Type="http://schemas.openxmlformats.org/officeDocument/2006/relationships/hyperlink" Target="https://drive.google.com/file/d/1aIdc2UTVIpqpdpkHDH3y7UTO7uj2X3el/view?usp=drive_link" TargetMode="External"/><Relationship Id="rId600" Type="http://schemas.openxmlformats.org/officeDocument/2006/relationships/hyperlink" Target="https://www.youtube.com/watch?v=wZbWpJHmuVY" TargetMode="External"/><Relationship Id="rId606" Type="http://schemas.openxmlformats.org/officeDocument/2006/relationships/hyperlink" Target="https://www.youtube.com/watch?v=v_EBa_hdrBc" TargetMode="External"/><Relationship Id="rId605" Type="http://schemas.openxmlformats.org/officeDocument/2006/relationships/hyperlink" Target="https://www.youtube.com/watch?v=j7rRBVZJaGg" TargetMode="External"/><Relationship Id="rId604" Type="http://schemas.openxmlformats.org/officeDocument/2006/relationships/hyperlink" Target="https://drive.google.com/file/d/1GMgLMHZ0iu0sMPmF7Qgi2q7brtzfaSXr/view?usp=drive_link" TargetMode="External"/><Relationship Id="rId603" Type="http://schemas.openxmlformats.org/officeDocument/2006/relationships/hyperlink" Target="https://www.youtube.com/watch?v=OUOc-6FfnA4" TargetMode="External"/><Relationship Id="rId1430" Type="http://schemas.openxmlformats.org/officeDocument/2006/relationships/hyperlink" Target="https://drive.google.com/file/d/1WD7MrNjlVqcg4lnjYqP94768E3ctUSwQ/view?usp=drive_link" TargetMode="External"/><Relationship Id="rId1431" Type="http://schemas.openxmlformats.org/officeDocument/2006/relationships/hyperlink" Target="https://www.youtube.com/watch?v=Upw1b0EohIM" TargetMode="External"/><Relationship Id="rId1432" Type="http://schemas.openxmlformats.org/officeDocument/2006/relationships/hyperlink" Target="https://www.youtube.com/watch?v=40gcViEbtzY" TargetMode="External"/><Relationship Id="rId1422" Type="http://schemas.openxmlformats.org/officeDocument/2006/relationships/hyperlink" Target="https://drive.google.com/file/d/19H-SNJFKtzLErEQuUqGeV4EOI2uChdHO/view?usp=drive_link" TargetMode="External"/><Relationship Id="rId1423" Type="http://schemas.openxmlformats.org/officeDocument/2006/relationships/hyperlink" Target="https://www.youtube.com/watch?v=Tz2BoqwcyfY" TargetMode="External"/><Relationship Id="rId1424" Type="http://schemas.openxmlformats.org/officeDocument/2006/relationships/hyperlink" Target="https://www.youtube.com/watch?v=2RFsux9b_F8" TargetMode="External"/><Relationship Id="rId1425" Type="http://schemas.openxmlformats.org/officeDocument/2006/relationships/hyperlink" Target="https://drive.google.com/file/d/1VJxTrFoizoap6FBDh1KtaUQTGyErRRKx/view?usp=drive_link" TargetMode="External"/><Relationship Id="rId1426" Type="http://schemas.openxmlformats.org/officeDocument/2006/relationships/hyperlink" Target="https://www.youtube.com/watch?v=SZnKHdSgHiE" TargetMode="External"/><Relationship Id="rId1427" Type="http://schemas.openxmlformats.org/officeDocument/2006/relationships/hyperlink" Target="https://www.youtube.com/watch?v=WuFVaY9b-7Q" TargetMode="External"/><Relationship Id="rId1428" Type="http://schemas.openxmlformats.org/officeDocument/2006/relationships/hyperlink" Target="https://drive.google.com/file/d/18yf708Bm2jXfISpuv5Plb72OrsHfn1Gs/view?usp=drive_link" TargetMode="External"/><Relationship Id="rId1429" Type="http://schemas.openxmlformats.org/officeDocument/2006/relationships/hyperlink" Target="https://www.youtube.com/watch?v=Bk3q5MgRakc" TargetMode="External"/><Relationship Id="rId1420" Type="http://schemas.openxmlformats.org/officeDocument/2006/relationships/hyperlink" Target="https://www.youtube.com/watch?v=-X83GuqV8EQ" TargetMode="External"/><Relationship Id="rId1421" Type="http://schemas.openxmlformats.org/officeDocument/2006/relationships/hyperlink" Target="https://www.youtube.com/watch?v=vt9vN1uW-Hs" TargetMode="External"/><Relationship Id="rId1059" Type="http://schemas.openxmlformats.org/officeDocument/2006/relationships/hyperlink" Target="https://www.youtube.com/watch?v=Btr5rQ-_kuU" TargetMode="External"/><Relationship Id="rId228" Type="http://schemas.openxmlformats.org/officeDocument/2006/relationships/hyperlink" Target="https://www.youtube.com/watch?v=70kEfL7DRIM" TargetMode="External"/><Relationship Id="rId227" Type="http://schemas.openxmlformats.org/officeDocument/2006/relationships/hyperlink" Target="https://www.youtube.com/watch?v=aIjzkiijGnA" TargetMode="External"/><Relationship Id="rId226" Type="http://schemas.openxmlformats.org/officeDocument/2006/relationships/hyperlink" Target="https://drive.google.com/file/d/1Dll5IWyFvZoqWa9zkijEfig92EK31OMk/view?usp=drive_link" TargetMode="External"/><Relationship Id="rId225" Type="http://schemas.openxmlformats.org/officeDocument/2006/relationships/hyperlink" Target="https://www.youtube.com/watch?v=92BAFc4bKd4" TargetMode="External"/><Relationship Id="rId229" Type="http://schemas.openxmlformats.org/officeDocument/2006/relationships/hyperlink" Target="https://drive.google.com/file/d/17QtQrm0RWqmmzPfd04_Oca2gjGdbEwsa/view?usp=drive_link" TargetMode="External"/><Relationship Id="rId1050" Type="http://schemas.openxmlformats.org/officeDocument/2006/relationships/hyperlink" Target="https://www.youtube.com/watch?v=E0vGaM5PzGU" TargetMode="External"/><Relationship Id="rId220" Type="http://schemas.openxmlformats.org/officeDocument/2006/relationships/hyperlink" Target="https://drive.google.com/file/d/13RCWzem1O_j948nmR-OAwwQks2wGt_zV/view?usp=drive_link" TargetMode="External"/><Relationship Id="rId1051" Type="http://schemas.openxmlformats.org/officeDocument/2006/relationships/hyperlink" Target="https://drive.google.com/file/d/1F-nTBiGDc9PtlYflIhN9Lo7_gmKU6es4/view?usp=drive_link" TargetMode="External"/><Relationship Id="rId1052" Type="http://schemas.openxmlformats.org/officeDocument/2006/relationships/hyperlink" Target="https://www.youtube.com/watch?v=DuYgVVU_BwY" TargetMode="External"/><Relationship Id="rId1053" Type="http://schemas.openxmlformats.org/officeDocument/2006/relationships/hyperlink" Target="https://www.youtube.com/watch?v=SKGTJyvXI-I" TargetMode="External"/><Relationship Id="rId1054" Type="http://schemas.openxmlformats.org/officeDocument/2006/relationships/hyperlink" Target="https://drive.google.com/file/d/1uiScg35bzLnodjwHEmyAYJobkECR0AIp/view?usp=drive_link" TargetMode="External"/><Relationship Id="rId224" Type="http://schemas.openxmlformats.org/officeDocument/2006/relationships/hyperlink" Target="https://www.youtube.com/watch?v=AXP5PGSaaYk" TargetMode="External"/><Relationship Id="rId1055" Type="http://schemas.openxmlformats.org/officeDocument/2006/relationships/hyperlink" Target="https://www.youtube.com/watch?v=ETur_v2hYVQ" TargetMode="External"/><Relationship Id="rId223" Type="http://schemas.openxmlformats.org/officeDocument/2006/relationships/hyperlink" Target="https://drive.google.com/file/d/13wsFzTEUBu9ZB53L3JUyogCtIhEAI314/view?usp=drive_link" TargetMode="External"/><Relationship Id="rId1056" Type="http://schemas.openxmlformats.org/officeDocument/2006/relationships/hyperlink" Target="https://www.youtube.com/watch?v=SGm7XXGj8uQ" TargetMode="External"/><Relationship Id="rId222" Type="http://schemas.openxmlformats.org/officeDocument/2006/relationships/hyperlink" Target="https://www.youtube.com/watch?v=XMkphJPbSlU" TargetMode="External"/><Relationship Id="rId1057" Type="http://schemas.openxmlformats.org/officeDocument/2006/relationships/hyperlink" Target="https://drive.google.com/file/d/1S8DeEycdnJ2mFTfiysOFX5a4Gq1vaZ35/view?usp=drive_link" TargetMode="External"/><Relationship Id="rId221" Type="http://schemas.openxmlformats.org/officeDocument/2006/relationships/hyperlink" Target="https://www.youtube.com/watch?v=bT_0pn1lHiY" TargetMode="External"/><Relationship Id="rId1058" Type="http://schemas.openxmlformats.org/officeDocument/2006/relationships/hyperlink" Target="https://www.youtube.com/watch?v=jmVw_IB8kEM" TargetMode="External"/><Relationship Id="rId1048" Type="http://schemas.openxmlformats.org/officeDocument/2006/relationships/hyperlink" Target="https://drive.google.com/file/d/1PaDES6mb4rv2fACgwZyIB3tVJ1C3_rzT/view?usp=drive_link" TargetMode="External"/><Relationship Id="rId1049" Type="http://schemas.openxmlformats.org/officeDocument/2006/relationships/hyperlink" Target="https://www.youtube.com/watch?v=IjcLW7Y7Ndk" TargetMode="External"/><Relationship Id="rId217" Type="http://schemas.openxmlformats.org/officeDocument/2006/relationships/hyperlink" Target="https://drive.google.com/file/d/1iiWt3XGQB0889FCuswPSApP1NrBEbsh1/view?usp=drive_link" TargetMode="External"/><Relationship Id="rId216" Type="http://schemas.openxmlformats.org/officeDocument/2006/relationships/hyperlink" Target="https://www.youtube.com/watch?v=8H5gu9L_TmA" TargetMode="External"/><Relationship Id="rId215" Type="http://schemas.openxmlformats.org/officeDocument/2006/relationships/hyperlink" Target="https://www.youtube.com/watch?v=NlzK79p3QDQ" TargetMode="External"/><Relationship Id="rId699" Type="http://schemas.openxmlformats.org/officeDocument/2006/relationships/hyperlink" Target="https://www.youtube.com/watch?v=0RaGPGitCwc" TargetMode="External"/><Relationship Id="rId214" Type="http://schemas.openxmlformats.org/officeDocument/2006/relationships/hyperlink" Target="https://drive.google.com/file/d/1KP1Qn4Ii09ip1r8wJvHLAkqa_--AIC70/view?usp=drive_link" TargetMode="External"/><Relationship Id="rId698" Type="http://schemas.openxmlformats.org/officeDocument/2006/relationships/hyperlink" Target="https://www.youtube.com/watch?v=RgfKNIkpFWc" TargetMode="External"/><Relationship Id="rId219" Type="http://schemas.openxmlformats.org/officeDocument/2006/relationships/hyperlink" Target="https://www.youtube.com/watch?v=UKYVquHYEuw" TargetMode="External"/><Relationship Id="rId218" Type="http://schemas.openxmlformats.org/officeDocument/2006/relationships/hyperlink" Target="https://www.youtube.com/watch?v=9jxd1EUfQnc" TargetMode="External"/><Relationship Id="rId693" Type="http://schemas.openxmlformats.org/officeDocument/2006/relationships/hyperlink" Target="https://www.youtube.com/watch?v=_CJ6Jmfwx7M" TargetMode="External"/><Relationship Id="rId1040" Type="http://schemas.openxmlformats.org/officeDocument/2006/relationships/hyperlink" Target="https://www.youtube.com/watch?v=nH6dfMMlcfI" TargetMode="External"/><Relationship Id="rId692" Type="http://schemas.openxmlformats.org/officeDocument/2006/relationships/hyperlink" Target="https://www.youtube.com/watch?v=lSwsAFgWqR8" TargetMode="External"/><Relationship Id="rId1041" Type="http://schemas.openxmlformats.org/officeDocument/2006/relationships/hyperlink" Target="https://www.youtube.com/watch?v=6r4G6fkOke8" TargetMode="External"/><Relationship Id="rId691" Type="http://schemas.openxmlformats.org/officeDocument/2006/relationships/hyperlink" Target="https://drive.google.com/file/d/10_hWCmtkNwqKbomodsrsuC_wi6dPHOdG/view?usp=drive_link" TargetMode="External"/><Relationship Id="rId1042" Type="http://schemas.openxmlformats.org/officeDocument/2006/relationships/hyperlink" Target="https://drive.google.com/file/d/10Bz5rJ82NBuJs620k1gFq91MJDoejX3Z/view?usp=drive_link" TargetMode="External"/><Relationship Id="rId690" Type="http://schemas.openxmlformats.org/officeDocument/2006/relationships/hyperlink" Target="https://www.youtube.com/watch?v=j8FVoZexcwg" TargetMode="External"/><Relationship Id="rId1043" Type="http://schemas.openxmlformats.org/officeDocument/2006/relationships/hyperlink" Target="https://www.youtube.com/watch?v=Ydzm7DCJ_Dw" TargetMode="External"/><Relationship Id="rId213" Type="http://schemas.openxmlformats.org/officeDocument/2006/relationships/hyperlink" Target="https://www.youtube.com/watch?v=HLgBIEJLdik" TargetMode="External"/><Relationship Id="rId697" Type="http://schemas.openxmlformats.org/officeDocument/2006/relationships/hyperlink" Target="https://drive.google.com/file/d/1y8kEUqis7Grh9dlsnwiS_e-LkX9GxB0n/view?usp=drive_link" TargetMode="External"/><Relationship Id="rId1044" Type="http://schemas.openxmlformats.org/officeDocument/2006/relationships/hyperlink" Target="https://www.youtube.com/watch?v=n2k2VBmc7gc" TargetMode="External"/><Relationship Id="rId212" Type="http://schemas.openxmlformats.org/officeDocument/2006/relationships/hyperlink" Target="https://www.youtube.com/watch?v=DY9Q3qNmZnw" TargetMode="External"/><Relationship Id="rId696" Type="http://schemas.openxmlformats.org/officeDocument/2006/relationships/hyperlink" Target="https://www.youtube.com/watch?v=yHVkl2bxUjY" TargetMode="External"/><Relationship Id="rId1045" Type="http://schemas.openxmlformats.org/officeDocument/2006/relationships/hyperlink" Target="https://drive.google.com/file/d/1Ul4nkWSpBEFdHX77CS5XonjL_ijlp1-X/view?usp=drive_link" TargetMode="External"/><Relationship Id="rId211" Type="http://schemas.openxmlformats.org/officeDocument/2006/relationships/hyperlink" Target="https://drive.google.com/file/d/1YeUeixn8r81mbBkX_M_51hsvK2DPyxIE/view?usp=drive_link" TargetMode="External"/><Relationship Id="rId695" Type="http://schemas.openxmlformats.org/officeDocument/2006/relationships/hyperlink" Target="https://www.youtube.com/watch?v=AhnJtTI_DMM" TargetMode="External"/><Relationship Id="rId1046" Type="http://schemas.openxmlformats.org/officeDocument/2006/relationships/hyperlink" Target="https://www.youtube.com/watch?v=w49ddHSDGUA" TargetMode="External"/><Relationship Id="rId210" Type="http://schemas.openxmlformats.org/officeDocument/2006/relationships/hyperlink" Target="https://www.youtube.com/watch?v=r0-UE7jgTnA" TargetMode="External"/><Relationship Id="rId694" Type="http://schemas.openxmlformats.org/officeDocument/2006/relationships/hyperlink" Target="https://drive.google.com/file/d/1sJZqXbzRgb04I1HRCM7vYPh8yVrwnty1/view?usp=drive_link" TargetMode="External"/><Relationship Id="rId1047" Type="http://schemas.openxmlformats.org/officeDocument/2006/relationships/hyperlink" Target="https://www.youtube.com/watch?v=qALg-K9AlQg" TargetMode="External"/><Relationship Id="rId249" Type="http://schemas.openxmlformats.org/officeDocument/2006/relationships/hyperlink" Target="https://www.youtube.com/watch?v=7fOdwq2esxM" TargetMode="External"/><Relationship Id="rId248" Type="http://schemas.openxmlformats.org/officeDocument/2006/relationships/hyperlink" Target="https://www.youtube.com/watch?v=dIGLhLMsy2U" TargetMode="External"/><Relationship Id="rId247" Type="http://schemas.openxmlformats.org/officeDocument/2006/relationships/hyperlink" Target="https://drive.google.com/file/d/1Ga5KqMeB-uiroGHsSUaoEG_jbywrjhUU/view?usp=drive_link" TargetMode="External"/><Relationship Id="rId1070" Type="http://schemas.openxmlformats.org/officeDocument/2006/relationships/hyperlink" Target="https://www.youtube.com/watch?v=9TkSU7RDBgw" TargetMode="External"/><Relationship Id="rId1071" Type="http://schemas.openxmlformats.org/officeDocument/2006/relationships/hyperlink" Target="https://www.youtube.com/watch?v=GxqhLh5IIBI" TargetMode="External"/><Relationship Id="rId1072" Type="http://schemas.openxmlformats.org/officeDocument/2006/relationships/hyperlink" Target="https://drive.google.com/file/d/1drvQ8yR7J4sOtwxttoNJw9IQgehsoPLd/view?usp=drive_link" TargetMode="External"/><Relationship Id="rId242" Type="http://schemas.openxmlformats.org/officeDocument/2006/relationships/hyperlink" Target="https://www.youtube.com/watch?v=HiY5UElqfhs" TargetMode="External"/><Relationship Id="rId1073" Type="http://schemas.openxmlformats.org/officeDocument/2006/relationships/hyperlink" Target="https://www.youtube.com/watch?v=12YQo46Jvcs" TargetMode="External"/><Relationship Id="rId241" Type="http://schemas.openxmlformats.org/officeDocument/2006/relationships/hyperlink" Target="https://drive.google.com/file/d/1GLt6RV7AdpiVlF__A5k4hrzH0tM0hLCA/view?usp=drive_link" TargetMode="External"/><Relationship Id="rId1074" Type="http://schemas.openxmlformats.org/officeDocument/2006/relationships/hyperlink" Target="https://www.youtube.com/watch?v=7G0bmxB5sv4" TargetMode="External"/><Relationship Id="rId240" Type="http://schemas.openxmlformats.org/officeDocument/2006/relationships/hyperlink" Target="https://www.youtube.com/watch?v=qK5nDFsBcLg" TargetMode="External"/><Relationship Id="rId1075" Type="http://schemas.openxmlformats.org/officeDocument/2006/relationships/hyperlink" Target="https://drive.google.com/file/d/1bdreLaDRbNAIT11MgjVUQkhuitf2xIGd/view?t=14" TargetMode="External"/><Relationship Id="rId1076" Type="http://schemas.openxmlformats.org/officeDocument/2006/relationships/hyperlink" Target="https://www.youtube.com/watch?v=5O4aQA4qy_U" TargetMode="External"/><Relationship Id="rId246" Type="http://schemas.openxmlformats.org/officeDocument/2006/relationships/hyperlink" Target="https://www.youtube.com/watch?v=mUwCLMKq4zM" TargetMode="External"/><Relationship Id="rId1077" Type="http://schemas.openxmlformats.org/officeDocument/2006/relationships/hyperlink" Target="https://www.youtube.com/watch?v=5oFCxh6OwLs" TargetMode="External"/><Relationship Id="rId245" Type="http://schemas.openxmlformats.org/officeDocument/2006/relationships/hyperlink" Target="https://www.youtube.com/watch?v=t96N4zaP-s8" TargetMode="External"/><Relationship Id="rId1078" Type="http://schemas.openxmlformats.org/officeDocument/2006/relationships/hyperlink" Target="https://drive.google.com/file/d/1XulYaG9XNV0r7m_rHFxXJ1t1-NF_eLqZ/view?usp=drive_link" TargetMode="External"/><Relationship Id="rId244" Type="http://schemas.openxmlformats.org/officeDocument/2006/relationships/hyperlink" Target="https://drive.google.com/file/d/1nLC5E5ek9ZDq3avFAeZGJ-_Vj6KsI1GF/view?usp=drive_link" TargetMode="External"/><Relationship Id="rId1079" Type="http://schemas.openxmlformats.org/officeDocument/2006/relationships/hyperlink" Target="https://www.youtube.com/watch?v=_0ICXF7COiQ" TargetMode="External"/><Relationship Id="rId243" Type="http://schemas.openxmlformats.org/officeDocument/2006/relationships/hyperlink" Target="https://www.youtube.com/watch?v=BCBfASd3Xwg" TargetMode="External"/><Relationship Id="rId239" Type="http://schemas.openxmlformats.org/officeDocument/2006/relationships/hyperlink" Target="https://www.youtube.com/watch?v=pXo0bG4iAyg" TargetMode="External"/><Relationship Id="rId238" Type="http://schemas.openxmlformats.org/officeDocument/2006/relationships/hyperlink" Target="https://drive.google.com/file/d/1iQ32Ht3GbA0lClTNQFzeZBFeDh1w6ABr/view" TargetMode="External"/><Relationship Id="rId237" Type="http://schemas.openxmlformats.org/officeDocument/2006/relationships/hyperlink" Target="https://www.youtube.com/watch?v=fnOUTTIB6a8" TargetMode="External"/><Relationship Id="rId236" Type="http://schemas.openxmlformats.org/officeDocument/2006/relationships/hyperlink" Target="https://www.youtube.com/watch?v=5aUOtWqx9Hc" TargetMode="External"/><Relationship Id="rId1060" Type="http://schemas.openxmlformats.org/officeDocument/2006/relationships/hyperlink" Target="https://drive.google.com/file/d/19SQKUBMYiihiPNzqkHFLUiO1vaXu6iVh/view?usp=drive_link" TargetMode="External"/><Relationship Id="rId1061" Type="http://schemas.openxmlformats.org/officeDocument/2006/relationships/hyperlink" Target="https://www.youtube.com/watch?v=LZbscJSjJyE" TargetMode="External"/><Relationship Id="rId231" Type="http://schemas.openxmlformats.org/officeDocument/2006/relationships/hyperlink" Target="https://www.youtube.com/watch?v=m-MhWoPl3P8" TargetMode="External"/><Relationship Id="rId1062" Type="http://schemas.openxmlformats.org/officeDocument/2006/relationships/hyperlink" Target="https://www.youtube.com/watch?v=BI8tzWT6RSY" TargetMode="External"/><Relationship Id="rId230" Type="http://schemas.openxmlformats.org/officeDocument/2006/relationships/hyperlink" Target="https://www.youtube.com/watch?v=i05-okb1EJg" TargetMode="External"/><Relationship Id="rId1063" Type="http://schemas.openxmlformats.org/officeDocument/2006/relationships/hyperlink" Target="https://drive.google.com/file/d/1eq44kGtRmPq-xu7C0b8kGymBYmgYCo8J/view?usp=drive_link" TargetMode="External"/><Relationship Id="rId1064" Type="http://schemas.openxmlformats.org/officeDocument/2006/relationships/hyperlink" Target="https://www.youtube.com/watch?v=UaQ70cgxVF0" TargetMode="External"/><Relationship Id="rId1065" Type="http://schemas.openxmlformats.org/officeDocument/2006/relationships/hyperlink" Target="https://www.youtube.com/watch?v=WEMjLRyUIlg" TargetMode="External"/><Relationship Id="rId235" Type="http://schemas.openxmlformats.org/officeDocument/2006/relationships/hyperlink" Target="https://drive.google.com/file/d/19xB_qXcKbqZHM8j5d3HCVaFuJTCAiZVw/view?usp=drive_link" TargetMode="External"/><Relationship Id="rId1066" Type="http://schemas.openxmlformats.org/officeDocument/2006/relationships/hyperlink" Target="https://drive.google.com/file/d/1WH05Fff8AnOuggew7IqCQ7LxDSxxEo6v/view?usp=drive_link" TargetMode="External"/><Relationship Id="rId234" Type="http://schemas.openxmlformats.org/officeDocument/2006/relationships/hyperlink" Target="https://www.youtube.com/watch?v=S1qLclHL0OU" TargetMode="External"/><Relationship Id="rId1067" Type="http://schemas.openxmlformats.org/officeDocument/2006/relationships/hyperlink" Target="https://www.youtube.com/watch?v=yHo0CcDVHsk" TargetMode="External"/><Relationship Id="rId233" Type="http://schemas.openxmlformats.org/officeDocument/2006/relationships/hyperlink" Target="https://www.youtube.com/watch?v=KFSBop9TZyI" TargetMode="External"/><Relationship Id="rId1068" Type="http://schemas.openxmlformats.org/officeDocument/2006/relationships/hyperlink" Target="https://www.youtube.com/watch?v=cGzBynZpv9w" TargetMode="External"/><Relationship Id="rId232" Type="http://schemas.openxmlformats.org/officeDocument/2006/relationships/hyperlink" Target="https://drive.google.com/file/d/1GHjIu28RnhNyz9UVh5g-SatDBiw1Rzui/view?usp=drive_link" TargetMode="External"/><Relationship Id="rId1069" Type="http://schemas.openxmlformats.org/officeDocument/2006/relationships/hyperlink" Target="https://drive.google.com/file/d/1EDN3mYminVNxQOZJ__BNGmpeFvMos3rU/view?usp=drive_link" TargetMode="External"/><Relationship Id="rId1015" Type="http://schemas.openxmlformats.org/officeDocument/2006/relationships/hyperlink" Target="https://drive.google.com/file/d/1xS_gwM0IOT38wMNI-aaG6W6RtvxwjHK5/view?usp=drive_link" TargetMode="External"/><Relationship Id="rId1499" Type="http://schemas.openxmlformats.org/officeDocument/2006/relationships/hyperlink" Target="https://www.youtube.com/watch?v=xZ4xT71RXR0" TargetMode="External"/><Relationship Id="rId1016" Type="http://schemas.openxmlformats.org/officeDocument/2006/relationships/hyperlink" Target="https://www.youtube.com/watch?v=LHb08mFntrI" TargetMode="External"/><Relationship Id="rId1017" Type="http://schemas.openxmlformats.org/officeDocument/2006/relationships/hyperlink" Target="https://www.youtube.com/watch?v=_a0QlaS-K7A" TargetMode="External"/><Relationship Id="rId1018" Type="http://schemas.openxmlformats.org/officeDocument/2006/relationships/hyperlink" Target="https://drive.google.com/file/d/19jlf6lkRXv4kJwaJLHc0w_IMdZ1hK5gQ/view?usp=drive_link" TargetMode="External"/><Relationship Id="rId1019" Type="http://schemas.openxmlformats.org/officeDocument/2006/relationships/hyperlink" Target="https://www.youtube.com/watch?v=04rZchc_aak" TargetMode="External"/><Relationship Id="rId668" Type="http://schemas.openxmlformats.org/officeDocument/2006/relationships/hyperlink" Target="https://www.youtube.com/watch?v=MUage2xAkIU" TargetMode="External"/><Relationship Id="rId667" Type="http://schemas.openxmlformats.org/officeDocument/2006/relationships/hyperlink" Target="https://drive.google.com/file/d/132MvZ2SgPoTHzfRACvXG_rsrRQ3QKXvb/view?usp=drive_link" TargetMode="External"/><Relationship Id="rId666" Type="http://schemas.openxmlformats.org/officeDocument/2006/relationships/hyperlink" Target="https://www.youtube.com/watch?v=lIlwCCRcJjc" TargetMode="External"/><Relationship Id="rId665" Type="http://schemas.openxmlformats.org/officeDocument/2006/relationships/hyperlink" Target="https://www.youtube.com/watch?v=nOnd3SiYZqM" TargetMode="External"/><Relationship Id="rId669" Type="http://schemas.openxmlformats.org/officeDocument/2006/relationships/hyperlink" Target="https://www.youtube.com/watch?v=VLfLBPyPOgQ" TargetMode="External"/><Relationship Id="rId1490" Type="http://schemas.openxmlformats.org/officeDocument/2006/relationships/hyperlink" Target="https://www.youtube.com/watch?v=j1KKXs49_7w" TargetMode="External"/><Relationship Id="rId660" Type="http://schemas.openxmlformats.org/officeDocument/2006/relationships/hyperlink" Target="https://www.youtube.com/watch?v=tImb8Vul-bk" TargetMode="External"/><Relationship Id="rId1491" Type="http://schemas.openxmlformats.org/officeDocument/2006/relationships/hyperlink" Target="https://drive.google.com/file/d/1hVbaLovosBgsQmpRaQGr7hbNXaWjvq_f/view?usp=drive_link" TargetMode="External"/><Relationship Id="rId1492" Type="http://schemas.openxmlformats.org/officeDocument/2006/relationships/hyperlink" Target="https://www.youtube.com/watch?v=C3MI_mspN3o" TargetMode="External"/><Relationship Id="rId1493" Type="http://schemas.openxmlformats.org/officeDocument/2006/relationships/hyperlink" Target="https://www.youtube.com/watch?v=XH8nnuRJgZM" TargetMode="External"/><Relationship Id="rId1010" Type="http://schemas.openxmlformats.org/officeDocument/2006/relationships/hyperlink" Target="https://www.youtube.com/watch?v=jzn4rTPajT0" TargetMode="External"/><Relationship Id="rId1494" Type="http://schemas.openxmlformats.org/officeDocument/2006/relationships/hyperlink" Target="https://drive.google.com/file/d/1KvRdRr7rVUN7xUy2bAVQGhihqQ9YUCwZ/view?usp=drive_link" TargetMode="External"/><Relationship Id="rId664" Type="http://schemas.openxmlformats.org/officeDocument/2006/relationships/hyperlink" Target="https://drive.google.com/file/d/1yDFqDFXM9PnGz3vLZREcMqWaUhD4Fm2t/view?usp=drive_link" TargetMode="External"/><Relationship Id="rId1011" Type="http://schemas.openxmlformats.org/officeDocument/2006/relationships/hyperlink" Target="https://www.youtube.com/watch?v=GKZqSaIKzTQ" TargetMode="External"/><Relationship Id="rId1495" Type="http://schemas.openxmlformats.org/officeDocument/2006/relationships/hyperlink" Target="https://www.youtube.com/watch?v=8mS9eDHf0fQ" TargetMode="External"/><Relationship Id="rId663" Type="http://schemas.openxmlformats.org/officeDocument/2006/relationships/hyperlink" Target="https://www.youtube.com/watch?v=A-14x7_9ud0" TargetMode="External"/><Relationship Id="rId1012" Type="http://schemas.openxmlformats.org/officeDocument/2006/relationships/hyperlink" Target="https://drive.google.com/file/d/1gvXMKgmpztqMb1uyKoGxFa1hwXNdPJcn/view?usp=drive_link" TargetMode="External"/><Relationship Id="rId1496" Type="http://schemas.openxmlformats.org/officeDocument/2006/relationships/hyperlink" Target="https://www.youtube.com/watch?v=FxZFjC21GU4" TargetMode="External"/><Relationship Id="rId662" Type="http://schemas.openxmlformats.org/officeDocument/2006/relationships/hyperlink" Target="https://www.youtube.com/watch?v=buWDX1ufjw8" TargetMode="External"/><Relationship Id="rId1013" Type="http://schemas.openxmlformats.org/officeDocument/2006/relationships/hyperlink" Target="https://www.youtube.com/watch?v=dweeK5k_FcY" TargetMode="External"/><Relationship Id="rId1497" Type="http://schemas.openxmlformats.org/officeDocument/2006/relationships/hyperlink" Target="https://drive.google.com/file/d/18EUlJuOceCN9xNxoocMNcL-IDrpXnLYQ/view?usp=drive_link" TargetMode="External"/><Relationship Id="rId661" Type="http://schemas.openxmlformats.org/officeDocument/2006/relationships/hyperlink" Target="https://drive.google.com/file/d/1ntK6_GC1FCrKDR-fxpxOuLYHypjt4Eu6/view?usp=drive_link" TargetMode="External"/><Relationship Id="rId1014" Type="http://schemas.openxmlformats.org/officeDocument/2006/relationships/hyperlink" Target="https://www.youtube.com/watch?v=3BcIxkzOEKg" TargetMode="External"/><Relationship Id="rId1498" Type="http://schemas.openxmlformats.org/officeDocument/2006/relationships/hyperlink" Target="https://www.youtube.com/watch?v=ConsnUZGfmw" TargetMode="External"/><Relationship Id="rId1004" Type="http://schemas.openxmlformats.org/officeDocument/2006/relationships/hyperlink" Target="https://www.youtube.com/watch?v=nOnd3SiYZqM" TargetMode="External"/><Relationship Id="rId1488" Type="http://schemas.openxmlformats.org/officeDocument/2006/relationships/hyperlink" Target="https://drive.google.com/file/d/1oUEeQ4w1vCiLBoW0i59WihLXo7nR5PSX/view?usp=drive_link" TargetMode="External"/><Relationship Id="rId1005" Type="http://schemas.openxmlformats.org/officeDocument/2006/relationships/hyperlink" Target="https://www.youtube.com/watch?v=xg7sC2cL-lI" TargetMode="External"/><Relationship Id="rId1489" Type="http://schemas.openxmlformats.org/officeDocument/2006/relationships/hyperlink" Target="https://www.youtube.com/watch?v=Mj_2fVKWa0k" TargetMode="External"/><Relationship Id="rId1006" Type="http://schemas.openxmlformats.org/officeDocument/2006/relationships/hyperlink" Target="https://drive.google.com/file/d/1ksUkefHmSsKoqWqmfExIeHXn470aXT4Q/view?usp=drive_link" TargetMode="External"/><Relationship Id="rId1007" Type="http://schemas.openxmlformats.org/officeDocument/2006/relationships/hyperlink" Target="https://www.youtube.com/watch?v=5f1-Rg3MmKs" TargetMode="External"/><Relationship Id="rId1008" Type="http://schemas.openxmlformats.org/officeDocument/2006/relationships/hyperlink" Target="https://www.youtube.com/watch?v=ATg6Ytp8GQM" TargetMode="External"/><Relationship Id="rId1009" Type="http://schemas.openxmlformats.org/officeDocument/2006/relationships/hyperlink" Target="https://drive.google.com/file/d/18-D5rHs_kS_RKwQ4yJaQ4QPd9u0YmBaQ/view?usp=drive_link" TargetMode="External"/><Relationship Id="rId657" Type="http://schemas.openxmlformats.org/officeDocument/2006/relationships/hyperlink" Target="https://www.youtube.com/watch?v=bBnbScrFG7M" TargetMode="External"/><Relationship Id="rId656" Type="http://schemas.openxmlformats.org/officeDocument/2006/relationships/hyperlink" Target="https://www.youtube.com/watch?v=s4vEagS80yA" TargetMode="External"/><Relationship Id="rId655" Type="http://schemas.openxmlformats.org/officeDocument/2006/relationships/hyperlink" Target="https://drive.google.com/file/d/1aumDdCbM8yum-7_j5CiDp8LqVOTK3OPO/view?usp=drive_link" TargetMode="External"/><Relationship Id="rId654" Type="http://schemas.openxmlformats.org/officeDocument/2006/relationships/hyperlink" Target="https://www.youtube.com/watch?v=dqPNWJlFvPU" TargetMode="External"/><Relationship Id="rId659" Type="http://schemas.openxmlformats.org/officeDocument/2006/relationships/hyperlink" Target="https://www.youtube.com/watch?v=hWJLd6bRthI" TargetMode="External"/><Relationship Id="rId658" Type="http://schemas.openxmlformats.org/officeDocument/2006/relationships/hyperlink" Target="https://drive.google.com/file/d/1Px1oFfvI__9W5SAaLEO2BGgba06TzuY9/view?usp=drive_link" TargetMode="External"/><Relationship Id="rId1480" Type="http://schemas.openxmlformats.org/officeDocument/2006/relationships/hyperlink" Target="https://www.youtube.com/watch?v=XMWupbKVOGo" TargetMode="External"/><Relationship Id="rId1481" Type="http://schemas.openxmlformats.org/officeDocument/2006/relationships/hyperlink" Target="https://www.youtube.com/watch?v=eBtYQu9mX00" TargetMode="External"/><Relationship Id="rId1482" Type="http://schemas.openxmlformats.org/officeDocument/2006/relationships/hyperlink" Target="https://drive.google.com/file/d/1ZmK3x1SibbO2QNVDmEwa68Q-6FEyLAGE/view?usp=drive_link" TargetMode="External"/><Relationship Id="rId1483" Type="http://schemas.openxmlformats.org/officeDocument/2006/relationships/hyperlink" Target="https://www.youtube.com/watch?v=1l4mmTSIbvU" TargetMode="External"/><Relationship Id="rId653" Type="http://schemas.openxmlformats.org/officeDocument/2006/relationships/hyperlink" Target="https://www.youtube.com/watch?v=riXcZT2ICjA" TargetMode="External"/><Relationship Id="rId1000" Type="http://schemas.openxmlformats.org/officeDocument/2006/relationships/hyperlink" Target="https://drive.google.com/file/d/1wmzNV0CJWST20rdW7WEb4tFWad34RKRk/view?usp=drive_link" TargetMode="External"/><Relationship Id="rId1484" Type="http://schemas.openxmlformats.org/officeDocument/2006/relationships/hyperlink" Target="https://www.youtube.com/watch?v=wvjjmXj8XAE" TargetMode="External"/><Relationship Id="rId652" Type="http://schemas.openxmlformats.org/officeDocument/2006/relationships/hyperlink" Target="https://drive.google.com/file/d/1nzwAP-7tAj5bO62syboS3dGmVxScgCXu/view?usp=drive_link" TargetMode="External"/><Relationship Id="rId1001" Type="http://schemas.openxmlformats.org/officeDocument/2006/relationships/hyperlink" Target="https://www.youtube.com/watch?v=HTtn9YiqoSU" TargetMode="External"/><Relationship Id="rId1485" Type="http://schemas.openxmlformats.org/officeDocument/2006/relationships/hyperlink" Target="https://drive.google.com/file/d/1jPpcFkM-mzl-XvDzt3SVuyWVnn6nEMOF/view?usp=drive_link" TargetMode="External"/><Relationship Id="rId651" Type="http://schemas.openxmlformats.org/officeDocument/2006/relationships/hyperlink" Target="https://www.youtube.com/watch?v=_UleVeH28EE" TargetMode="External"/><Relationship Id="rId1002" Type="http://schemas.openxmlformats.org/officeDocument/2006/relationships/hyperlink" Target="https://www.youtube.com/watch?v=C-A7YLcz1AA" TargetMode="External"/><Relationship Id="rId1486" Type="http://schemas.openxmlformats.org/officeDocument/2006/relationships/hyperlink" Target="https://www.youtube.com/watch?v=AntQBDFOjUw" TargetMode="External"/><Relationship Id="rId650" Type="http://schemas.openxmlformats.org/officeDocument/2006/relationships/hyperlink" Target="https://www.youtube.com/watch?v=rU222pVq520" TargetMode="External"/><Relationship Id="rId1003" Type="http://schemas.openxmlformats.org/officeDocument/2006/relationships/hyperlink" Target="https://drive.google.com/file/d/1S67IQIYraSgvph5eWW1V4C2LY5SWVMzx/view?usp=drive_link" TargetMode="External"/><Relationship Id="rId1487" Type="http://schemas.openxmlformats.org/officeDocument/2006/relationships/hyperlink" Target="https://www.youtube.com/watch?v=gUhHPMwoGO0" TargetMode="External"/><Relationship Id="rId1037" Type="http://schemas.openxmlformats.org/officeDocument/2006/relationships/hyperlink" Target="https://www.youtube.com/watch?v=st-rVFChzHA" TargetMode="External"/><Relationship Id="rId1038" Type="http://schemas.openxmlformats.org/officeDocument/2006/relationships/hyperlink" Target="https://www.youtube.com/watch?v=i3xdQg5N1cc" TargetMode="External"/><Relationship Id="rId1039" Type="http://schemas.openxmlformats.org/officeDocument/2006/relationships/hyperlink" Target="https://drive.google.com/file/d/1JeJ0nKM05_oXVnmcrwiiWWtjH6Nbg4Lp/view?usp=drive_link" TargetMode="External"/><Relationship Id="rId206" Type="http://schemas.openxmlformats.org/officeDocument/2006/relationships/hyperlink" Target="https://www.youtube.com/watch?v=rcRg_gO7-7E" TargetMode="External"/><Relationship Id="rId205" Type="http://schemas.openxmlformats.org/officeDocument/2006/relationships/hyperlink" Target="https://drive.google.com/file/d/1Y6zC7KH2dqQ2uh1-dI1N95j4EddVMCCK/view?usp=drive_link" TargetMode="External"/><Relationship Id="rId689" Type="http://schemas.openxmlformats.org/officeDocument/2006/relationships/hyperlink" Target="https://www.youtube.com/watch?v=0sCttufU-jQ" TargetMode="External"/><Relationship Id="rId204" Type="http://schemas.openxmlformats.org/officeDocument/2006/relationships/hyperlink" Target="https://www.youtube.com/watch?v=dcf8Rjypdwc" TargetMode="External"/><Relationship Id="rId688" Type="http://schemas.openxmlformats.org/officeDocument/2006/relationships/hyperlink" Target="https://drive.google.com/file/d/1zbcOl0nlGriU56tcp0vQKF1JTFzZT4Py/view?usp=drive_link" TargetMode="External"/><Relationship Id="rId203" Type="http://schemas.openxmlformats.org/officeDocument/2006/relationships/hyperlink" Target="https://www.youtube.com/watch?v=BdsURIUQ04k" TargetMode="External"/><Relationship Id="rId687" Type="http://schemas.openxmlformats.org/officeDocument/2006/relationships/hyperlink" Target="https://www.youtube.com/watch?v=vYy5n8fCAVI" TargetMode="External"/><Relationship Id="rId209" Type="http://schemas.openxmlformats.org/officeDocument/2006/relationships/hyperlink" Target="https://www.youtube.com/watch?v=i8THsl3AYFI" TargetMode="External"/><Relationship Id="rId208" Type="http://schemas.openxmlformats.org/officeDocument/2006/relationships/hyperlink" Target="https://drive.google.com/file/d/1RJGroZcndpYA8sRknjHDqhOBsgGIMOpJ/view?usp=drive_link" TargetMode="External"/><Relationship Id="rId207" Type="http://schemas.openxmlformats.org/officeDocument/2006/relationships/hyperlink" Target="https://www.youtube.com/watch?v=nYsEmJM8lLQ" TargetMode="External"/><Relationship Id="rId682" Type="http://schemas.openxmlformats.org/officeDocument/2006/relationships/hyperlink" Target="https://drive.google.com/file/d/1_HRGgQp6nOsInZyukX7xB4JCLTL3FPau/view?usp=drive_link" TargetMode="External"/><Relationship Id="rId681" Type="http://schemas.openxmlformats.org/officeDocument/2006/relationships/hyperlink" Target="https://www.youtube.com/watch?v=cLFFNH5Zuv0" TargetMode="External"/><Relationship Id="rId1030" Type="http://schemas.openxmlformats.org/officeDocument/2006/relationships/hyperlink" Target="https://drive.google.com/file/d/1yK7bKgBmYF_AhPvIdXB71MCGWqK0ksm4/view?usp=drive_link" TargetMode="External"/><Relationship Id="rId680" Type="http://schemas.openxmlformats.org/officeDocument/2006/relationships/hyperlink" Target="https://www.youtube.com/watch?v=Y7sqB1e4RBI" TargetMode="External"/><Relationship Id="rId1031" Type="http://schemas.openxmlformats.org/officeDocument/2006/relationships/hyperlink" Target="https://www.youtube.com/watch?v=Oc1XmBVyXMk" TargetMode="External"/><Relationship Id="rId1032" Type="http://schemas.openxmlformats.org/officeDocument/2006/relationships/hyperlink" Target="https://www.youtube.com/watch?v=t-lze2GG9Ts" TargetMode="External"/><Relationship Id="rId202" Type="http://schemas.openxmlformats.org/officeDocument/2006/relationships/hyperlink" Target="https://drive.google.com/file/d/10oVXHcSbQi8tltClgPiwYz95hYguDOPf/view?usp=drive_link" TargetMode="External"/><Relationship Id="rId686" Type="http://schemas.openxmlformats.org/officeDocument/2006/relationships/hyperlink" Target="https://www.youtube.com/watch?v=95pK1HF0iVk" TargetMode="External"/><Relationship Id="rId1033" Type="http://schemas.openxmlformats.org/officeDocument/2006/relationships/hyperlink" Target="https://drive.google.com/file/d/1qNmtKnNesZOxVuyFbzxM1xOX_25vMYMD/view?usp=drive_link" TargetMode="External"/><Relationship Id="rId201" Type="http://schemas.openxmlformats.org/officeDocument/2006/relationships/hyperlink" Target="https://www.youtube.com/watch?v=9PaqmJK-etU" TargetMode="External"/><Relationship Id="rId685" Type="http://schemas.openxmlformats.org/officeDocument/2006/relationships/hyperlink" Target="https://drive.google.com/file/d/1qVyrejFprztigiwoNWjcIet2B8zsqYav/view?usp=drive_link" TargetMode="External"/><Relationship Id="rId1034" Type="http://schemas.openxmlformats.org/officeDocument/2006/relationships/hyperlink" Target="https://www.youtube.com/watch?v=uftnBXB98l8" TargetMode="External"/><Relationship Id="rId200" Type="http://schemas.openxmlformats.org/officeDocument/2006/relationships/hyperlink" Target="https://www.youtube.com/watch?v=0-wa7voc0uM" TargetMode="External"/><Relationship Id="rId684" Type="http://schemas.openxmlformats.org/officeDocument/2006/relationships/hyperlink" Target="https://www.youtube.com/watch?v=JGKcGKHGUDE" TargetMode="External"/><Relationship Id="rId1035" Type="http://schemas.openxmlformats.org/officeDocument/2006/relationships/hyperlink" Target="https://www.youtube.com/watch?v=auZRoWR0lEU" TargetMode="External"/><Relationship Id="rId683" Type="http://schemas.openxmlformats.org/officeDocument/2006/relationships/hyperlink" Target="https://www.youtube.com/watch?v=NLi6ZlUMFkc" TargetMode="External"/><Relationship Id="rId1036" Type="http://schemas.openxmlformats.org/officeDocument/2006/relationships/hyperlink" Target="https://drive.google.com/file/d/1lhOvr20uNdYhEHgoRvvq5NeQMc1FZgUZ/view?usp=drive_link" TargetMode="External"/><Relationship Id="rId1026" Type="http://schemas.openxmlformats.org/officeDocument/2006/relationships/hyperlink" Target="https://www.youtube.com/watch?v=UdThC7qB1Ao" TargetMode="External"/><Relationship Id="rId1027" Type="http://schemas.openxmlformats.org/officeDocument/2006/relationships/hyperlink" Target="https://drive.google.com/file/d/1fAvN9eL1DEIJsoa1pkFYgEnwOGTTpIyB/view?usp=drive_link" TargetMode="External"/><Relationship Id="rId1028" Type="http://schemas.openxmlformats.org/officeDocument/2006/relationships/hyperlink" Target="https://www.youtube.com/watch?v=GkWm-iPSAFI" TargetMode="External"/><Relationship Id="rId1029" Type="http://schemas.openxmlformats.org/officeDocument/2006/relationships/hyperlink" Target="https://www.youtube.com/watch?v=0F24VjqOWPA" TargetMode="External"/><Relationship Id="rId679" Type="http://schemas.openxmlformats.org/officeDocument/2006/relationships/hyperlink" Target="https://drive.google.com/file/d/1C5W9upPIOb4lo5wwGkx2N_JVBbmKDDKe/view?usp=drive_link" TargetMode="External"/><Relationship Id="rId678" Type="http://schemas.openxmlformats.org/officeDocument/2006/relationships/hyperlink" Target="https://www.youtube.com/watch?v=2N18o3sDkkE" TargetMode="External"/><Relationship Id="rId677" Type="http://schemas.openxmlformats.org/officeDocument/2006/relationships/hyperlink" Target="https://www.youtube.com/watch?v=TlWvQvMB9eI" TargetMode="External"/><Relationship Id="rId676" Type="http://schemas.openxmlformats.org/officeDocument/2006/relationships/hyperlink" Target="https://drive.google.com/file/d/1NuUDtKrp25Rn-nmE7l4N_ELjtUO1HIyZ/view?usp=drive_link" TargetMode="External"/><Relationship Id="rId671" Type="http://schemas.openxmlformats.org/officeDocument/2006/relationships/hyperlink" Target="https://www.youtube.com/watch?v=HTtn9YiqoSU" TargetMode="External"/><Relationship Id="rId670" Type="http://schemas.openxmlformats.org/officeDocument/2006/relationships/hyperlink" Target="https://drive.google.com/file/d/1LVwjSI-7aLtLRV9eVZn4Q-BI_ML60JX0/view?usp=drive_link" TargetMode="External"/><Relationship Id="rId1020" Type="http://schemas.openxmlformats.org/officeDocument/2006/relationships/hyperlink" Target="https://www.youtube.com/watch?v=-E81qiudUCA" TargetMode="External"/><Relationship Id="rId1021" Type="http://schemas.openxmlformats.org/officeDocument/2006/relationships/hyperlink" Target="https://drive.google.com/file/d/1giFcnf78LTSOBVC3fkFIaqzQTV-rNwp3/view?usp=drive_link" TargetMode="External"/><Relationship Id="rId675" Type="http://schemas.openxmlformats.org/officeDocument/2006/relationships/hyperlink" Target="https://www.youtube.com/watch?v=jby1Qu0PiFM" TargetMode="External"/><Relationship Id="rId1022" Type="http://schemas.openxmlformats.org/officeDocument/2006/relationships/hyperlink" Target="https://www.youtube.com/watch?v=_nqSQzoryY4" TargetMode="External"/><Relationship Id="rId674" Type="http://schemas.openxmlformats.org/officeDocument/2006/relationships/hyperlink" Target="https://www.youtube.com/watch?v=l6FX_r_Tkls" TargetMode="External"/><Relationship Id="rId1023" Type="http://schemas.openxmlformats.org/officeDocument/2006/relationships/hyperlink" Target="https://www.youtube.com/watch?v=YeCwngwTDUw" TargetMode="External"/><Relationship Id="rId673" Type="http://schemas.openxmlformats.org/officeDocument/2006/relationships/hyperlink" Target="https://drive.google.com/file/d/1YOONIPfCJDZKfeaqn8oY1ygaTsbFue8Z/view?usp=drive_link" TargetMode="External"/><Relationship Id="rId1024" Type="http://schemas.openxmlformats.org/officeDocument/2006/relationships/hyperlink" Target="https://drive.google.com/file/d/1P5gC_vJvDmFxQ7XWdbUa98OFH38vpX_3/view?usp=drive_link" TargetMode="External"/><Relationship Id="rId672" Type="http://schemas.openxmlformats.org/officeDocument/2006/relationships/hyperlink" Target="https://www.youtube.com/watch?v=Swc9QVhLu5o" TargetMode="External"/><Relationship Id="rId1025" Type="http://schemas.openxmlformats.org/officeDocument/2006/relationships/hyperlink" Target="https://www.youtube.com/watch?v=woUQ9LLaees" TargetMode="External"/><Relationship Id="rId190" Type="http://schemas.openxmlformats.org/officeDocument/2006/relationships/hyperlink" Target="https://drive.google.com/file/d/1iQ32Ht3GbA0lClTNQFzeZBFeDh1w6ABr/view?usp=drive_link" TargetMode="External"/><Relationship Id="rId194" Type="http://schemas.openxmlformats.org/officeDocument/2006/relationships/hyperlink" Target="https://www.youtube.com/watch?v=rvrTF7Edvig" TargetMode="External"/><Relationship Id="rId193" Type="http://schemas.openxmlformats.org/officeDocument/2006/relationships/hyperlink" Target="https://drive.google.com/file/d/1faEewUrP8E-XFuK6rwOIAa_NhzFjvY2s/view?usp=drive_link" TargetMode="External"/><Relationship Id="rId192" Type="http://schemas.openxmlformats.org/officeDocument/2006/relationships/hyperlink" Target="https://www.youtube.com/watch?v=pi2iYXAsMBE" TargetMode="External"/><Relationship Id="rId191" Type="http://schemas.openxmlformats.org/officeDocument/2006/relationships/hyperlink" Target="https://www.youtube.com/watch?v=cYw4MFWsB6c" TargetMode="External"/><Relationship Id="rId187" Type="http://schemas.openxmlformats.org/officeDocument/2006/relationships/hyperlink" Target="https://drive.google.com/file/d/1F59U5Qcvv5CXlVVb5mzXGnkAyZxpgH9D/view?usp=drive_link" TargetMode="External"/><Relationship Id="rId186" Type="http://schemas.openxmlformats.org/officeDocument/2006/relationships/hyperlink" Target="https://www.youtube.com/watch?v=oC7eCJ6ob0o" TargetMode="External"/><Relationship Id="rId185" Type="http://schemas.openxmlformats.org/officeDocument/2006/relationships/hyperlink" Target="https://www.youtube.com/watch?v=j_fTEagay2A" TargetMode="External"/><Relationship Id="rId184" Type="http://schemas.openxmlformats.org/officeDocument/2006/relationships/hyperlink" Target="https://drive.google.com/file/d/15GHcC3Z-YiR10ZQ8CP4de3tSlmEiwbxa/view?usp=drive_link" TargetMode="External"/><Relationship Id="rId189" Type="http://schemas.openxmlformats.org/officeDocument/2006/relationships/hyperlink" Target="https://www.youtube.com/watch?v=fnOUTTIB6a8" TargetMode="External"/><Relationship Id="rId188" Type="http://schemas.openxmlformats.org/officeDocument/2006/relationships/hyperlink" Target="https://www.youtube.com/watch?v=5aUOtWqx9Hc" TargetMode="External"/><Relationship Id="rId183" Type="http://schemas.openxmlformats.org/officeDocument/2006/relationships/hyperlink" Target="https://www.youtube.com/watch?v=VcBa5b1dnO0" TargetMode="External"/><Relationship Id="rId182" Type="http://schemas.openxmlformats.org/officeDocument/2006/relationships/hyperlink" Target="https://www.youtube.com/watch?v=e32eAxMsmPQ" TargetMode="External"/><Relationship Id="rId181" Type="http://schemas.openxmlformats.org/officeDocument/2006/relationships/hyperlink" Target="https://drive.google.com/file/d/15BvgF6RVx1wzWNq_DHgEaeXKnZZ35KyX/view?usp=drive_link" TargetMode="External"/><Relationship Id="rId180" Type="http://schemas.openxmlformats.org/officeDocument/2006/relationships/hyperlink" Target="https://www.youtube.com/watch?v=gaKm7G9NDAY" TargetMode="External"/><Relationship Id="rId176" Type="http://schemas.openxmlformats.org/officeDocument/2006/relationships/hyperlink" Target="https://www.youtube.com/watch?v=noZKbiydamQ" TargetMode="External"/><Relationship Id="rId175" Type="http://schemas.openxmlformats.org/officeDocument/2006/relationships/hyperlink" Target="https://drive.google.com/file/d/1JXt5po31uBNhu33xLoeWYGqYFI2c9ja3/view?usp=drive_link" TargetMode="External"/><Relationship Id="rId174" Type="http://schemas.openxmlformats.org/officeDocument/2006/relationships/hyperlink" Target="https://www.youtube.com/watch?v=CBpyUu0NVaU" TargetMode="External"/><Relationship Id="rId173" Type="http://schemas.openxmlformats.org/officeDocument/2006/relationships/hyperlink" Target="https://www.youtube.com/watch?v=_cooC3yG_p0" TargetMode="External"/><Relationship Id="rId179" Type="http://schemas.openxmlformats.org/officeDocument/2006/relationships/hyperlink" Target="https://www.youtube.com/watch?v=8eSUbi_aYL4" TargetMode="External"/><Relationship Id="rId178" Type="http://schemas.openxmlformats.org/officeDocument/2006/relationships/hyperlink" Target="https://drive.google.com/file/d/1Mc0ofmo9vuOq8YwoOeSsaBObRkw8b54j/view?usp=drive_link" TargetMode="External"/><Relationship Id="rId177" Type="http://schemas.openxmlformats.org/officeDocument/2006/relationships/hyperlink" Target="https://www.youtube.com/watch?v=-yq4PS74MH8" TargetMode="External"/><Relationship Id="rId198" Type="http://schemas.openxmlformats.org/officeDocument/2006/relationships/hyperlink" Target="https://www.youtube.com/watch?v=eGH2XtTuYiA" TargetMode="External"/><Relationship Id="rId197" Type="http://schemas.openxmlformats.org/officeDocument/2006/relationships/hyperlink" Target="https://www.youtube.com/watch?v=RM644gFKo_g" TargetMode="External"/><Relationship Id="rId196" Type="http://schemas.openxmlformats.org/officeDocument/2006/relationships/hyperlink" Target="https://drive.google.com/file/d/1vSPIUHHOOHIwOaA9Ki98-Jzxed14evDH/view?usp=drive_link" TargetMode="External"/><Relationship Id="rId195" Type="http://schemas.openxmlformats.org/officeDocument/2006/relationships/hyperlink" Target="https://www.youtube.com/watch?v=aGqRsE3pmjU" TargetMode="External"/><Relationship Id="rId199" Type="http://schemas.openxmlformats.org/officeDocument/2006/relationships/hyperlink" Target="https://drive.google.com/file/d/1Kp2hDeNpmwLYh6NiW4e42RdXjeMdSq3I/view?usp=drive_link" TargetMode="External"/><Relationship Id="rId150" Type="http://schemas.openxmlformats.org/officeDocument/2006/relationships/hyperlink" Target="https://www.youtube.com/watch?v=tgclmAZ0Nec" TargetMode="External"/><Relationship Id="rId149" Type="http://schemas.openxmlformats.org/officeDocument/2006/relationships/hyperlink" Target="https://www.youtube.com/watch?v=ikadoCpDNT8" TargetMode="External"/><Relationship Id="rId148" Type="http://schemas.openxmlformats.org/officeDocument/2006/relationships/hyperlink" Target="https://drive.google.com/file/d/1xlvAyYgauGMR7BZBpklFB4QIBc0yINo9/view?usp=drive_link" TargetMode="External"/><Relationship Id="rId1090" Type="http://schemas.openxmlformats.org/officeDocument/2006/relationships/hyperlink" Target="https://www.youtube.com/watch?v=AHnLjYcVWCQ" TargetMode="External"/><Relationship Id="rId1091" Type="http://schemas.openxmlformats.org/officeDocument/2006/relationships/hyperlink" Target="https://drive.google.com/file/d/1rA6ezfk1cKCJZaah6WMqF7RLWwmIlrEO/view?usp=drive_link" TargetMode="External"/><Relationship Id="rId1092" Type="http://schemas.openxmlformats.org/officeDocument/2006/relationships/hyperlink" Target="https://www.youtube.com/watch?v=g16VgrmUj4E" TargetMode="External"/><Relationship Id="rId1093" Type="http://schemas.openxmlformats.org/officeDocument/2006/relationships/hyperlink" Target="https://drive.google.com/file/d/1E0DuHNlLkSKMn-3O18KFNjUNJGSIyLHS/view?usp=drive_link" TargetMode="External"/><Relationship Id="rId1094" Type="http://schemas.openxmlformats.org/officeDocument/2006/relationships/hyperlink" Target="https://www.youtube.com/watch?v=1rTFis0gM2E" TargetMode="External"/><Relationship Id="rId143" Type="http://schemas.openxmlformats.org/officeDocument/2006/relationships/hyperlink" Target="https://www.youtube.com/watch?v=O1-9f1g0OsI" TargetMode="External"/><Relationship Id="rId1095" Type="http://schemas.openxmlformats.org/officeDocument/2006/relationships/hyperlink" Target="https://drive.google.com/file/d/1_YwN5j8VHZAq5OjXFbl0HCc4sx_1DOTa/view?usp=drive_link" TargetMode="External"/><Relationship Id="rId142" Type="http://schemas.openxmlformats.org/officeDocument/2006/relationships/hyperlink" Target="https://drive.google.com/file/d/10tpOM3ZKr0SdjuT93fcYdzRVr08lkcRX/view?usp=drive_link" TargetMode="External"/><Relationship Id="rId1096" Type="http://schemas.openxmlformats.org/officeDocument/2006/relationships/hyperlink" Target="https://www.youtube.com/watch?v=1MYkf568dTM" TargetMode="External"/><Relationship Id="rId141" Type="http://schemas.openxmlformats.org/officeDocument/2006/relationships/hyperlink" Target="https://www.youtube.com/watch?v=I3fHdR5e4Rg" TargetMode="External"/><Relationship Id="rId1097" Type="http://schemas.openxmlformats.org/officeDocument/2006/relationships/hyperlink" Target="https://drive.google.com/file/d/133ioa7K2dwFG7T5zGvS1t_EgHuiLASoa/view?usp=drive_link" TargetMode="External"/><Relationship Id="rId140" Type="http://schemas.openxmlformats.org/officeDocument/2006/relationships/hyperlink" Target="https://www.youtube.com/watch?v=JVDrlTdzxiI" TargetMode="External"/><Relationship Id="rId1098" Type="http://schemas.openxmlformats.org/officeDocument/2006/relationships/hyperlink" Target="https://www.youtube.com/watch?v=558pZbtfRnA" TargetMode="External"/><Relationship Id="rId147" Type="http://schemas.openxmlformats.org/officeDocument/2006/relationships/hyperlink" Target="https://www.youtube.com/watch?v=7vQXe9vX8q8" TargetMode="External"/><Relationship Id="rId1099" Type="http://schemas.openxmlformats.org/officeDocument/2006/relationships/hyperlink" Target="https://www.youtube.com/watch?v=8tv9aCxExxY" TargetMode="External"/><Relationship Id="rId146" Type="http://schemas.openxmlformats.org/officeDocument/2006/relationships/hyperlink" Target="https://www.youtube.com/watch?v=OjF765iVuF8" TargetMode="External"/><Relationship Id="rId145" Type="http://schemas.openxmlformats.org/officeDocument/2006/relationships/hyperlink" Target="https://drive.google.com/file/d/1i1lOcpjtTJWP2hp5pAFcHkdnhpNYCN9T/view?usp=drive_link" TargetMode="External"/><Relationship Id="rId144" Type="http://schemas.openxmlformats.org/officeDocument/2006/relationships/hyperlink" Target="https://www.youtube.com/watch?v=avuBCOOnr1U" TargetMode="External"/><Relationship Id="rId139" Type="http://schemas.openxmlformats.org/officeDocument/2006/relationships/hyperlink" Target="https://drive.google.com/file/d/1rWRZxmzxntXEf3TitAvoVQl3wOgwvc2s/view?usp=drive_link" TargetMode="External"/><Relationship Id="rId138" Type="http://schemas.openxmlformats.org/officeDocument/2006/relationships/hyperlink" Target="https://www.youtube.com/watch?v=CIMUotLoSBg" TargetMode="External"/><Relationship Id="rId137" Type="http://schemas.openxmlformats.org/officeDocument/2006/relationships/hyperlink" Target="https://www.youtube.com/watch?v=L0CmbneYETs" TargetMode="External"/><Relationship Id="rId1080" Type="http://schemas.openxmlformats.org/officeDocument/2006/relationships/hyperlink" Target="https://www.youtube.com/watch?v=v0hO_WSMzj8" TargetMode="External"/><Relationship Id="rId1081" Type="http://schemas.openxmlformats.org/officeDocument/2006/relationships/hyperlink" Target="https://drive.google.com/file/d/1fw60NnVqEfTnQjxx884Z4l1CFNYnavZB/view?usp=drive_link" TargetMode="External"/><Relationship Id="rId1082" Type="http://schemas.openxmlformats.org/officeDocument/2006/relationships/hyperlink" Target="https://www.youtube.com/watch?v=g9QICD1B3RY" TargetMode="External"/><Relationship Id="rId1083" Type="http://schemas.openxmlformats.org/officeDocument/2006/relationships/hyperlink" Target="https://www.youtube.com/watch?v=aruOF8gQBR0" TargetMode="External"/><Relationship Id="rId132" Type="http://schemas.openxmlformats.org/officeDocument/2006/relationships/hyperlink" Target="https://www.youtube.com/watch?v=D2AlI3bjw3g" TargetMode="External"/><Relationship Id="rId1084" Type="http://schemas.openxmlformats.org/officeDocument/2006/relationships/hyperlink" Target="https://drive.google.com/file/d/1V2WSeWumhSffhXWy2xzMpdXt4WI3P9oW/view?usp=drive_link" TargetMode="External"/><Relationship Id="rId131" Type="http://schemas.openxmlformats.org/officeDocument/2006/relationships/hyperlink" Target="https://www.youtube.com/watch?v=xZBbfLLfVV4" TargetMode="External"/><Relationship Id="rId1085" Type="http://schemas.openxmlformats.org/officeDocument/2006/relationships/hyperlink" Target="https://www.youtube.com/watch?v=PWUNiPEnMlg" TargetMode="External"/><Relationship Id="rId130" Type="http://schemas.openxmlformats.org/officeDocument/2006/relationships/hyperlink" Target="https://drive.google.com/file/d/1U7lVjM3B3PMhKGEFVliJRa8clPchic2m/view?usp=drive_link" TargetMode="External"/><Relationship Id="rId1086" Type="http://schemas.openxmlformats.org/officeDocument/2006/relationships/hyperlink" Target="https://drive.google.com/file/d/1mWL25P8VIiIi03YCZ1Uwmie0SxPyjo8H/view?usp=drive_link" TargetMode="External"/><Relationship Id="rId1087" Type="http://schemas.openxmlformats.org/officeDocument/2006/relationships/hyperlink" Target="https://www.youtube.com/watch?v=JQHcoN81mlc" TargetMode="External"/><Relationship Id="rId136" Type="http://schemas.openxmlformats.org/officeDocument/2006/relationships/hyperlink" Target="https://drive.google.com/file/d/1QwKS9kk0uv2iA0mBTLuPbWV184JKlqlx/view?usp=drive_link" TargetMode="External"/><Relationship Id="rId1088" Type="http://schemas.openxmlformats.org/officeDocument/2006/relationships/hyperlink" Target="https://drive.google.com/file/d/1-pnLhIPTFA94TnulxIj7M_OXXuyPtPp6/view?usp=drive_link" TargetMode="External"/><Relationship Id="rId135" Type="http://schemas.openxmlformats.org/officeDocument/2006/relationships/hyperlink" Target="https://www.youtube.com/watch?v=3JIJB9YKRV4" TargetMode="External"/><Relationship Id="rId1089" Type="http://schemas.openxmlformats.org/officeDocument/2006/relationships/hyperlink" Target="https://www.youtube.com/watch?v=BZxZ_eEuJBM" TargetMode="External"/><Relationship Id="rId134" Type="http://schemas.openxmlformats.org/officeDocument/2006/relationships/hyperlink" Target="https://www.youtube.com/watch?v=ArcrdMkEmKo" TargetMode="External"/><Relationship Id="rId133" Type="http://schemas.openxmlformats.org/officeDocument/2006/relationships/hyperlink" Target="https://drive.google.com/file/d/1Hflfik43mmD6lqqirUrfTJO5KrlyxF2b/view?usp=drive_link" TargetMode="External"/><Relationship Id="rId172" Type="http://schemas.openxmlformats.org/officeDocument/2006/relationships/hyperlink" Target="https://drive.google.com/file/d/1UVGYe7mImeNOfPJGNWupGwy3i73_3hRq/view?usp=drive_link" TargetMode="External"/><Relationship Id="rId171" Type="http://schemas.openxmlformats.org/officeDocument/2006/relationships/hyperlink" Target="https://www.youtube.com/watch?v=lmMb3L78t_g" TargetMode="External"/><Relationship Id="rId170" Type="http://schemas.openxmlformats.org/officeDocument/2006/relationships/hyperlink" Target="https://www.youtube.com/watch?v=T8ltIIHpZQk" TargetMode="External"/><Relationship Id="rId165" Type="http://schemas.openxmlformats.org/officeDocument/2006/relationships/hyperlink" Target="https://www.youtube.com/watch?v=qJ1zHLgnQXE" TargetMode="External"/><Relationship Id="rId164" Type="http://schemas.openxmlformats.org/officeDocument/2006/relationships/hyperlink" Target="https://www.youtube.com/watch?v=p46QWyHQE6M" TargetMode="External"/><Relationship Id="rId163" Type="http://schemas.openxmlformats.org/officeDocument/2006/relationships/hyperlink" Target="https://drive.google.com/file/d/1H0uM75WqnVT6vUAqpgWmvF3L6IfMWvUp/view?usp=drive_link" TargetMode="External"/><Relationship Id="rId162" Type="http://schemas.openxmlformats.org/officeDocument/2006/relationships/hyperlink" Target="https://www.youtube.com/watch?v=yaOdneysMBQ" TargetMode="External"/><Relationship Id="rId169" Type="http://schemas.openxmlformats.org/officeDocument/2006/relationships/hyperlink" Target="https://drive.google.com/file/d/1FqqwMlddcGkRB5nu5uKBmWDFfLT7D5LG/view?usp=drive_link" TargetMode="External"/><Relationship Id="rId168" Type="http://schemas.openxmlformats.org/officeDocument/2006/relationships/hyperlink" Target="https://www.youtube.com/watch?v=Qx69-b_SUdo" TargetMode="External"/><Relationship Id="rId167" Type="http://schemas.openxmlformats.org/officeDocument/2006/relationships/hyperlink" Target="https://www.youtube.com/watch?v=bohL918kXQk" TargetMode="External"/><Relationship Id="rId166" Type="http://schemas.openxmlformats.org/officeDocument/2006/relationships/hyperlink" Target="https://drive.google.com/file/d/1syMeQrIIiNdU7q5I9F3IdUibKpFdEg-D/view?usp=drive_link" TargetMode="External"/><Relationship Id="rId161" Type="http://schemas.openxmlformats.org/officeDocument/2006/relationships/hyperlink" Target="https://www.youtube.com/watch?v=Vnga_psnCAo" TargetMode="External"/><Relationship Id="rId160" Type="http://schemas.openxmlformats.org/officeDocument/2006/relationships/hyperlink" Target="https://drive.google.com/file/d/1g-RlXcaIdnZymd__X9faTKL6WxjDXgpM/view?usp=drive_link" TargetMode="External"/><Relationship Id="rId159" Type="http://schemas.openxmlformats.org/officeDocument/2006/relationships/hyperlink" Target="https://www.youtube.com/watch?v=Ek4jqksw2DQ" TargetMode="External"/><Relationship Id="rId154" Type="http://schemas.openxmlformats.org/officeDocument/2006/relationships/hyperlink" Target="https://drive.google.com/file/d/1d2-OX5spqNQXaFIDCDwrmsxHAgQ2aNvQ/view?usp=drive_link" TargetMode="External"/><Relationship Id="rId153" Type="http://schemas.openxmlformats.org/officeDocument/2006/relationships/hyperlink" Target="https://www.youtube.com/watch?v=FriT34O4fkM" TargetMode="External"/><Relationship Id="rId152" Type="http://schemas.openxmlformats.org/officeDocument/2006/relationships/hyperlink" Target="https://www.youtube.com/watch?v=7Mo4S2wyMg4" TargetMode="External"/><Relationship Id="rId151" Type="http://schemas.openxmlformats.org/officeDocument/2006/relationships/hyperlink" Target="https://drive.google.com/file/d/10NMaS3FoB-7q43aFSEqmaMONPQfumHBB/view?usp=drive_link" TargetMode="External"/><Relationship Id="rId158" Type="http://schemas.openxmlformats.org/officeDocument/2006/relationships/hyperlink" Target="https://www.youtube.com/watch?v=VmfTXVG9S0U" TargetMode="External"/><Relationship Id="rId157" Type="http://schemas.openxmlformats.org/officeDocument/2006/relationships/hyperlink" Target="https://drive.google.com/file/d/15h427ZSckTrDTJYIIx-lKTkoR0FC07qT/view?usp=drive_link" TargetMode="External"/><Relationship Id="rId156" Type="http://schemas.openxmlformats.org/officeDocument/2006/relationships/hyperlink" Target="https://www.youtube.com/watch?v=M6VZWkE8sIE" TargetMode="External"/><Relationship Id="rId155" Type="http://schemas.openxmlformats.org/officeDocument/2006/relationships/hyperlink" Target="https://www.youtube.com/watch?v=CGbBbH1e7Yw" TargetMode="External"/><Relationship Id="rId1510" Type="http://schemas.openxmlformats.org/officeDocument/2006/relationships/hyperlink" Target="https://drive.google.com/file/d/1_YLY3QU08DGtPrB59MNTn5HuDS4aOtHj/view?usp=drive_link" TargetMode="External"/><Relationship Id="rId1511" Type="http://schemas.openxmlformats.org/officeDocument/2006/relationships/hyperlink" Target="https://www.youtube.com/watch?v=51JgTZKnytA" TargetMode="External"/><Relationship Id="rId1512" Type="http://schemas.openxmlformats.org/officeDocument/2006/relationships/hyperlink" Target="https://www.youtube.com/watch?v=WF-0dTyXPuM" TargetMode="External"/><Relationship Id="rId1513" Type="http://schemas.openxmlformats.org/officeDocument/2006/relationships/hyperlink" Target="https://drive.google.com/file/d/17kKT-j9hq8kX_3F9xNuXMHLmhlRUvTxU/view?usp=drive_link" TargetMode="External"/><Relationship Id="rId1514" Type="http://schemas.openxmlformats.org/officeDocument/2006/relationships/hyperlink" Target="https://www.youtube.com/watch?v=yos9nEbIt2A" TargetMode="External"/><Relationship Id="rId1515" Type="http://schemas.openxmlformats.org/officeDocument/2006/relationships/hyperlink" Target="https://www.youtube.com/watch?v=lowKXSiqVGA" TargetMode="External"/><Relationship Id="rId1516" Type="http://schemas.openxmlformats.org/officeDocument/2006/relationships/hyperlink" Target="https://drive.google.com/file/d/1GNzMGt2m1NTE25GSSDORBbx3oMjhX5Vs/view?usp=drive_link" TargetMode="External"/><Relationship Id="rId1517" Type="http://schemas.openxmlformats.org/officeDocument/2006/relationships/hyperlink" Target="https://www.youtube.com/watch?v=EwjHYNRTyxI" TargetMode="External"/><Relationship Id="rId1518" Type="http://schemas.openxmlformats.org/officeDocument/2006/relationships/hyperlink" Target="https://www.youtube.com/watch?v=9sXFukdH5zA" TargetMode="External"/><Relationship Id="rId1519" Type="http://schemas.openxmlformats.org/officeDocument/2006/relationships/hyperlink" Target="https://drive.google.com/file/d/1_YiN2VCTWMP6l7WLmFykfz7GCb_Di8gY/view?usp=drive_link" TargetMode="External"/><Relationship Id="rId1500" Type="http://schemas.openxmlformats.org/officeDocument/2006/relationships/hyperlink" Target="https://drive.google.com/file/d/1VoOFuRKck_84KUhj2EXPeVmMXHAf53cF/view?usp=drive_link" TargetMode="External"/><Relationship Id="rId1501" Type="http://schemas.openxmlformats.org/officeDocument/2006/relationships/hyperlink" Target="https://www.youtube.com/watch?v=hzXtEOfELDM" TargetMode="External"/><Relationship Id="rId1502" Type="http://schemas.openxmlformats.org/officeDocument/2006/relationships/hyperlink" Target="https://drive.google.com/file/d/1ZtuUOJXV6ErssIO-kL8-BaHIENohxKF4/view?usp=drive_link" TargetMode="External"/><Relationship Id="rId1503" Type="http://schemas.openxmlformats.org/officeDocument/2006/relationships/hyperlink" Target="https://www.youtube.com/watch?v=eidemLqiPyQ" TargetMode="External"/><Relationship Id="rId1504" Type="http://schemas.openxmlformats.org/officeDocument/2006/relationships/hyperlink" Target="https://www.youtube.com/watch?v=n2qYj03xtTQ" TargetMode="External"/><Relationship Id="rId1505" Type="http://schemas.openxmlformats.org/officeDocument/2006/relationships/hyperlink" Target="https://drive.google.com/file/d/1YpfP3bxl_AyG4_ns5q-SZP8JoNQa5P_H/view?usp=drive_link" TargetMode="External"/><Relationship Id="rId1506" Type="http://schemas.openxmlformats.org/officeDocument/2006/relationships/hyperlink" Target="https://www.youtube.com/watch?v=gfc2ncxvLTg" TargetMode="External"/><Relationship Id="rId1507" Type="http://schemas.openxmlformats.org/officeDocument/2006/relationships/hyperlink" Target="https://drive.google.com/file/d/1lMNnkvaUWP3Y070KT7oChWVcnshwFU5X/view?usp=drive_link" TargetMode="External"/><Relationship Id="rId1508" Type="http://schemas.openxmlformats.org/officeDocument/2006/relationships/hyperlink" Target="https://www.youtube.com/watch?v=qJMbAfbb_Ek" TargetMode="External"/><Relationship Id="rId1509" Type="http://schemas.openxmlformats.org/officeDocument/2006/relationships/hyperlink" Target="https://www.youtube.com/watch?v=MDrvH_ecCMs" TargetMode="External"/><Relationship Id="rId509" Type="http://schemas.openxmlformats.org/officeDocument/2006/relationships/hyperlink" Target="https://www.youtube.com/watch?v=ILgKwG7IStU" TargetMode="External"/><Relationship Id="rId508" Type="http://schemas.openxmlformats.org/officeDocument/2006/relationships/hyperlink" Target="https://drive.google.com/file/d/1TuMozbCnrGuM5fHmVA89O0sMhm03XTAQ/view?usp=drive_link" TargetMode="External"/><Relationship Id="rId503" Type="http://schemas.openxmlformats.org/officeDocument/2006/relationships/hyperlink" Target="https://www.youtube.com/watch?v=XOs9vVmzE70" TargetMode="External"/><Relationship Id="rId987" Type="http://schemas.openxmlformats.org/officeDocument/2006/relationships/hyperlink" Target="https://www.youtube.com/watch?v=pjnhzHDWFEA" TargetMode="External"/><Relationship Id="rId502" Type="http://schemas.openxmlformats.org/officeDocument/2006/relationships/hyperlink" Target="https://drive.google.com/file/d/1sBYMJiTlK4g3oGpKnXjG3fD1g1O836q8/view?usp=drive_link" TargetMode="External"/><Relationship Id="rId986" Type="http://schemas.openxmlformats.org/officeDocument/2006/relationships/hyperlink" Target="https://www.youtube.com/watch?v=mols6pMKrto" TargetMode="External"/><Relationship Id="rId501" Type="http://schemas.openxmlformats.org/officeDocument/2006/relationships/hyperlink" Target="https://www.youtube.com/watch?v=xevd_Uz_LDA" TargetMode="External"/><Relationship Id="rId985" Type="http://schemas.openxmlformats.org/officeDocument/2006/relationships/hyperlink" Target="https://drive.google.com/file/d/1EGaKlQSYGcxpqIeJGS87-BCPybmidAv2/view?usp=drive_link" TargetMode="External"/><Relationship Id="rId500" Type="http://schemas.openxmlformats.org/officeDocument/2006/relationships/hyperlink" Target="https://www.youtube.com/watch?v=tCV9VyIIaw0" TargetMode="External"/><Relationship Id="rId984" Type="http://schemas.openxmlformats.org/officeDocument/2006/relationships/hyperlink" Target="https://www.youtube.com/watch?v=hkzzmGHVOjQ" TargetMode="External"/><Relationship Id="rId507" Type="http://schemas.openxmlformats.org/officeDocument/2006/relationships/hyperlink" Target="https://www.youtube.com/watch?v=ZpNbhPwBEXY" TargetMode="External"/><Relationship Id="rId506" Type="http://schemas.openxmlformats.org/officeDocument/2006/relationships/hyperlink" Target="https://www.youtube.com/watch?v=MT1-bqKpal8" TargetMode="External"/><Relationship Id="rId505" Type="http://schemas.openxmlformats.org/officeDocument/2006/relationships/hyperlink" Target="https://drive.google.com/file/d/1l5hk7-ujsAXXcv_UQ2sESfmGcz6_PM7U/view?usp=drive_link" TargetMode="External"/><Relationship Id="rId989" Type="http://schemas.openxmlformats.org/officeDocument/2006/relationships/hyperlink" Target="https://www.youtube.com/watch?v=nMCa_hGhQf4" TargetMode="External"/><Relationship Id="rId504" Type="http://schemas.openxmlformats.org/officeDocument/2006/relationships/hyperlink" Target="https://www.youtube.com/watch?v=hwzGeWI78yY" TargetMode="External"/><Relationship Id="rId988" Type="http://schemas.openxmlformats.org/officeDocument/2006/relationships/hyperlink" Target="https://drive.google.com/file/d/1A1E_mgags0tOqNqzGbSwTipCMPT9GFw-/view?usp=drive_link" TargetMode="External"/><Relationship Id="rId983" Type="http://schemas.openxmlformats.org/officeDocument/2006/relationships/hyperlink" Target="https://www.youtube.com/watch?v=2N18o3sDkkE" TargetMode="External"/><Relationship Id="rId982" Type="http://schemas.openxmlformats.org/officeDocument/2006/relationships/hyperlink" Target="https://drive.google.com/file/d/1EJsQl1IqJRJTKuOKD094Otd1asDi-9AX/view?usp=drive_link" TargetMode="External"/><Relationship Id="rId981" Type="http://schemas.openxmlformats.org/officeDocument/2006/relationships/hyperlink" Target="https://www.youtube.com/watch?v=ToFIZwdZ7YE" TargetMode="External"/><Relationship Id="rId980" Type="http://schemas.openxmlformats.org/officeDocument/2006/relationships/hyperlink" Target="https://www.youtube.com/watch?v=cdz63HFkKp8" TargetMode="External"/><Relationship Id="rId976" Type="http://schemas.openxmlformats.org/officeDocument/2006/relationships/hyperlink" Target="https://drive.google.com/file/d/1FEXm06VMigyw76VTMnhIkmxgO2iiZJMr/view?usp=drive_link" TargetMode="External"/><Relationship Id="rId975" Type="http://schemas.openxmlformats.org/officeDocument/2006/relationships/hyperlink" Target="https://www.youtube.com/watch?v=aotDOrk1QR4" TargetMode="External"/><Relationship Id="rId974" Type="http://schemas.openxmlformats.org/officeDocument/2006/relationships/hyperlink" Target="https://www.youtube.com/watch?v=PnqPan7AyJE" TargetMode="External"/><Relationship Id="rId973" Type="http://schemas.openxmlformats.org/officeDocument/2006/relationships/hyperlink" Target="https://drive.google.com/file/d/1JpvxrGwuRvK6KQCC1dkqm5BxJ9BZpfWc/view?usp=drive_link" TargetMode="External"/><Relationship Id="rId979" Type="http://schemas.openxmlformats.org/officeDocument/2006/relationships/hyperlink" Target="https://drive.google.com/file/d/1VYHu4P1ar9YxGXkTG1kn9mdnopRi0aDY/view?usp=drive_link" TargetMode="External"/><Relationship Id="rId978" Type="http://schemas.openxmlformats.org/officeDocument/2006/relationships/hyperlink" Target="https://www.youtube.com/watch?v=JDEPKwtOYyE" TargetMode="External"/><Relationship Id="rId977" Type="http://schemas.openxmlformats.org/officeDocument/2006/relationships/hyperlink" Target="https://www.youtube.com/watch?v=l6FX_r_Tkls" TargetMode="External"/><Relationship Id="rId972" Type="http://schemas.openxmlformats.org/officeDocument/2006/relationships/hyperlink" Target="https://www.youtube.com/watch?v=uBftvsmpn9k" TargetMode="External"/><Relationship Id="rId971" Type="http://schemas.openxmlformats.org/officeDocument/2006/relationships/hyperlink" Target="https://www.youtube.com/watch?v=h1YFwjMp3Ag" TargetMode="External"/><Relationship Id="rId970" Type="http://schemas.openxmlformats.org/officeDocument/2006/relationships/hyperlink" Target="https://drive.google.com/file/d/1-riZjiKGngGzRsYQGkZRlzq27kqwtWhU/view?usp=drive_link" TargetMode="External"/><Relationship Id="rId1114" Type="http://schemas.openxmlformats.org/officeDocument/2006/relationships/hyperlink" Target="https://www.youtube.com/watch?v=6xEO4BeawzA" TargetMode="External"/><Relationship Id="rId1115" Type="http://schemas.openxmlformats.org/officeDocument/2006/relationships/hyperlink" Target="https://www.youtube.com/watch?v=3Lwdd-FP6vk" TargetMode="External"/><Relationship Id="rId1116" Type="http://schemas.openxmlformats.org/officeDocument/2006/relationships/hyperlink" Target="https://drive.google.com/file/d/1LV1DPceR6eb0RpJoPVDY_gX05lDwbihP/view?usp=drive_link" TargetMode="External"/><Relationship Id="rId1117" Type="http://schemas.openxmlformats.org/officeDocument/2006/relationships/hyperlink" Target="https://www.youtube.com/watch?v=jJyRrIZ595c" TargetMode="External"/><Relationship Id="rId1118" Type="http://schemas.openxmlformats.org/officeDocument/2006/relationships/hyperlink" Target="https://www.youtube.com/watch?v=Cx2GTQVRHiE" TargetMode="External"/><Relationship Id="rId1119" Type="http://schemas.openxmlformats.org/officeDocument/2006/relationships/hyperlink" Target="https://drive.google.com/file/d/1mJm80clohKmZGavtab9k0iMsWuAie4KO/view?usp=drive_link" TargetMode="External"/><Relationship Id="rId525" Type="http://schemas.openxmlformats.org/officeDocument/2006/relationships/hyperlink" Target="https://www.youtube.com/watch?v=hicEl5INZlA" TargetMode="External"/><Relationship Id="rId524" Type="http://schemas.openxmlformats.org/officeDocument/2006/relationships/hyperlink" Target="https://www.youtube.com/watch?v=TX_mx3qULpw" TargetMode="External"/><Relationship Id="rId523" Type="http://schemas.openxmlformats.org/officeDocument/2006/relationships/hyperlink" Target="https://drive.google.com/file/d/1MoLKt2YOm2YqLXYw2ggT7DlV7UWtWcEt/view?usp=drive_link" TargetMode="External"/><Relationship Id="rId522" Type="http://schemas.openxmlformats.org/officeDocument/2006/relationships/hyperlink" Target="https://www.youtube.com/watch?v=fIGAX35YrWo" TargetMode="External"/><Relationship Id="rId529" Type="http://schemas.openxmlformats.org/officeDocument/2006/relationships/hyperlink" Target="https://drive.google.com/file/d/1f8CD9_gmIMzGNcTN7gAy_FjW73eEBZ5a/view?usp=drive_link" TargetMode="External"/><Relationship Id="rId528" Type="http://schemas.openxmlformats.org/officeDocument/2006/relationships/hyperlink" Target="https://www.youtube.com/watch?v=m3VNfX_ORqY" TargetMode="External"/><Relationship Id="rId527" Type="http://schemas.openxmlformats.org/officeDocument/2006/relationships/hyperlink" Target="https://www.youtube.com/watch?v=fvC0dm2wzIo" TargetMode="External"/><Relationship Id="rId526" Type="http://schemas.openxmlformats.org/officeDocument/2006/relationships/hyperlink" Target="https://drive.google.com/file/d/16A2IMN54uFzw3u-9ehcrwXTCFgNWt5j9/view?usp=drive_link" TargetMode="External"/><Relationship Id="rId521" Type="http://schemas.openxmlformats.org/officeDocument/2006/relationships/hyperlink" Target="https://www.youtube.com/watch?v=-jXk1gl_sEo" TargetMode="External"/><Relationship Id="rId1110" Type="http://schemas.openxmlformats.org/officeDocument/2006/relationships/hyperlink" Target="https://www.youtube.com/watch?v=6ZVoMwFuF1w" TargetMode="External"/><Relationship Id="rId520" Type="http://schemas.openxmlformats.org/officeDocument/2006/relationships/hyperlink" Target="https://drive.google.com/file/d/1j2T83h94BEzrSs3lbOscBr1YvPoG3_5I/view?usp=drive_link" TargetMode="External"/><Relationship Id="rId1111" Type="http://schemas.openxmlformats.org/officeDocument/2006/relationships/hyperlink" Target="https://drive.google.com/file/d/1LV1DPceR6eb0RpJoPVDY_gX05lDwbihP/view" TargetMode="External"/><Relationship Id="rId1112" Type="http://schemas.openxmlformats.org/officeDocument/2006/relationships/hyperlink" Target="https://www.youtube.com/watch?v=ubqezcTb6GQ" TargetMode="External"/><Relationship Id="rId1113" Type="http://schemas.openxmlformats.org/officeDocument/2006/relationships/hyperlink" Target="https://drive.google.com/file/d/1ht8Y9bE1141p3LMvek27ciu0X-i_34EV/view?usp=drive_link" TargetMode="External"/><Relationship Id="rId1103" Type="http://schemas.openxmlformats.org/officeDocument/2006/relationships/hyperlink" Target="https://drive.google.com/file/d/1H_3bB_geQQWUBvNNiE5AkQ3XzKlFmy_T/view?usp=drive_link" TargetMode="External"/><Relationship Id="rId1104" Type="http://schemas.openxmlformats.org/officeDocument/2006/relationships/hyperlink" Target="https://www.youtube.com/watch?v=dl_9NC_J6yo" TargetMode="External"/><Relationship Id="rId1105" Type="http://schemas.openxmlformats.org/officeDocument/2006/relationships/hyperlink" Target="https://www.youtube.com/watch?v=https://youtu.be/0Seh-3idtVM" TargetMode="External"/><Relationship Id="rId1106" Type="http://schemas.openxmlformats.org/officeDocument/2006/relationships/hyperlink" Target="https://drive.google.com/file/d/1ubbAWZByk8mpbv6pdqKjZE3i8ZW3C4hw/view?usp=drive_link" TargetMode="External"/><Relationship Id="rId1107" Type="http://schemas.openxmlformats.org/officeDocument/2006/relationships/hyperlink" Target="https://www.youtube.com/watch?v=4wwGvV-zdTk" TargetMode="External"/><Relationship Id="rId1108" Type="http://schemas.openxmlformats.org/officeDocument/2006/relationships/hyperlink" Target="https://www.youtube.com/watch?v=qXxgF4efCLs" TargetMode="External"/><Relationship Id="rId1109" Type="http://schemas.openxmlformats.org/officeDocument/2006/relationships/hyperlink" Target="https://drive.google.com/file/d/1B34JYlpkcAtkDVdQ4X1N8Bes6bh4SXg1/view" TargetMode="External"/><Relationship Id="rId519" Type="http://schemas.openxmlformats.org/officeDocument/2006/relationships/hyperlink" Target="https://www.youtube.com/watch?v=a5XIEwvpDz8" TargetMode="External"/><Relationship Id="rId514" Type="http://schemas.openxmlformats.org/officeDocument/2006/relationships/hyperlink" Target="https://drive.google.com/file/d/16OUG8hP0ZQgflaj3DNWW4cOsp__svc56/view?usp=drive_link" TargetMode="External"/><Relationship Id="rId998" Type="http://schemas.openxmlformats.org/officeDocument/2006/relationships/hyperlink" Target="https://www.youtube.com/watch?v=XrA3qQon4rE" TargetMode="External"/><Relationship Id="rId513" Type="http://schemas.openxmlformats.org/officeDocument/2006/relationships/hyperlink" Target="https://www.youtube.com/watch?v=MwQqxZhiqpI" TargetMode="External"/><Relationship Id="rId997" Type="http://schemas.openxmlformats.org/officeDocument/2006/relationships/hyperlink" Target="https://drive.google.com/file/d/1tBfsKyMtvKaBvGIZFcgCGZ8Ng5QA23hl/view?usp=drive_link" TargetMode="External"/><Relationship Id="rId512" Type="http://schemas.openxmlformats.org/officeDocument/2006/relationships/hyperlink" Target="https://www.youtube.com/watch?v=jBB3J2K6a1U" TargetMode="External"/><Relationship Id="rId996" Type="http://schemas.openxmlformats.org/officeDocument/2006/relationships/hyperlink" Target="https://www.youtube.com/watch?v=I4eu8sbstYw" TargetMode="External"/><Relationship Id="rId511" Type="http://schemas.openxmlformats.org/officeDocument/2006/relationships/hyperlink" Target="https://drive.google.com/file/d/1hYjcSdTR5YuZcyp7a4LKxNrPnVVgHHHS/view?usp=drive_link" TargetMode="External"/><Relationship Id="rId995" Type="http://schemas.openxmlformats.org/officeDocument/2006/relationships/hyperlink" Target="https://www.youtube.com/watch?v=s4vEagS80yA" TargetMode="External"/><Relationship Id="rId518" Type="http://schemas.openxmlformats.org/officeDocument/2006/relationships/hyperlink" Target="https://www.youtube.com/watch?v=qAfETdORmcw" TargetMode="External"/><Relationship Id="rId517" Type="http://schemas.openxmlformats.org/officeDocument/2006/relationships/hyperlink" Target="https://drive.google.com/file/d/115zKaqT-4_hq0VM1zEvR76-6z-v6Yfiu/view?usp=drive_link" TargetMode="External"/><Relationship Id="rId516" Type="http://schemas.openxmlformats.org/officeDocument/2006/relationships/hyperlink" Target="https://www.youtube.com/watch?v=PsogNcwXFpA" TargetMode="External"/><Relationship Id="rId515" Type="http://schemas.openxmlformats.org/officeDocument/2006/relationships/hyperlink" Target="https://www.youtube.com/watch?v=YElHmwdbkzQ" TargetMode="External"/><Relationship Id="rId999" Type="http://schemas.openxmlformats.org/officeDocument/2006/relationships/hyperlink" Target="https://www.youtube.com/watch?v=wWW37rXJUng" TargetMode="External"/><Relationship Id="rId990" Type="http://schemas.openxmlformats.org/officeDocument/2006/relationships/hyperlink" Target="https://www.youtube.com/watch?v=nUo-YiKHzR0" TargetMode="External"/><Relationship Id="rId510" Type="http://schemas.openxmlformats.org/officeDocument/2006/relationships/hyperlink" Target="https://www.youtube.com/watch?v=xE0fG4rZGlI" TargetMode="External"/><Relationship Id="rId994" Type="http://schemas.openxmlformats.org/officeDocument/2006/relationships/hyperlink" Target="https://drive.google.com/file/d/1Lur5mW9dr8z2q8sojnp1ZTxaiZW-b2GB/view?usp=drive_link" TargetMode="External"/><Relationship Id="rId993" Type="http://schemas.openxmlformats.org/officeDocument/2006/relationships/hyperlink" Target="https://www.youtube.com/watch?v=A-14x7_9ud0" TargetMode="External"/><Relationship Id="rId1100" Type="http://schemas.openxmlformats.org/officeDocument/2006/relationships/hyperlink" Target="https://drive.google.com/file/d/1kgMABXJurS4pOcJejIS28WN57pbjIKWr/view?usp=drive_link" TargetMode="External"/><Relationship Id="rId992" Type="http://schemas.openxmlformats.org/officeDocument/2006/relationships/hyperlink" Target="https://www.youtube.com/watch?v=buWDX1ufjw8" TargetMode="External"/><Relationship Id="rId1101" Type="http://schemas.openxmlformats.org/officeDocument/2006/relationships/hyperlink" Target="https://www.youtube.com/watch?v=DffEl4pewTs" TargetMode="External"/><Relationship Id="rId991" Type="http://schemas.openxmlformats.org/officeDocument/2006/relationships/hyperlink" Target="https://drive.google.com/file/d/1Bfwf1qoNi6QWOt9zPSHhHce-FSTX0Vg1/view?usp=drive_link" TargetMode="External"/><Relationship Id="rId1102" Type="http://schemas.openxmlformats.org/officeDocument/2006/relationships/hyperlink" Target="https://www.youtube.com/watch?v=7LoADLFfIeI" TargetMode="External"/><Relationship Id="rId1532" Type="http://schemas.openxmlformats.org/officeDocument/2006/relationships/hyperlink" Target="https://drive.google.com/file/d/1wJQa8yzfLoDHmxcVQUC4pN9eCDwn7J3b/view?usp=drive_link" TargetMode="External"/><Relationship Id="rId1533" Type="http://schemas.openxmlformats.org/officeDocument/2006/relationships/hyperlink" Target="https://www.youtube.com/watch?v=YxvZKoyR_Dc" TargetMode="External"/><Relationship Id="rId1534" Type="http://schemas.openxmlformats.org/officeDocument/2006/relationships/hyperlink" Target="https://www.youtube.com/watch?v=R2dtU8PAyIg" TargetMode="External"/><Relationship Id="rId1535" Type="http://schemas.openxmlformats.org/officeDocument/2006/relationships/hyperlink" Target="https://drive.google.com/file/d/19_ZK7NuNliylK5YZUBIDwvXe6F7y6FRr/view?usp=drive_link" TargetMode="External"/><Relationship Id="rId1536" Type="http://schemas.openxmlformats.org/officeDocument/2006/relationships/hyperlink" Target="https://www.youtube.com/watch?v=GZa5cLN9i7s" TargetMode="External"/><Relationship Id="rId1537" Type="http://schemas.openxmlformats.org/officeDocument/2006/relationships/hyperlink" Target="https://www.youtube.com/watch?v=IO1uOnIquFk" TargetMode="External"/><Relationship Id="rId1538" Type="http://schemas.openxmlformats.org/officeDocument/2006/relationships/hyperlink" Target="https://drive.google.com/file/d/1c4xi9uPwfUc4gd8LJRKFmaTZiT0gdrjc/view?usp=drive_link" TargetMode="External"/><Relationship Id="rId1539" Type="http://schemas.openxmlformats.org/officeDocument/2006/relationships/hyperlink" Target="https://www.youtube.com/watch?v=NPKo__uyfro" TargetMode="External"/><Relationship Id="rId949" Type="http://schemas.openxmlformats.org/officeDocument/2006/relationships/hyperlink" Target="https://drive.google.com/file/d/1ZWFemdPpbJIv9YEnuDeexFjCFHsfMjdc/view?usp=drive_link" TargetMode="External"/><Relationship Id="rId948" Type="http://schemas.openxmlformats.org/officeDocument/2006/relationships/hyperlink" Target="https://www.youtube.com/watch?v=3GEWYFjRaRU" TargetMode="External"/><Relationship Id="rId943" Type="http://schemas.openxmlformats.org/officeDocument/2006/relationships/hyperlink" Target="https://drive.google.com/file/d/1yXNmCruhNv5d0BgC6WDtQueSNaA0YPSX/view?usp=drive_link" TargetMode="External"/><Relationship Id="rId942" Type="http://schemas.openxmlformats.org/officeDocument/2006/relationships/hyperlink" Target="https://www.youtube.com/watch?v=V9U2QcjzB4I" TargetMode="External"/><Relationship Id="rId941" Type="http://schemas.openxmlformats.org/officeDocument/2006/relationships/hyperlink" Target="https://www.youtube.com/watch?v=EoCeL4SPIcA" TargetMode="External"/><Relationship Id="rId940" Type="http://schemas.openxmlformats.org/officeDocument/2006/relationships/hyperlink" Target="https://drive.google.com/file/d/1Gy48D8IweLlUIfKZeC0SpcHwRoKx9S_F/view" TargetMode="External"/><Relationship Id="rId947" Type="http://schemas.openxmlformats.org/officeDocument/2006/relationships/hyperlink" Target="https://www.youtube.com/watch?v=xdiBjypYFRQ" TargetMode="External"/><Relationship Id="rId946" Type="http://schemas.openxmlformats.org/officeDocument/2006/relationships/hyperlink" Target="https://drive.google.com/file/d/1ApT9tRUrdoRUBTsqdd1ax1T-s0XmEJ9b/view?usp=drive_link" TargetMode="External"/><Relationship Id="rId945" Type="http://schemas.openxmlformats.org/officeDocument/2006/relationships/hyperlink" Target="https://www.youtube.com/watch?v=4obf2Hwv9js" TargetMode="External"/><Relationship Id="rId944" Type="http://schemas.openxmlformats.org/officeDocument/2006/relationships/hyperlink" Target="https://www.youtube.com/watch?v=75kwV29XU_M" TargetMode="External"/><Relationship Id="rId1530" Type="http://schemas.openxmlformats.org/officeDocument/2006/relationships/hyperlink" Target="https://www.youtube.com/watch?v=Tz2BoqwcyfY" TargetMode="External"/><Relationship Id="rId1531" Type="http://schemas.openxmlformats.org/officeDocument/2006/relationships/hyperlink" Target="https://www.youtube.com/watch?v=oqcOtuqBsMM" TargetMode="External"/><Relationship Id="rId1521" Type="http://schemas.openxmlformats.org/officeDocument/2006/relationships/hyperlink" Target="https://www.youtube.com/watch?v=86MxeeHSmeo" TargetMode="External"/><Relationship Id="rId1522" Type="http://schemas.openxmlformats.org/officeDocument/2006/relationships/hyperlink" Target="https://drive.google.com/file/d/17AzyQtbMzg4UZ7oyZMyXjkEwUftsyC4H/view?usp=drive_link" TargetMode="External"/><Relationship Id="rId1523" Type="http://schemas.openxmlformats.org/officeDocument/2006/relationships/hyperlink" Target="https://www.youtube.com/watch?v=3FqMXEo4uKQ" TargetMode="External"/><Relationship Id="rId1524" Type="http://schemas.openxmlformats.org/officeDocument/2006/relationships/hyperlink" Target="https://drive.google.com/file/d/1h8hFFTueWT3jjNih8lE5FmxTICF1BglS/view?usp=drive_link" TargetMode="External"/><Relationship Id="rId1525" Type="http://schemas.openxmlformats.org/officeDocument/2006/relationships/hyperlink" Target="https://www.youtube.com/watch?v=5zeVjdc0R_E" TargetMode="External"/><Relationship Id="rId1526" Type="http://schemas.openxmlformats.org/officeDocument/2006/relationships/hyperlink" Target="https://drive.google.com/file/d/1Ch-ddh32iZ4Oo9jMHv6vSYw5PTjrqoGp/view?usp=drive_link" TargetMode="External"/><Relationship Id="rId1527" Type="http://schemas.openxmlformats.org/officeDocument/2006/relationships/hyperlink" Target="https://www.youtube.com/watch?v=Ivyj2KlrSYM" TargetMode="External"/><Relationship Id="rId1528" Type="http://schemas.openxmlformats.org/officeDocument/2006/relationships/hyperlink" Target="https://www.youtube.com/watch?v=nYO1pm7oGzE" TargetMode="External"/><Relationship Id="rId1529" Type="http://schemas.openxmlformats.org/officeDocument/2006/relationships/hyperlink" Target="https://drive.google.com/file/d/1mxITSc-uAepf7-hlUbCQ9eVg50aP3NBs/view?usp=drive_link" TargetMode="External"/><Relationship Id="rId939" Type="http://schemas.openxmlformats.org/officeDocument/2006/relationships/hyperlink" Target="https://www.youtube.com/watch?v=6GSKePXNKj0" TargetMode="External"/><Relationship Id="rId938" Type="http://schemas.openxmlformats.org/officeDocument/2006/relationships/hyperlink" Target="https://www.youtube.com/watch?v=D_10L5EcEKo" TargetMode="External"/><Relationship Id="rId937" Type="http://schemas.openxmlformats.org/officeDocument/2006/relationships/hyperlink" Target="https://drive.google.com/file/d/13kZRkZD3Hw5S4TLwpDsZOY4UpxegSpa5/view?usp=drive_link" TargetMode="External"/><Relationship Id="rId932" Type="http://schemas.openxmlformats.org/officeDocument/2006/relationships/hyperlink" Target="https://www.youtube.com/watch?v=YRifKeG-SOE" TargetMode="External"/><Relationship Id="rId931" Type="http://schemas.openxmlformats.org/officeDocument/2006/relationships/hyperlink" Target="https://drive.google.com/file/d/1NiqZ5EgcCnK-G7s8w_WsBUFbMvGkD7F3/view?usp=drive_link" TargetMode="External"/><Relationship Id="rId930" Type="http://schemas.openxmlformats.org/officeDocument/2006/relationships/hyperlink" Target="https://www.youtube.com/watch?v=qXxgF4efCLs" TargetMode="External"/><Relationship Id="rId936" Type="http://schemas.openxmlformats.org/officeDocument/2006/relationships/hyperlink" Target="https://www.youtube.com/watch?v=ubqezcTb6GQ" TargetMode="External"/><Relationship Id="rId935" Type="http://schemas.openxmlformats.org/officeDocument/2006/relationships/hyperlink" Target="https://www.youtube.com/watch?v=84j7SlXq_z8" TargetMode="External"/><Relationship Id="rId934" Type="http://schemas.openxmlformats.org/officeDocument/2006/relationships/hyperlink" Target="https://drive.google.com/file/d/1HkyP3ydkVzgka1lLWzjy_61REx3_I1Ws/view" TargetMode="External"/><Relationship Id="rId933" Type="http://schemas.openxmlformats.org/officeDocument/2006/relationships/hyperlink" Target="https://www.youtube.com/watch?v=fFejkUUCQAI" TargetMode="External"/><Relationship Id="rId1520" Type="http://schemas.openxmlformats.org/officeDocument/2006/relationships/hyperlink" Target="https://www.youtube.com/watch?v=vD_D7oWDurc" TargetMode="External"/><Relationship Id="rId965" Type="http://schemas.openxmlformats.org/officeDocument/2006/relationships/hyperlink" Target="https://www.youtube.com/watch?v=lsufpQEVHZ8" TargetMode="External"/><Relationship Id="rId964" Type="http://schemas.openxmlformats.org/officeDocument/2006/relationships/hyperlink" Target="https://drive.google.com/file/d/1k9DNlNGnDBrk76MK0ej4P8HuzVLvFaEv/view?usp=drive_link" TargetMode="External"/><Relationship Id="rId963" Type="http://schemas.openxmlformats.org/officeDocument/2006/relationships/hyperlink" Target="https://www.youtube.com/watch?v=T9Y9-Q4LcB8" TargetMode="External"/><Relationship Id="rId962" Type="http://schemas.openxmlformats.org/officeDocument/2006/relationships/hyperlink" Target="https://www.youtube.com/watch?v=PNBJQ2OtS_4" TargetMode="External"/><Relationship Id="rId969" Type="http://schemas.openxmlformats.org/officeDocument/2006/relationships/hyperlink" Target="https://www.youtube.com/watch?v=gRBCzviLubA" TargetMode="External"/><Relationship Id="rId968" Type="http://schemas.openxmlformats.org/officeDocument/2006/relationships/hyperlink" Target="https://www.youtube.com/watch?v=HTtn9YiqoSU" TargetMode="External"/><Relationship Id="rId967" Type="http://schemas.openxmlformats.org/officeDocument/2006/relationships/hyperlink" Target="https://drive.google.com/file/d/1sj6G0AZIYj6D2CjAfmuN1sEOJR8d0Dy6/view?usp=drive_link" TargetMode="External"/><Relationship Id="rId966" Type="http://schemas.openxmlformats.org/officeDocument/2006/relationships/hyperlink" Target="https://www.youtube.com/watch?v=_ZYeIw-tG8Y" TargetMode="External"/><Relationship Id="rId961" Type="http://schemas.openxmlformats.org/officeDocument/2006/relationships/hyperlink" Target="https://drive.google.com/file/d/1z-5Iz_6am41NzFSZ9ZLI_hcIe0iqVxFs/view?usp=drive_link" TargetMode="External"/><Relationship Id="rId960" Type="http://schemas.openxmlformats.org/officeDocument/2006/relationships/hyperlink" Target="https://www.youtube.com/watch?v=V9jHA5pMxxU" TargetMode="External"/><Relationship Id="rId1543" Type="http://schemas.openxmlformats.org/officeDocument/2006/relationships/vmlDrawing" Target="../drawings/vmlDrawing2.vml"/><Relationship Id="rId959" Type="http://schemas.openxmlformats.org/officeDocument/2006/relationships/hyperlink" Target="https://www.youtube.com/watch?v=pp08hpkTN-o" TargetMode="External"/><Relationship Id="rId954" Type="http://schemas.openxmlformats.org/officeDocument/2006/relationships/hyperlink" Target="https://www.youtube.com/watch?v=66Inp--i_iw" TargetMode="External"/><Relationship Id="rId953" Type="http://schemas.openxmlformats.org/officeDocument/2006/relationships/hyperlink" Target="https://www.youtube.com/watch?v=wKPyzrEVqaQ" TargetMode="External"/><Relationship Id="rId952" Type="http://schemas.openxmlformats.org/officeDocument/2006/relationships/hyperlink" Target="https://drive.google.com/file/d/1ylt8zrX8ngdGnqb_3uuwYLaZaUbuLq2-/view?usp=drive_link" TargetMode="External"/><Relationship Id="rId951" Type="http://schemas.openxmlformats.org/officeDocument/2006/relationships/hyperlink" Target="https://www.youtube.com/watch?v=iZtCYxhQip4" TargetMode="External"/><Relationship Id="rId958" Type="http://schemas.openxmlformats.org/officeDocument/2006/relationships/hyperlink" Target="https://drive.google.com/file/d/1vMnWE5wpxfzaw5qFAS5qB-p5oT44YT39/view?usp=drive_link" TargetMode="External"/><Relationship Id="rId957" Type="http://schemas.openxmlformats.org/officeDocument/2006/relationships/hyperlink" Target="https://www.youtube.com/watch?v=QNZpvTCOR_U" TargetMode="External"/><Relationship Id="rId956" Type="http://schemas.openxmlformats.org/officeDocument/2006/relationships/hyperlink" Target="https://www.youtube.com/watch?v=YBQUw0NhqgU" TargetMode="External"/><Relationship Id="rId955" Type="http://schemas.openxmlformats.org/officeDocument/2006/relationships/hyperlink" Target="https://drive.google.com/file/d/1y1beEXjdhKWayeXLLWaPoumc0AbsREAt/view?usp=drive_link" TargetMode="External"/><Relationship Id="rId950" Type="http://schemas.openxmlformats.org/officeDocument/2006/relationships/hyperlink" Target="https://www.youtube.com/watch?v=R1WFvp8RAUY" TargetMode="External"/><Relationship Id="rId1540" Type="http://schemas.openxmlformats.org/officeDocument/2006/relationships/hyperlink" Target="https://www.youtube.com/watch?v=EKDRXLmeTg8" TargetMode="External"/><Relationship Id="rId1541" Type="http://schemas.openxmlformats.org/officeDocument/2006/relationships/hyperlink" Target="https://drive.google.com/file/d/1YunuSYCR5vPYvS0MFJ_VBsbn1xh93jU4/view?usp=drive_link" TargetMode="External"/><Relationship Id="rId1542" Type="http://schemas.openxmlformats.org/officeDocument/2006/relationships/drawing" Target="../drawings/drawing6.xml"/><Relationship Id="rId590" Type="http://schemas.openxmlformats.org/officeDocument/2006/relationships/hyperlink" Target="https://www.youtube.com/watch?v=no7T5vQ40gU" TargetMode="External"/><Relationship Id="rId107" Type="http://schemas.openxmlformats.org/officeDocument/2006/relationships/hyperlink" Target="https://www.youtube.com/watch?v=01c12NaUQDw" TargetMode="External"/><Relationship Id="rId106" Type="http://schemas.openxmlformats.org/officeDocument/2006/relationships/hyperlink" Target="https://drive.google.com/file/d/1cpMxsEm3JddQvQMTGVwJUT9loRqPlZMH/view?usp=drive_link" TargetMode="External"/><Relationship Id="rId105" Type="http://schemas.openxmlformats.org/officeDocument/2006/relationships/hyperlink" Target="https://www.youtube.com/watch?v=pAWhDaCGNMA" TargetMode="External"/><Relationship Id="rId589" Type="http://schemas.openxmlformats.org/officeDocument/2006/relationships/hyperlink" Target="https://drive.google.com/file/d/1YOONIPfCJDZKfeaqn8oY1ygaTsbFue8Z/view?usp=drive_link" TargetMode="External"/><Relationship Id="rId104" Type="http://schemas.openxmlformats.org/officeDocument/2006/relationships/hyperlink" Target="https://www.youtube.com/watch?v=UqyN7-tRS00" TargetMode="External"/><Relationship Id="rId588" Type="http://schemas.openxmlformats.org/officeDocument/2006/relationships/hyperlink" Target="https://www.youtube.com/watch?v=_zybyoPsJEE" TargetMode="External"/><Relationship Id="rId109" Type="http://schemas.openxmlformats.org/officeDocument/2006/relationships/hyperlink" Target="https://drive.google.com/file/d/1iCLkAFshXEz24DT3lDrIh9-6oCzf6RAy/view?usp=drive_link" TargetMode="External"/><Relationship Id="rId1170" Type="http://schemas.openxmlformats.org/officeDocument/2006/relationships/hyperlink" Target="https://www.youtube.com/watch?v=UCSvZiUFNYU" TargetMode="External"/><Relationship Id="rId108" Type="http://schemas.openxmlformats.org/officeDocument/2006/relationships/hyperlink" Target="https://www.youtube.com/watch?v=2Ni8SyiI9NA" TargetMode="External"/><Relationship Id="rId1171" Type="http://schemas.openxmlformats.org/officeDocument/2006/relationships/hyperlink" Target="https://drive.google.com/file/d/1E4MNCtRV3simMA1puZhvY5-ufdVDZs74/view?usp=drive_link" TargetMode="External"/><Relationship Id="rId583" Type="http://schemas.openxmlformats.org/officeDocument/2006/relationships/hyperlink" Target="https://drive.google.com/file/d/1_1xDNPW3oSGToIro6bBrSSz8AD1N3TRG/view?usp=drive_link" TargetMode="External"/><Relationship Id="rId1172" Type="http://schemas.openxmlformats.org/officeDocument/2006/relationships/hyperlink" Target="https://www.youtube.com/watch?v=EC2mgUZyzoA" TargetMode="External"/><Relationship Id="rId582" Type="http://schemas.openxmlformats.org/officeDocument/2006/relationships/hyperlink" Target="https://www.youtube.com/watch?v=iuBG6zw60SM" TargetMode="External"/><Relationship Id="rId1173" Type="http://schemas.openxmlformats.org/officeDocument/2006/relationships/hyperlink" Target="https://www.youtube.com/watch?v=-DGGFK350AY" TargetMode="External"/><Relationship Id="rId581" Type="http://schemas.openxmlformats.org/officeDocument/2006/relationships/hyperlink" Target="https://www.youtube.com/watch?v=VLOv3K9wbt4" TargetMode="External"/><Relationship Id="rId1174" Type="http://schemas.openxmlformats.org/officeDocument/2006/relationships/hyperlink" Target="https://drive.google.com/file/d/1YJ3GOFwHgKXdETMhvbOS0qYABJKTPJUl/view?usp=drive_link" TargetMode="External"/><Relationship Id="rId580" Type="http://schemas.openxmlformats.org/officeDocument/2006/relationships/hyperlink" Target="https://drive.google.com/file/d/1oYFdxjS_8UD9sPq7BqVaXOmJyWRMFBAh/view?usp=drive_link" TargetMode="External"/><Relationship Id="rId1175" Type="http://schemas.openxmlformats.org/officeDocument/2006/relationships/hyperlink" Target="https://www.youtube.com/watch?v=0_DYEFtlCiM" TargetMode="External"/><Relationship Id="rId103" Type="http://schemas.openxmlformats.org/officeDocument/2006/relationships/hyperlink" Target="https://drive.google.com/file/d/1xwxt-PNhCyeDn-eRjYbOl_SJb6Vejb7p/view?usp=drive_link" TargetMode="External"/><Relationship Id="rId587" Type="http://schemas.openxmlformats.org/officeDocument/2006/relationships/hyperlink" Target="https://www.youtube.com/watch?v=HTtn9YiqoSU" TargetMode="External"/><Relationship Id="rId1176" Type="http://schemas.openxmlformats.org/officeDocument/2006/relationships/hyperlink" Target="https://www.youtube.com/watch?v=NLS_4sZIZOU" TargetMode="External"/><Relationship Id="rId102" Type="http://schemas.openxmlformats.org/officeDocument/2006/relationships/hyperlink" Target="https://www.youtube.com/watch?v=T11wtd63How" TargetMode="External"/><Relationship Id="rId586" Type="http://schemas.openxmlformats.org/officeDocument/2006/relationships/hyperlink" Target="https://drive.google.com/file/d/1YJYoJzFUUuGrZ3mRvf5e3l1YaAJaPl_r/view?usp=drive_link" TargetMode="External"/><Relationship Id="rId1177" Type="http://schemas.openxmlformats.org/officeDocument/2006/relationships/hyperlink" Target="https://drive.google.com/file/d/1C9pXMaM6HFVZcgNW27U4jxQUSVGmVyYZ/view?usp=drive_link" TargetMode="External"/><Relationship Id="rId101" Type="http://schemas.openxmlformats.org/officeDocument/2006/relationships/hyperlink" Target="https://www.youtube.com/watch?v=sT9IgHjjhiY" TargetMode="External"/><Relationship Id="rId585" Type="http://schemas.openxmlformats.org/officeDocument/2006/relationships/hyperlink" Target="https://www.youtube.com/watch?v=w_I0chpDeR8" TargetMode="External"/><Relationship Id="rId1178" Type="http://schemas.openxmlformats.org/officeDocument/2006/relationships/hyperlink" Target="https://www.youtube.com/watch?v=gsNgdVdAT1o" TargetMode="External"/><Relationship Id="rId100" Type="http://schemas.openxmlformats.org/officeDocument/2006/relationships/hyperlink" Target="https://drive.google.com/file/d/1AQCLX5uVUewAvT9ofF3_7wMgGzvCQRPv/view?usp=drive_link" TargetMode="External"/><Relationship Id="rId584" Type="http://schemas.openxmlformats.org/officeDocument/2006/relationships/hyperlink" Target="https://www.youtube.com/watch?v=MUage2xAkIU" TargetMode="External"/><Relationship Id="rId1179" Type="http://schemas.openxmlformats.org/officeDocument/2006/relationships/hyperlink" Target="https://www.youtube.com/watch?v=z5uU6tUZ3WU" TargetMode="External"/><Relationship Id="rId1169" Type="http://schemas.openxmlformats.org/officeDocument/2006/relationships/hyperlink" Target="https://www.youtube.com/watch?v=01c12NaUQDw" TargetMode="External"/><Relationship Id="rId579" Type="http://schemas.openxmlformats.org/officeDocument/2006/relationships/hyperlink" Target="https://www.youtube.com/watch?v=soVixGaU4EA" TargetMode="External"/><Relationship Id="rId578" Type="http://schemas.openxmlformats.org/officeDocument/2006/relationships/hyperlink" Target="https://www.youtube.com/watch?v=XrA3qQon4rE" TargetMode="External"/><Relationship Id="rId577" Type="http://schemas.openxmlformats.org/officeDocument/2006/relationships/hyperlink" Target="https://drive.google.com/file/d/1Px1oFfvI__9W5SAaLEO2BGgba06TzuY9/view?usp=drive_link" TargetMode="External"/><Relationship Id="rId1160" Type="http://schemas.openxmlformats.org/officeDocument/2006/relationships/hyperlink" Target="https://drive.google.com/file/d/1A4koASfcwWDnb8PyMwD52YFVcMsTG_Wd/view?usp=drive_link" TargetMode="External"/><Relationship Id="rId572" Type="http://schemas.openxmlformats.org/officeDocument/2006/relationships/hyperlink" Target="https://www.youtube.com/watch?v=2zS0MSLoLSI" TargetMode="External"/><Relationship Id="rId1161" Type="http://schemas.openxmlformats.org/officeDocument/2006/relationships/hyperlink" Target="https://www.youtube.com/watch?v=OU9sWHk_dlw" TargetMode="External"/><Relationship Id="rId571" Type="http://schemas.openxmlformats.org/officeDocument/2006/relationships/hyperlink" Target="https://drive.google.com/file/d/1obokoTcKwxsa4sdZQDUqjgC5MUWo9rqT/view?usp=drive_link" TargetMode="External"/><Relationship Id="rId1162" Type="http://schemas.openxmlformats.org/officeDocument/2006/relationships/hyperlink" Target="https://www.youtube.com/watch?v=WNjBxbEk89k" TargetMode="External"/><Relationship Id="rId570" Type="http://schemas.openxmlformats.org/officeDocument/2006/relationships/hyperlink" Target="https://www.youtube.com/watch?v=PRxapjgoM08" TargetMode="External"/><Relationship Id="rId1163" Type="http://schemas.openxmlformats.org/officeDocument/2006/relationships/hyperlink" Target="https://drive.google.com/file/d/14tKrwyFp4U1SYqj14crpZA5Cb5O3z1mP/view?usp=drive_link" TargetMode="External"/><Relationship Id="rId1164" Type="http://schemas.openxmlformats.org/officeDocument/2006/relationships/hyperlink" Target="https://www.youtube.com/watch?v=sT9IgHjjhiY" TargetMode="External"/><Relationship Id="rId576" Type="http://schemas.openxmlformats.org/officeDocument/2006/relationships/hyperlink" Target="https://www.youtube.com/watch?v=mKfsrc_8zek" TargetMode="External"/><Relationship Id="rId1165" Type="http://schemas.openxmlformats.org/officeDocument/2006/relationships/hyperlink" Target="https://www.youtube.com/watch?v=m7fI8l_zUlU" TargetMode="External"/><Relationship Id="rId575" Type="http://schemas.openxmlformats.org/officeDocument/2006/relationships/hyperlink" Target="https://www.youtube.com/watch?v=s4vEagS80yA" TargetMode="External"/><Relationship Id="rId1166" Type="http://schemas.openxmlformats.org/officeDocument/2006/relationships/hyperlink" Target="https://drive.google.com/file/d/1bFLt4brmjbRW8rvFWLmUtfagXg3PoQ_4/view?usp=drive_link" TargetMode="External"/><Relationship Id="rId574" Type="http://schemas.openxmlformats.org/officeDocument/2006/relationships/hyperlink" Target="https://drive.google.com/file/d/1uI3Nu2fm7M8v4ixHA4XrKbPUUqiK0O88/view?usp=drive_link" TargetMode="External"/><Relationship Id="rId1167" Type="http://schemas.openxmlformats.org/officeDocument/2006/relationships/hyperlink" Target="https://www.youtube.com/watch?v=OdMPgYrlNmI" TargetMode="External"/><Relationship Id="rId573" Type="http://schemas.openxmlformats.org/officeDocument/2006/relationships/hyperlink" Target="https://www.youtube.com/watch?v=7VoRz0UB7bg" TargetMode="External"/><Relationship Id="rId1168" Type="http://schemas.openxmlformats.org/officeDocument/2006/relationships/hyperlink" Target="https://drive.google.com/file/d/18xjmHRVSQ2n8KmcVZy5omXmBv2h1soYT/view?usp=drive_link" TargetMode="External"/><Relationship Id="rId129" Type="http://schemas.openxmlformats.org/officeDocument/2006/relationships/hyperlink" Target="https://www.youtube.com/watch?v=nUl6CMAc-LM" TargetMode="External"/><Relationship Id="rId128" Type="http://schemas.openxmlformats.org/officeDocument/2006/relationships/hyperlink" Target="https://www.youtube.com/watch?v=v4MenooI1J0" TargetMode="External"/><Relationship Id="rId127" Type="http://schemas.openxmlformats.org/officeDocument/2006/relationships/hyperlink" Target="https://drive.google.com/file/d/1BcJTC9Cy8aAeg4IPMhuIvFddxdNF_qUB/view?usp=drive_link" TargetMode="External"/><Relationship Id="rId126" Type="http://schemas.openxmlformats.org/officeDocument/2006/relationships/hyperlink" Target="https://www.youtube.com/watch?v=20-l6R5-O3o" TargetMode="External"/><Relationship Id="rId1190" Type="http://schemas.openxmlformats.org/officeDocument/2006/relationships/hyperlink" Target="https://www.youtube.com/watch?v=RWUGp6buoVM" TargetMode="External"/><Relationship Id="rId1191" Type="http://schemas.openxmlformats.org/officeDocument/2006/relationships/hyperlink" Target="https://drive.google.com/file/d/1Yx9zL6XdoQAOCyF2NuELeVbazIwcFeov/view?usp=drive_link" TargetMode="External"/><Relationship Id="rId1192" Type="http://schemas.openxmlformats.org/officeDocument/2006/relationships/hyperlink" Target="https://www.youtube.com/watch?v=PteumDEGod8" TargetMode="External"/><Relationship Id="rId1193" Type="http://schemas.openxmlformats.org/officeDocument/2006/relationships/hyperlink" Target="https://drive.google.com/file/d/1cy7IKBh6XgGmvhGpvF4iI9eRUoYDZKlO/view?usp=drive_link" TargetMode="External"/><Relationship Id="rId121" Type="http://schemas.openxmlformats.org/officeDocument/2006/relationships/hyperlink" Target="https://drive.google.com/file/d/1CUb1QEQ28HGCj7UZvFxFFHppD5HYZD3G/view?usp=drive_link" TargetMode="External"/><Relationship Id="rId1194" Type="http://schemas.openxmlformats.org/officeDocument/2006/relationships/hyperlink" Target="https://www.youtube.com/watch?v=ArcrdMkEmKo" TargetMode="External"/><Relationship Id="rId120" Type="http://schemas.openxmlformats.org/officeDocument/2006/relationships/hyperlink" Target="https://www.youtube.com/watch?v=CrqnA8aOLfw" TargetMode="External"/><Relationship Id="rId1195" Type="http://schemas.openxmlformats.org/officeDocument/2006/relationships/hyperlink" Target="https://www.youtube.com/watch?v=z5uU6tUZ3WU" TargetMode="External"/><Relationship Id="rId1196" Type="http://schemas.openxmlformats.org/officeDocument/2006/relationships/hyperlink" Target="https://drive.google.com/file/d/1ZKt5V2RquEogcgTaYGks7mi0tYRu6F3x/view?usp=drive_link" TargetMode="External"/><Relationship Id="rId1197" Type="http://schemas.openxmlformats.org/officeDocument/2006/relationships/hyperlink" Target="https://www.youtube.com/watch?v=L0CmbneYETs" TargetMode="External"/><Relationship Id="rId125" Type="http://schemas.openxmlformats.org/officeDocument/2006/relationships/hyperlink" Target="https://www.youtube.com/watch?v=u00I3MCrspU" TargetMode="External"/><Relationship Id="rId1198" Type="http://schemas.openxmlformats.org/officeDocument/2006/relationships/hyperlink" Target="https://www.youtube.com/watch?v=HKdIgNikPqM" TargetMode="External"/><Relationship Id="rId124" Type="http://schemas.openxmlformats.org/officeDocument/2006/relationships/hyperlink" Target="https://drive.google.com/file/d/1ULn_G34fP0w9oteRKW5f5t2YSmF5Rnc2/view?usp=drive_link" TargetMode="External"/><Relationship Id="rId1199" Type="http://schemas.openxmlformats.org/officeDocument/2006/relationships/hyperlink" Target="https://drive.google.com/file/d/1CraHGP_2yEPRFrqQjMUJ4ZkQcCiYWpLo/view?usp=drive_link" TargetMode="External"/><Relationship Id="rId123" Type="http://schemas.openxmlformats.org/officeDocument/2006/relationships/hyperlink" Target="https://www.youtube.com/watch?v=xRknl97taw4" TargetMode="External"/><Relationship Id="rId122" Type="http://schemas.openxmlformats.org/officeDocument/2006/relationships/hyperlink" Target="https://www.youtube.com/watch?v=S4n-tQZnU6o" TargetMode="External"/><Relationship Id="rId118" Type="http://schemas.openxmlformats.org/officeDocument/2006/relationships/hyperlink" Target="https://drive.google.com/file/d/1pN6-2aGs46Soy8iRLa1lr2JPApElyM4V/view?usp=drive_link" TargetMode="External"/><Relationship Id="rId117" Type="http://schemas.openxmlformats.org/officeDocument/2006/relationships/hyperlink" Target="https://www.youtube.com/watch?v=vFY-GQ2Suzw" TargetMode="External"/><Relationship Id="rId116" Type="http://schemas.openxmlformats.org/officeDocument/2006/relationships/hyperlink" Target="https://www.youtube.com/watch?v=gsNgdVdAT1o" TargetMode="External"/><Relationship Id="rId115" Type="http://schemas.openxmlformats.org/officeDocument/2006/relationships/hyperlink" Target="https://drive.google.com/file/d/1jnpalz1GpORJ6DocuMfe8foBoyG9cpkq/view?usp=drive_link" TargetMode="External"/><Relationship Id="rId599" Type="http://schemas.openxmlformats.org/officeDocument/2006/relationships/hyperlink" Target="https://www.youtube.com/watch?v=BviolYqNlZE" TargetMode="External"/><Relationship Id="rId1180" Type="http://schemas.openxmlformats.org/officeDocument/2006/relationships/hyperlink" Target="https://drive.google.com/file/d/1uoUuo08MKF2_DKzQd1xi-EBJwMM1f-2X/view" TargetMode="External"/><Relationship Id="rId1181" Type="http://schemas.openxmlformats.org/officeDocument/2006/relationships/hyperlink" Target="https://www.youtube.com/watch?v=PPOIlLhsT6s" TargetMode="External"/><Relationship Id="rId119" Type="http://schemas.openxmlformats.org/officeDocument/2006/relationships/hyperlink" Target="https://www.youtube.com/watch?v=PPOIlLhsT6s" TargetMode="External"/><Relationship Id="rId1182" Type="http://schemas.openxmlformats.org/officeDocument/2006/relationships/hyperlink" Target="https://www.youtube.com/watch?v=iH7aaaGCKlk" TargetMode="External"/><Relationship Id="rId110" Type="http://schemas.openxmlformats.org/officeDocument/2006/relationships/hyperlink" Target="https://www.youtube.com/watch?v=EC2mgUZyzoA" TargetMode="External"/><Relationship Id="rId594" Type="http://schemas.openxmlformats.org/officeDocument/2006/relationships/hyperlink" Target="https://www.youtube.com/watch?v=jRQElbq6C7A" TargetMode="External"/><Relationship Id="rId1183" Type="http://schemas.openxmlformats.org/officeDocument/2006/relationships/hyperlink" Target="https://drive.google.com/file/d/1_Jwm-JY_7jVRmVVBWzGWm3FCSCgTbGgg/view" TargetMode="External"/><Relationship Id="rId593" Type="http://schemas.openxmlformats.org/officeDocument/2006/relationships/hyperlink" Target="https://www.youtube.com/watch?v=HekUaJdN4fI" TargetMode="External"/><Relationship Id="rId1184" Type="http://schemas.openxmlformats.org/officeDocument/2006/relationships/hyperlink" Target="https://www.youtube.com/watch?v=S4n-tQZnU6o" TargetMode="External"/><Relationship Id="rId592" Type="http://schemas.openxmlformats.org/officeDocument/2006/relationships/hyperlink" Target="https://drive.google.com/file/d/1vOh57iiN1HX2Tur3_xs9hXKvySbIrTpG/view?usp=drive_link" TargetMode="External"/><Relationship Id="rId1185" Type="http://schemas.openxmlformats.org/officeDocument/2006/relationships/hyperlink" Target="https://www.youtube.com/watch?v=tHuG2Oj6uts" TargetMode="External"/><Relationship Id="rId591" Type="http://schemas.openxmlformats.org/officeDocument/2006/relationships/hyperlink" Target="https://www.youtube.com/watch?v=4uVPdrV9P5U" TargetMode="External"/><Relationship Id="rId1186" Type="http://schemas.openxmlformats.org/officeDocument/2006/relationships/hyperlink" Target="https://drive.google.com/file/d/1L-hUmTt1RzA6l5sMFMr-dY4RL3vXU4-k/view" TargetMode="External"/><Relationship Id="rId114" Type="http://schemas.openxmlformats.org/officeDocument/2006/relationships/hyperlink" Target="https://www.youtube.com/watch?v=8v18ZqM8dgk" TargetMode="External"/><Relationship Id="rId598" Type="http://schemas.openxmlformats.org/officeDocument/2006/relationships/hyperlink" Target="https://drive.google.com/file/d/1BGOnL8bbUDKaeHnUr6ziavk1Wz12TcJB/view?usp=drive_link" TargetMode="External"/><Relationship Id="rId1187" Type="http://schemas.openxmlformats.org/officeDocument/2006/relationships/hyperlink" Target="https://www.youtube.com/watch?v=u00I3MCrspU" TargetMode="External"/><Relationship Id="rId113" Type="http://schemas.openxmlformats.org/officeDocument/2006/relationships/hyperlink" Target="https://www.youtube.com/watch?v=0_DYEFtlCiM" TargetMode="External"/><Relationship Id="rId597" Type="http://schemas.openxmlformats.org/officeDocument/2006/relationships/hyperlink" Target="https://www.youtube.com/watch?v=iM9zHcc0DPk" TargetMode="External"/><Relationship Id="rId1188" Type="http://schemas.openxmlformats.org/officeDocument/2006/relationships/hyperlink" Target="https://www.youtube.com/watch?v=fcoVTsYsASA" TargetMode="External"/><Relationship Id="rId112" Type="http://schemas.openxmlformats.org/officeDocument/2006/relationships/hyperlink" Target="https://drive.google.com/file/d/1rwsYLHbTobgOeSf9i8ZiRfJVrc-67l5w/view?usp=drive_link" TargetMode="External"/><Relationship Id="rId596" Type="http://schemas.openxmlformats.org/officeDocument/2006/relationships/hyperlink" Target="https://www.youtube.com/watch?v=TW2R9eiP0Sw" TargetMode="External"/><Relationship Id="rId1189" Type="http://schemas.openxmlformats.org/officeDocument/2006/relationships/hyperlink" Target="https://drive.google.com/file/d/1qt882Hk6OlJbEhyEuk9GfSmA4lngu-Gl/view?usp=drive_link" TargetMode="External"/><Relationship Id="rId111" Type="http://schemas.openxmlformats.org/officeDocument/2006/relationships/hyperlink" Target="https://www.youtube.com/watch?v=C7JzSIEPPVE" TargetMode="External"/><Relationship Id="rId595" Type="http://schemas.openxmlformats.org/officeDocument/2006/relationships/hyperlink" Target="https://drive.google.com/file/d/1elhCpz3SSPPQTS__Fa296Uy0MKKmfZf0/view?usp=drive_link" TargetMode="External"/><Relationship Id="rId1136" Type="http://schemas.openxmlformats.org/officeDocument/2006/relationships/hyperlink" Target="https://drive.google.com/file/d/1SvrTfC6VWwvb6mGYa-1r3rgksMx5jsCc/view?usp=drive_link" TargetMode="External"/><Relationship Id="rId1137" Type="http://schemas.openxmlformats.org/officeDocument/2006/relationships/hyperlink" Target="https://www.youtube.com/watch?v=3tyM_M3FQNM" TargetMode="External"/><Relationship Id="rId1138" Type="http://schemas.openxmlformats.org/officeDocument/2006/relationships/hyperlink" Target="https://www.youtube.com/watch?v=nf-qwFdTOj0" TargetMode="External"/><Relationship Id="rId1139" Type="http://schemas.openxmlformats.org/officeDocument/2006/relationships/hyperlink" Target="https://drive.google.com/file/d/1Kp2hDeNpmwLYh6NiW4e42RdXjeMdSq3I/view?usp=drive_link" TargetMode="External"/><Relationship Id="rId547" Type="http://schemas.openxmlformats.org/officeDocument/2006/relationships/hyperlink" Target="https://drive.google.com/file/d/1QWVZnxXLEaaT63fv8mBF5zgI4h9gyxMD/view?usp=drive_link" TargetMode="External"/><Relationship Id="rId546" Type="http://schemas.openxmlformats.org/officeDocument/2006/relationships/hyperlink" Target="https://www.youtube.com/watch?v=fSN9qrmMGcM" TargetMode="External"/><Relationship Id="rId545" Type="http://schemas.openxmlformats.org/officeDocument/2006/relationships/hyperlink" Target="https://www.youtube.com/watch?v=_ZGHGDKWpp8" TargetMode="External"/><Relationship Id="rId544" Type="http://schemas.openxmlformats.org/officeDocument/2006/relationships/hyperlink" Target="https://drive.google.com/file/d/1AaGKUCOY6ukMsI7AbTgb1IAYUlZiRT6D/view?usp=drive_link" TargetMode="External"/><Relationship Id="rId549" Type="http://schemas.openxmlformats.org/officeDocument/2006/relationships/hyperlink" Target="https://www.youtube.com/watch?v=m_5v26VqYec" TargetMode="External"/><Relationship Id="rId548" Type="http://schemas.openxmlformats.org/officeDocument/2006/relationships/hyperlink" Target="https://www.youtube.com/watch?v=AI3aOkafYFw" TargetMode="External"/><Relationship Id="rId1130" Type="http://schemas.openxmlformats.org/officeDocument/2006/relationships/hyperlink" Target="https://drive.google.com/file/d/1inMYn9SDcMiiRs_4BjKs5_b2EMVKylTw/view?usp=drive_link" TargetMode="External"/><Relationship Id="rId1131" Type="http://schemas.openxmlformats.org/officeDocument/2006/relationships/hyperlink" Target="https://www.youtube.com/watch?v=Kh8HKAxdEyw" TargetMode="External"/><Relationship Id="rId543" Type="http://schemas.openxmlformats.org/officeDocument/2006/relationships/hyperlink" Target="https://www.youtube.com/watch?v=zJO1OXyO9iw" TargetMode="External"/><Relationship Id="rId1132" Type="http://schemas.openxmlformats.org/officeDocument/2006/relationships/hyperlink" Target="https://www.youtube.com/watch?v=dBSA3o0b-9M" TargetMode="External"/><Relationship Id="rId542" Type="http://schemas.openxmlformats.org/officeDocument/2006/relationships/hyperlink" Target="https://www.youtube.com/watch?v=a2Ia_ZlUCaQ" TargetMode="External"/><Relationship Id="rId1133" Type="http://schemas.openxmlformats.org/officeDocument/2006/relationships/hyperlink" Target="https://drive.google.com/file/d/1kJ1iQY_-7khnYQEeKXcIXKk7uL545Rr_/view?usp=drive_link" TargetMode="External"/><Relationship Id="rId541" Type="http://schemas.openxmlformats.org/officeDocument/2006/relationships/hyperlink" Target="https://drive.google.com/file/d/10WdfIDWBLw4lE7DuFERfLaNVoilVtMF_/view?usp=drive_link" TargetMode="External"/><Relationship Id="rId1134" Type="http://schemas.openxmlformats.org/officeDocument/2006/relationships/hyperlink" Target="https://www.youtube.com/watch?v=RKBSX-6pKgY" TargetMode="External"/><Relationship Id="rId540" Type="http://schemas.openxmlformats.org/officeDocument/2006/relationships/hyperlink" Target="https://www.youtube.com/watch?v=AgCazhfWgH0" TargetMode="External"/><Relationship Id="rId1135" Type="http://schemas.openxmlformats.org/officeDocument/2006/relationships/hyperlink" Target="https://www.youtube.com/watch?v=XZAuadOx9cI" TargetMode="External"/><Relationship Id="rId1125" Type="http://schemas.openxmlformats.org/officeDocument/2006/relationships/hyperlink" Target="https://www.youtube.com/watch?v=kT4Mp9EdVqs" TargetMode="External"/><Relationship Id="rId1126" Type="http://schemas.openxmlformats.org/officeDocument/2006/relationships/hyperlink" Target="https://www.youtube.com/watch?v=6GSKePXNKj0" TargetMode="External"/><Relationship Id="rId1127" Type="http://schemas.openxmlformats.org/officeDocument/2006/relationships/hyperlink" Target="https://drive.google.com/file/d/1pWrITP-ybc0It_OU3sQn2bsCAgNNHGup/view?usp=drive_link" TargetMode="External"/><Relationship Id="rId1128" Type="http://schemas.openxmlformats.org/officeDocument/2006/relationships/hyperlink" Target="https://www.youtube.com/watch?v=OMA2Mwo0aZg" TargetMode="External"/><Relationship Id="rId1129" Type="http://schemas.openxmlformats.org/officeDocument/2006/relationships/hyperlink" Target="https://www.youtube.com/watch?v=ZYuecfCQ9S0" TargetMode="External"/><Relationship Id="rId536" Type="http://schemas.openxmlformats.org/officeDocument/2006/relationships/hyperlink" Target="https://www.youtube.com/watch?v=p7ycTWq6BFk" TargetMode="External"/><Relationship Id="rId535" Type="http://schemas.openxmlformats.org/officeDocument/2006/relationships/hyperlink" Target="https://drive.google.com/file/d/16HiaANWkKZEHb-OhSLMHu5sx1P0zM-Wi/view" TargetMode="External"/><Relationship Id="rId534" Type="http://schemas.openxmlformats.org/officeDocument/2006/relationships/hyperlink" Target="https://www.youtube.com/watch?v=Qy8NbHm6XTQ" TargetMode="External"/><Relationship Id="rId533" Type="http://schemas.openxmlformats.org/officeDocument/2006/relationships/hyperlink" Target="https://www.youtube.com/watch?v=2N62v_63SBo" TargetMode="External"/><Relationship Id="rId539" Type="http://schemas.openxmlformats.org/officeDocument/2006/relationships/hyperlink" Target="https://www.youtube.com/watch?v=oORnGaJp1pk" TargetMode="External"/><Relationship Id="rId538" Type="http://schemas.openxmlformats.org/officeDocument/2006/relationships/hyperlink" Target="https://drive.google.com/file/d/1QRarnWxJkE4At5BfDW0aggpdVy2R4M3F/view?usp=drive_link" TargetMode="External"/><Relationship Id="rId537" Type="http://schemas.openxmlformats.org/officeDocument/2006/relationships/hyperlink" Target="https://www.youtube.com/watch?v=GjtlxnNcjQM" TargetMode="External"/><Relationship Id="rId1120" Type="http://schemas.openxmlformats.org/officeDocument/2006/relationships/hyperlink" Target="https://www.youtube.com/watch?v=ys3GmogOG2A" TargetMode="External"/><Relationship Id="rId532" Type="http://schemas.openxmlformats.org/officeDocument/2006/relationships/hyperlink" Target="https://drive.google.com/file/d/1XS9xJfKJIIZyQIn5QUTLZouYHyUiu16F/view?usp=drive_link" TargetMode="External"/><Relationship Id="rId1121" Type="http://schemas.openxmlformats.org/officeDocument/2006/relationships/hyperlink" Target="https://drive.google.com/file/d/18NIYgFJifwPnCBJdnxOesxhkM2JSPKlV/view?usp=drive_link" TargetMode="External"/><Relationship Id="rId531" Type="http://schemas.openxmlformats.org/officeDocument/2006/relationships/hyperlink" Target="https://www.youtube.com/watch?v=4LlUD6fyu9U" TargetMode="External"/><Relationship Id="rId1122" Type="http://schemas.openxmlformats.org/officeDocument/2006/relationships/hyperlink" Target="https://www.youtube.com/watch?v=0oGJTQCy4cQ" TargetMode="External"/><Relationship Id="rId530" Type="http://schemas.openxmlformats.org/officeDocument/2006/relationships/hyperlink" Target="https://www.youtube.com/watch?v=ReEMqdZEEX0" TargetMode="External"/><Relationship Id="rId1123" Type="http://schemas.openxmlformats.org/officeDocument/2006/relationships/hyperlink" Target="https://www.youtube.com/watch?v=V9U2QcjzB4I" TargetMode="External"/><Relationship Id="rId1124" Type="http://schemas.openxmlformats.org/officeDocument/2006/relationships/hyperlink" Target="https://drive.google.com/file/d/1yXNmCruhNv5d0BgC6WDtQueSNaA0YPSX/view?t=6" TargetMode="External"/><Relationship Id="rId1158" Type="http://schemas.openxmlformats.org/officeDocument/2006/relationships/hyperlink" Target="https://www.youtube.com/watch?v=LOf8bfjiLow" TargetMode="External"/><Relationship Id="rId1159" Type="http://schemas.openxmlformats.org/officeDocument/2006/relationships/hyperlink" Target="https://www.youtube.com/watch?v=z2cxMPhPCXY" TargetMode="External"/><Relationship Id="rId569" Type="http://schemas.openxmlformats.org/officeDocument/2006/relationships/hyperlink" Target="https://www.youtube.com/watch?v=gc4y2Od4fbc" TargetMode="External"/><Relationship Id="rId568" Type="http://schemas.openxmlformats.org/officeDocument/2006/relationships/hyperlink" Target="https://drive.google.com/file/d/1GMcPyxxVm-T1bc6busc18S4OALGeJYDM/view?usp=drive_link" TargetMode="External"/><Relationship Id="rId567" Type="http://schemas.openxmlformats.org/officeDocument/2006/relationships/hyperlink" Target="https://www.youtube.com/watch?v=-2Gz5cL69V4" TargetMode="External"/><Relationship Id="rId566" Type="http://schemas.openxmlformats.org/officeDocument/2006/relationships/hyperlink" Target="https://www.youtube.com/watch?v=nDXFgexOM5c" TargetMode="External"/><Relationship Id="rId561" Type="http://schemas.openxmlformats.org/officeDocument/2006/relationships/hyperlink" Target="https://www.youtube.com/watch?v=F_Bcn0wjMSg" TargetMode="External"/><Relationship Id="rId1150" Type="http://schemas.openxmlformats.org/officeDocument/2006/relationships/hyperlink" Target="https://www.youtube.com/watch?v=GpPjNJNpOEA" TargetMode="External"/><Relationship Id="rId560" Type="http://schemas.openxmlformats.org/officeDocument/2006/relationships/hyperlink" Target="https://www.youtube.com/watch?v=uPksX_O9ARo" TargetMode="External"/><Relationship Id="rId1151" Type="http://schemas.openxmlformats.org/officeDocument/2006/relationships/hyperlink" Target="https://drive.google.com/file/d/1cAk8mFBYM0oOzgrf487E8uYvH_-Z3R61/view?usp=drive_link" TargetMode="External"/><Relationship Id="rId1152" Type="http://schemas.openxmlformats.org/officeDocument/2006/relationships/hyperlink" Target="https://www.youtube.com/watch?v=z-SU7P-gIoQ" TargetMode="External"/><Relationship Id="rId1153" Type="http://schemas.openxmlformats.org/officeDocument/2006/relationships/hyperlink" Target="https://www.youtube.com/watch?v=RgmSLW01pYk" TargetMode="External"/><Relationship Id="rId565" Type="http://schemas.openxmlformats.org/officeDocument/2006/relationships/hyperlink" Target="https://drive.google.com/file/d/1QVracZe0qdxvtXOUsyWZI0qaKj4ZbKhX/view?usp=drive_link" TargetMode="External"/><Relationship Id="rId1154" Type="http://schemas.openxmlformats.org/officeDocument/2006/relationships/hyperlink" Target="https://drive.google.com/file/d/1RFYEDciMuxW8zlyi4cg-tyX9kJI3_USR/view?usp=drive_link" TargetMode="External"/><Relationship Id="rId564" Type="http://schemas.openxmlformats.org/officeDocument/2006/relationships/hyperlink" Target="https://www.youtube.com/watch?v=H9DOOVFAbwA" TargetMode="External"/><Relationship Id="rId1155" Type="http://schemas.openxmlformats.org/officeDocument/2006/relationships/hyperlink" Target="https://www.youtube.com/watch?v=8Ryfe82DTcM" TargetMode="External"/><Relationship Id="rId563" Type="http://schemas.openxmlformats.org/officeDocument/2006/relationships/hyperlink" Target="https://www.youtube.com/watch?v=oAQnDsmu41E" TargetMode="External"/><Relationship Id="rId1156" Type="http://schemas.openxmlformats.org/officeDocument/2006/relationships/hyperlink" Target="https://www.youtube.com/watch?v=GNtXTxEbLck" TargetMode="External"/><Relationship Id="rId562" Type="http://schemas.openxmlformats.org/officeDocument/2006/relationships/hyperlink" Target="https://drive.google.com/file/d/1GaIap8YVg0HT92kCf08hfKKacgniqmTz/view?usp=drive_link" TargetMode="External"/><Relationship Id="rId1157" Type="http://schemas.openxmlformats.org/officeDocument/2006/relationships/hyperlink" Target="https://drive.google.com/file/d/1CxsVpqeJabEdEPtRxtAyOAmFr58nB8Cz/view?usp=drive_link" TargetMode="External"/><Relationship Id="rId1147" Type="http://schemas.openxmlformats.org/officeDocument/2006/relationships/hyperlink" Target="https://www.youtube.com/watch?v=gy_eTDr9O74" TargetMode="External"/><Relationship Id="rId1148" Type="http://schemas.openxmlformats.org/officeDocument/2006/relationships/hyperlink" Target="https://drive.google.com/file/d/19MQycFA1cgZoAzXLLyBLSKBpokU3HTVB/view?usp=drive_link" TargetMode="External"/><Relationship Id="rId1149" Type="http://schemas.openxmlformats.org/officeDocument/2006/relationships/hyperlink" Target="https://www.youtube.com/watch?v=l7p1X5pdDoc" TargetMode="External"/><Relationship Id="rId558" Type="http://schemas.openxmlformats.org/officeDocument/2006/relationships/hyperlink" Target="https://www.youtube.com/watch?v=shNc2uCB_zE" TargetMode="External"/><Relationship Id="rId557" Type="http://schemas.openxmlformats.org/officeDocument/2006/relationships/hyperlink" Target="https://www.youtube.com/watch?v=xks4cETlN58" TargetMode="External"/><Relationship Id="rId556" Type="http://schemas.openxmlformats.org/officeDocument/2006/relationships/hyperlink" Target="https://drive.google.com/file/d/1ISV5XkhYfKWfCBVfdmfvlpcDgxskcMPA/view?usp=drive_link" TargetMode="External"/><Relationship Id="rId555" Type="http://schemas.openxmlformats.org/officeDocument/2006/relationships/hyperlink" Target="https://www.youtube.com/watch?v=Mm9H5K2C8f4" TargetMode="External"/><Relationship Id="rId559" Type="http://schemas.openxmlformats.org/officeDocument/2006/relationships/hyperlink" Target="https://drive.google.com/file/d/14sNEl60duW4feKBg0MwHAC47BB-fjv7P/view?usp=drive_link" TargetMode="External"/><Relationship Id="rId550" Type="http://schemas.openxmlformats.org/officeDocument/2006/relationships/hyperlink" Target="https://drive.google.com/file/d/1-cIbpH1BYYJ2QjQwFMQbe5eZqs8J8GTC/view?usp=drive_link" TargetMode="External"/><Relationship Id="rId1140" Type="http://schemas.openxmlformats.org/officeDocument/2006/relationships/hyperlink" Target="https://www.youtube.com/watch?v=WR9qCSXJlyY" TargetMode="External"/><Relationship Id="rId1141" Type="http://schemas.openxmlformats.org/officeDocument/2006/relationships/hyperlink" Target="https://www.youtube.com/watch?v=uTUYcMR-Azk" TargetMode="External"/><Relationship Id="rId1142" Type="http://schemas.openxmlformats.org/officeDocument/2006/relationships/hyperlink" Target="https://drive.google.com/file/d/1IMygD0ybNG8f1UyYBvw5nXNZdZCZvRwB/view?usp=drive_link" TargetMode="External"/><Relationship Id="rId554" Type="http://schemas.openxmlformats.org/officeDocument/2006/relationships/hyperlink" Target="https://www.youtube.com/watch?v=gwkeTTw6cAI" TargetMode="External"/><Relationship Id="rId1143" Type="http://schemas.openxmlformats.org/officeDocument/2006/relationships/hyperlink" Target="https://www.youtube.com/watch?v=TbaltFbJ3wE" TargetMode="External"/><Relationship Id="rId553" Type="http://schemas.openxmlformats.org/officeDocument/2006/relationships/hyperlink" Target="https://drive.google.com/file/d/1Oentu8O3KII3AaBrl8bHO6Etubec6H0X/view?usp=drive_link" TargetMode="External"/><Relationship Id="rId1144" Type="http://schemas.openxmlformats.org/officeDocument/2006/relationships/hyperlink" Target="https://www.youtube.com/watch?v=O88Xh6eFhO8" TargetMode="External"/><Relationship Id="rId552" Type="http://schemas.openxmlformats.org/officeDocument/2006/relationships/hyperlink" Target="https://www.youtube.com/watch?v=leluc9NVvUE" TargetMode="External"/><Relationship Id="rId1145" Type="http://schemas.openxmlformats.org/officeDocument/2006/relationships/hyperlink" Target="https://drive.google.com/file/d/1j4Cvl2khEiD_lAdw6C5hBVDkubU6ofgI/view?usp=drive_link" TargetMode="External"/><Relationship Id="rId551" Type="http://schemas.openxmlformats.org/officeDocument/2006/relationships/hyperlink" Target="https://www.youtube.com/watch?v=9RgWDiYbO2w" TargetMode="External"/><Relationship Id="rId1146" Type="http://schemas.openxmlformats.org/officeDocument/2006/relationships/hyperlink" Target="https://www.youtube.com/watch?v=3cnIa0fYJkY" TargetMode="External"/><Relationship Id="rId495" Type="http://schemas.openxmlformats.org/officeDocument/2006/relationships/hyperlink" Target="https://www.youtube.com/watch?v=oDsrSHpAVfs" TargetMode="External"/><Relationship Id="rId494" Type="http://schemas.openxmlformats.org/officeDocument/2006/relationships/hyperlink" Target="https://www.youtube.com/watch?v=GZa5cLN9i7s" TargetMode="External"/><Relationship Id="rId493" Type="http://schemas.openxmlformats.org/officeDocument/2006/relationships/hyperlink" Target="https://drive.google.com/file/d/1Q46ky0gKm_quLxFgwYI00ZwnCZY6S3xQ/view?usp=drive_link" TargetMode="External"/><Relationship Id="rId492" Type="http://schemas.openxmlformats.org/officeDocument/2006/relationships/hyperlink" Target="https://www.youtube.com/watch?v=4AIZrYamCSM" TargetMode="External"/><Relationship Id="rId499" Type="http://schemas.openxmlformats.org/officeDocument/2006/relationships/hyperlink" Target="https://drive.google.com/file/d/1bLV2zPz1FWjPa3U_UeTHp7P6kaqpbs_D/view?usp=drive_link" TargetMode="External"/><Relationship Id="rId498" Type="http://schemas.openxmlformats.org/officeDocument/2006/relationships/hyperlink" Target="https://www.youtube.com/watch?v=bE7Nb830azE" TargetMode="External"/><Relationship Id="rId497" Type="http://schemas.openxmlformats.org/officeDocument/2006/relationships/hyperlink" Target="https://www.youtube.com/watch?v=NPKo__uyfro" TargetMode="External"/><Relationship Id="rId496" Type="http://schemas.openxmlformats.org/officeDocument/2006/relationships/hyperlink" Target="https://drive.google.com/file/d/1-v0w-DiCZq7yObavtikhl5mJuKHg5cIf/view?usp=drive_link" TargetMode="External"/><Relationship Id="rId907" Type="http://schemas.openxmlformats.org/officeDocument/2006/relationships/hyperlink" Target="https://drive.google.com/file/d/1PVL7eIR4m4I3BPwTzJfTR1M5CHhxcfqw/view?usp=drive_link" TargetMode="External"/><Relationship Id="rId906" Type="http://schemas.openxmlformats.org/officeDocument/2006/relationships/hyperlink" Target="https://www.youtube.com/watch?v=SLz0kGj3WKk" TargetMode="External"/><Relationship Id="rId905" Type="http://schemas.openxmlformats.org/officeDocument/2006/relationships/hyperlink" Target="https://www.youtube.com/watch?v=On_VlSSV12U" TargetMode="External"/><Relationship Id="rId904" Type="http://schemas.openxmlformats.org/officeDocument/2006/relationships/hyperlink" Target="https://drive.google.com/file/d/1-udp9hGmDA5mgFbs5LtDK9F_38LKVYiM/view?usp=drive_link" TargetMode="External"/><Relationship Id="rId909" Type="http://schemas.openxmlformats.org/officeDocument/2006/relationships/hyperlink" Target="https://www.youtube.com/watch?v=sdvytaGFuMs" TargetMode="External"/><Relationship Id="rId908" Type="http://schemas.openxmlformats.org/officeDocument/2006/relationships/hyperlink" Target="https://www.youtube.com/watch?v=h5dIVNjVjXg" TargetMode="External"/><Relationship Id="rId903" Type="http://schemas.openxmlformats.org/officeDocument/2006/relationships/hyperlink" Target="https://www.youtube.com/watch?v=zB-Zd1UUQEg" TargetMode="External"/><Relationship Id="rId902" Type="http://schemas.openxmlformats.org/officeDocument/2006/relationships/hyperlink" Target="https://www.youtube.com/watch?v=rvANE687HH8" TargetMode="External"/><Relationship Id="rId901" Type="http://schemas.openxmlformats.org/officeDocument/2006/relationships/hyperlink" Target="https://drive.google.com/file/d/1yHgSoH-HDuoEfrcpMPiY0x7w4zho1HF7/view?usp=drive_link" TargetMode="External"/><Relationship Id="rId900" Type="http://schemas.openxmlformats.org/officeDocument/2006/relationships/hyperlink" Target="https://www.youtube.com/watch?v=3PN5hxF4Yq0" TargetMode="External"/><Relationship Id="rId929" Type="http://schemas.openxmlformats.org/officeDocument/2006/relationships/hyperlink" Target="https://www.youtube.com/watch?v=E5kaxmiVHOc" TargetMode="External"/><Relationship Id="rId928" Type="http://schemas.openxmlformats.org/officeDocument/2006/relationships/hyperlink" Target="https://drive.google.com/file/d/1KLcL1Q5yLHkACenZZ2WGmwrrjkMaJKQS/view?usp=drive_link" TargetMode="External"/><Relationship Id="rId927" Type="http://schemas.openxmlformats.org/officeDocument/2006/relationships/hyperlink" Target="https://www.youtube.com/watch?v=_3rdMM6W5BE" TargetMode="External"/><Relationship Id="rId926" Type="http://schemas.openxmlformats.org/officeDocument/2006/relationships/hyperlink" Target="https://www.youtube.com/watch?v=pzSyOTkAsY4" TargetMode="External"/><Relationship Id="rId921" Type="http://schemas.openxmlformats.org/officeDocument/2006/relationships/hyperlink" Target="https://www.youtube.com/watch?v=LDjMDIuTWtM" TargetMode="External"/><Relationship Id="rId920" Type="http://schemas.openxmlformats.org/officeDocument/2006/relationships/hyperlink" Target="https://www.youtube.com/watch?v=LDjMDIuTWtM" TargetMode="External"/><Relationship Id="rId925" Type="http://schemas.openxmlformats.org/officeDocument/2006/relationships/hyperlink" Target="https://drive.google.com/file/d/1vGkhNnDGDi0ozkbmsiA3LIQKc2K0Qn1s/view?usp=drive_link" TargetMode="External"/><Relationship Id="rId924" Type="http://schemas.openxmlformats.org/officeDocument/2006/relationships/hyperlink" Target="https://www.youtube.com/watch?v=HQ8MpbEUPZs" TargetMode="External"/><Relationship Id="rId923" Type="http://schemas.openxmlformats.org/officeDocument/2006/relationships/hyperlink" Target="https://www.youtube.com/watch?v=XBPUVQVjWzA" TargetMode="External"/><Relationship Id="rId922" Type="http://schemas.openxmlformats.org/officeDocument/2006/relationships/hyperlink" Target="https://drive.google.com/file/d/1mAMUbtHjHu_lWtCn0kDN9prgjhfZgXbz/view?usp=drive_link" TargetMode="External"/><Relationship Id="rId918" Type="http://schemas.openxmlformats.org/officeDocument/2006/relationships/hyperlink" Target="https://www.youtube.com/watch?v=thDrJvWNI8M" TargetMode="External"/><Relationship Id="rId917" Type="http://schemas.openxmlformats.org/officeDocument/2006/relationships/hyperlink" Target="https://www.youtube.com/watch?v=thDrJvWNI8M" TargetMode="External"/><Relationship Id="rId916" Type="http://schemas.openxmlformats.org/officeDocument/2006/relationships/hyperlink" Target="https://drive.google.com/file/d/1sdeF9r4WKXaaSvPKXMT-OiL7dQtLoMRO/view?usp=drive_link" TargetMode="External"/><Relationship Id="rId915" Type="http://schemas.openxmlformats.org/officeDocument/2006/relationships/hyperlink" Target="https://www.youtube.com/watch?v=SyTXHHjO2Fw" TargetMode="External"/><Relationship Id="rId919" Type="http://schemas.openxmlformats.org/officeDocument/2006/relationships/hyperlink" Target="https://drive.google.com/file/d/1ibetnqYOwK2vGMsyUaqNkCdRzN79TnOZ/view?usp=drive_link" TargetMode="External"/><Relationship Id="rId910" Type="http://schemas.openxmlformats.org/officeDocument/2006/relationships/hyperlink" Target="https://drive.google.com/file/d/1Dof7Ty5YrCvcyXDqiiv-OSFJ5pT91xkm/view?usp=drive_link" TargetMode="External"/><Relationship Id="rId914" Type="http://schemas.openxmlformats.org/officeDocument/2006/relationships/hyperlink" Target="https://www.youtube.com/watch?v=SLyM_-sQwMM" TargetMode="External"/><Relationship Id="rId913" Type="http://schemas.openxmlformats.org/officeDocument/2006/relationships/hyperlink" Target="https://drive.google.com/file/d/1vlgxYVRzfNiNW-H3Z2NmvYLa-RYtsGw1/view?usp=drive_link" TargetMode="External"/><Relationship Id="rId912" Type="http://schemas.openxmlformats.org/officeDocument/2006/relationships/hyperlink" Target="https://www.youtube.com/watch?v=WJx-zzJNE_w" TargetMode="External"/><Relationship Id="rId911" Type="http://schemas.openxmlformats.org/officeDocument/2006/relationships/hyperlink" Target="https://www.youtube.com/watch?v=_JrQF8Rkaio" TargetMode="External"/><Relationship Id="rId1213" Type="http://schemas.openxmlformats.org/officeDocument/2006/relationships/hyperlink" Target="https://www.youtube.com/watch?v=5MB3iCyMiKM" TargetMode="External"/><Relationship Id="rId1214" Type="http://schemas.openxmlformats.org/officeDocument/2006/relationships/hyperlink" Target="https://drive.google.com/file/d/1GLX6Qx8BihfAJKv3NjeUIDQYotNhZ45u/view?usp=drive_link" TargetMode="External"/><Relationship Id="rId1215" Type="http://schemas.openxmlformats.org/officeDocument/2006/relationships/hyperlink" Target="https://www.youtube.com/watch?v=VmfTXVG9S0U" TargetMode="External"/><Relationship Id="rId1216" Type="http://schemas.openxmlformats.org/officeDocument/2006/relationships/hyperlink" Target="https://www.youtube.com/watch?v=6SRyhzIA0xM" TargetMode="External"/><Relationship Id="rId1217" Type="http://schemas.openxmlformats.org/officeDocument/2006/relationships/hyperlink" Target="https://drive.google.com/file/d/1sjwlw62IOAe6CZmzbfjf3A0dlUafcqNV/view?usp=drive_link" TargetMode="External"/><Relationship Id="rId1218" Type="http://schemas.openxmlformats.org/officeDocument/2006/relationships/hyperlink" Target="https://www.youtube.com/watch?v=Vnga_psnCAo" TargetMode="External"/><Relationship Id="rId1219" Type="http://schemas.openxmlformats.org/officeDocument/2006/relationships/hyperlink" Target="https://www.youtube.com/watch?v=MGvRMn3EQHI" TargetMode="External"/><Relationship Id="rId866" Type="http://schemas.openxmlformats.org/officeDocument/2006/relationships/hyperlink" Target="https://www.youtube.com/watch?v=2N62v_63SBo" TargetMode="External"/><Relationship Id="rId865" Type="http://schemas.openxmlformats.org/officeDocument/2006/relationships/hyperlink" Target="https://drive.google.com/file/d/1g92DWsK5iawirDCiAiHri6wovnjSSw9u/view?usp=drive_link" TargetMode="External"/><Relationship Id="rId864" Type="http://schemas.openxmlformats.org/officeDocument/2006/relationships/hyperlink" Target="https://www.youtube.com/watch?v=eM3IM74rk2s" TargetMode="External"/><Relationship Id="rId863" Type="http://schemas.openxmlformats.org/officeDocument/2006/relationships/hyperlink" Target="https://www.youtube.com/watch?v=ReEMqdZEEX0" TargetMode="External"/><Relationship Id="rId869" Type="http://schemas.openxmlformats.org/officeDocument/2006/relationships/hyperlink" Target="https://www.youtube.com/watch?v=p7ycTWq6BFk" TargetMode="External"/><Relationship Id="rId868" Type="http://schemas.openxmlformats.org/officeDocument/2006/relationships/hyperlink" Target="https://drive.google.com/file/d/16HiaANWkKZEHb-OhSLMHu5sx1P0zM-Wi/view?usp=drive_link" TargetMode="External"/><Relationship Id="rId867" Type="http://schemas.openxmlformats.org/officeDocument/2006/relationships/hyperlink" Target="https://www.youtube.com/watch?v=Qy8NbHm6XTQ" TargetMode="External"/><Relationship Id="rId862" Type="http://schemas.openxmlformats.org/officeDocument/2006/relationships/hyperlink" Target="https://drive.google.com/file/d/1EKeZTf3fFD32rFiyGk5IM_wmRTGDdLhT/view?usp=drive_link" TargetMode="External"/><Relationship Id="rId861" Type="http://schemas.openxmlformats.org/officeDocument/2006/relationships/hyperlink" Target="https://www.youtube.com/watch?v=m3VNfX_ORqY" TargetMode="External"/><Relationship Id="rId1210" Type="http://schemas.openxmlformats.org/officeDocument/2006/relationships/hyperlink" Target="https://www.youtube.com/watch?v=oUsgLvcMPL8" TargetMode="External"/><Relationship Id="rId860" Type="http://schemas.openxmlformats.org/officeDocument/2006/relationships/hyperlink" Target="https://www.youtube.com/watch?v=m3VNfX_ORqY" TargetMode="External"/><Relationship Id="rId1211" Type="http://schemas.openxmlformats.org/officeDocument/2006/relationships/hyperlink" Target="https://drive.google.com/file/d/17fBO88VWyajB6ihKoNkMHuWLFY_2tIkP/view?usp=drive_link" TargetMode="External"/><Relationship Id="rId1212" Type="http://schemas.openxmlformats.org/officeDocument/2006/relationships/hyperlink" Target="https://www.youtube.com/watch?v=CGbBbH1e7Yw" TargetMode="External"/><Relationship Id="rId1202" Type="http://schemas.openxmlformats.org/officeDocument/2006/relationships/hyperlink" Target="https://drive.google.com/file/d/1tem4uWIId4bm1ScC-ZibBLo2uNrElAvq/view" TargetMode="External"/><Relationship Id="rId1203" Type="http://schemas.openxmlformats.org/officeDocument/2006/relationships/hyperlink" Target="https://www.youtube.com/watch?v=O1-9f1g0OsI" TargetMode="External"/><Relationship Id="rId1204" Type="http://schemas.openxmlformats.org/officeDocument/2006/relationships/hyperlink" Target="https://www.youtube.com/watch?v=fcoVTsYsASA" TargetMode="External"/><Relationship Id="rId1205" Type="http://schemas.openxmlformats.org/officeDocument/2006/relationships/hyperlink" Target="https://drive.google.com/file/d/11dt4_jYZphNALVahapGDAuFpplgwwI7P/view" TargetMode="External"/><Relationship Id="rId1206" Type="http://schemas.openxmlformats.org/officeDocument/2006/relationships/hyperlink" Target="https://www.youtube.com/watch?v=iAe4yC5Tn_0" TargetMode="External"/><Relationship Id="rId1207" Type="http://schemas.openxmlformats.org/officeDocument/2006/relationships/hyperlink" Target="https://drive.google.com/file/d/15lo5ZHpfwKTQlb1SyKYW4HO3qLD1mIpD/view?usp=drive_link" TargetMode="External"/><Relationship Id="rId1208" Type="http://schemas.openxmlformats.org/officeDocument/2006/relationships/hyperlink" Target="https://www.youtube.com/watch?v=fi-8IJhMU5M" TargetMode="External"/><Relationship Id="rId1209" Type="http://schemas.openxmlformats.org/officeDocument/2006/relationships/hyperlink" Target="https://drive.google.com/file/d/1R0VQn2WFXBmx0BE9y05wyG9W7lOajzlM/view?usp=drive_link" TargetMode="External"/><Relationship Id="rId855" Type="http://schemas.openxmlformats.org/officeDocument/2006/relationships/hyperlink" Target="https://www.youtube.com/watch?v=AgCazhfWgH0" TargetMode="External"/><Relationship Id="rId854" Type="http://schemas.openxmlformats.org/officeDocument/2006/relationships/hyperlink" Target="https://www.youtube.com/watch?v=oORnGaJp1pk" TargetMode="External"/><Relationship Id="rId853" Type="http://schemas.openxmlformats.org/officeDocument/2006/relationships/hyperlink" Target="https://drive.google.com/file/d/1gONC9zVA_YW73T5Uv76aTLtv0S3rMd3H/view?usp=drive_link" TargetMode="External"/><Relationship Id="rId852" Type="http://schemas.openxmlformats.org/officeDocument/2006/relationships/hyperlink" Target="https://www.youtube.com/watch?v=OBsjSOx96v8" TargetMode="External"/><Relationship Id="rId859" Type="http://schemas.openxmlformats.org/officeDocument/2006/relationships/hyperlink" Target="https://drive.google.com/file/d/1b5UXy1R-Q8pm7iYiGGqy-7CugJqDR7m3/view?usp=drive_link" TargetMode="External"/><Relationship Id="rId858" Type="http://schemas.openxmlformats.org/officeDocument/2006/relationships/hyperlink" Target="https://www.youtube.com/watch?v=uAYKei858q4" TargetMode="External"/><Relationship Id="rId857" Type="http://schemas.openxmlformats.org/officeDocument/2006/relationships/hyperlink" Target="https://www.youtube.com/watch?v=TS_WRz_mb4w" TargetMode="External"/><Relationship Id="rId856" Type="http://schemas.openxmlformats.org/officeDocument/2006/relationships/hyperlink" Target="https://drive.google.com/file/d/1aqwGtdT9C0Ete4-EYqog1i7QidQkNESc/view?usp=drive_link" TargetMode="External"/><Relationship Id="rId851" Type="http://schemas.openxmlformats.org/officeDocument/2006/relationships/hyperlink" Target="https://www.youtube.com/watch?v=wUb7tWgv49U" TargetMode="External"/><Relationship Id="rId850" Type="http://schemas.openxmlformats.org/officeDocument/2006/relationships/hyperlink" Target="https://drive.google.com/file/d/1EqrxMu2gPebbJkk_kdr1LmVEtzK2ovep/view?usp=drive_link" TargetMode="External"/><Relationship Id="rId1200" Type="http://schemas.openxmlformats.org/officeDocument/2006/relationships/hyperlink" Target="https://www.youtube.com/watch?v=JVDrlTdzxiI" TargetMode="External"/><Relationship Id="rId1201" Type="http://schemas.openxmlformats.org/officeDocument/2006/relationships/hyperlink" Target="https://www.youtube.com/watch?v=tHuG2Oj6uts" TargetMode="External"/><Relationship Id="rId1235" Type="http://schemas.openxmlformats.org/officeDocument/2006/relationships/hyperlink" Target="https://www.youtube.com/watch?v=i9aD3Lkqfpw" TargetMode="External"/><Relationship Id="rId1236" Type="http://schemas.openxmlformats.org/officeDocument/2006/relationships/hyperlink" Target="https://drive.google.com/file/d/1mJm80clohKmZGavtab9k0iMsWuAie4KO/view?usp=drive_link" TargetMode="External"/><Relationship Id="rId1237" Type="http://schemas.openxmlformats.org/officeDocument/2006/relationships/hyperlink" Target="https://www.youtube.com/watch?v=e32eAxMsmPQ" TargetMode="External"/><Relationship Id="rId1238" Type="http://schemas.openxmlformats.org/officeDocument/2006/relationships/hyperlink" Target="https://www.youtube.com/watch?v=Q0qGfBGNI_s" TargetMode="External"/><Relationship Id="rId1239" Type="http://schemas.openxmlformats.org/officeDocument/2006/relationships/hyperlink" Target="https://drive.google.com/file/d/1ifYujGNulSSM5Bfipt_GQtuc9z6x7WgQ/view?usp=drive_link" TargetMode="External"/><Relationship Id="rId409" Type="http://schemas.openxmlformats.org/officeDocument/2006/relationships/hyperlink" Target="https://drive.google.com/file/d/1y1iq_F4vjTNpGU_IsB7H3BXAIXHmisFH/view?usp=drive_link" TargetMode="External"/><Relationship Id="rId404" Type="http://schemas.openxmlformats.org/officeDocument/2006/relationships/hyperlink" Target="https://www.youtube.com/watch?v=0D16UfE-Wpw" TargetMode="External"/><Relationship Id="rId888" Type="http://schemas.openxmlformats.org/officeDocument/2006/relationships/hyperlink" Target="https://www.youtube.com/watch?v=hicEl5INZlA" TargetMode="External"/><Relationship Id="rId403" Type="http://schemas.openxmlformats.org/officeDocument/2006/relationships/hyperlink" Target="https://drive.google.com/file/d/1-u7e0qg54RbtIHEytmgkcjbnJfOYNt6F/view?usp=drive_link" TargetMode="External"/><Relationship Id="rId887" Type="http://schemas.openxmlformats.org/officeDocument/2006/relationships/hyperlink" Target="https://www.youtube.com/watch?v=TX_mx3qULpw" TargetMode="External"/><Relationship Id="rId402" Type="http://schemas.openxmlformats.org/officeDocument/2006/relationships/hyperlink" Target="https://www.youtube.com/watch?v=rzeHKBFDXs4" TargetMode="External"/><Relationship Id="rId886" Type="http://schemas.openxmlformats.org/officeDocument/2006/relationships/hyperlink" Target="https://drive.google.com/file/d/1HV5d_FOoBOtDQ83e3-pIfMF91hw53k4T/view?usp=drive_link" TargetMode="External"/><Relationship Id="rId401" Type="http://schemas.openxmlformats.org/officeDocument/2006/relationships/hyperlink" Target="https://www.youtube.com/watch?v=tAsWZOO3uSM" TargetMode="External"/><Relationship Id="rId885" Type="http://schemas.openxmlformats.org/officeDocument/2006/relationships/hyperlink" Target="https://www.youtube.com/watch?v=PsogNcwXFpA" TargetMode="External"/><Relationship Id="rId408" Type="http://schemas.openxmlformats.org/officeDocument/2006/relationships/hyperlink" Target="https://www.youtube.com/watch?v=Se9tMUTIdgc" TargetMode="External"/><Relationship Id="rId407" Type="http://schemas.openxmlformats.org/officeDocument/2006/relationships/hyperlink" Target="https://www.youtube.com/watch?v=zvD5aT6V37w" TargetMode="External"/><Relationship Id="rId406" Type="http://schemas.openxmlformats.org/officeDocument/2006/relationships/hyperlink" Target="https://drive.google.com/file/d/1cHbXMYqNK29E092q_-YgXntGosS49RD1/view?usp=drive_link" TargetMode="External"/><Relationship Id="rId405" Type="http://schemas.openxmlformats.org/officeDocument/2006/relationships/hyperlink" Target="https://www.youtube.com/watch?v=OoDeA49U7nQ" TargetMode="External"/><Relationship Id="rId889" Type="http://schemas.openxmlformats.org/officeDocument/2006/relationships/hyperlink" Target="https://drive.google.com/file/d/1v6asoWy_YxufOeGj2wg4FWxnahPfMPQJ/view?usp=drive_link" TargetMode="External"/><Relationship Id="rId880" Type="http://schemas.openxmlformats.org/officeDocument/2006/relationships/hyperlink" Target="https://drive.google.com/file/d/1gO9GeTx-oxDgMb4lgLvZvvjLLjokBLto/view?usp=drive_link" TargetMode="External"/><Relationship Id="rId1230" Type="http://schemas.openxmlformats.org/officeDocument/2006/relationships/hyperlink" Target="https://www.youtube.com/watch?v=R0jZu1HNHtg" TargetMode="External"/><Relationship Id="rId400" Type="http://schemas.openxmlformats.org/officeDocument/2006/relationships/hyperlink" Target="https://drive.google.com/file/d/1mvG8dcB1jrSMmLEMDUP2yHEYd_cL44nr/view?usp=drive_link" TargetMode="External"/><Relationship Id="rId884" Type="http://schemas.openxmlformats.org/officeDocument/2006/relationships/hyperlink" Target="https://www.youtube.com/watch?v=YElHmwdbkzQ" TargetMode="External"/><Relationship Id="rId1231" Type="http://schemas.openxmlformats.org/officeDocument/2006/relationships/hyperlink" Target="https://drive.google.com/file/d/10YF57Zhv4TEroiEqKnSUablz8BHB8rka/view?usp=drive_link" TargetMode="External"/><Relationship Id="rId883" Type="http://schemas.openxmlformats.org/officeDocument/2006/relationships/hyperlink" Target="https://drive.google.com/file/d/186VANTur4TMyHCF67HK1MoYHZr2CS2ol/view?usp=drive_link" TargetMode="External"/><Relationship Id="rId1232" Type="http://schemas.openxmlformats.org/officeDocument/2006/relationships/hyperlink" Target="https://www.youtube.com/watch?v=noZKbiydamQ" TargetMode="External"/><Relationship Id="rId882" Type="http://schemas.openxmlformats.org/officeDocument/2006/relationships/hyperlink" Target="https://www.youtube.com/watch?v=fIGAX35YrWo" TargetMode="External"/><Relationship Id="rId1233" Type="http://schemas.openxmlformats.org/officeDocument/2006/relationships/hyperlink" Target="https://www.youtube.com/watch?v=Vs2Bi5MyHAM" TargetMode="External"/><Relationship Id="rId881" Type="http://schemas.openxmlformats.org/officeDocument/2006/relationships/hyperlink" Target="https://www.youtube.com/watch?v=-jXk1gl_sEo" TargetMode="External"/><Relationship Id="rId1234" Type="http://schemas.openxmlformats.org/officeDocument/2006/relationships/hyperlink" Target="https://drive.google.com/file/d/1g2XRXq0nPizbCLRlSsm9YWN429AzfnFi/view?usp=drive_link" TargetMode="External"/><Relationship Id="rId1224" Type="http://schemas.openxmlformats.org/officeDocument/2006/relationships/hyperlink" Target="https://www.youtube.com/watch?v=bohL918kXQk" TargetMode="External"/><Relationship Id="rId1225" Type="http://schemas.openxmlformats.org/officeDocument/2006/relationships/hyperlink" Target="https://www.youtube.com/watch?v=f0CwO2u7GL8" TargetMode="External"/><Relationship Id="rId1226" Type="http://schemas.openxmlformats.org/officeDocument/2006/relationships/hyperlink" Target="https://drive.google.com/file/d/1VR6b_fXNYq5mZ-qqfAvLAsas-ASvS-8b/view?usp=drive_link" TargetMode="External"/><Relationship Id="rId1227" Type="http://schemas.openxmlformats.org/officeDocument/2006/relationships/hyperlink" Target="https://www.youtube.com/watch?v=T8ltIIHpZQk" TargetMode="External"/><Relationship Id="rId1228" Type="http://schemas.openxmlformats.org/officeDocument/2006/relationships/hyperlink" Target="https://www.youtube.com/watch?v=bF1QzXsYU94" TargetMode="External"/><Relationship Id="rId1229" Type="http://schemas.openxmlformats.org/officeDocument/2006/relationships/hyperlink" Target="https://drive.google.com/file/d/1-rKKz3z8F4wVZZCrHid6tbLWEzLeW9mA/view?usp=drive_link" TargetMode="External"/><Relationship Id="rId877" Type="http://schemas.openxmlformats.org/officeDocument/2006/relationships/hyperlink" Target="https://drive.google.com/file/d/19Cp227SBnG55wD97cScZLlG8hoz8m3vB/view?usp=drive_link" TargetMode="External"/><Relationship Id="rId876" Type="http://schemas.openxmlformats.org/officeDocument/2006/relationships/hyperlink" Target="https://www.youtube.com/watch?v=ad-FzqZRoVc" TargetMode="External"/><Relationship Id="rId875" Type="http://schemas.openxmlformats.org/officeDocument/2006/relationships/hyperlink" Target="https://www.youtube.com/watch?v=IJWDyPFXGyM" TargetMode="External"/><Relationship Id="rId874" Type="http://schemas.openxmlformats.org/officeDocument/2006/relationships/hyperlink" Target="https://drive.google.com/file/d/1VZy0K0O7ejQOezfloSbuRr5CgOX_iMGX/view?usp=drive_link" TargetMode="External"/><Relationship Id="rId879" Type="http://schemas.openxmlformats.org/officeDocument/2006/relationships/hyperlink" Target="https://www.youtube.com/watch?v=a5XIEwvpDz8" TargetMode="External"/><Relationship Id="rId878" Type="http://schemas.openxmlformats.org/officeDocument/2006/relationships/hyperlink" Target="https://www.youtube.com/watch?v=qAfETdORmcw" TargetMode="External"/><Relationship Id="rId873" Type="http://schemas.openxmlformats.org/officeDocument/2006/relationships/hyperlink" Target="https://www.youtube.com/watch?v=0FqMxqG2sMg" TargetMode="External"/><Relationship Id="rId1220" Type="http://schemas.openxmlformats.org/officeDocument/2006/relationships/hyperlink" Target="https://drive.google.com/file/d/1WvpG2GiQZEzK0dpRvbun1lx9zUt-X2RJ/view?usp=drive_link" TargetMode="External"/><Relationship Id="rId872" Type="http://schemas.openxmlformats.org/officeDocument/2006/relationships/hyperlink" Target="https://www.youtube.com/watch?v=P0ZgqB44Do4" TargetMode="External"/><Relationship Id="rId1221" Type="http://schemas.openxmlformats.org/officeDocument/2006/relationships/hyperlink" Target="https://www.youtube.com/watch?v=p46QWyHQE6M" TargetMode="External"/><Relationship Id="rId871" Type="http://schemas.openxmlformats.org/officeDocument/2006/relationships/hyperlink" Target="https://drive.google.com/file/d/1hJnC5rVM5Grwc01jhmRqIKJP5Gh8tYfP/view?usp=drive_link" TargetMode="External"/><Relationship Id="rId1222" Type="http://schemas.openxmlformats.org/officeDocument/2006/relationships/hyperlink" Target="https://www.youtube.com/watch?v=c8QE5OnqR-8" TargetMode="External"/><Relationship Id="rId870" Type="http://schemas.openxmlformats.org/officeDocument/2006/relationships/hyperlink" Target="https://www.youtube.com/watch?v=GjtlxnNcjQM" TargetMode="External"/><Relationship Id="rId1223" Type="http://schemas.openxmlformats.org/officeDocument/2006/relationships/hyperlink" Target="https://drive.google.com/file/d/1gTasizeQD3hEZokx8V6UUaPpfTq6xrPt/view?usp=drive_link" TargetMode="External"/><Relationship Id="rId829" Type="http://schemas.openxmlformats.org/officeDocument/2006/relationships/hyperlink" Target="https://drive.google.com/file/d/1MWfsAyAWh9Q1FG00by5qLAyU6fGZBpZe/view?usp=drive_link" TargetMode="External"/><Relationship Id="rId828" Type="http://schemas.openxmlformats.org/officeDocument/2006/relationships/hyperlink" Target="https://www.youtube.com/watch?v=UyOZ6XzXb7g" TargetMode="External"/><Relationship Id="rId827" Type="http://schemas.openxmlformats.org/officeDocument/2006/relationships/hyperlink" Target="https://www.youtube.com/watch?v=72L_N7AtCRE" TargetMode="External"/><Relationship Id="rId822" Type="http://schemas.openxmlformats.org/officeDocument/2006/relationships/hyperlink" Target="https://www.youtube.com/watch?v=K1To_T8rFEA" TargetMode="External"/><Relationship Id="rId821" Type="http://schemas.openxmlformats.org/officeDocument/2006/relationships/hyperlink" Target="https://www.youtube.com/watch?v=SrL8abwGKyA" TargetMode="External"/><Relationship Id="rId820" Type="http://schemas.openxmlformats.org/officeDocument/2006/relationships/hyperlink" Target="https://drive.google.com/file/d/1kbiDldLPQ3uWtf5dg_GaZDJqwPyjQZFQ/view?usp=drive_link" TargetMode="External"/><Relationship Id="rId826" Type="http://schemas.openxmlformats.org/officeDocument/2006/relationships/hyperlink" Target="https://drive.google.com/file/d/1ya3IVUYkc2O5i293WC9DKNBdfE0iWWTB/view?usp=drive_link" TargetMode="External"/><Relationship Id="rId825" Type="http://schemas.openxmlformats.org/officeDocument/2006/relationships/hyperlink" Target="https://www.youtube.com/watch?v=v4zloG79N1Y" TargetMode="External"/><Relationship Id="rId824" Type="http://schemas.openxmlformats.org/officeDocument/2006/relationships/hyperlink" Target="https://www.youtube.com/watch?v=7oUBK0cNxV8" TargetMode="External"/><Relationship Id="rId823" Type="http://schemas.openxmlformats.org/officeDocument/2006/relationships/hyperlink" Target="https://drive.google.com/file/d/1TnUCn6WgYfv1gQIzuoA6uEaNf06JS6NZ/view?usp=drive_link" TargetMode="External"/><Relationship Id="rId819" Type="http://schemas.openxmlformats.org/officeDocument/2006/relationships/hyperlink" Target="https://www.youtube.com/watch?v=ys3GmogOG2A" TargetMode="External"/><Relationship Id="rId818" Type="http://schemas.openxmlformats.org/officeDocument/2006/relationships/hyperlink" Target="https://www.youtube.com/watch?v=Fj0tFMOEq00" TargetMode="External"/><Relationship Id="rId817" Type="http://schemas.openxmlformats.org/officeDocument/2006/relationships/hyperlink" Target="https://drive.google.com/file/d/1kfityins316x0Gw_iTBRGZe9XSD7DK04/view?usp=drive_link" TargetMode="External"/><Relationship Id="rId816" Type="http://schemas.openxmlformats.org/officeDocument/2006/relationships/hyperlink" Target="https://www.youtube.com/watch?v=OIodcEY7kdg" TargetMode="External"/><Relationship Id="rId811" Type="http://schemas.openxmlformats.org/officeDocument/2006/relationships/hyperlink" Target="https://drive.google.com/file/d/1P_AyoPKvjpTywCiO100AI-T7QJMzWc2Y/view?usp=drive_link" TargetMode="External"/><Relationship Id="rId810" Type="http://schemas.openxmlformats.org/officeDocument/2006/relationships/hyperlink" Target="https://www.youtube.com/watch?v=L72UDJn8uOw" TargetMode="External"/><Relationship Id="rId815" Type="http://schemas.openxmlformats.org/officeDocument/2006/relationships/hyperlink" Target="https://www.youtube.com/watch?v=bpTNTXsPeaE" TargetMode="External"/><Relationship Id="rId814" Type="http://schemas.openxmlformats.org/officeDocument/2006/relationships/hyperlink" Target="https://drive.google.com/file/d/1KUojJjBK3Jddl9BOyZxbSdbh1-3iLRmx/view?usp=drive_link" TargetMode="External"/><Relationship Id="rId813" Type="http://schemas.openxmlformats.org/officeDocument/2006/relationships/hyperlink" Target="https://www.youtube.com/watch?v=59N4wx1mAWU" TargetMode="External"/><Relationship Id="rId812" Type="http://schemas.openxmlformats.org/officeDocument/2006/relationships/hyperlink" Target="https://www.youtube.com/watch?v=hZnfCn_aX6Y" TargetMode="External"/><Relationship Id="rId849" Type="http://schemas.openxmlformats.org/officeDocument/2006/relationships/hyperlink" Target="https://www.youtube.com/watch?v=QELgRqomAvI" TargetMode="External"/><Relationship Id="rId844" Type="http://schemas.openxmlformats.org/officeDocument/2006/relationships/hyperlink" Target="https://drive.google.com/file/d/17dxrfH1OqrQ6cpuwbGLBfbCPfyd-oEd2/view?usp=drive_link" TargetMode="External"/><Relationship Id="rId843" Type="http://schemas.openxmlformats.org/officeDocument/2006/relationships/hyperlink" Target="https://www.youtube.com/watch?v=lqBEi342g7w" TargetMode="External"/><Relationship Id="rId842" Type="http://schemas.openxmlformats.org/officeDocument/2006/relationships/hyperlink" Target="https://www.youtube.com/watch?v=hjigR_rHKDI" TargetMode="External"/><Relationship Id="rId841" Type="http://schemas.openxmlformats.org/officeDocument/2006/relationships/hyperlink" Target="https://drive.google.com/file/d/1TJqbhoyqRKtFsdgUY07It0zIcjE9LuK8/view?usp=drive_link" TargetMode="External"/><Relationship Id="rId848" Type="http://schemas.openxmlformats.org/officeDocument/2006/relationships/hyperlink" Target="https://www.youtube.com/watch?v=mXsn-YYUN4Y" TargetMode="External"/><Relationship Id="rId847" Type="http://schemas.openxmlformats.org/officeDocument/2006/relationships/hyperlink" Target="https://drive.google.com/file/d/1ZjdSflYdS-jjz1tqCb0t0jRme0VXbld1/view" TargetMode="External"/><Relationship Id="rId846" Type="http://schemas.openxmlformats.org/officeDocument/2006/relationships/hyperlink" Target="https://www.youtube.com/watch?v=gJrFfBh1QAk" TargetMode="External"/><Relationship Id="rId845" Type="http://schemas.openxmlformats.org/officeDocument/2006/relationships/hyperlink" Target="https://www.youtube.com/watch?v=HBrbpeZE1iQ" TargetMode="External"/><Relationship Id="rId840" Type="http://schemas.openxmlformats.org/officeDocument/2006/relationships/hyperlink" Target="https://www.youtube.com/watch?v=S9rNO-60BTs" TargetMode="External"/><Relationship Id="rId839" Type="http://schemas.openxmlformats.org/officeDocument/2006/relationships/hyperlink" Target="https://www.youtube.com/watch?v=u6zDpUL5RkU" TargetMode="External"/><Relationship Id="rId838" Type="http://schemas.openxmlformats.org/officeDocument/2006/relationships/hyperlink" Target="https://drive.google.com/file/d/168Q2gW-hJuiTIVKZsUdGuvZD-YOu4nHS/view?usp=drive_link" TargetMode="External"/><Relationship Id="rId833" Type="http://schemas.openxmlformats.org/officeDocument/2006/relationships/hyperlink" Target="https://www.youtube.com/watch?v=LyVqwJkI5jg" TargetMode="External"/><Relationship Id="rId832" Type="http://schemas.openxmlformats.org/officeDocument/2006/relationships/hyperlink" Target="https://drive.google.com/file/d/1COJMGk4ltT53k8QZ-uMi57mMAZifVlRD/view?usp=drive_link" TargetMode="External"/><Relationship Id="rId831" Type="http://schemas.openxmlformats.org/officeDocument/2006/relationships/hyperlink" Target="https://www.youtube.com/watch?v=afAKPIkhNUY" TargetMode="External"/><Relationship Id="rId830" Type="http://schemas.openxmlformats.org/officeDocument/2006/relationships/hyperlink" Target="https://www.youtube.com/watch?v=iWgW2nD4wGQ" TargetMode="External"/><Relationship Id="rId837" Type="http://schemas.openxmlformats.org/officeDocument/2006/relationships/hyperlink" Target="https://www.youtube.com/watch?v=O2B41axO_Sc" TargetMode="External"/><Relationship Id="rId836" Type="http://schemas.openxmlformats.org/officeDocument/2006/relationships/hyperlink" Target="https://www.youtube.com/watch?v=R446VpTeOU8" TargetMode="External"/><Relationship Id="rId835" Type="http://schemas.openxmlformats.org/officeDocument/2006/relationships/hyperlink" Target="https://drive.google.com/file/d/13t2u5QsO6B860td7wol9xu7qE-0PNmjc/view?usp=drive_link" TargetMode="External"/><Relationship Id="rId834" Type="http://schemas.openxmlformats.org/officeDocument/2006/relationships/hyperlink" Target="https://www.youtube.com/watch?v=b5EmkJMd2TM" TargetMode="External"/><Relationship Id="rId469" Type="http://schemas.openxmlformats.org/officeDocument/2006/relationships/hyperlink" Target="https://drive.google.com/file/d/1ZuKrH3DWZz745kVndAS4p-X1CSZ0DAxM/view?usp=drive_link" TargetMode="External"/><Relationship Id="rId468" Type="http://schemas.openxmlformats.org/officeDocument/2006/relationships/hyperlink" Target="https://www.youtube.com/watch?v=JXtnSeoOC_E" TargetMode="External"/><Relationship Id="rId467" Type="http://schemas.openxmlformats.org/officeDocument/2006/relationships/hyperlink" Target="https://www.youtube.com/watch?v=51JgTZKnytA" TargetMode="External"/><Relationship Id="rId1290" Type="http://schemas.openxmlformats.org/officeDocument/2006/relationships/hyperlink" Target="https://drive.google.com/file/d/16BUf8ia8TrBgFknFlolh3OXU_kam5jr4/view?usp=drive_link" TargetMode="External"/><Relationship Id="rId1291" Type="http://schemas.openxmlformats.org/officeDocument/2006/relationships/hyperlink" Target="https://www.youtube.com/watch?v=5aUOtWqx9Hc" TargetMode="External"/><Relationship Id="rId1292" Type="http://schemas.openxmlformats.org/officeDocument/2006/relationships/hyperlink" Target="https://www.youtube.com/watch?v=f2PKRUs_SPA" TargetMode="External"/><Relationship Id="rId462" Type="http://schemas.openxmlformats.org/officeDocument/2006/relationships/hyperlink" Target="https://www.youtube.com/watch?v=pm0MrmtHQKg" TargetMode="External"/><Relationship Id="rId1293" Type="http://schemas.openxmlformats.org/officeDocument/2006/relationships/hyperlink" Target="https://drive.google.com/file/d/1CraHGP_2yEPRFrqQjMUJ4ZkQcCiYWpLo/view" TargetMode="External"/><Relationship Id="rId461" Type="http://schemas.openxmlformats.org/officeDocument/2006/relationships/hyperlink" Target="https://www.youtube.com/watch?v=Himr2l8Rd18" TargetMode="External"/><Relationship Id="rId1294" Type="http://schemas.openxmlformats.org/officeDocument/2006/relationships/hyperlink" Target="https://www.youtube.com/watch?v=pXo0bG4iAyg" TargetMode="External"/><Relationship Id="rId460" Type="http://schemas.openxmlformats.org/officeDocument/2006/relationships/hyperlink" Target="https://drive.google.com/file/d/14kdewvf_sEp9gg94NqTXKGoDuATj0ctY/view?usp=drive_link" TargetMode="External"/><Relationship Id="rId1295" Type="http://schemas.openxmlformats.org/officeDocument/2006/relationships/hyperlink" Target="https://www.youtube.com/watch?v=DPCtqTXH6n8" TargetMode="External"/><Relationship Id="rId1296" Type="http://schemas.openxmlformats.org/officeDocument/2006/relationships/hyperlink" Target="https://drive.google.com/file/d/1L-hUmTt1RzA6l5sMFMr-dY4RL3vXU4-k/view" TargetMode="External"/><Relationship Id="rId466" Type="http://schemas.openxmlformats.org/officeDocument/2006/relationships/hyperlink" Target="https://drive.google.com/file/d/1q8Z0AmJ5NUcVbkT9w8ZCfG_QTXhdRlmX/view?usp=drive_link" TargetMode="External"/><Relationship Id="rId1297" Type="http://schemas.openxmlformats.org/officeDocument/2006/relationships/hyperlink" Target="https://www.youtube.com/watch?v=HiY5UElqfhs" TargetMode="External"/><Relationship Id="rId465" Type="http://schemas.openxmlformats.org/officeDocument/2006/relationships/hyperlink" Target="https://www.youtube.com/watch?v=8KwgA1dRbnk" TargetMode="External"/><Relationship Id="rId1298" Type="http://schemas.openxmlformats.org/officeDocument/2006/relationships/hyperlink" Target="https://www.youtube.com/watch?v=wP4QuLti_nI" TargetMode="External"/><Relationship Id="rId464" Type="http://schemas.openxmlformats.org/officeDocument/2006/relationships/hyperlink" Target="https://www.youtube.com/watch?v=qJMbAfbb_Ek" TargetMode="External"/><Relationship Id="rId1299" Type="http://schemas.openxmlformats.org/officeDocument/2006/relationships/hyperlink" Target="https://drive.google.com/file/d/1-rUZNrP1vqOqNEOHMucJIS8D3T6O1bNY/view?usp=drive_link" TargetMode="External"/><Relationship Id="rId463" Type="http://schemas.openxmlformats.org/officeDocument/2006/relationships/hyperlink" Target="https://drive.google.com/file/d/17wTCsnNG0iLsbO7OOZt8ElkijPwrJl_J/view?usp=drive_link" TargetMode="External"/><Relationship Id="rId459" Type="http://schemas.openxmlformats.org/officeDocument/2006/relationships/hyperlink" Target="https://www.youtube.com/watch?v=QZcL6IizxxQ" TargetMode="External"/><Relationship Id="rId458" Type="http://schemas.openxmlformats.org/officeDocument/2006/relationships/hyperlink" Target="https://www.youtube.com/watch?v=eidemLqiPyQ" TargetMode="External"/><Relationship Id="rId457" Type="http://schemas.openxmlformats.org/officeDocument/2006/relationships/hyperlink" Target="https://drive.google.com/file/d/1A0orVEVJsBUx5bm2aAepigwHJVM7MCNX/view?usp=drive_link" TargetMode="External"/><Relationship Id="rId456" Type="http://schemas.openxmlformats.org/officeDocument/2006/relationships/hyperlink" Target="https://www.youtube.com/watch?v=bW91Y5Kt5Rc" TargetMode="External"/><Relationship Id="rId1280" Type="http://schemas.openxmlformats.org/officeDocument/2006/relationships/hyperlink" Target="https://www.youtube.com/watch?v=toei3Y3Iudo" TargetMode="External"/><Relationship Id="rId1281" Type="http://schemas.openxmlformats.org/officeDocument/2006/relationships/hyperlink" Target="https://drive.google.com/file/d/1-aVoH1hrCkNPp3uYpmOhtMSNKO-aT4sc/view?usp=drive_link" TargetMode="External"/><Relationship Id="rId451" Type="http://schemas.openxmlformats.org/officeDocument/2006/relationships/hyperlink" Target="https://drive.google.com/file/d/1wC5U0U4OFMdof6l8EWJ7CQxcdmKEtke9/view?usp=drive_link" TargetMode="External"/><Relationship Id="rId1282" Type="http://schemas.openxmlformats.org/officeDocument/2006/relationships/hyperlink" Target="https://www.youtube.com/watch?v=aIjzkiijGnA" TargetMode="External"/><Relationship Id="rId450" Type="http://schemas.openxmlformats.org/officeDocument/2006/relationships/hyperlink" Target="https://www.youtube.com/watch?v=hq8g4sEK9bs" TargetMode="External"/><Relationship Id="rId1283" Type="http://schemas.openxmlformats.org/officeDocument/2006/relationships/hyperlink" Target="https://www.youtube.com/watch?v=CQZnPiTBM2k" TargetMode="External"/><Relationship Id="rId1284" Type="http://schemas.openxmlformats.org/officeDocument/2006/relationships/hyperlink" Target="https://drive.google.com/file/d/1ouAv4oOtDesC25z_RZl3Tcr6AtA7OPj2/view?usp=drive_link" TargetMode="External"/><Relationship Id="rId1285" Type="http://schemas.openxmlformats.org/officeDocument/2006/relationships/hyperlink" Target="https://www.youtube.com/watch?v=i05-okb1EJg" TargetMode="External"/><Relationship Id="rId455" Type="http://schemas.openxmlformats.org/officeDocument/2006/relationships/hyperlink" Target="https://www.youtube.com/watch?v=nMCa_hGhQf4" TargetMode="External"/><Relationship Id="rId1286" Type="http://schemas.openxmlformats.org/officeDocument/2006/relationships/hyperlink" Target="https://www.youtube.com/watch?v=HqH0kNk3W18" TargetMode="External"/><Relationship Id="rId454" Type="http://schemas.openxmlformats.org/officeDocument/2006/relationships/hyperlink" Target="https://drive.google.com/file/d/1zsWc2IEB6rsqK280PAhRvtZMKGSa2tnE/view?usp=drive_link" TargetMode="External"/><Relationship Id="rId1287" Type="http://schemas.openxmlformats.org/officeDocument/2006/relationships/hyperlink" Target="https://drive.google.com/file/d/15B_bBaTyx-sxenEcKd_8uh9VLqsIszzR/view?usp=drive_link" TargetMode="External"/><Relationship Id="rId453" Type="http://schemas.openxmlformats.org/officeDocument/2006/relationships/hyperlink" Target="https://www.youtube.com/watch?v=yzzTlhCZDug" TargetMode="External"/><Relationship Id="rId1288" Type="http://schemas.openxmlformats.org/officeDocument/2006/relationships/hyperlink" Target="https://www.youtube.com/watch?v=KFSBop9TZyI" TargetMode="External"/><Relationship Id="rId452" Type="http://schemas.openxmlformats.org/officeDocument/2006/relationships/hyperlink" Target="https://www.youtube.com/watch?v=ConsnUZGfmw" TargetMode="External"/><Relationship Id="rId1289" Type="http://schemas.openxmlformats.org/officeDocument/2006/relationships/hyperlink" Target="https://www.youtube.com/watch?v=Dg77OOfwi1E" TargetMode="External"/><Relationship Id="rId491" Type="http://schemas.openxmlformats.org/officeDocument/2006/relationships/hyperlink" Target="https://www.youtube.com/watch?v=YxvZKoyR_Dc" TargetMode="External"/><Relationship Id="rId490" Type="http://schemas.openxmlformats.org/officeDocument/2006/relationships/hyperlink" Target="https://drive.google.com/file/d/1WxrbUL_QgXCSuSAP8ZhD0kDnHydeb4W1/view?usp=drive_link" TargetMode="External"/><Relationship Id="rId489" Type="http://schemas.openxmlformats.org/officeDocument/2006/relationships/hyperlink" Target="https://www.youtube.com/watch?v=U_DwXJWtK3w" TargetMode="External"/><Relationship Id="rId484" Type="http://schemas.openxmlformats.org/officeDocument/2006/relationships/hyperlink" Target="https://drive.google.com/file/d/1BsoQSZnpi9o12VmKsaBUvdSwZsAN-IiL/view?usp=drive_link" TargetMode="External"/><Relationship Id="rId483" Type="http://schemas.openxmlformats.org/officeDocument/2006/relationships/hyperlink" Target="https://www.youtube.com/watch?v=tRxboGGIPaY" TargetMode="External"/><Relationship Id="rId482" Type="http://schemas.openxmlformats.org/officeDocument/2006/relationships/hyperlink" Target="https://www.youtube.com/watch?v=rvANE687HH8" TargetMode="External"/><Relationship Id="rId481" Type="http://schemas.openxmlformats.org/officeDocument/2006/relationships/hyperlink" Target="https://drive.google.com/file/d/1VMmvih-gdjzlpbPP1-fek16eSQ5mlhI1/view?usp=drive_link" TargetMode="External"/><Relationship Id="rId488" Type="http://schemas.openxmlformats.org/officeDocument/2006/relationships/hyperlink" Target="https://www.youtube.com/watch?v=Tz2BoqwcyfY" TargetMode="External"/><Relationship Id="rId487" Type="http://schemas.openxmlformats.org/officeDocument/2006/relationships/hyperlink" Target="https://drive.google.com/file/d/1sF-hvh48neDtkbBnIYARyjuN2AoWDtxz/view?usp=drive_link" TargetMode="External"/><Relationship Id="rId486" Type="http://schemas.openxmlformats.org/officeDocument/2006/relationships/hyperlink" Target="https://www.youtube.com/watch?v=x9h8KY736zA" TargetMode="External"/><Relationship Id="rId485" Type="http://schemas.openxmlformats.org/officeDocument/2006/relationships/hyperlink" Target="https://www.youtube.com/watch?v=Ivyj2KlrSYM" TargetMode="External"/><Relationship Id="rId480" Type="http://schemas.openxmlformats.org/officeDocument/2006/relationships/hyperlink" Target="https://www.youtube.com/watch?v=oZMjYloSE7Q" TargetMode="External"/><Relationship Id="rId479" Type="http://schemas.openxmlformats.org/officeDocument/2006/relationships/hyperlink" Target="https://www.youtube.com/watch?v=zlH8SqysEv0" TargetMode="External"/><Relationship Id="rId478" Type="http://schemas.openxmlformats.org/officeDocument/2006/relationships/hyperlink" Target="https://drive.google.com/file/d/1avM2zCOkCoaPyRBh11_jeCg3JaRsFwx_/view?usp=drive_link" TargetMode="External"/><Relationship Id="rId473" Type="http://schemas.openxmlformats.org/officeDocument/2006/relationships/hyperlink" Target="https://www.youtube.com/watch?v=EwjHYNRTyxI" TargetMode="External"/><Relationship Id="rId472" Type="http://schemas.openxmlformats.org/officeDocument/2006/relationships/hyperlink" Target="https://drive.google.com/file/d/1mlxXjLvg9UlQLd5TvW4Nljf4LmXpD86s/view?usp=drive_link" TargetMode="External"/><Relationship Id="rId471" Type="http://schemas.openxmlformats.org/officeDocument/2006/relationships/hyperlink" Target="https://www.youtube.com/watch?v=sVmdCR-YUYU" TargetMode="External"/><Relationship Id="rId470" Type="http://schemas.openxmlformats.org/officeDocument/2006/relationships/hyperlink" Target="https://www.youtube.com/watch?v=yos9nEbIt2A" TargetMode="External"/><Relationship Id="rId477" Type="http://schemas.openxmlformats.org/officeDocument/2006/relationships/hyperlink" Target="https://www.youtube.com/watch?v=zpXV9qwOtEw" TargetMode="External"/><Relationship Id="rId476" Type="http://schemas.openxmlformats.org/officeDocument/2006/relationships/hyperlink" Target="https://www.youtube.com/watch?v=vD_D7oWDurc" TargetMode="External"/><Relationship Id="rId475" Type="http://schemas.openxmlformats.org/officeDocument/2006/relationships/hyperlink" Target="https://drive.google.com/file/d/1Vpg__9zBLNEiRqdjUI6JHdUA79LunfLZ/view?usp=drive_link" TargetMode="External"/><Relationship Id="rId474" Type="http://schemas.openxmlformats.org/officeDocument/2006/relationships/hyperlink" Target="https://www.youtube.com/watch?v=BjH8jA5br38" TargetMode="External"/><Relationship Id="rId1257" Type="http://schemas.openxmlformats.org/officeDocument/2006/relationships/hyperlink" Target="https://drive.google.com/file/d/15StodRPYAGOy9nrTZCA6sBcmohVKhXYt/view?usp=drive_link" TargetMode="External"/><Relationship Id="rId1258" Type="http://schemas.openxmlformats.org/officeDocument/2006/relationships/hyperlink" Target="https://www.youtube.com/watch?v=BdsURIUQ04k" TargetMode="External"/><Relationship Id="rId1259" Type="http://schemas.openxmlformats.org/officeDocument/2006/relationships/hyperlink" Target="https://www.youtube.com/watch?v=_C42sD0l-Zw" TargetMode="External"/><Relationship Id="rId426" Type="http://schemas.openxmlformats.org/officeDocument/2006/relationships/hyperlink" Target="https://www.youtube.com/watch?v=2RFsux9b_F8" TargetMode="External"/><Relationship Id="rId425" Type="http://schemas.openxmlformats.org/officeDocument/2006/relationships/hyperlink" Target="https://www.youtube.com/watch?v=zaEP5JuThpg" TargetMode="External"/><Relationship Id="rId424" Type="http://schemas.openxmlformats.org/officeDocument/2006/relationships/hyperlink" Target="https://drive.google.com/file/d/1RQffPNb3cEZ9lwAi4VFUOWLh3aW_j7T6/view?usp=drive_link" TargetMode="External"/><Relationship Id="rId423" Type="http://schemas.openxmlformats.org/officeDocument/2006/relationships/hyperlink" Target="https://www.youtube.com/watch?v=s3kuQXPfuuE" TargetMode="External"/><Relationship Id="rId429" Type="http://schemas.openxmlformats.org/officeDocument/2006/relationships/hyperlink" Target="https://www.youtube.com/watch?v=XZAuadOx9cI" TargetMode="External"/><Relationship Id="rId428" Type="http://schemas.openxmlformats.org/officeDocument/2006/relationships/hyperlink" Target="https://www.youtube.com/watch?v=psEnE_1GB7A" TargetMode="External"/><Relationship Id="rId427" Type="http://schemas.openxmlformats.org/officeDocument/2006/relationships/hyperlink" Target="https://drive.google.com/file/d/1VJxTrFoizoap6FBDh1KtaUQTGyErRRKx/view?usp=drive_link" TargetMode="External"/><Relationship Id="rId1250" Type="http://schemas.openxmlformats.org/officeDocument/2006/relationships/hyperlink" Target="https://www.youtube.com/watch?v=85x0oZZlJD8" TargetMode="External"/><Relationship Id="rId1251" Type="http://schemas.openxmlformats.org/officeDocument/2006/relationships/hyperlink" Target="https://drive.google.com/file/d/18A7zpcvnTAX4LguMxi_oE1bqfzC-e7sx/view?usp=drive_link" TargetMode="External"/><Relationship Id="rId1252" Type="http://schemas.openxmlformats.org/officeDocument/2006/relationships/hyperlink" Target="https://www.youtube.com/watch?v=RM644gFKo_g" TargetMode="External"/><Relationship Id="rId422" Type="http://schemas.openxmlformats.org/officeDocument/2006/relationships/hyperlink" Target="https://www.youtube.com/watch?v=tQMlfnt3q3o" TargetMode="External"/><Relationship Id="rId1253" Type="http://schemas.openxmlformats.org/officeDocument/2006/relationships/hyperlink" Target="https://www.youtube.com/watch?v=KZafXFzBTM8" TargetMode="External"/><Relationship Id="rId421" Type="http://schemas.openxmlformats.org/officeDocument/2006/relationships/hyperlink" Target="https://drive.google.com/file/d/1TWTRaSva4Yt094pniC3oYVHm0X19pNsn/view?usp=drive_link" TargetMode="External"/><Relationship Id="rId1254" Type="http://schemas.openxmlformats.org/officeDocument/2006/relationships/hyperlink" Target="https://drive.google.com/file/d/1nww1Y10O7e-n6RQxO8DqcgPx7ZpwQNWd/view?usp=drive_link" TargetMode="External"/><Relationship Id="rId420" Type="http://schemas.openxmlformats.org/officeDocument/2006/relationships/hyperlink" Target="https://www.youtube.com/watch?v=NpBliWA-Zoo" TargetMode="External"/><Relationship Id="rId1255" Type="http://schemas.openxmlformats.org/officeDocument/2006/relationships/hyperlink" Target="https://www.youtube.com/watch?v=0-wa7voc0uM" TargetMode="External"/><Relationship Id="rId1256" Type="http://schemas.openxmlformats.org/officeDocument/2006/relationships/hyperlink" Target="https://www.youtube.com/watch?v=NyPwxwjsa8M" TargetMode="External"/><Relationship Id="rId1246" Type="http://schemas.openxmlformats.org/officeDocument/2006/relationships/hyperlink" Target="https://www.youtube.com/watch?v=cYw4MFWsB6c" TargetMode="External"/><Relationship Id="rId1247" Type="http://schemas.openxmlformats.org/officeDocument/2006/relationships/hyperlink" Target="https://www.youtube.com/watch?v=408w9O5dHNg" TargetMode="External"/><Relationship Id="rId1248" Type="http://schemas.openxmlformats.org/officeDocument/2006/relationships/hyperlink" Target="https://drive.google.com/file/d/1oJZPIYss_CTcAPw2zbxf_PJHkZLd7dMB/view?usp=drive_link" TargetMode="External"/><Relationship Id="rId1249" Type="http://schemas.openxmlformats.org/officeDocument/2006/relationships/hyperlink" Target="https://www.youtube.com/watch?v=rvrTF7Edvig" TargetMode="External"/><Relationship Id="rId415" Type="http://schemas.openxmlformats.org/officeDocument/2006/relationships/hyperlink" Target="https://drive.google.com/file/d/1UO_KLddbQ9j1rfeBXDNrX3XaOpvHU4Hf/view?usp=drive_link" TargetMode="External"/><Relationship Id="rId899" Type="http://schemas.openxmlformats.org/officeDocument/2006/relationships/hyperlink" Target="https://www.youtube.com/watch?v=fMDBm91KUGY" TargetMode="External"/><Relationship Id="rId414" Type="http://schemas.openxmlformats.org/officeDocument/2006/relationships/hyperlink" Target="https://www.youtube.com/watch?v=AFsGSYCgZco" TargetMode="External"/><Relationship Id="rId898" Type="http://schemas.openxmlformats.org/officeDocument/2006/relationships/hyperlink" Target="https://drive.google.com/file/d/13FMEaRwTuME-muBb1x7PGRgOUexQcDhI/view?usp=drive_link" TargetMode="External"/><Relationship Id="rId413" Type="http://schemas.openxmlformats.org/officeDocument/2006/relationships/hyperlink" Target="https://www.youtube.com/watch?v=DhIr4cohT2o" TargetMode="External"/><Relationship Id="rId897" Type="http://schemas.openxmlformats.org/officeDocument/2006/relationships/hyperlink" Target="https://www.youtube.com/watch?v=FzZOwc2XSDc" TargetMode="External"/><Relationship Id="rId412" Type="http://schemas.openxmlformats.org/officeDocument/2006/relationships/hyperlink" Target="https://drive.google.com/file/d/1ItAXNaFFAmjaNAx2DJHtb3-hhsSfGz1H/view?usp=drive_link" TargetMode="External"/><Relationship Id="rId896" Type="http://schemas.openxmlformats.org/officeDocument/2006/relationships/hyperlink" Target="https://www.youtube.com/watch?v=DGZM37Xp0ao" TargetMode="External"/><Relationship Id="rId419" Type="http://schemas.openxmlformats.org/officeDocument/2006/relationships/hyperlink" Target="https://www.youtube.com/watch?v=yos9nEbIt2A" TargetMode="External"/><Relationship Id="rId418" Type="http://schemas.openxmlformats.org/officeDocument/2006/relationships/hyperlink" Target="https://drive.google.com/file/d/1DSz7cDJhQjZvimW_vs2TeBKWybi2OVGp/view?usp=drive_link" TargetMode="External"/><Relationship Id="rId417" Type="http://schemas.openxmlformats.org/officeDocument/2006/relationships/hyperlink" Target="https://www.youtube.com/watch?v=8gWzA7_THqk" TargetMode="External"/><Relationship Id="rId416" Type="http://schemas.openxmlformats.org/officeDocument/2006/relationships/hyperlink" Target="https://www.youtube.com/watch?v=7GiR9IBhrVU" TargetMode="External"/><Relationship Id="rId891" Type="http://schemas.openxmlformats.org/officeDocument/2006/relationships/hyperlink" Target="https://www.youtube.com/watch?v=kt6uAkcGiC8" TargetMode="External"/><Relationship Id="rId890" Type="http://schemas.openxmlformats.org/officeDocument/2006/relationships/hyperlink" Target="https://www.youtube.com/watch?v=4zBxVaLqCDA" TargetMode="External"/><Relationship Id="rId1240" Type="http://schemas.openxmlformats.org/officeDocument/2006/relationships/hyperlink" Target="https://www.youtube.com/watch?v=j_fTEagay2A" TargetMode="External"/><Relationship Id="rId1241" Type="http://schemas.openxmlformats.org/officeDocument/2006/relationships/hyperlink" Target="https://www.youtube.com/watch?v=a6MBSfjUQcM" TargetMode="External"/><Relationship Id="rId411" Type="http://schemas.openxmlformats.org/officeDocument/2006/relationships/hyperlink" Target="https://www.youtube.com/watch?v=ophjWqPDSGs" TargetMode="External"/><Relationship Id="rId895" Type="http://schemas.openxmlformats.org/officeDocument/2006/relationships/hyperlink" Target="https://drive.google.com/file/d/1bVi135ANaS5K69NdCnfstjNIf1dTLPSo/view?usp=drive_link" TargetMode="External"/><Relationship Id="rId1242" Type="http://schemas.openxmlformats.org/officeDocument/2006/relationships/hyperlink" Target="https://drive.google.com/file/d/130GuTfjq4V3FEB_TmjTUpLyYM8-kpN5G/view?usp=drive_link" TargetMode="External"/><Relationship Id="rId410" Type="http://schemas.openxmlformats.org/officeDocument/2006/relationships/hyperlink" Target="https://www.youtube.com/watch?v=GqZsR22XEuE" TargetMode="External"/><Relationship Id="rId894" Type="http://schemas.openxmlformats.org/officeDocument/2006/relationships/hyperlink" Target="https://www.youtube.com/watch?v=LdgwSKSU-l4" TargetMode="External"/><Relationship Id="rId1243" Type="http://schemas.openxmlformats.org/officeDocument/2006/relationships/hyperlink" Target="https://www.youtube.com/watch?v=5aUOtWqx9Hc" TargetMode="External"/><Relationship Id="rId893" Type="http://schemas.openxmlformats.org/officeDocument/2006/relationships/hyperlink" Target="https://www.youtube.com/watch?v=Bttk_u4PRW0" TargetMode="External"/><Relationship Id="rId1244" Type="http://schemas.openxmlformats.org/officeDocument/2006/relationships/hyperlink" Target="https://www.youtube.com/watch?v=t431UidPJG4" TargetMode="External"/><Relationship Id="rId892" Type="http://schemas.openxmlformats.org/officeDocument/2006/relationships/hyperlink" Target="https://drive.google.com/file/d/1ivfMn6aU2OW-RMiKdmBAQ416Vy-b_0_V/view?usp=drive_link" TargetMode="External"/><Relationship Id="rId1245" Type="http://schemas.openxmlformats.org/officeDocument/2006/relationships/hyperlink" Target="https://drive.google.com/file/d/1qf_7-fItgpaWQjlSme-mSQqagXQ2dCZL/view?usp=drive_link" TargetMode="External"/><Relationship Id="rId1279" Type="http://schemas.openxmlformats.org/officeDocument/2006/relationships/hyperlink" Target="https://www.youtube.com/watch?v=AXP5PGSaaYk" TargetMode="External"/><Relationship Id="rId448" Type="http://schemas.openxmlformats.org/officeDocument/2006/relationships/hyperlink" Target="https://drive.google.com/file/d/1EYwGJXKmDzCoYLpKTC2-auKxzTp__cdI/view?usp=drive_link" TargetMode="External"/><Relationship Id="rId447" Type="http://schemas.openxmlformats.org/officeDocument/2006/relationships/hyperlink" Target="https://www.youtube.com/watch?v=vAaZRg2BoTc" TargetMode="External"/><Relationship Id="rId446" Type="http://schemas.openxmlformats.org/officeDocument/2006/relationships/hyperlink" Target="https://www.youtube.com/watch?v=C3MI_mspN3o" TargetMode="External"/><Relationship Id="rId445" Type="http://schemas.openxmlformats.org/officeDocument/2006/relationships/hyperlink" Target="https://drive.google.com/file/d/1bF7EsNeMYzL4OTl09ml8p2mdJzU9NQS8/view?usp=drive_link" TargetMode="External"/><Relationship Id="rId449" Type="http://schemas.openxmlformats.org/officeDocument/2006/relationships/hyperlink" Target="https://www.youtube.com/watch?v=8mS9eDHf0fQ" TargetMode="External"/><Relationship Id="rId1270" Type="http://schemas.openxmlformats.org/officeDocument/2006/relationships/hyperlink" Target="https://www.youtube.com/watch?v=NlzK79p3QDQ" TargetMode="External"/><Relationship Id="rId440" Type="http://schemas.openxmlformats.org/officeDocument/2006/relationships/hyperlink" Target="https://www.youtube.com/watch?v=AntQBDFOjUw" TargetMode="External"/><Relationship Id="rId1271" Type="http://schemas.openxmlformats.org/officeDocument/2006/relationships/hyperlink" Target="https://www.youtube.com/watch?v=lsqRQcJyE1I" TargetMode="External"/><Relationship Id="rId1272" Type="http://schemas.openxmlformats.org/officeDocument/2006/relationships/hyperlink" Target="https://drive.google.com/file/d/1thEW4euQg-GA-ZH9KGIGn45zZmaoMr64/view?usp=drive_link" TargetMode="External"/><Relationship Id="rId1273" Type="http://schemas.openxmlformats.org/officeDocument/2006/relationships/hyperlink" Target="https://www.youtube.com/watch?v=9jxd1EUfQnc" TargetMode="External"/><Relationship Id="rId1274" Type="http://schemas.openxmlformats.org/officeDocument/2006/relationships/hyperlink" Target="https://www.youtube.com/watch?v=E2ztA9lgCq0" TargetMode="External"/><Relationship Id="rId444" Type="http://schemas.openxmlformats.org/officeDocument/2006/relationships/hyperlink" Target="https://www.youtube.com/watch?v=wwbgnmxlVVA" TargetMode="External"/><Relationship Id="rId1275" Type="http://schemas.openxmlformats.org/officeDocument/2006/relationships/hyperlink" Target="https://drive.google.com/file/d/1hehkaEiaNIKBB4CS0nsm8Heh_Fpd-w2T/view?usp=drive_link" TargetMode="External"/><Relationship Id="rId443" Type="http://schemas.openxmlformats.org/officeDocument/2006/relationships/hyperlink" Target="https://www.youtube.com/watch?v=Mj_2fVKWa0k" TargetMode="External"/><Relationship Id="rId1276" Type="http://schemas.openxmlformats.org/officeDocument/2006/relationships/hyperlink" Target="https://www.youtube.com/watch?v=bT_0pn1lHiY" TargetMode="External"/><Relationship Id="rId442" Type="http://schemas.openxmlformats.org/officeDocument/2006/relationships/hyperlink" Target="https://drive.google.com/file/d/1rRu1RPsMjCI8bGW7d7c4DsxwS_C0DrxL/view?usp=drive_link" TargetMode="External"/><Relationship Id="rId1277" Type="http://schemas.openxmlformats.org/officeDocument/2006/relationships/hyperlink" Target="https://www.youtube.com/watch?v=cuE2IEgn8rU" TargetMode="External"/><Relationship Id="rId441" Type="http://schemas.openxmlformats.org/officeDocument/2006/relationships/hyperlink" Target="https://www.youtube.com/watch?v=wYiEyHBVdGI" TargetMode="External"/><Relationship Id="rId1278" Type="http://schemas.openxmlformats.org/officeDocument/2006/relationships/hyperlink" Target="https://drive.google.com/file/d/1nlXZzRzEormdfUWbRY-l-F1TXJfz7gSf/view?usp=drive_link" TargetMode="External"/><Relationship Id="rId1268" Type="http://schemas.openxmlformats.org/officeDocument/2006/relationships/hyperlink" Target="https://www.youtube.com/watch?v=LHGI-sBhkKY" TargetMode="External"/><Relationship Id="rId1269" Type="http://schemas.openxmlformats.org/officeDocument/2006/relationships/hyperlink" Target="https://drive.google.com/file/d/1E8iJx6EKMC1YmsDXLrDBt5o8bjGyz02n/view?usp=drive_link" TargetMode="External"/><Relationship Id="rId437" Type="http://schemas.openxmlformats.org/officeDocument/2006/relationships/hyperlink" Target="https://www.youtube.com/watch?v=1l4mmTSIbvU" TargetMode="External"/><Relationship Id="rId436" Type="http://schemas.openxmlformats.org/officeDocument/2006/relationships/hyperlink" Target="https://drive.google.com/file/d/1lKoqlDVxUq0LwespZ9cIf72MGnw6WvtE/view?usp=drive_link" TargetMode="External"/><Relationship Id="rId435" Type="http://schemas.openxmlformats.org/officeDocument/2006/relationships/hyperlink" Target="https://www.youtube.com/watch?v=L5V7Lf4QO7g" TargetMode="External"/><Relationship Id="rId434" Type="http://schemas.openxmlformats.org/officeDocument/2006/relationships/hyperlink" Target="https://www.youtube.com/watch?v=XMWupbKVOGo" TargetMode="External"/><Relationship Id="rId439" Type="http://schemas.openxmlformats.org/officeDocument/2006/relationships/hyperlink" Target="https://drive.google.com/file/d/1r-3b_kjmYrun_WfKQn0m5SVfnCwFoFri/view?usp=drive_link" TargetMode="External"/><Relationship Id="rId438" Type="http://schemas.openxmlformats.org/officeDocument/2006/relationships/hyperlink" Target="https://www.youtube.com/watch?v=TlhI5cnNdLg" TargetMode="External"/><Relationship Id="rId1260" Type="http://schemas.openxmlformats.org/officeDocument/2006/relationships/hyperlink" Target="https://drive.google.com/file/d/1WvpG2GiQZEzK0dpRvbun1lx9zUt-X2RJ/view?usp=drive_link" TargetMode="External"/><Relationship Id="rId1261" Type="http://schemas.openxmlformats.org/officeDocument/2006/relationships/hyperlink" Target="https://www.youtube.com/watch?v=rcRg_gO7-7E" TargetMode="External"/><Relationship Id="rId1262" Type="http://schemas.openxmlformats.org/officeDocument/2006/relationships/hyperlink" Target="https://www.youtube.com/watch?v=dHXym9sv04M" TargetMode="External"/><Relationship Id="rId1263" Type="http://schemas.openxmlformats.org/officeDocument/2006/relationships/hyperlink" Target="https://drive.google.com/file/d/1g2XRXq0nPizbCLRlSsm9YWN429AzfnFi/view?usp=drive_link" TargetMode="External"/><Relationship Id="rId433" Type="http://schemas.openxmlformats.org/officeDocument/2006/relationships/hyperlink" Target="https://drive.google.com/file/d/15Vz0KJiAg5BBb_gwKRRaWSNnM6uQgper/view?usp=drive_link" TargetMode="External"/><Relationship Id="rId1264" Type="http://schemas.openxmlformats.org/officeDocument/2006/relationships/hyperlink" Target="https://www.youtube.com/watch?v=i8THsl3AYFI" TargetMode="External"/><Relationship Id="rId432" Type="http://schemas.openxmlformats.org/officeDocument/2006/relationships/hyperlink" Target="https://www.youtube.com/watch?v=40gcViEbtzY" TargetMode="External"/><Relationship Id="rId1265" Type="http://schemas.openxmlformats.org/officeDocument/2006/relationships/hyperlink" Target="https://www.youtube.com/watch?v=TFSr18t6UUI" TargetMode="External"/><Relationship Id="rId431" Type="http://schemas.openxmlformats.org/officeDocument/2006/relationships/hyperlink" Target="https://www.youtube.com/watch?v=HGXV2D8mxYg" TargetMode="External"/><Relationship Id="rId1266" Type="http://schemas.openxmlformats.org/officeDocument/2006/relationships/hyperlink" Target="https://drive.google.com/file/d/1JMNjbOSOSL9tHhOKkAR_KAqzJvXzWtSj/view?usp=drive_link" TargetMode="External"/><Relationship Id="rId430" Type="http://schemas.openxmlformats.org/officeDocument/2006/relationships/hyperlink" Target="https://drive.google.com/file/d/1chYfvaEpwwqKOLyP7jzHOqIwo4ahn_U1/view?usp=drive_link" TargetMode="External"/><Relationship Id="rId1267" Type="http://schemas.openxmlformats.org/officeDocument/2006/relationships/hyperlink" Target="https://www.youtube.com/watch?v=DY9Q3qNmZnw"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www.youtube.com/watch?v=ohgSuBKfbCo" TargetMode="External"/><Relationship Id="rId391" Type="http://schemas.openxmlformats.org/officeDocument/2006/relationships/hyperlink" Target="https://www.youtube.com/watch?v=vobL17VZCes" TargetMode="External"/><Relationship Id="rId390" Type="http://schemas.openxmlformats.org/officeDocument/2006/relationships/hyperlink" Target="https://drive.google.com/file/d/1AQJTtEyfGskqoRHq0kz8y7DAW2WIQN7v/view?usp=drive_link" TargetMode="External"/><Relationship Id="rId1" Type="http://schemas.openxmlformats.org/officeDocument/2006/relationships/hyperlink" Target="https://www.youtube.com/watch?v=i6lfVUp5RW8" TargetMode="External"/><Relationship Id="rId2" Type="http://schemas.openxmlformats.org/officeDocument/2006/relationships/hyperlink" Target="https://www.youtube.com/watch?v=XhcrWnulKN0" TargetMode="External"/><Relationship Id="rId3" Type="http://schemas.openxmlformats.org/officeDocument/2006/relationships/hyperlink" Target="https://drive.google.com/file/d/1NTmlT-YurrwaeE88ZiHQ3LvZKf7U7nWO/view?usp=drive_link" TargetMode="External"/><Relationship Id="rId4" Type="http://schemas.openxmlformats.org/officeDocument/2006/relationships/hyperlink" Target="https://www.youtube.com/watch?v=eCJ76hz7jPM" TargetMode="External"/><Relationship Id="rId9" Type="http://schemas.openxmlformats.org/officeDocument/2006/relationships/hyperlink" Target="https://drive.google.com/file/d/1sNOinGYHfsdnrIJwuUn_T5xIylgpPgtz/view?usp=drive_link" TargetMode="External"/><Relationship Id="rId385" Type="http://schemas.openxmlformats.org/officeDocument/2006/relationships/hyperlink" Target="https://www.youtube.com/watch?v=iuuzlAzXUmM" TargetMode="External"/><Relationship Id="rId384" Type="http://schemas.openxmlformats.org/officeDocument/2006/relationships/hyperlink" Target="https://drive.google.com/file/d/1LuANq7PnKEiI5ymjB8SJgLcVEQ_5P-DQ/view?usp=drive_link" TargetMode="External"/><Relationship Id="rId383" Type="http://schemas.openxmlformats.org/officeDocument/2006/relationships/hyperlink" Target="https://www.youtube.com/watch?v=87HbHPJ0_pg" TargetMode="External"/><Relationship Id="rId382" Type="http://schemas.openxmlformats.org/officeDocument/2006/relationships/hyperlink" Target="https://www.youtube.com/watch?v=6UPYPv3LXxk" TargetMode="External"/><Relationship Id="rId5" Type="http://schemas.openxmlformats.org/officeDocument/2006/relationships/hyperlink" Target="https://www.youtube.com/watch?v=xpemX2Yed2c" TargetMode="External"/><Relationship Id="rId389" Type="http://schemas.openxmlformats.org/officeDocument/2006/relationships/hyperlink" Target="https://www.youtube.com/watch?v=plU-WoBofR4" TargetMode="External"/><Relationship Id="rId6" Type="http://schemas.openxmlformats.org/officeDocument/2006/relationships/hyperlink" Target="https://drive.google.com/file/d/12TP5Wvmp_CLJnVIjsAPNEQKUvO3cvcym/view?usp=drive_link" TargetMode="External"/><Relationship Id="rId388" Type="http://schemas.openxmlformats.org/officeDocument/2006/relationships/hyperlink" Target="https://www.youtube.com/watch?v=xIxAfAjvboQ" TargetMode="External"/><Relationship Id="rId7" Type="http://schemas.openxmlformats.org/officeDocument/2006/relationships/hyperlink" Target="https://www.youtube.com/watch?v=eMl2z3ezlrQ" TargetMode="External"/><Relationship Id="rId387" Type="http://schemas.openxmlformats.org/officeDocument/2006/relationships/hyperlink" Target="https://drive.google.com/file/d/1O1UK2wit6V8dHp5p_VuCyuVEdq388j14/view?t=1" TargetMode="External"/><Relationship Id="rId8" Type="http://schemas.openxmlformats.org/officeDocument/2006/relationships/hyperlink" Target="https://www.youtube.com/watch?v=LOKD4BtA5CM" TargetMode="External"/><Relationship Id="rId386" Type="http://schemas.openxmlformats.org/officeDocument/2006/relationships/hyperlink" Target="https://www.youtube.com/watch?v=H3k5zWkV2o4" TargetMode="External"/><Relationship Id="rId381" Type="http://schemas.openxmlformats.org/officeDocument/2006/relationships/hyperlink" Target="https://drive.google.com/file/d/1tEKFT0hdEIbdVrHVm-y11Zes0S6sRK3d/view?usp=drive_link" TargetMode="External"/><Relationship Id="rId380" Type="http://schemas.openxmlformats.org/officeDocument/2006/relationships/hyperlink" Target="https://www.youtube.com/watch?v=C1h90IWvNX0" TargetMode="External"/><Relationship Id="rId379" Type="http://schemas.openxmlformats.org/officeDocument/2006/relationships/hyperlink" Target="https://www.youtube.com/watch?v=FvsIDLrS2rI" TargetMode="External"/><Relationship Id="rId374" Type="http://schemas.openxmlformats.org/officeDocument/2006/relationships/hyperlink" Target="https://www.youtube.com/watch?v=FW5gkgkDRlU" TargetMode="External"/><Relationship Id="rId373" Type="http://schemas.openxmlformats.org/officeDocument/2006/relationships/hyperlink" Target="https://www.youtube.com/watch?v=e1l1NMLuUuY" TargetMode="External"/><Relationship Id="rId372" Type="http://schemas.openxmlformats.org/officeDocument/2006/relationships/hyperlink" Target="https://drive.google.com/file/d/1005fZTyOksl5d97jgu67fUcwwuZBx_TS/view?usp=drive_link" TargetMode="External"/><Relationship Id="rId371" Type="http://schemas.openxmlformats.org/officeDocument/2006/relationships/hyperlink" Target="https://www.youtube.com/watch?v=D1LsUMojr-4" TargetMode="External"/><Relationship Id="rId378" Type="http://schemas.openxmlformats.org/officeDocument/2006/relationships/hyperlink" Target="https://drive.google.com/file/d/1RwM4tTddzDCxUdYJ3eAwHBxldIUGWKob/view?usp=drive_link" TargetMode="External"/><Relationship Id="rId377" Type="http://schemas.openxmlformats.org/officeDocument/2006/relationships/hyperlink" Target="https://www.youtube.com/watch?v=MJuOsRhejrI" TargetMode="External"/><Relationship Id="rId376" Type="http://schemas.openxmlformats.org/officeDocument/2006/relationships/hyperlink" Target="https://www.youtube.com/watch?v=G9zt6-fIq9I" TargetMode="External"/><Relationship Id="rId375" Type="http://schemas.openxmlformats.org/officeDocument/2006/relationships/hyperlink" Target="https://drive.google.com/file/d/1q0zVJEBVfr_E5DyfBkTjy-tBubx3ByjH/view?t=5" TargetMode="External"/><Relationship Id="rId396" Type="http://schemas.openxmlformats.org/officeDocument/2006/relationships/hyperlink" Target="https://drive.google.com/file/d/10zoLjovpubnV-C9zxJuXTd9DqvKlGNtE/view" TargetMode="External"/><Relationship Id="rId395" Type="http://schemas.openxmlformats.org/officeDocument/2006/relationships/hyperlink" Target="https://www.youtube.com/watch?v=d6R2zUJHWxQ" TargetMode="External"/><Relationship Id="rId394" Type="http://schemas.openxmlformats.org/officeDocument/2006/relationships/hyperlink" Target="https://www.youtube.com/watch?v=7KK-CiU9XSQ" TargetMode="External"/><Relationship Id="rId393" Type="http://schemas.openxmlformats.org/officeDocument/2006/relationships/hyperlink" Target="https://drive.google.com/file/d/1pLEhXUnL63mYshsSCgh9fKSbYfH3edsy/view?t=1" TargetMode="External"/><Relationship Id="rId399" Type="http://schemas.openxmlformats.org/officeDocument/2006/relationships/hyperlink" Target="https://drive.google.com/file/d/1WGCVN1udq-kinBntIT26xqy8NZolUpNm/view?t=6" TargetMode="External"/><Relationship Id="rId398" Type="http://schemas.openxmlformats.org/officeDocument/2006/relationships/hyperlink" Target="https://www.youtube.com/watch?v=u9LR05258OY" TargetMode="External"/><Relationship Id="rId397" Type="http://schemas.openxmlformats.org/officeDocument/2006/relationships/hyperlink" Target="https://www.youtube.com/watch?v=TAhjTpXuUS8" TargetMode="External"/><Relationship Id="rId808" Type="http://schemas.openxmlformats.org/officeDocument/2006/relationships/hyperlink" Target="https://www.youtube.com/watch?v=ud6ojz76PDQ" TargetMode="External"/><Relationship Id="rId807" Type="http://schemas.openxmlformats.org/officeDocument/2006/relationships/hyperlink" Target="https://drive.google.com/file/d/1LwRLyOPt6YdYj9AdidZipJmkhJFQ0A4n/view?t=117" TargetMode="External"/><Relationship Id="rId806" Type="http://schemas.openxmlformats.org/officeDocument/2006/relationships/hyperlink" Target="https://www.youtube.com/watch?v=vRy7hNFUvRs" TargetMode="External"/><Relationship Id="rId805" Type="http://schemas.openxmlformats.org/officeDocument/2006/relationships/hyperlink" Target="https://www.youtube.com/watch?v=K_bGurElWpQ" TargetMode="External"/><Relationship Id="rId809" Type="http://schemas.openxmlformats.org/officeDocument/2006/relationships/hyperlink" Target="https://www.youtube.com/watch?v=Zzhz4XIpqR4" TargetMode="External"/><Relationship Id="rId800" Type="http://schemas.openxmlformats.org/officeDocument/2006/relationships/hyperlink" Target="https://www.youtube.com/watch?v=-0B-8lrJlqc" TargetMode="External"/><Relationship Id="rId804" Type="http://schemas.openxmlformats.org/officeDocument/2006/relationships/hyperlink" Target="https://drive.google.com/file/d/1qTPfGfxFWv8jDI6GtfxlQuXZk0RhMWV1/view" TargetMode="External"/><Relationship Id="rId803" Type="http://schemas.openxmlformats.org/officeDocument/2006/relationships/hyperlink" Target="https://www.youtube.com/watch?v=q6hZ-i6gKNA" TargetMode="External"/><Relationship Id="rId802" Type="http://schemas.openxmlformats.org/officeDocument/2006/relationships/hyperlink" Target="https://www.youtube.com/watch?v=rPtUSvPkS-g" TargetMode="External"/><Relationship Id="rId801" Type="http://schemas.openxmlformats.org/officeDocument/2006/relationships/hyperlink" Target="https://drive.google.com/file/d/1jW17T3_ypI8ndn5FDUzZXSj16D9epHyZ/view?usp=drive_link" TargetMode="External"/><Relationship Id="rId40" Type="http://schemas.openxmlformats.org/officeDocument/2006/relationships/hyperlink" Target="https://www.youtube.com/watch?v=kLLsJXc1E1E" TargetMode="External"/><Relationship Id="rId1334" Type="http://schemas.openxmlformats.org/officeDocument/2006/relationships/hyperlink" Target="https://www.youtube.com/watch?v=SxPkPg8DePs" TargetMode="External"/><Relationship Id="rId1335" Type="http://schemas.openxmlformats.org/officeDocument/2006/relationships/hyperlink" Target="https://drive.google.com/file/d/18cQltMuZlLEAul7iDrKnvncubwXHxirH/view?usp=drive_link" TargetMode="External"/><Relationship Id="rId42" Type="http://schemas.openxmlformats.org/officeDocument/2006/relationships/hyperlink" Target="https://drive.google.com/file/d/1rFaS9vJ4_yDCtP8hRIeJfa0luSzPyQFY/view" TargetMode="External"/><Relationship Id="rId1336" Type="http://schemas.openxmlformats.org/officeDocument/2006/relationships/hyperlink" Target="https://www.youtube.com/watch?v=9xoByZ9qyPo" TargetMode="External"/><Relationship Id="rId41" Type="http://schemas.openxmlformats.org/officeDocument/2006/relationships/hyperlink" Target="https://www.youtube.com/watch?v=dzvokIcWW5A" TargetMode="External"/><Relationship Id="rId1337" Type="http://schemas.openxmlformats.org/officeDocument/2006/relationships/hyperlink" Target="https://www.youtube.com/watch?v=Sv0ZvA63Dj4" TargetMode="External"/><Relationship Id="rId44" Type="http://schemas.openxmlformats.org/officeDocument/2006/relationships/hyperlink" Target="https://www.youtube.com/watch?v=DhPnmzkFA-0" TargetMode="External"/><Relationship Id="rId1338" Type="http://schemas.openxmlformats.org/officeDocument/2006/relationships/hyperlink" Target="https://drive.google.com/file/d/1gicvxt_diolxpKZZvNG9Ceh-ly-342iP/view?usp=drive_link" TargetMode="External"/><Relationship Id="rId43" Type="http://schemas.openxmlformats.org/officeDocument/2006/relationships/hyperlink" Target="https://www.youtube.com/watch?v=VgqsM-XdBD0" TargetMode="External"/><Relationship Id="rId1339" Type="http://schemas.openxmlformats.org/officeDocument/2006/relationships/hyperlink" Target="https://www.youtube.com/watch?v=Oy4384Od1vA" TargetMode="External"/><Relationship Id="rId46" Type="http://schemas.openxmlformats.org/officeDocument/2006/relationships/hyperlink" Target="https://www.youtube.com/watch?v=Mep0foZMOCg" TargetMode="External"/><Relationship Id="rId45" Type="http://schemas.openxmlformats.org/officeDocument/2006/relationships/hyperlink" Target="https://drive.google.com/file/d/1XdnszpJ_t770y-XwF0biCuy_sPn2Er5_/view?usp=drive_link" TargetMode="External"/><Relationship Id="rId745" Type="http://schemas.openxmlformats.org/officeDocument/2006/relationships/hyperlink" Target="https://www.youtube.com/watch?v=3gUE_P9T-Wk" TargetMode="External"/><Relationship Id="rId744" Type="http://schemas.openxmlformats.org/officeDocument/2006/relationships/hyperlink" Target="https://drive.google.com/file/d/1Nx4jARE_Rzm9jnsHt65AygLrXLQfR4gw/view" TargetMode="External"/><Relationship Id="rId743" Type="http://schemas.openxmlformats.org/officeDocument/2006/relationships/hyperlink" Target="https://www.youtube.com/watch?v=JkgFnJ8may8" TargetMode="External"/><Relationship Id="rId742" Type="http://schemas.openxmlformats.org/officeDocument/2006/relationships/hyperlink" Target="https://www.youtube.com/watch?v=MS7x2hDEhrw" TargetMode="External"/><Relationship Id="rId749" Type="http://schemas.openxmlformats.org/officeDocument/2006/relationships/hyperlink" Target="https://www.youtube.com/watch?v=2KAvNqhPS3c" TargetMode="External"/><Relationship Id="rId748" Type="http://schemas.openxmlformats.org/officeDocument/2006/relationships/hyperlink" Target="https://www.youtube.com/watch?v=EKKe7DBZVhI" TargetMode="External"/><Relationship Id="rId747" Type="http://schemas.openxmlformats.org/officeDocument/2006/relationships/hyperlink" Target="https://drive.google.com/file/d/1562MGAxWoZw6YN8yUTgJe2qJ5C8F__cD/view" TargetMode="External"/><Relationship Id="rId746" Type="http://schemas.openxmlformats.org/officeDocument/2006/relationships/hyperlink" Target="https://www.youtube.com/watch?v=LHkuwZc7Rag" TargetMode="External"/><Relationship Id="rId48" Type="http://schemas.openxmlformats.org/officeDocument/2006/relationships/hyperlink" Target="https://drive.google.com/file/d/1ylPJKz9DN6bYdNNNYUrTBcvrjbImhwYb/view?usp=drive_link" TargetMode="External"/><Relationship Id="rId47" Type="http://schemas.openxmlformats.org/officeDocument/2006/relationships/hyperlink" Target="https://www.youtube.com/watch?v=PvjfK2LZj7U" TargetMode="External"/><Relationship Id="rId49" Type="http://schemas.openxmlformats.org/officeDocument/2006/relationships/hyperlink" Target="https://www.youtube.com/watch?v=coDfeoi2zcQ" TargetMode="External"/><Relationship Id="rId741" Type="http://schemas.openxmlformats.org/officeDocument/2006/relationships/hyperlink" Target="https://drive.google.com/file/d/1Hpg5nmsaz9ZNw403SfM-Z1qL7gj6Wh0F/view" TargetMode="External"/><Relationship Id="rId1330" Type="http://schemas.openxmlformats.org/officeDocument/2006/relationships/hyperlink" Target="https://www.youtube.com/watch?v=DlcVE-lKDlU" TargetMode="External"/><Relationship Id="rId740" Type="http://schemas.openxmlformats.org/officeDocument/2006/relationships/hyperlink" Target="https://www.youtube.com/watch?v=WH5NfIYd768" TargetMode="External"/><Relationship Id="rId1331" Type="http://schemas.openxmlformats.org/officeDocument/2006/relationships/hyperlink" Target="https://www.youtube.com/watch?v=xtgtS3RZGbI" TargetMode="External"/><Relationship Id="rId1332" Type="http://schemas.openxmlformats.org/officeDocument/2006/relationships/hyperlink" Target="https://drive.google.com/file/d/1tN1-Rwr-4JWgac13r2IAP26hj9gra8gC/view?usp=drive_link" TargetMode="External"/><Relationship Id="rId1333" Type="http://schemas.openxmlformats.org/officeDocument/2006/relationships/hyperlink" Target="https://www.youtube.com/watch?v=Qf_qjfUJ2Cg" TargetMode="External"/><Relationship Id="rId1323" Type="http://schemas.openxmlformats.org/officeDocument/2006/relationships/hyperlink" Target="https://drive.google.com/file/d/1SqcBZtkg3Tb84MwMA7qeMclZD4MykZn4/view?usp=drive_link" TargetMode="External"/><Relationship Id="rId1324" Type="http://schemas.openxmlformats.org/officeDocument/2006/relationships/hyperlink" Target="https://www.youtube.com/watch?v=TtF3bNyAm7k" TargetMode="External"/><Relationship Id="rId31" Type="http://schemas.openxmlformats.org/officeDocument/2006/relationships/hyperlink" Target="https://www.youtube.com/watch?v=A3OuFLHum6w" TargetMode="External"/><Relationship Id="rId1325" Type="http://schemas.openxmlformats.org/officeDocument/2006/relationships/hyperlink" Target="https://www.youtube.com/watch?v=rkpqvd7rWoM" TargetMode="External"/><Relationship Id="rId30" Type="http://schemas.openxmlformats.org/officeDocument/2006/relationships/hyperlink" Target="https://drive.google.com/file/d/1VKQWaqI7nY_7gliP00060R67GeOnhash/view?t=3" TargetMode="External"/><Relationship Id="rId1326" Type="http://schemas.openxmlformats.org/officeDocument/2006/relationships/hyperlink" Target="https://drive.google.com/file/d/1SWDxtcsn4CK1FkA9VIF-tLlapfAUvOSb/view?usp=drive_link" TargetMode="External"/><Relationship Id="rId33" Type="http://schemas.openxmlformats.org/officeDocument/2006/relationships/hyperlink" Target="https://drive.google.com/file/d/1VKQWaqI7nY_7gliP00060R67GeOnhash/view?usp=drive_link" TargetMode="External"/><Relationship Id="rId1327" Type="http://schemas.openxmlformats.org/officeDocument/2006/relationships/hyperlink" Target="https://www.youtube.com/watch?v=1scOlzd46ks" TargetMode="External"/><Relationship Id="rId32" Type="http://schemas.openxmlformats.org/officeDocument/2006/relationships/hyperlink" Target="https://www.youtube.com/watch?v=xCUPY1MKzrM" TargetMode="External"/><Relationship Id="rId1328" Type="http://schemas.openxmlformats.org/officeDocument/2006/relationships/hyperlink" Target="https://www.youtube.com/watch?v=z3SBAj7PQiA" TargetMode="External"/><Relationship Id="rId35" Type="http://schemas.openxmlformats.org/officeDocument/2006/relationships/hyperlink" Target="https://www.youtube.com/watch?v=e_WoW8EJnBk" TargetMode="External"/><Relationship Id="rId1329" Type="http://schemas.openxmlformats.org/officeDocument/2006/relationships/hyperlink" Target="https://drive.google.com/file/d/17-jyMNZxL9t2Z9ltqe5OL_3ij-xUfF_b/view?usp=drive_link" TargetMode="External"/><Relationship Id="rId34" Type="http://schemas.openxmlformats.org/officeDocument/2006/relationships/hyperlink" Target="https://www.youtube.com/watch?v=jfaSZhNFEOE" TargetMode="External"/><Relationship Id="rId739" Type="http://schemas.openxmlformats.org/officeDocument/2006/relationships/hyperlink" Target="https://www.youtube.com/watch?v=E1P79uFLCMc" TargetMode="External"/><Relationship Id="rId734" Type="http://schemas.openxmlformats.org/officeDocument/2006/relationships/hyperlink" Target="https://www.youtube.com/watch?v=-7kH0ixAOMs" TargetMode="External"/><Relationship Id="rId733" Type="http://schemas.openxmlformats.org/officeDocument/2006/relationships/hyperlink" Target="https://www.youtube.com/watch?v=VbNXh0GaLYo" TargetMode="External"/><Relationship Id="rId732" Type="http://schemas.openxmlformats.org/officeDocument/2006/relationships/hyperlink" Target="https://drive.google.com/file/d/1K8RyiUKXgTZufJrT4B22_TLtEVVPRUsK/view?usp=drive_link" TargetMode="External"/><Relationship Id="rId731" Type="http://schemas.openxmlformats.org/officeDocument/2006/relationships/hyperlink" Target="https://www.youtube.com/watch?v=e-9QGy38uAg" TargetMode="External"/><Relationship Id="rId738" Type="http://schemas.openxmlformats.org/officeDocument/2006/relationships/hyperlink" Target="https://drive.google.com/file/d/1lTBw-drcxIXqoEBRo070XvbMG9shCi5G/view" TargetMode="External"/><Relationship Id="rId737" Type="http://schemas.openxmlformats.org/officeDocument/2006/relationships/hyperlink" Target="https://www.youtube.com/watch?v=APPHXworcJo" TargetMode="External"/><Relationship Id="rId736" Type="http://schemas.openxmlformats.org/officeDocument/2006/relationships/hyperlink" Target="https://www.youtube.com/watch?v=nYFuxTXDj90" TargetMode="External"/><Relationship Id="rId735" Type="http://schemas.openxmlformats.org/officeDocument/2006/relationships/hyperlink" Target="https://drive.google.com/file/d/1GkAp0iWG9bOS29BiKHnoYaPhpeu42HgP/view" TargetMode="External"/><Relationship Id="rId37" Type="http://schemas.openxmlformats.org/officeDocument/2006/relationships/hyperlink" Target="https://www.youtube.com/watch?v=JuTvjQgpUMQ" TargetMode="External"/><Relationship Id="rId36" Type="http://schemas.openxmlformats.org/officeDocument/2006/relationships/hyperlink" Target="https://drive.google.com/file/d/1UCO_JZv5BE-t7uE-Q19erG-0UNx68Zex/view?usp=drive_link" TargetMode="External"/><Relationship Id="rId39" Type="http://schemas.openxmlformats.org/officeDocument/2006/relationships/hyperlink" Target="https://drive.google.com/file/d/1_2nV6Wy0VAkMpkK5-Fe842N6rk6Wpk8K/view" TargetMode="External"/><Relationship Id="rId38" Type="http://schemas.openxmlformats.org/officeDocument/2006/relationships/hyperlink" Target="https://www.youtube.com/watch?v=S1s_DCKXR4M" TargetMode="External"/><Relationship Id="rId730" Type="http://schemas.openxmlformats.org/officeDocument/2006/relationships/hyperlink" Target="https://www.youtube.com/watch?v=qJqGg3Xe4iE" TargetMode="External"/><Relationship Id="rId1320" Type="http://schemas.openxmlformats.org/officeDocument/2006/relationships/hyperlink" Target="https://drive.google.com/file/d/1Q3vxlBmXa76445HCrYxkiWqZng8O2DM6/view?usp=drive_link" TargetMode="External"/><Relationship Id="rId1321" Type="http://schemas.openxmlformats.org/officeDocument/2006/relationships/hyperlink" Target="https://www.youtube.com/watch?v=2iWnCoL1F04" TargetMode="External"/><Relationship Id="rId1322" Type="http://schemas.openxmlformats.org/officeDocument/2006/relationships/hyperlink" Target="https://www.youtube.com/watch?v=wuqjoxAPoWs" TargetMode="External"/><Relationship Id="rId1356" Type="http://schemas.openxmlformats.org/officeDocument/2006/relationships/hyperlink" Target="https://drive.google.com/file/d/1h-HBGFudC2Y4oxMurHdcikzMrth7aSsH/view?usp=drive_link" TargetMode="External"/><Relationship Id="rId1357" Type="http://schemas.openxmlformats.org/officeDocument/2006/relationships/hyperlink" Target="https://www.youtube.com/watch?v=EBHNtkiNlng" TargetMode="External"/><Relationship Id="rId20" Type="http://schemas.openxmlformats.org/officeDocument/2006/relationships/hyperlink" Target="https://www.youtube.com/watch?v=Hsqrtjln9HU" TargetMode="External"/><Relationship Id="rId1358" Type="http://schemas.openxmlformats.org/officeDocument/2006/relationships/hyperlink" Target="https://www.youtube.com/watch?v=R2LDUtDw56M" TargetMode="External"/><Relationship Id="rId1359" Type="http://schemas.openxmlformats.org/officeDocument/2006/relationships/hyperlink" Target="https://drive.google.com/file/d/10WRHBuR6mUk-rhgt7azD58Mr2D0dLSK8/view?usp=drive_link" TargetMode="External"/><Relationship Id="rId22" Type="http://schemas.openxmlformats.org/officeDocument/2006/relationships/hyperlink" Target="https://www.youtube.com/watch?v=BmDph4uNfPI" TargetMode="External"/><Relationship Id="rId21" Type="http://schemas.openxmlformats.org/officeDocument/2006/relationships/hyperlink" Target="https://drive.google.com/file/d/1BGU1tBSpLwMVd6cA0XvITbzED0v4sPCr/view?usp=drive_link" TargetMode="External"/><Relationship Id="rId24" Type="http://schemas.openxmlformats.org/officeDocument/2006/relationships/hyperlink" Target="https://drive.google.com/file/d/10E8h48nxmm7D7exCVAkOBvfBYTKiyUgO/view?t=7" TargetMode="External"/><Relationship Id="rId23" Type="http://schemas.openxmlformats.org/officeDocument/2006/relationships/hyperlink" Target="https://www.youtube.com/watch?v=lJfFbBpgsg0" TargetMode="External"/><Relationship Id="rId767" Type="http://schemas.openxmlformats.org/officeDocument/2006/relationships/hyperlink" Target="https://www.youtube.com/watch?v=Zt2uVAnk6-M" TargetMode="External"/><Relationship Id="rId766" Type="http://schemas.openxmlformats.org/officeDocument/2006/relationships/hyperlink" Target="https://www.youtube.com/watch?v=5I9dH5im24U" TargetMode="External"/><Relationship Id="rId765" Type="http://schemas.openxmlformats.org/officeDocument/2006/relationships/hyperlink" Target="https://drive.google.com/file/d/1j99sTIscigcFNr48b8xWBfLG5BG5e1LY/view?usp=drive_link" TargetMode="External"/><Relationship Id="rId764" Type="http://schemas.openxmlformats.org/officeDocument/2006/relationships/hyperlink" Target="https://www.youtube.com/watch?v=MatjqhFLkVs" TargetMode="External"/><Relationship Id="rId769" Type="http://schemas.openxmlformats.org/officeDocument/2006/relationships/hyperlink" Target="https://www.youtube.com/watch?v=E4rbS0oxg30" TargetMode="External"/><Relationship Id="rId768" Type="http://schemas.openxmlformats.org/officeDocument/2006/relationships/hyperlink" Target="https://drive.google.com/file/d/1PSZhszlUFu0lj1fEHYKw73owbJeGei4_/view?usp=drive_link" TargetMode="External"/><Relationship Id="rId26" Type="http://schemas.openxmlformats.org/officeDocument/2006/relationships/hyperlink" Target="https://www.youtube.com/watch?v=N8u2VEGdAI8" TargetMode="External"/><Relationship Id="rId25" Type="http://schemas.openxmlformats.org/officeDocument/2006/relationships/hyperlink" Target="https://www.youtube.com/watch?v=v7ZZ1ctT1k0" TargetMode="External"/><Relationship Id="rId28" Type="http://schemas.openxmlformats.org/officeDocument/2006/relationships/hyperlink" Target="https://www.youtube.com/watch?v=qMZnsj4ZO9g" TargetMode="External"/><Relationship Id="rId1350" Type="http://schemas.openxmlformats.org/officeDocument/2006/relationships/hyperlink" Target="https://drive.google.com/file/d/1MFj7y25X3yPp5bYJgcH-f3ouagZyHBM3/view?usp=drive_link" TargetMode="External"/><Relationship Id="rId27" Type="http://schemas.openxmlformats.org/officeDocument/2006/relationships/hyperlink" Target="https://drive.google.com/file/d/108oxXJ1MS-LC1ncCaW0-clJ1CcQr_WX8/view?t=4" TargetMode="External"/><Relationship Id="rId1351" Type="http://schemas.openxmlformats.org/officeDocument/2006/relationships/hyperlink" Target="https://www.youtube.com/watch?v=m4V_FsqzQkk" TargetMode="External"/><Relationship Id="rId763" Type="http://schemas.openxmlformats.org/officeDocument/2006/relationships/hyperlink" Target="https://www.youtube.com/watch?v=JvBHwVpBCwM" TargetMode="External"/><Relationship Id="rId1352" Type="http://schemas.openxmlformats.org/officeDocument/2006/relationships/hyperlink" Target="https://www.youtube.com/watch?v=7q7bxMqgap8" TargetMode="External"/><Relationship Id="rId29" Type="http://schemas.openxmlformats.org/officeDocument/2006/relationships/hyperlink" Target="https://www.youtube.com/watch?v=j6EAyQCwG4I" TargetMode="External"/><Relationship Id="rId762" Type="http://schemas.openxmlformats.org/officeDocument/2006/relationships/hyperlink" Target="https://drive.google.com/file/d/1fpeAWtaJ2gLhQTk9ZANo1oKmw8VkUbbD/view?usp=drive_link" TargetMode="External"/><Relationship Id="rId1353" Type="http://schemas.openxmlformats.org/officeDocument/2006/relationships/hyperlink" Target="https://drive.google.com/file/d/1NS1hVl09SCxXeO1Zis7PBycmgAHQKXZ-/view?usp=drive_link" TargetMode="External"/><Relationship Id="rId761" Type="http://schemas.openxmlformats.org/officeDocument/2006/relationships/hyperlink" Target="https://www.youtube.com/watch?v=5obgJLQGTWE" TargetMode="External"/><Relationship Id="rId1354" Type="http://schemas.openxmlformats.org/officeDocument/2006/relationships/hyperlink" Target="https://www.youtube.com/watch?v=gv9QTDBXy_U" TargetMode="External"/><Relationship Id="rId760" Type="http://schemas.openxmlformats.org/officeDocument/2006/relationships/hyperlink" Target="https://www.youtube.com/watch?v=r1ywppAJ1xs" TargetMode="External"/><Relationship Id="rId1355" Type="http://schemas.openxmlformats.org/officeDocument/2006/relationships/hyperlink" Target="https://www.youtube.com/watch?v=-dGJo3jx_Sc" TargetMode="External"/><Relationship Id="rId1345" Type="http://schemas.openxmlformats.org/officeDocument/2006/relationships/hyperlink" Target="https://www.youtube.com/watch?v=xS8VOTZOBf0" TargetMode="External"/><Relationship Id="rId1346" Type="http://schemas.openxmlformats.org/officeDocument/2006/relationships/hyperlink" Target="https://www.youtube.com/watch?v=Fi71hNYOwp4" TargetMode="External"/><Relationship Id="rId1347" Type="http://schemas.openxmlformats.org/officeDocument/2006/relationships/hyperlink" Target="https://drive.google.com/file/d/1yReeANPMM1r2_mQ-YCqOu0rDkNyvA1PN/view?usp=drive_link" TargetMode="External"/><Relationship Id="rId1348" Type="http://schemas.openxmlformats.org/officeDocument/2006/relationships/hyperlink" Target="https://www.youtube.com/watch?v=ZXsmVBHqaf8" TargetMode="External"/><Relationship Id="rId11" Type="http://schemas.openxmlformats.org/officeDocument/2006/relationships/hyperlink" Target="https://www.youtube.com/watch?v=TToqBldKv_Q" TargetMode="External"/><Relationship Id="rId1349" Type="http://schemas.openxmlformats.org/officeDocument/2006/relationships/hyperlink" Target="https://www.youtube.com/watch?v=aJ2dZ2fnlNs" TargetMode="External"/><Relationship Id="rId10" Type="http://schemas.openxmlformats.org/officeDocument/2006/relationships/hyperlink" Target="https://www.youtube.com/watch?v=iorZdz4dsBU" TargetMode="External"/><Relationship Id="rId13" Type="http://schemas.openxmlformats.org/officeDocument/2006/relationships/hyperlink" Target="https://www.youtube.com/watch?v=xHgPtFUbAeU" TargetMode="External"/><Relationship Id="rId12" Type="http://schemas.openxmlformats.org/officeDocument/2006/relationships/hyperlink" Target="https://drive.google.com/file/d/1feD1dyDYGVz4emXyR5w4m7HWz-lkFGoW/view?usp=drive_link" TargetMode="External"/><Relationship Id="rId756" Type="http://schemas.openxmlformats.org/officeDocument/2006/relationships/hyperlink" Target="https://drive.google.com/file/d/131G7_48EfD0tnV0BFGjzv7nnPXKzPDoc/view?usp=drive_link" TargetMode="External"/><Relationship Id="rId755" Type="http://schemas.openxmlformats.org/officeDocument/2006/relationships/hyperlink" Target="https://www.youtube.com/watch?v=nNBoLdGYeuw" TargetMode="External"/><Relationship Id="rId754" Type="http://schemas.openxmlformats.org/officeDocument/2006/relationships/hyperlink" Target="https://www.youtube.com/watch?v=mwUyaeWxJhA" TargetMode="External"/><Relationship Id="rId753" Type="http://schemas.openxmlformats.org/officeDocument/2006/relationships/hyperlink" Target="https://drive.google.com/file/d/1NOKxBoMu-DY84m--gQm6LSo4zlJB4zJ4/view?usp=drive_link" TargetMode="External"/><Relationship Id="rId759" Type="http://schemas.openxmlformats.org/officeDocument/2006/relationships/hyperlink" Target="https://drive.google.com/file/d/1sgfyoB6Fxt0QmsAz04XhvswSCLzC0fjH/view?usp=drive_link" TargetMode="External"/><Relationship Id="rId758" Type="http://schemas.openxmlformats.org/officeDocument/2006/relationships/hyperlink" Target="https://www.youtube.com/watch?v=iDeZH12O01c" TargetMode="External"/><Relationship Id="rId757" Type="http://schemas.openxmlformats.org/officeDocument/2006/relationships/hyperlink" Target="https://www.youtube.com/watch?v=NqR_dtZu4Mo" TargetMode="External"/><Relationship Id="rId15" Type="http://schemas.openxmlformats.org/officeDocument/2006/relationships/hyperlink" Target="https://drive.google.com/file/d/1gJfeDv1o1fR317a-ac1oBQyv87TKuVG3/view?usp=drive_link" TargetMode="External"/><Relationship Id="rId14" Type="http://schemas.openxmlformats.org/officeDocument/2006/relationships/hyperlink" Target="https://www.youtube.com/watch?v=E1H3G99Zhkk" TargetMode="External"/><Relationship Id="rId17" Type="http://schemas.openxmlformats.org/officeDocument/2006/relationships/hyperlink" Target="https://www.youtube.com/watch?v=fDo4foarKNc" TargetMode="External"/><Relationship Id="rId16" Type="http://schemas.openxmlformats.org/officeDocument/2006/relationships/hyperlink" Target="https://www.youtube.com/watch?v=n8Ic2Oj-zvA" TargetMode="External"/><Relationship Id="rId1340" Type="http://schemas.openxmlformats.org/officeDocument/2006/relationships/hyperlink" Target="https://www.youtube.com/watch?v=DsjbbtaRRIY" TargetMode="External"/><Relationship Id="rId19" Type="http://schemas.openxmlformats.org/officeDocument/2006/relationships/hyperlink" Target="https://www.youtube.com/watch?v=v_W-aaB1irs" TargetMode="External"/><Relationship Id="rId752" Type="http://schemas.openxmlformats.org/officeDocument/2006/relationships/hyperlink" Target="https://www.youtube.com/watch?v=np94RXanC7c" TargetMode="External"/><Relationship Id="rId1341" Type="http://schemas.openxmlformats.org/officeDocument/2006/relationships/hyperlink" Target="https://drive.google.com/file/d/1ViIZOXs_r9lnY7eIQ4zUdmzC84cnXwOm/view?usp=drive_link" TargetMode="External"/><Relationship Id="rId18" Type="http://schemas.openxmlformats.org/officeDocument/2006/relationships/hyperlink" Target="https://drive.google.com/file/d/1I17e6bywU1VdGpLGqye6Um5G3KlJgJYe/view" TargetMode="External"/><Relationship Id="rId751" Type="http://schemas.openxmlformats.org/officeDocument/2006/relationships/hyperlink" Target="https://www.youtube.com/watch?v=iU58AIjh3YA" TargetMode="External"/><Relationship Id="rId1342" Type="http://schemas.openxmlformats.org/officeDocument/2006/relationships/hyperlink" Target="https://www.youtube.com/watch?v=O6OhihBL5LE" TargetMode="External"/><Relationship Id="rId750" Type="http://schemas.openxmlformats.org/officeDocument/2006/relationships/hyperlink" Target="https://drive.google.com/file/d/1kGP8g-UwGJtUev1Rc_0JPR4AjzZYtKZW/view?usp=drive_link" TargetMode="External"/><Relationship Id="rId1343" Type="http://schemas.openxmlformats.org/officeDocument/2006/relationships/hyperlink" Target="https://www.youtube.com/watch?v=-q1kTDLhvlc" TargetMode="External"/><Relationship Id="rId1344" Type="http://schemas.openxmlformats.org/officeDocument/2006/relationships/hyperlink" Target="https://drive.google.com/file/d/1Uzc4AYzXZmYK2BwJVCmEU1T0cxjLGS6w/view?usp=drive_link" TargetMode="External"/><Relationship Id="rId84" Type="http://schemas.openxmlformats.org/officeDocument/2006/relationships/hyperlink" Target="https://drive.google.com/file/d/1YqhRBPCiwOuUK1hrGF1VpcVD6iKrin5z/view" TargetMode="External"/><Relationship Id="rId83" Type="http://schemas.openxmlformats.org/officeDocument/2006/relationships/hyperlink" Target="https://www.youtube.com/watch?v=X2PQEa-Uz-c" TargetMode="External"/><Relationship Id="rId86" Type="http://schemas.openxmlformats.org/officeDocument/2006/relationships/hyperlink" Target="https://www.youtube.com/watch?v=b3R_3iLHuAI" TargetMode="External"/><Relationship Id="rId85" Type="http://schemas.openxmlformats.org/officeDocument/2006/relationships/hyperlink" Target="https://www.youtube.com/watch?v=9A8wM1UMLyo" TargetMode="External"/><Relationship Id="rId88" Type="http://schemas.openxmlformats.org/officeDocument/2006/relationships/hyperlink" Target="https://www.youtube.com/watch?v=cf1-CwrDwrA" TargetMode="External"/><Relationship Id="rId87" Type="http://schemas.openxmlformats.org/officeDocument/2006/relationships/hyperlink" Target="https://drive.google.com/file/d/1Oi-mJum-MxBmZ5QDagPYhzcaaCqhoqSQ/view" TargetMode="External"/><Relationship Id="rId89" Type="http://schemas.openxmlformats.org/officeDocument/2006/relationships/hyperlink" Target="https://www.youtube.com/watch?v=t4QZub4VnG8" TargetMode="External"/><Relationship Id="rId709" Type="http://schemas.openxmlformats.org/officeDocument/2006/relationships/hyperlink" Target="https://www.youtube.com/watch?v=UNZ171fDja4" TargetMode="External"/><Relationship Id="rId708" Type="http://schemas.openxmlformats.org/officeDocument/2006/relationships/hyperlink" Target="https://drive.google.com/file/d/1K54-4Gf5x3tUwvZHDgKxIc93I0J0OWbc/view?usp=drive_link" TargetMode="External"/><Relationship Id="rId707" Type="http://schemas.openxmlformats.org/officeDocument/2006/relationships/hyperlink" Target="https://www.youtube.com/watch?v=e7FOFS8aSEI" TargetMode="External"/><Relationship Id="rId706" Type="http://schemas.openxmlformats.org/officeDocument/2006/relationships/hyperlink" Target="https://www.youtube.com/watch?v=BTWLwoaNeBA" TargetMode="External"/><Relationship Id="rId80" Type="http://schemas.openxmlformats.org/officeDocument/2006/relationships/hyperlink" Target="https://www.youtube.com/watch?v=kkNes5ET1NQ" TargetMode="External"/><Relationship Id="rId82" Type="http://schemas.openxmlformats.org/officeDocument/2006/relationships/hyperlink" Target="https://www.youtube.com/watch?v=0t8W4JFpP2M" TargetMode="External"/><Relationship Id="rId81" Type="http://schemas.openxmlformats.org/officeDocument/2006/relationships/hyperlink" Target="https://drive.google.com/file/d/1OP69PqwQFmmwsPEce6tZVeOhZp2vjQCS/view?usp=drive_link" TargetMode="External"/><Relationship Id="rId701" Type="http://schemas.openxmlformats.org/officeDocument/2006/relationships/hyperlink" Target="https://www.youtube.com/watch?v=6CHFADuMd08" TargetMode="External"/><Relationship Id="rId700" Type="http://schemas.openxmlformats.org/officeDocument/2006/relationships/hyperlink" Target="https://www.youtube.com/watch?v=KL0i1RSnpfI" TargetMode="External"/><Relationship Id="rId705" Type="http://schemas.openxmlformats.org/officeDocument/2006/relationships/hyperlink" Target="https://drive.google.com/file/d/1Jp5k8PztyhjaCIocGFHhDKyzhzkbitwk/view?usp=drive_link" TargetMode="External"/><Relationship Id="rId704" Type="http://schemas.openxmlformats.org/officeDocument/2006/relationships/hyperlink" Target="https://www.youtube.com/watch?v=woGrHR-GH10" TargetMode="External"/><Relationship Id="rId703" Type="http://schemas.openxmlformats.org/officeDocument/2006/relationships/hyperlink" Target="https://www.youtube.com/watch?v=NhioAAdYDJM" TargetMode="External"/><Relationship Id="rId702" Type="http://schemas.openxmlformats.org/officeDocument/2006/relationships/hyperlink" Target="https://drive.google.com/file/d/1JqlJaqGnvpQH4vKsrVwp-pBAd1ABcYtT/view?usp=drive_link" TargetMode="External"/><Relationship Id="rId73" Type="http://schemas.openxmlformats.org/officeDocument/2006/relationships/hyperlink" Target="https://www.youtube.com/watch?v=MkFbisCyjFc" TargetMode="External"/><Relationship Id="rId72" Type="http://schemas.openxmlformats.org/officeDocument/2006/relationships/hyperlink" Target="https://drive.google.com/file/d/1JiPTQAim306TswGYzdVrbqVbAxDsiLGY/view" TargetMode="External"/><Relationship Id="rId75" Type="http://schemas.openxmlformats.org/officeDocument/2006/relationships/hyperlink" Target="https://drive.google.com/file/d/1K8UKgTzR3hgNb8TG4fQZf6MsJY1fOvgA/view?usp=drive_link" TargetMode="External"/><Relationship Id="rId74" Type="http://schemas.openxmlformats.org/officeDocument/2006/relationships/hyperlink" Target="https://www.youtube.com/watch?v=VcMC3bpIhH0" TargetMode="External"/><Relationship Id="rId77" Type="http://schemas.openxmlformats.org/officeDocument/2006/relationships/hyperlink" Target="https://www.youtube.com/watch?v=E49scseEQRU" TargetMode="External"/><Relationship Id="rId76" Type="http://schemas.openxmlformats.org/officeDocument/2006/relationships/hyperlink" Target="https://www.youtube.com/watch?v=yFPfO_eHJdY" TargetMode="External"/><Relationship Id="rId79" Type="http://schemas.openxmlformats.org/officeDocument/2006/relationships/hyperlink" Target="https://www.youtube.com/watch?v=SjY5UytlTTs" TargetMode="External"/><Relationship Id="rId78" Type="http://schemas.openxmlformats.org/officeDocument/2006/relationships/hyperlink" Target="https://drive.google.com/file/d/1UkuV26IlJ7MWalsUBjPYBv1iYIG42O07/view?usp=drive_link" TargetMode="External"/><Relationship Id="rId71" Type="http://schemas.openxmlformats.org/officeDocument/2006/relationships/hyperlink" Target="https://www.youtube.com/watch?v=o0jR-wSewfs" TargetMode="External"/><Relationship Id="rId70" Type="http://schemas.openxmlformats.org/officeDocument/2006/relationships/hyperlink" Target="https://www.youtube.com/watch?v=EX0Ha42WQ24" TargetMode="External"/><Relationship Id="rId62" Type="http://schemas.openxmlformats.org/officeDocument/2006/relationships/hyperlink" Target="https://www.youtube.com/watch?v=hPHUJnv3Bzk" TargetMode="External"/><Relationship Id="rId1312" Type="http://schemas.openxmlformats.org/officeDocument/2006/relationships/hyperlink" Target="https://www.youtube.com/watch?v=DW4Q7wiG12U" TargetMode="External"/><Relationship Id="rId61" Type="http://schemas.openxmlformats.org/officeDocument/2006/relationships/hyperlink" Target="https://www.youtube.com/watch?v=jCkhbKFZgLk" TargetMode="External"/><Relationship Id="rId1313" Type="http://schemas.openxmlformats.org/officeDocument/2006/relationships/hyperlink" Target="https://www.youtube.com/watch?v=zBbPbxUrSfM" TargetMode="External"/><Relationship Id="rId64" Type="http://schemas.openxmlformats.org/officeDocument/2006/relationships/hyperlink" Target="https://www.youtube.com/watch?v=OFBI_rNDZE0" TargetMode="External"/><Relationship Id="rId1314" Type="http://schemas.openxmlformats.org/officeDocument/2006/relationships/hyperlink" Target="https://drive.google.com/file/d/18Qt8vrdikAjtUKFhWgnEsPParvrM_tEc/view?usp=drive_link" TargetMode="External"/><Relationship Id="rId63" Type="http://schemas.openxmlformats.org/officeDocument/2006/relationships/hyperlink" Target="https://drive.google.com/file/d/1MpCoXbXNYMIbuaKtT-V_An3ecUH9sHD-/view" TargetMode="External"/><Relationship Id="rId1315" Type="http://schemas.openxmlformats.org/officeDocument/2006/relationships/hyperlink" Target="https://www.youtube.com/watch?v=JRf2VuwBVvs" TargetMode="External"/><Relationship Id="rId66" Type="http://schemas.openxmlformats.org/officeDocument/2006/relationships/hyperlink" Target="https://drive.google.com/file/d/1VzapU8eA-TgB_G-YFlBe1nJaA0AOHnwh/view?usp=drive_link" TargetMode="External"/><Relationship Id="rId1316" Type="http://schemas.openxmlformats.org/officeDocument/2006/relationships/hyperlink" Target="https://www.youtube.com/watch?v=YQ3b29pRsSw" TargetMode="External"/><Relationship Id="rId65" Type="http://schemas.openxmlformats.org/officeDocument/2006/relationships/hyperlink" Target="https://www.youtube.com/watch?v=U9KqQtczl_s" TargetMode="External"/><Relationship Id="rId1317" Type="http://schemas.openxmlformats.org/officeDocument/2006/relationships/hyperlink" Target="https://drive.google.com/file/d/1DSilM55K1qsn-hRGVpwrolj88P43XuuS/view?usp=drive_link" TargetMode="External"/><Relationship Id="rId68" Type="http://schemas.openxmlformats.org/officeDocument/2006/relationships/hyperlink" Target="https://www.youtube.com/watch?v=BK0ki4BWV0M" TargetMode="External"/><Relationship Id="rId1318" Type="http://schemas.openxmlformats.org/officeDocument/2006/relationships/hyperlink" Target="https://www.youtube.com/watch?v=YsrAoCIhROc" TargetMode="External"/><Relationship Id="rId67" Type="http://schemas.openxmlformats.org/officeDocument/2006/relationships/hyperlink" Target="https://www.youtube.com/watch?v=A3OuFLHum6w" TargetMode="External"/><Relationship Id="rId1319" Type="http://schemas.openxmlformats.org/officeDocument/2006/relationships/hyperlink" Target="https://www.youtube.com/watch?v=w7wbbBn_jtk" TargetMode="External"/><Relationship Id="rId729" Type="http://schemas.openxmlformats.org/officeDocument/2006/relationships/hyperlink" Target="https://drive.google.com/file/d/1IPedcULVbInzWSM9j0UqPD80ii3qXLZz/view" TargetMode="External"/><Relationship Id="rId728" Type="http://schemas.openxmlformats.org/officeDocument/2006/relationships/hyperlink" Target="https://www.youtube.com/watch?v=FW9xicwBV7Y" TargetMode="External"/><Relationship Id="rId60" Type="http://schemas.openxmlformats.org/officeDocument/2006/relationships/hyperlink" Target="https://drive.google.com/file/d/1woCOpv275hrvgCGd4HKBUR7C7rjX73EE/view?t=2" TargetMode="External"/><Relationship Id="rId723" Type="http://schemas.openxmlformats.org/officeDocument/2006/relationships/hyperlink" Target="https://drive.google.com/file/d/1KJMa67J63SCy0Wd0Fhz5EMkrq8mX9fCO/view?usp=drive_link" TargetMode="External"/><Relationship Id="rId722" Type="http://schemas.openxmlformats.org/officeDocument/2006/relationships/hyperlink" Target="https://www.youtube.com/watch?v=By0zbQbLTVg" TargetMode="External"/><Relationship Id="rId721" Type="http://schemas.openxmlformats.org/officeDocument/2006/relationships/hyperlink" Target="https://www.youtube.com/watch?v=umvNQj-zmq4" TargetMode="External"/><Relationship Id="rId720" Type="http://schemas.openxmlformats.org/officeDocument/2006/relationships/hyperlink" Target="https://drive.google.com/open?id=1KX6iGuHEgyqR4c4sa5llWkB_gCzue0JY&amp;usp=drive_fs" TargetMode="External"/><Relationship Id="rId727" Type="http://schemas.openxmlformats.org/officeDocument/2006/relationships/hyperlink" Target="https://www.youtube.com/watch?v=f592IgRzq2E" TargetMode="External"/><Relationship Id="rId726" Type="http://schemas.openxmlformats.org/officeDocument/2006/relationships/hyperlink" Target="https://drive.google.com/file/d/1KDAh4QDAX1pdON6Zro4tFzc7DqJOJdrB/view?usp=drive_link" TargetMode="External"/><Relationship Id="rId725" Type="http://schemas.openxmlformats.org/officeDocument/2006/relationships/hyperlink" Target="https://www.youtube.com/watch?v=Y0G67w_Q4tQ" TargetMode="External"/><Relationship Id="rId724" Type="http://schemas.openxmlformats.org/officeDocument/2006/relationships/hyperlink" Target="https://www.youtube.com/watch?v=ZD8THEz18gc" TargetMode="External"/><Relationship Id="rId69" Type="http://schemas.openxmlformats.org/officeDocument/2006/relationships/hyperlink" Target="https://drive.google.com/file/d/1GyRaB5WwPtNdJPSLqa5BWqeE9gT9KZ1g/view" TargetMode="External"/><Relationship Id="rId1310" Type="http://schemas.openxmlformats.org/officeDocument/2006/relationships/hyperlink" Target="https://www.youtube.com/watch?v=D39BGC_o-nU" TargetMode="External"/><Relationship Id="rId1311" Type="http://schemas.openxmlformats.org/officeDocument/2006/relationships/hyperlink" Target="https://drive.google.com/file/d/16H7ebwuKq59dz1QovZwMvJuYeRzoovbV/view?usp=drive_link" TargetMode="External"/><Relationship Id="rId51" Type="http://schemas.openxmlformats.org/officeDocument/2006/relationships/hyperlink" Target="https://drive.google.com/file/d/1giHZ_i2QZ6a7LbVUTCNSqXDP6K7AoSUj/view?usp=drive_link" TargetMode="External"/><Relationship Id="rId1301" Type="http://schemas.openxmlformats.org/officeDocument/2006/relationships/hyperlink" Target="https://www.youtube.com/watch?v=eFwULTQEaNU" TargetMode="External"/><Relationship Id="rId50" Type="http://schemas.openxmlformats.org/officeDocument/2006/relationships/hyperlink" Target="https://www.youtube.com/watch?v=3dygGghsQis" TargetMode="External"/><Relationship Id="rId1302" Type="http://schemas.openxmlformats.org/officeDocument/2006/relationships/hyperlink" Target="https://drive.google.com/file/d/1QN9ecRts5hh9-Nm3Kn4rEF2SamaHEu3T/view?usp=drive_link" TargetMode="External"/><Relationship Id="rId53" Type="http://schemas.openxmlformats.org/officeDocument/2006/relationships/hyperlink" Target="https://www.youtube.com/watch?v=TGA8waFljYA" TargetMode="External"/><Relationship Id="rId1303" Type="http://schemas.openxmlformats.org/officeDocument/2006/relationships/hyperlink" Target="https://www.youtube.com/watch?v=oCjzjB2J9Dg" TargetMode="External"/><Relationship Id="rId52" Type="http://schemas.openxmlformats.org/officeDocument/2006/relationships/hyperlink" Target="https://www.youtube.com/watch?v=8QihetGj3pg" TargetMode="External"/><Relationship Id="rId1304" Type="http://schemas.openxmlformats.org/officeDocument/2006/relationships/hyperlink" Target="https://www.youtube.com/watch?v=IzNk54O-D7o" TargetMode="External"/><Relationship Id="rId55" Type="http://schemas.openxmlformats.org/officeDocument/2006/relationships/hyperlink" Target="https://www.youtube.com/watch?v=TdhbEonaHrc" TargetMode="External"/><Relationship Id="rId1305" Type="http://schemas.openxmlformats.org/officeDocument/2006/relationships/hyperlink" Target="https://drive.google.com/file/d/125oaqR02eATjVoDSxAiGbq4k1CLF2SH4/view?usp=drive_link" TargetMode="External"/><Relationship Id="rId54" Type="http://schemas.openxmlformats.org/officeDocument/2006/relationships/hyperlink" Target="https://drive.google.com/file/d/1BBk0AAwtvz_nILj7PBHPszZVkHcHFXsX/view?usp=drive_link" TargetMode="External"/><Relationship Id="rId1306" Type="http://schemas.openxmlformats.org/officeDocument/2006/relationships/hyperlink" Target="https://www.youtube.com/watch?v=rJfOWb7zKmw" TargetMode="External"/><Relationship Id="rId57" Type="http://schemas.openxmlformats.org/officeDocument/2006/relationships/hyperlink" Target="https://drive.google.com/file/d/14v3lNznZ8Th3WImCJXh3x-ceo0xiPBlR/view?usp=drive_link" TargetMode="External"/><Relationship Id="rId1307" Type="http://schemas.openxmlformats.org/officeDocument/2006/relationships/hyperlink" Target="https://www.youtube.com/watch?v=AIPjkib4RPE" TargetMode="External"/><Relationship Id="rId56" Type="http://schemas.openxmlformats.org/officeDocument/2006/relationships/hyperlink" Target="https://www.youtube.com/watch?v=5Py0spehs2I" TargetMode="External"/><Relationship Id="rId1308" Type="http://schemas.openxmlformats.org/officeDocument/2006/relationships/hyperlink" Target="https://drive.google.com/file/d/1HhnSR2ghZct2uQDGa0BPIeXZlpn4DTEs/view?usp=drive_link" TargetMode="External"/><Relationship Id="rId1309" Type="http://schemas.openxmlformats.org/officeDocument/2006/relationships/hyperlink" Target="https://www.youtube.com/watch?v=fEXCchZl9XM" TargetMode="External"/><Relationship Id="rId719" Type="http://schemas.openxmlformats.org/officeDocument/2006/relationships/hyperlink" Target="https://www.youtube.com/watch?v=05qDIjKevJo" TargetMode="External"/><Relationship Id="rId718" Type="http://schemas.openxmlformats.org/officeDocument/2006/relationships/hyperlink" Target="https://www.youtube.com/watch?v=05qDIjKevJo" TargetMode="External"/><Relationship Id="rId717" Type="http://schemas.openxmlformats.org/officeDocument/2006/relationships/hyperlink" Target="https://drive.google.com/file/d/1KUvYN6tSG_EilbO8PX0tkCERZUvhLgKJ/view?usp=drive_link" TargetMode="External"/><Relationship Id="rId712" Type="http://schemas.openxmlformats.org/officeDocument/2006/relationships/hyperlink" Target="https://www.youtube.com/watch?v=yAQSucmHrAk" TargetMode="External"/><Relationship Id="rId711" Type="http://schemas.openxmlformats.org/officeDocument/2006/relationships/hyperlink" Target="https://drive.google.com/file/d/1K-c_Lu353rRAbH1q6UqDQP6XSSbe-g0J/view?usp=drive_link" TargetMode="External"/><Relationship Id="rId710" Type="http://schemas.openxmlformats.org/officeDocument/2006/relationships/hyperlink" Target="https://www.youtube.com/watch?v=oWbbJzI6oxo" TargetMode="External"/><Relationship Id="rId716" Type="http://schemas.openxmlformats.org/officeDocument/2006/relationships/hyperlink" Target="https://www.youtube.com/watch?v=OG9iey9KXxo" TargetMode="External"/><Relationship Id="rId715" Type="http://schemas.openxmlformats.org/officeDocument/2006/relationships/hyperlink" Target="https://www.youtube.com/watch?v=SJUd5du0T08" TargetMode="External"/><Relationship Id="rId714" Type="http://schemas.openxmlformats.org/officeDocument/2006/relationships/hyperlink" Target="https://drive.google.com/file/d/1Jy2UiYHgxHz2I8ZuOIV0mOReN8N2kjnt/view?usp=drive_link" TargetMode="External"/><Relationship Id="rId713" Type="http://schemas.openxmlformats.org/officeDocument/2006/relationships/hyperlink" Target="https://www.youtube.com/watch?v=s88zyPNl9Ik" TargetMode="External"/><Relationship Id="rId59" Type="http://schemas.openxmlformats.org/officeDocument/2006/relationships/hyperlink" Target="https://www.youtube.com/watch?v=y60tacYcSi4" TargetMode="External"/><Relationship Id="rId58" Type="http://schemas.openxmlformats.org/officeDocument/2006/relationships/hyperlink" Target="https://www.youtube.com/watch?v=9ylUcCOTH8Y" TargetMode="External"/><Relationship Id="rId1300" Type="http://schemas.openxmlformats.org/officeDocument/2006/relationships/hyperlink" Target="https://www.youtube.com/watch?v=Ekm2hhcrgCw" TargetMode="External"/><Relationship Id="rId349" Type="http://schemas.openxmlformats.org/officeDocument/2006/relationships/hyperlink" Target="https://www.youtube.com/watch?v=9XxzIoUQd78" TargetMode="External"/><Relationship Id="rId348" Type="http://schemas.openxmlformats.org/officeDocument/2006/relationships/hyperlink" Target="https://drive.google.com/file/d/1m96MUn1nEP7s2LuweyPzoxTYhJ70yVoL/view" TargetMode="External"/><Relationship Id="rId347" Type="http://schemas.openxmlformats.org/officeDocument/2006/relationships/hyperlink" Target="https://www.youtube.com/watch?v=bmxzwQov9_0" TargetMode="External"/><Relationship Id="rId346" Type="http://schemas.openxmlformats.org/officeDocument/2006/relationships/hyperlink" Target="https://www.youtube.com/watch?v=HggnK4JWwnc" TargetMode="External"/><Relationship Id="rId341" Type="http://schemas.openxmlformats.org/officeDocument/2006/relationships/hyperlink" Target="https://www.youtube.com/watch?v=7KrwQAtjRBc" TargetMode="External"/><Relationship Id="rId340" Type="http://schemas.openxmlformats.org/officeDocument/2006/relationships/hyperlink" Target="https://www.youtube.com/watch?v=W2cvpXdZQRQ" TargetMode="External"/><Relationship Id="rId345" Type="http://schemas.openxmlformats.org/officeDocument/2006/relationships/hyperlink" Target="https://drive.google.com/file/d/1vsrbuuElUFag8M-lKWlK5BBp5M0WO3E1/view" TargetMode="External"/><Relationship Id="rId344" Type="http://schemas.openxmlformats.org/officeDocument/2006/relationships/hyperlink" Target="https://www.youtube.com/watch?v=gcfwI10cchQ" TargetMode="External"/><Relationship Id="rId343" Type="http://schemas.openxmlformats.org/officeDocument/2006/relationships/hyperlink" Target="https://www.youtube.com/watch?v=pmAJqN3AYII" TargetMode="External"/><Relationship Id="rId342" Type="http://schemas.openxmlformats.org/officeDocument/2006/relationships/hyperlink" Target="https://drive.google.com/file/d/1A-Z0s4hzVSl1Zm2d5iVZt9J3jCXXKhRr/view" TargetMode="External"/><Relationship Id="rId338" Type="http://schemas.openxmlformats.org/officeDocument/2006/relationships/hyperlink" Target="https://www.youtube.com/watch?v=b_Zxtf_tPu0" TargetMode="External"/><Relationship Id="rId337" Type="http://schemas.openxmlformats.org/officeDocument/2006/relationships/hyperlink" Target="https://www.youtube.com/watch?v=PYizmq-JElQ" TargetMode="External"/><Relationship Id="rId336" Type="http://schemas.openxmlformats.org/officeDocument/2006/relationships/hyperlink" Target="https://drive.google.com/file/d/1CPm61G2EDYzEXBee8QiVLjfWMEm2boJ2/view?t=5" TargetMode="External"/><Relationship Id="rId335" Type="http://schemas.openxmlformats.org/officeDocument/2006/relationships/hyperlink" Target="https://www.youtube.com/watch?v=VTE-yKHHenE" TargetMode="External"/><Relationship Id="rId339" Type="http://schemas.openxmlformats.org/officeDocument/2006/relationships/hyperlink" Target="https://drive.google.com/file/d/1vYD6IaGuwzNe0hkaAqvvdtVtZupRi6-q/view" TargetMode="External"/><Relationship Id="rId330" Type="http://schemas.openxmlformats.org/officeDocument/2006/relationships/hyperlink" Target="https://drive.google.com/file/d/1v75HQ9kWwTV5FSYa414pOTI74qgsVXCQ/view?t=2" TargetMode="External"/><Relationship Id="rId334" Type="http://schemas.openxmlformats.org/officeDocument/2006/relationships/hyperlink" Target="https://www.youtube.com/watch?v=96EdcPMEbHo" TargetMode="External"/><Relationship Id="rId333" Type="http://schemas.openxmlformats.org/officeDocument/2006/relationships/hyperlink" Target="https://drive.google.com/file/d/1GoxDdA0xL4UH1dR3i0dUArocAPLQhh39/view" TargetMode="External"/><Relationship Id="rId332" Type="http://schemas.openxmlformats.org/officeDocument/2006/relationships/hyperlink" Target="https://www.youtube.com/watch?v=hcrqiQPk4PM" TargetMode="External"/><Relationship Id="rId331" Type="http://schemas.openxmlformats.org/officeDocument/2006/relationships/hyperlink" Target="https://www.youtube.com/watch?v=HcFn3qvgjzY" TargetMode="External"/><Relationship Id="rId370" Type="http://schemas.openxmlformats.org/officeDocument/2006/relationships/hyperlink" Target="https://www.youtube.com/watch?v=rn_C25fPOVw" TargetMode="External"/><Relationship Id="rId369" Type="http://schemas.openxmlformats.org/officeDocument/2006/relationships/hyperlink" Target="https://drive.google.com/file/d/1UTDUEg0auk0wkl-qzgNqRmb8iccVZJ5a/view?usp=drive_link" TargetMode="External"/><Relationship Id="rId368" Type="http://schemas.openxmlformats.org/officeDocument/2006/relationships/hyperlink" Target="https://www.youtube.com/watch?v=vJfhlcH1ktc" TargetMode="External"/><Relationship Id="rId363" Type="http://schemas.openxmlformats.org/officeDocument/2006/relationships/hyperlink" Target="https://drive.google.com/file/d/1WF2HUuuV4mI4lP86lKyW8g5EGe_ZFChk/view?usp=drive_link" TargetMode="External"/><Relationship Id="rId362" Type="http://schemas.openxmlformats.org/officeDocument/2006/relationships/hyperlink" Target="https://www.youtube.com/watch?v=Woeyrav0twM" TargetMode="External"/><Relationship Id="rId361" Type="http://schemas.openxmlformats.org/officeDocument/2006/relationships/hyperlink" Target="https://www.youtube.com/watch?v=I_pG2SH_s88" TargetMode="External"/><Relationship Id="rId360" Type="http://schemas.openxmlformats.org/officeDocument/2006/relationships/hyperlink" Target="https://drive.google.com/file/d/1KOx_C3zFGln_zGOPnwiwq5RgASmUfm1m/view?t=2" TargetMode="External"/><Relationship Id="rId367" Type="http://schemas.openxmlformats.org/officeDocument/2006/relationships/hyperlink" Target="https://www.youtube.com/watch?v=KYz6HH9wZ8g" TargetMode="External"/><Relationship Id="rId366" Type="http://schemas.openxmlformats.org/officeDocument/2006/relationships/hyperlink" Target="https://drive.google.com/file/d/1_2KhvnP-Qv79sW1YNbwSP1QW6x58p2TN/view?usp=drive_link" TargetMode="External"/><Relationship Id="rId365" Type="http://schemas.openxmlformats.org/officeDocument/2006/relationships/hyperlink" Target="https://www.youtube.com/watch?v=mExiYy7fSmg" TargetMode="External"/><Relationship Id="rId364" Type="http://schemas.openxmlformats.org/officeDocument/2006/relationships/hyperlink" Target="https://www.youtube.com/watch?v=MaabUHLIIXA" TargetMode="External"/><Relationship Id="rId95" Type="http://schemas.openxmlformats.org/officeDocument/2006/relationships/hyperlink" Target="https://www.youtube.com/watch?v=H3k5zWkV2o4" TargetMode="External"/><Relationship Id="rId94" Type="http://schemas.openxmlformats.org/officeDocument/2006/relationships/hyperlink" Target="https://www.youtube.com/watch?v=vQCkYm3v3aA" TargetMode="External"/><Relationship Id="rId97" Type="http://schemas.openxmlformats.org/officeDocument/2006/relationships/hyperlink" Target="https://www.youtube.com/watch?v=w2mbvtpQKrM" TargetMode="External"/><Relationship Id="rId96" Type="http://schemas.openxmlformats.org/officeDocument/2006/relationships/hyperlink" Target="https://drive.google.com/file/d/1O1UK2wit6V8dHp5p_VuCyuVEdq388j14/view?usp=drive_link" TargetMode="External"/><Relationship Id="rId99" Type="http://schemas.openxmlformats.org/officeDocument/2006/relationships/hyperlink" Target="https://drive.google.com/file/d/1AQJTtEyfGskqoRHq0kz8y7DAW2WIQN7v/view?usp=drive_link" TargetMode="External"/><Relationship Id="rId98" Type="http://schemas.openxmlformats.org/officeDocument/2006/relationships/hyperlink" Target="https://www.youtube.com/watch?v=plU-WoBofR4" TargetMode="External"/><Relationship Id="rId91" Type="http://schemas.openxmlformats.org/officeDocument/2006/relationships/hyperlink" Target="https://www.youtube.com/watch?v=ihNZlp7iUHE" TargetMode="External"/><Relationship Id="rId90" Type="http://schemas.openxmlformats.org/officeDocument/2006/relationships/hyperlink" Target="https://drive.google.com/file/d/1i1AkhYl1N_VzQwhnQoaPbeObNM2tRZTL/view?usp=drive_link" TargetMode="External"/><Relationship Id="rId93" Type="http://schemas.openxmlformats.org/officeDocument/2006/relationships/hyperlink" Target="https://drive.google.com/file/d/1d43XivbAYE6L9Z8KK5Z4GhFsRHjvDExg/view?usp=drive_link" TargetMode="External"/><Relationship Id="rId92" Type="http://schemas.openxmlformats.org/officeDocument/2006/relationships/hyperlink" Target="https://www.youtube.com/watch?v=zTBOVxfBxzY" TargetMode="External"/><Relationship Id="rId359" Type="http://schemas.openxmlformats.org/officeDocument/2006/relationships/hyperlink" Target="https://www.youtube.com/watch?v=4-sLdM8YS5w" TargetMode="External"/><Relationship Id="rId358" Type="http://schemas.openxmlformats.org/officeDocument/2006/relationships/hyperlink" Target="https://www.youtube.com/watch?v=YGDT7dVCqyY" TargetMode="External"/><Relationship Id="rId357" Type="http://schemas.openxmlformats.org/officeDocument/2006/relationships/hyperlink" Target="https://drive.google.com/file/d/1WGCVN1udq-kinBntIT26xqy8NZolUpNm/view?t=2" TargetMode="External"/><Relationship Id="rId352" Type="http://schemas.openxmlformats.org/officeDocument/2006/relationships/hyperlink" Target="https://www.youtube.com/watch?v=az6i2qvI1E0" TargetMode="External"/><Relationship Id="rId351" Type="http://schemas.openxmlformats.org/officeDocument/2006/relationships/hyperlink" Target="https://drive.google.com/file/d/1pLEhXUnL63mYshsSCgh9fKSbYfH3edsy/view" TargetMode="External"/><Relationship Id="rId350" Type="http://schemas.openxmlformats.org/officeDocument/2006/relationships/hyperlink" Target="https://www.youtube.com/watch?v=ohgSuBKfbCo" TargetMode="External"/><Relationship Id="rId356" Type="http://schemas.openxmlformats.org/officeDocument/2006/relationships/hyperlink" Target="https://www.youtube.com/watch?v=u9LR05258OY" TargetMode="External"/><Relationship Id="rId355" Type="http://schemas.openxmlformats.org/officeDocument/2006/relationships/hyperlink" Target="https://www.youtube.com/watch?v=Dzw2nLd7DFw" TargetMode="External"/><Relationship Id="rId354" Type="http://schemas.openxmlformats.org/officeDocument/2006/relationships/hyperlink" Target="https://drive.google.com/file/d/1PHJveqp5irNK2wHQ68Ey9nxHMHo8pAY0/view?usp=drive_link" TargetMode="External"/><Relationship Id="rId353" Type="http://schemas.openxmlformats.org/officeDocument/2006/relationships/hyperlink" Target="https://www.youtube.com/watch?v=ZZMvC-uXZpY" TargetMode="External"/><Relationship Id="rId305" Type="http://schemas.openxmlformats.org/officeDocument/2006/relationships/hyperlink" Target="https://www.youtube.com/watch?v=qrAfiFTFtn8" TargetMode="External"/><Relationship Id="rId789" Type="http://schemas.openxmlformats.org/officeDocument/2006/relationships/hyperlink" Target="https://drive.google.com/file/d/1dVkOjUwUdZKupNYLKEQvpbE4PgSZZ-42/view?usp=drive_link" TargetMode="External"/><Relationship Id="rId304" Type="http://schemas.openxmlformats.org/officeDocument/2006/relationships/hyperlink" Target="https://www.youtube.com/watch?v=hAIYoWrXemY" TargetMode="External"/><Relationship Id="rId788" Type="http://schemas.openxmlformats.org/officeDocument/2006/relationships/hyperlink" Target="https://www.youtube.com/watch?v=56gm-erpqf0" TargetMode="External"/><Relationship Id="rId303" Type="http://schemas.openxmlformats.org/officeDocument/2006/relationships/hyperlink" Target="https://drive.google.com/file/d/1rTvOJpe1w8ZBhMZRyJf7AlUUGDuPQhq6/view?usp=drive_link" TargetMode="External"/><Relationship Id="rId787" Type="http://schemas.openxmlformats.org/officeDocument/2006/relationships/hyperlink" Target="https://www.youtube.com/watch?v=YYEgq1bweN4" TargetMode="External"/><Relationship Id="rId302" Type="http://schemas.openxmlformats.org/officeDocument/2006/relationships/hyperlink" Target="https://www.youtube.com/watch?v=KBUxk38LQYs" TargetMode="External"/><Relationship Id="rId786" Type="http://schemas.openxmlformats.org/officeDocument/2006/relationships/hyperlink" Target="https://drive.google.com/file/d/1JDBVajKbbzSWc96KHq81dYRnvNO0nuo0/view?usp=drive_link" TargetMode="External"/><Relationship Id="rId309" Type="http://schemas.openxmlformats.org/officeDocument/2006/relationships/hyperlink" Target="https://drive.google.com/file/d/1WIgtDpf6JJwhS7xCulIAGbbZ5KChEGM-/view?usp=drive_link" TargetMode="External"/><Relationship Id="rId308" Type="http://schemas.openxmlformats.org/officeDocument/2006/relationships/hyperlink" Target="https://www.youtube.com/watch?v=zbG8o_9am7I" TargetMode="External"/><Relationship Id="rId307" Type="http://schemas.openxmlformats.org/officeDocument/2006/relationships/hyperlink" Target="https://www.youtube.com/watch?v=MMc9UPI2aLM" TargetMode="External"/><Relationship Id="rId306" Type="http://schemas.openxmlformats.org/officeDocument/2006/relationships/hyperlink" Target="https://drive.google.com/file/d/19Bjl-R2BXzYhpn1bs8WzLHjBXuPs-ASz/view?usp=drive_link" TargetMode="External"/><Relationship Id="rId781" Type="http://schemas.openxmlformats.org/officeDocument/2006/relationships/hyperlink" Target="https://www.youtube.com/watch?v=NMZ5kJEviD0" TargetMode="External"/><Relationship Id="rId1370" Type="http://schemas.openxmlformats.org/officeDocument/2006/relationships/hyperlink" Target="https://www.youtube.com/watch?v=Y8bodNJZjLo" TargetMode="External"/><Relationship Id="rId780" Type="http://schemas.openxmlformats.org/officeDocument/2006/relationships/hyperlink" Target="https://drive.google.com/file/d/1zDdg0XV-7fgY7RdrTkQ9gf0dLvZVZxMr/view?usp=drive_link" TargetMode="External"/><Relationship Id="rId1371" Type="http://schemas.openxmlformats.org/officeDocument/2006/relationships/hyperlink" Target="https://drive.google.com/file/d/1WHlDc6fpN8_xwDkaun57s9UpOX0eolLu/view?usp=drive_link" TargetMode="External"/><Relationship Id="rId1372" Type="http://schemas.openxmlformats.org/officeDocument/2006/relationships/hyperlink" Target="https://www.youtube.com/watch?v=gQCyEoSOny8" TargetMode="External"/><Relationship Id="rId1373" Type="http://schemas.openxmlformats.org/officeDocument/2006/relationships/hyperlink" Target="https://www.youtube.com/watch?v=T7d9-lN7LDk" TargetMode="External"/><Relationship Id="rId301" Type="http://schemas.openxmlformats.org/officeDocument/2006/relationships/hyperlink" Target="https://www.youtube.com/watch?v=9WWEOP97JpI" TargetMode="External"/><Relationship Id="rId785" Type="http://schemas.openxmlformats.org/officeDocument/2006/relationships/hyperlink" Target="https://www.youtube.com/watch?v=iLFcSfzrlMk" TargetMode="External"/><Relationship Id="rId1374" Type="http://schemas.openxmlformats.org/officeDocument/2006/relationships/hyperlink" Target="https://drive.google.com/file/d/1z57ae7eIBGw-7jJDKjhQTjdyAzmx8RCr/view?usp=drive_link" TargetMode="External"/><Relationship Id="rId300" Type="http://schemas.openxmlformats.org/officeDocument/2006/relationships/hyperlink" Target="https://drive.google.com/file/d/1Se7zAkeUGwhSSW_HTAAMvVEoFfN6Ag4k/view?usp=drive_link" TargetMode="External"/><Relationship Id="rId784" Type="http://schemas.openxmlformats.org/officeDocument/2006/relationships/hyperlink" Target="https://www.youtube.com/watch?v=iLFcSfzrlMk" TargetMode="External"/><Relationship Id="rId1375" Type="http://schemas.openxmlformats.org/officeDocument/2006/relationships/drawing" Target="../drawings/drawing7.xml"/><Relationship Id="rId783" Type="http://schemas.openxmlformats.org/officeDocument/2006/relationships/hyperlink" Target="https://drive.google.com/file/d/10cH9q_9DAQkjgWmPMi_oU7RWJhu7hiV2/view?usp=drive_link" TargetMode="External"/><Relationship Id="rId782" Type="http://schemas.openxmlformats.org/officeDocument/2006/relationships/hyperlink" Target="https://www.youtube.com/watch?v=hAQmK-bukCE" TargetMode="External"/><Relationship Id="rId1367" Type="http://schemas.openxmlformats.org/officeDocument/2006/relationships/hyperlink" Target="https://www.youtube.com/watch?v=TJzIrD91dbM" TargetMode="External"/><Relationship Id="rId1368" Type="http://schemas.openxmlformats.org/officeDocument/2006/relationships/hyperlink" Target="https://drive.google.com/file/d/1DB3n1LQto0EUvXM5PaNI7I8QcgjJtiz6/view?usp=drive_link" TargetMode="External"/><Relationship Id="rId1369" Type="http://schemas.openxmlformats.org/officeDocument/2006/relationships/hyperlink" Target="https://www.youtube.com/watch?v=Hlymqn_EIwI" TargetMode="External"/><Relationship Id="rId778" Type="http://schemas.openxmlformats.org/officeDocument/2006/relationships/hyperlink" Target="https://www.youtube.com/watch?v=4YUtnod-YuE" TargetMode="External"/><Relationship Id="rId777" Type="http://schemas.openxmlformats.org/officeDocument/2006/relationships/hyperlink" Target="https://drive.google.com/file/d/1tB2aQxAYHX03CtVSFrh3ondtYRdns_IQ/view?usp=drive_link" TargetMode="External"/><Relationship Id="rId776" Type="http://schemas.openxmlformats.org/officeDocument/2006/relationships/hyperlink" Target="https://www.youtube.com/watch?v=QW45AI9NjuE" TargetMode="External"/><Relationship Id="rId775" Type="http://schemas.openxmlformats.org/officeDocument/2006/relationships/hyperlink" Target="https://www.youtube.com/watch?v=8wYvKeSK1IY" TargetMode="External"/><Relationship Id="rId779" Type="http://schemas.openxmlformats.org/officeDocument/2006/relationships/hyperlink" Target="https://www.youtube.com/watch?v=5-dW99hPPMQ" TargetMode="External"/><Relationship Id="rId770" Type="http://schemas.openxmlformats.org/officeDocument/2006/relationships/hyperlink" Target="https://www.youtube.com/watch?v=GjbObpkZrHU" TargetMode="External"/><Relationship Id="rId1360" Type="http://schemas.openxmlformats.org/officeDocument/2006/relationships/hyperlink" Target="https://www.youtube.com/watch?v=oMWt5Xug0fc" TargetMode="External"/><Relationship Id="rId1361" Type="http://schemas.openxmlformats.org/officeDocument/2006/relationships/hyperlink" Target="https://www.youtube.com/watch?v=XzLwaCYoYFg" TargetMode="External"/><Relationship Id="rId1362" Type="http://schemas.openxmlformats.org/officeDocument/2006/relationships/hyperlink" Target="https://drive.google.com/file/d/199NTc6zaEUP5Jk2ckf-y8NgqNaFrS4P5/view?usp=drive_link" TargetMode="External"/><Relationship Id="rId774" Type="http://schemas.openxmlformats.org/officeDocument/2006/relationships/hyperlink" Target="https://drive.google.com/file/d/1XGkVwd98Xg8RAVeGBI81eh2j4jXwQEmZ/view?usp=drive_link" TargetMode="External"/><Relationship Id="rId1363" Type="http://schemas.openxmlformats.org/officeDocument/2006/relationships/hyperlink" Target="https://www.youtube.com/watch?v=kuhudVCobrU" TargetMode="External"/><Relationship Id="rId773" Type="http://schemas.openxmlformats.org/officeDocument/2006/relationships/hyperlink" Target="https://www.youtube.com/watch?v=KuVpVkQlmyI" TargetMode="External"/><Relationship Id="rId1364" Type="http://schemas.openxmlformats.org/officeDocument/2006/relationships/hyperlink" Target="https://www.youtube.com/watch?v=RfZqFLssJCU" TargetMode="External"/><Relationship Id="rId772" Type="http://schemas.openxmlformats.org/officeDocument/2006/relationships/hyperlink" Target="https://www.youtube.com/watch?v=5mNTvtjDnP8" TargetMode="External"/><Relationship Id="rId1365" Type="http://schemas.openxmlformats.org/officeDocument/2006/relationships/hyperlink" Target="https://drive.google.com/file/d/1CGY0qz18Z4X7eBLcRPIwzU3ZEMbvOPSK/view?usp=drive_link" TargetMode="External"/><Relationship Id="rId771" Type="http://schemas.openxmlformats.org/officeDocument/2006/relationships/hyperlink" Target="https://drive.google.com/file/d/11Q0IYYEUegiQ5rkrlPFx-66SDedtOqsk/view?usp=drive_link" TargetMode="External"/><Relationship Id="rId1366" Type="http://schemas.openxmlformats.org/officeDocument/2006/relationships/hyperlink" Target="https://www.youtube.com/watch?v=cuOFG_ISHno" TargetMode="External"/><Relationship Id="rId327" Type="http://schemas.openxmlformats.org/officeDocument/2006/relationships/hyperlink" Target="https://drive.google.com/file/d/1TUyXC53T5-QvUbaZfVAV6qONoI8uhHOd/view" TargetMode="External"/><Relationship Id="rId326" Type="http://schemas.openxmlformats.org/officeDocument/2006/relationships/hyperlink" Target="https://www.youtube.com/watch?v=tjuI8p2--II" TargetMode="External"/><Relationship Id="rId325" Type="http://schemas.openxmlformats.org/officeDocument/2006/relationships/hyperlink" Target="https://www.youtube.com/watch?v=DFup8QRqur0" TargetMode="External"/><Relationship Id="rId324" Type="http://schemas.openxmlformats.org/officeDocument/2006/relationships/hyperlink" Target="https://drive.google.com/file/d/108o7topynSW9WJUolPtU5sEmD1nxcxGB/view?usp=drive_link" TargetMode="External"/><Relationship Id="rId329" Type="http://schemas.openxmlformats.org/officeDocument/2006/relationships/hyperlink" Target="https://www.youtube.com/watch?v=c4RHnARXcPI" TargetMode="External"/><Relationship Id="rId328" Type="http://schemas.openxmlformats.org/officeDocument/2006/relationships/hyperlink" Target="https://www.youtube.com/watch?v=L3cSd8b498Y" TargetMode="External"/><Relationship Id="rId323" Type="http://schemas.openxmlformats.org/officeDocument/2006/relationships/hyperlink" Target="https://www.youtube.com/watch?v=FuRb15lYlFE" TargetMode="External"/><Relationship Id="rId322" Type="http://schemas.openxmlformats.org/officeDocument/2006/relationships/hyperlink" Target="https://www.youtube.com/watch?v=WtqjcKlUKFM" TargetMode="External"/><Relationship Id="rId321" Type="http://schemas.openxmlformats.org/officeDocument/2006/relationships/hyperlink" Target="https://drive.google.com/file/d/14uCPHJe5OyJpFWaroRFUhEXLHnyea8oz/view?usp=drive_link" TargetMode="External"/><Relationship Id="rId320" Type="http://schemas.openxmlformats.org/officeDocument/2006/relationships/hyperlink" Target="https://www.youtube.com/watch?v=mlaYXWuZm-w" TargetMode="External"/><Relationship Id="rId316" Type="http://schemas.openxmlformats.org/officeDocument/2006/relationships/hyperlink" Target="https://www.youtube.com/watch?v=eSc6N4zj3Zk" TargetMode="External"/><Relationship Id="rId315" Type="http://schemas.openxmlformats.org/officeDocument/2006/relationships/hyperlink" Target="https://drive.google.com/file/d/1QJ9c4vHeEEQ4JRIrcS0hFn7ZdgRf6eJV/view?usp=drive_link" TargetMode="External"/><Relationship Id="rId799" Type="http://schemas.openxmlformats.org/officeDocument/2006/relationships/hyperlink" Target="https://www.youtube.com/watch?v=xL9ejqb53ms" TargetMode="External"/><Relationship Id="rId314" Type="http://schemas.openxmlformats.org/officeDocument/2006/relationships/hyperlink" Target="https://www.youtube.com/watch?v=1Z8ZLOFm3Xo" TargetMode="External"/><Relationship Id="rId798" Type="http://schemas.openxmlformats.org/officeDocument/2006/relationships/hyperlink" Target="https://drive.google.com/file/d/1UGnnQ3_JCS0LnjSAN9QlXMDIpH3DAqZh/view?usp=drive_link" TargetMode="External"/><Relationship Id="rId313" Type="http://schemas.openxmlformats.org/officeDocument/2006/relationships/hyperlink" Target="https://www.youtube.com/watch?v=vzID7ds600c" TargetMode="External"/><Relationship Id="rId797" Type="http://schemas.openxmlformats.org/officeDocument/2006/relationships/hyperlink" Target="https://www.youtube.com/watch?v=mwscRHUxFA8" TargetMode="External"/><Relationship Id="rId319" Type="http://schemas.openxmlformats.org/officeDocument/2006/relationships/hyperlink" Target="https://www.youtube.com/watch?v=3mWV4hrE8H8" TargetMode="External"/><Relationship Id="rId318" Type="http://schemas.openxmlformats.org/officeDocument/2006/relationships/hyperlink" Target="https://drive.google.com/file/d/1O8NhQyMspp6fOPbK24Gc7DHkrmWFqZNC/view?usp=drive_link" TargetMode="External"/><Relationship Id="rId317" Type="http://schemas.openxmlformats.org/officeDocument/2006/relationships/hyperlink" Target="https://www.youtube.com/watch?v=OViuT7TkdVY" TargetMode="External"/><Relationship Id="rId792" Type="http://schemas.openxmlformats.org/officeDocument/2006/relationships/hyperlink" Target="https://drive.google.com/file/d/139g9v7kaQey8bG7eaogLphjyWWnbM9t-/view?usp=drive_link" TargetMode="External"/><Relationship Id="rId791" Type="http://schemas.openxmlformats.org/officeDocument/2006/relationships/hyperlink" Target="https://www.youtube.com/watch?v=0ntaPv1zAjA" TargetMode="External"/><Relationship Id="rId790" Type="http://schemas.openxmlformats.org/officeDocument/2006/relationships/hyperlink" Target="https://www.youtube.com/watch?v=jN03g05TSWM" TargetMode="External"/><Relationship Id="rId312" Type="http://schemas.openxmlformats.org/officeDocument/2006/relationships/hyperlink" Target="https://drive.google.com/file/d/1ijAX6vw356rs06tf_HYLEUEf0AUqUsZc/view?usp=drive_link" TargetMode="External"/><Relationship Id="rId796" Type="http://schemas.openxmlformats.org/officeDocument/2006/relationships/hyperlink" Target="https://www.youtube.com/watch?v=T5DGZIsfK-0" TargetMode="External"/><Relationship Id="rId311" Type="http://schemas.openxmlformats.org/officeDocument/2006/relationships/hyperlink" Target="https://www.youtube.com/watch?v=a3gXE4ANGs0" TargetMode="External"/><Relationship Id="rId795" Type="http://schemas.openxmlformats.org/officeDocument/2006/relationships/hyperlink" Target="https://drive.google.com/file/d/1CXFibhRlnozlmHgsn62TZtPMfAlX9OyM/view?usp=drive_link" TargetMode="External"/><Relationship Id="rId310" Type="http://schemas.openxmlformats.org/officeDocument/2006/relationships/hyperlink" Target="https://www.youtube.com/watch?v=qq4WW8snlKc" TargetMode="External"/><Relationship Id="rId794" Type="http://schemas.openxmlformats.org/officeDocument/2006/relationships/hyperlink" Target="https://www.youtube.com/watch?v=nTaYBrc_vTo" TargetMode="External"/><Relationship Id="rId793" Type="http://schemas.openxmlformats.org/officeDocument/2006/relationships/hyperlink" Target="https://www.youtube.com/watch?v=LRmwUsxNSL0" TargetMode="External"/><Relationship Id="rId297" Type="http://schemas.openxmlformats.org/officeDocument/2006/relationships/hyperlink" Target="https://drive.google.com/file/d/18B35NrWUiFkRwJh0Ho0mTPPRPZMvGsMJ/view?usp=drive_link" TargetMode="External"/><Relationship Id="rId296" Type="http://schemas.openxmlformats.org/officeDocument/2006/relationships/hyperlink" Target="https://www.youtube.com/watch?v=jN6-qDZ-Uek" TargetMode="External"/><Relationship Id="rId295" Type="http://schemas.openxmlformats.org/officeDocument/2006/relationships/hyperlink" Target="https://www.youtube.com/watch?v=tKIT68tYKnQ" TargetMode="External"/><Relationship Id="rId294" Type="http://schemas.openxmlformats.org/officeDocument/2006/relationships/hyperlink" Target="https://drive.google.com/file/d/1Ve4lbfLzpVC83IexlI7y0R_qAwBqte24/view?usp=drive_link" TargetMode="External"/><Relationship Id="rId299" Type="http://schemas.openxmlformats.org/officeDocument/2006/relationships/hyperlink" Target="https://www.youtube.com/watch?v=GwnnA9w750s" TargetMode="External"/><Relationship Id="rId298" Type="http://schemas.openxmlformats.org/officeDocument/2006/relationships/hyperlink" Target="https://www.youtube.com/watch?v=j_kbd0aYlbg" TargetMode="External"/><Relationship Id="rId271" Type="http://schemas.openxmlformats.org/officeDocument/2006/relationships/hyperlink" Target="https://www.youtube.com/watch?v=EEnzhdQJUYA" TargetMode="External"/><Relationship Id="rId270" Type="http://schemas.openxmlformats.org/officeDocument/2006/relationships/hyperlink" Target="https://drive.google.com/file/d/1Q-Z_6FMnLIQhtjrr7WqjGRfq5pHwNSHs/view?usp=drive_link" TargetMode="External"/><Relationship Id="rId269" Type="http://schemas.openxmlformats.org/officeDocument/2006/relationships/hyperlink" Target="https://www.youtube.com/watch?v=8KVXkVJpLb0" TargetMode="External"/><Relationship Id="rId264" Type="http://schemas.openxmlformats.org/officeDocument/2006/relationships/hyperlink" Target="https://drive.google.com/file/d/1KEolAUnjUiVP1zwI9Ti4d4DZk5-5wpJu/view?usp=drive_link" TargetMode="External"/><Relationship Id="rId263" Type="http://schemas.openxmlformats.org/officeDocument/2006/relationships/hyperlink" Target="https://www.youtube.com/watch?v=GQrKJ9EWnFc" TargetMode="External"/><Relationship Id="rId262" Type="http://schemas.openxmlformats.org/officeDocument/2006/relationships/hyperlink" Target="https://www.youtube.com/watch?v=iA7Thhnzc64" TargetMode="External"/><Relationship Id="rId261" Type="http://schemas.openxmlformats.org/officeDocument/2006/relationships/hyperlink" Target="https://drive.google.com/file/d/1Z36T-tigkQrLKuT8pcrsrtnT2eE3ojKZ/view?usp=drive_link" TargetMode="External"/><Relationship Id="rId268" Type="http://schemas.openxmlformats.org/officeDocument/2006/relationships/hyperlink" Target="https://www.youtube.com/watch?v=aHlOp5nYs28" TargetMode="External"/><Relationship Id="rId267" Type="http://schemas.openxmlformats.org/officeDocument/2006/relationships/hyperlink" Target="https://drive.google.com/file/d/1EVb5WtliabkULY_hfjV_Ld8LuDfj0uQC/view?usp=drive_link" TargetMode="External"/><Relationship Id="rId266" Type="http://schemas.openxmlformats.org/officeDocument/2006/relationships/hyperlink" Target="https://www.youtube.com/watch?v=Zqmg3JwTsng" TargetMode="External"/><Relationship Id="rId265" Type="http://schemas.openxmlformats.org/officeDocument/2006/relationships/hyperlink" Target="https://www.youtube.com/watch?v=9BJ_WWRgtLc" TargetMode="External"/><Relationship Id="rId260" Type="http://schemas.openxmlformats.org/officeDocument/2006/relationships/hyperlink" Target="https://www.youtube.com/watch?v=IgV6nAd13Yc" TargetMode="External"/><Relationship Id="rId259" Type="http://schemas.openxmlformats.org/officeDocument/2006/relationships/hyperlink" Target="https://www.youtube.com/watch?v=v8ODIMqbQ44" TargetMode="External"/><Relationship Id="rId258" Type="http://schemas.openxmlformats.org/officeDocument/2006/relationships/hyperlink" Target="https://drive.google.com/file/d/1SlGYjDhUa67JduIKFjbpwC3RAxux6Ixj/view?usp=drive_link" TargetMode="External"/><Relationship Id="rId253" Type="http://schemas.openxmlformats.org/officeDocument/2006/relationships/hyperlink" Target="https://www.youtube.com/watch?v=1CTdrWFNkGo" TargetMode="External"/><Relationship Id="rId252" Type="http://schemas.openxmlformats.org/officeDocument/2006/relationships/hyperlink" Target="https://drive.google.com/file/d/1XDTu7cQR2NEsFgF67PSqMSa5N0Ftlk1o/view?usp=drive_link" TargetMode="External"/><Relationship Id="rId251" Type="http://schemas.openxmlformats.org/officeDocument/2006/relationships/hyperlink" Target="https://www.youtube.com/watch?v=MUnEHDqWaRo" TargetMode="External"/><Relationship Id="rId250" Type="http://schemas.openxmlformats.org/officeDocument/2006/relationships/hyperlink" Target="https://www.youtube.com/watch?v=jhydxvtJKPo" TargetMode="External"/><Relationship Id="rId257" Type="http://schemas.openxmlformats.org/officeDocument/2006/relationships/hyperlink" Target="https://www.youtube.com/watch?v=k4FaMEMfSxM" TargetMode="External"/><Relationship Id="rId256" Type="http://schemas.openxmlformats.org/officeDocument/2006/relationships/hyperlink" Target="https://www.youtube.com/watch?v=N_J5SeI_62U" TargetMode="External"/><Relationship Id="rId255" Type="http://schemas.openxmlformats.org/officeDocument/2006/relationships/hyperlink" Target="https://drive.google.com/file/d/1wbOBWOmNMjE4ewyFQqsh54uN1MTY3l7X/view?usp=drive_link" TargetMode="External"/><Relationship Id="rId254" Type="http://schemas.openxmlformats.org/officeDocument/2006/relationships/hyperlink" Target="https://www.youtube.com/watch?v=8EG_rWx4DIc" TargetMode="External"/><Relationship Id="rId293" Type="http://schemas.openxmlformats.org/officeDocument/2006/relationships/hyperlink" Target="https://www.youtube.com/watch?v=7qi1NenGgwc" TargetMode="External"/><Relationship Id="rId292" Type="http://schemas.openxmlformats.org/officeDocument/2006/relationships/hyperlink" Target="https://www.youtube.com/watch?v=INZNifEXOcQ" TargetMode="External"/><Relationship Id="rId291" Type="http://schemas.openxmlformats.org/officeDocument/2006/relationships/hyperlink" Target="https://drive.google.com/file/d/1eqb1NvZhcvnZvpjBfS1rNZ3BfHw_j6e3/view?usp=drive_link" TargetMode="External"/><Relationship Id="rId290" Type="http://schemas.openxmlformats.org/officeDocument/2006/relationships/hyperlink" Target="https://www.youtube.com/watch?v=fglZtg7yNvQ" TargetMode="External"/><Relationship Id="rId286" Type="http://schemas.openxmlformats.org/officeDocument/2006/relationships/hyperlink" Target="https://www.youtube.com/watch?v=_0nDUXO0k7o" TargetMode="External"/><Relationship Id="rId285" Type="http://schemas.openxmlformats.org/officeDocument/2006/relationships/hyperlink" Target="https://drive.google.com/file/d/1v0KK0UPwyYJJw7ntcm1gzYm9HhRDACXY/view?usp=drive_link" TargetMode="External"/><Relationship Id="rId284" Type="http://schemas.openxmlformats.org/officeDocument/2006/relationships/hyperlink" Target="https://www.youtube.com/watch?v=Pg3OE9LUGsg" TargetMode="External"/><Relationship Id="rId283" Type="http://schemas.openxmlformats.org/officeDocument/2006/relationships/hyperlink" Target="https://www.youtube.com/watch?v=ibdidr-bEvI" TargetMode="External"/><Relationship Id="rId289" Type="http://schemas.openxmlformats.org/officeDocument/2006/relationships/hyperlink" Target="https://www.youtube.com/watch?v=qyqamIpB6dE" TargetMode="External"/><Relationship Id="rId288" Type="http://schemas.openxmlformats.org/officeDocument/2006/relationships/hyperlink" Target="https://drive.google.com/file/d/1PHPYVNshGPuBZJrwdQh4a9CoFhkROuva/view?usp=drive_link" TargetMode="External"/><Relationship Id="rId287" Type="http://schemas.openxmlformats.org/officeDocument/2006/relationships/hyperlink" Target="https://www.youtube.com/watch?v=UmVptwoIm_s" TargetMode="External"/><Relationship Id="rId282" Type="http://schemas.openxmlformats.org/officeDocument/2006/relationships/hyperlink" Target="https://drive.google.com/file/d/1dpY18q-maauq5hYs0JXcBbhglJx1_irW/view?usp=drive_link" TargetMode="External"/><Relationship Id="rId281" Type="http://schemas.openxmlformats.org/officeDocument/2006/relationships/hyperlink" Target="https://www.youtube.com/watch?v=3rhw6deMeIs" TargetMode="External"/><Relationship Id="rId280" Type="http://schemas.openxmlformats.org/officeDocument/2006/relationships/hyperlink" Target="https://www.youtube.com/watch?v=BrLbtCnrPaA" TargetMode="External"/><Relationship Id="rId275" Type="http://schemas.openxmlformats.org/officeDocument/2006/relationships/hyperlink" Target="https://www.youtube.com/watch?v=veaZstOcRyc" TargetMode="External"/><Relationship Id="rId274" Type="http://schemas.openxmlformats.org/officeDocument/2006/relationships/hyperlink" Target="https://www.youtube.com/watch?v=QKXeZFwFPS0" TargetMode="External"/><Relationship Id="rId273" Type="http://schemas.openxmlformats.org/officeDocument/2006/relationships/hyperlink" Target="https://drive.google.com/file/d/1G2kXC5L0pjg9_2ipbu15Ej2BjU57lAcy/view?usp=drive_link" TargetMode="External"/><Relationship Id="rId272" Type="http://schemas.openxmlformats.org/officeDocument/2006/relationships/hyperlink" Target="https://www.youtube.com/watch?v=uegDUjbmfxQ" TargetMode="External"/><Relationship Id="rId279" Type="http://schemas.openxmlformats.org/officeDocument/2006/relationships/hyperlink" Target="https://drive.google.com/file/d/17qGkHTPEffyUdUXRgBmKp9u3TvSlvMYX/view?usp=drive_link" TargetMode="External"/><Relationship Id="rId278" Type="http://schemas.openxmlformats.org/officeDocument/2006/relationships/hyperlink" Target="https://www.youtube.com/watch?v=Ux2rlsropug" TargetMode="External"/><Relationship Id="rId277" Type="http://schemas.openxmlformats.org/officeDocument/2006/relationships/hyperlink" Target="https://www.youtube.com/watch?v=UrfLAlk2b_8" TargetMode="External"/><Relationship Id="rId276" Type="http://schemas.openxmlformats.org/officeDocument/2006/relationships/hyperlink" Target="https://drive.google.com/file/d/1--z64tvDM9JnfzoKeFFPJoYVv8K6WnhJ/view?usp=drive_link" TargetMode="External"/><Relationship Id="rId629" Type="http://schemas.openxmlformats.org/officeDocument/2006/relationships/hyperlink" Target="https://www.youtube.com/watch?v=cBkV1oWnsxQ" TargetMode="External"/><Relationship Id="rId624" Type="http://schemas.openxmlformats.org/officeDocument/2006/relationships/hyperlink" Target="https://drive.google.com/file/d/1hTpwlEUeQYcadF-sEolmHE1BdihxpUJc/view?usp=drive_link" TargetMode="External"/><Relationship Id="rId623" Type="http://schemas.openxmlformats.org/officeDocument/2006/relationships/hyperlink" Target="https://www.youtube.com/watch?v=zjEuMv3MFXs" TargetMode="External"/><Relationship Id="rId622" Type="http://schemas.openxmlformats.org/officeDocument/2006/relationships/hyperlink" Target="https://www.youtube.com/watch?v=0w9R_foNLrg" TargetMode="External"/><Relationship Id="rId621" Type="http://schemas.openxmlformats.org/officeDocument/2006/relationships/hyperlink" Target="https://drive.google.com/file/d/18cSY35vFQoz4USiwzaTR9PtpCda_lky0/view?usp=drive_link" TargetMode="External"/><Relationship Id="rId628" Type="http://schemas.openxmlformats.org/officeDocument/2006/relationships/hyperlink" Target="https://www.youtube.com/watch?v=EdYyuUUY-nc" TargetMode="External"/><Relationship Id="rId627" Type="http://schemas.openxmlformats.org/officeDocument/2006/relationships/hyperlink" Target="https://drive.google.com/file/d/1-SU7m53Jrtp-asd_Zf4P4B2qTLzlvMbi/view?usp=drive_link" TargetMode="External"/><Relationship Id="rId626" Type="http://schemas.openxmlformats.org/officeDocument/2006/relationships/hyperlink" Target="https://www.youtube.com/watch?v=jr8wWr_SATU" TargetMode="External"/><Relationship Id="rId625" Type="http://schemas.openxmlformats.org/officeDocument/2006/relationships/hyperlink" Target="https://www.youtube.com/watch?v=hD4ySbQYYyA" TargetMode="External"/><Relationship Id="rId620" Type="http://schemas.openxmlformats.org/officeDocument/2006/relationships/hyperlink" Target="https://www.youtube.com/watch?v=syXcyTxmgNc" TargetMode="External"/><Relationship Id="rId619" Type="http://schemas.openxmlformats.org/officeDocument/2006/relationships/hyperlink" Target="https://www.youtube.com/watch?v=1V9wVmO0Tfg" TargetMode="External"/><Relationship Id="rId618" Type="http://schemas.openxmlformats.org/officeDocument/2006/relationships/hyperlink" Target="https://drive.google.com/file/d/1wKOyFZsQhhdeMSfgcp9nDnQz_ilLPCwu/view?usp=drive_link" TargetMode="External"/><Relationship Id="rId613" Type="http://schemas.openxmlformats.org/officeDocument/2006/relationships/hyperlink" Target="https://www.youtube.com/watch?v=sxbPwl_KRuA" TargetMode="External"/><Relationship Id="rId612" Type="http://schemas.openxmlformats.org/officeDocument/2006/relationships/hyperlink" Target="https://drive.google.com/file/d/190uJkx4wyxeLcz1CLm92SrutjJ7zNan-/view?usp=drive_link" TargetMode="External"/><Relationship Id="rId611" Type="http://schemas.openxmlformats.org/officeDocument/2006/relationships/hyperlink" Target="https://www.youtube.com/watch?v=ct87yT83zX0" TargetMode="External"/><Relationship Id="rId610" Type="http://schemas.openxmlformats.org/officeDocument/2006/relationships/hyperlink" Target="https://www.youtube.com/watch?v=mx2M_ZKXM_c" TargetMode="External"/><Relationship Id="rId617" Type="http://schemas.openxmlformats.org/officeDocument/2006/relationships/hyperlink" Target="https://www.youtube.com/watch?v=Qf6cyWv3aLA" TargetMode="External"/><Relationship Id="rId616" Type="http://schemas.openxmlformats.org/officeDocument/2006/relationships/hyperlink" Target="https://www.youtube.com/watch?v=2-1Sb1fa1W4" TargetMode="External"/><Relationship Id="rId615" Type="http://schemas.openxmlformats.org/officeDocument/2006/relationships/hyperlink" Target="https://drive.google.com/file/d/1b1XciHnxgNb2-6vNiDoco9BoifMPytxm/view?usp=drive_link" TargetMode="External"/><Relationship Id="rId614" Type="http://schemas.openxmlformats.org/officeDocument/2006/relationships/hyperlink" Target="https://www.youtube.com/watch?v=1SGBP67cbDs" TargetMode="External"/><Relationship Id="rId646" Type="http://schemas.openxmlformats.org/officeDocument/2006/relationships/hyperlink" Target="https://www.youtube.com/watch?v=4LmIyMyAuN0" TargetMode="External"/><Relationship Id="rId645" Type="http://schemas.openxmlformats.org/officeDocument/2006/relationships/hyperlink" Target="https://drive.google.com/file/d/1YpmOpRWEnKPn_IMK5t6OhoR2pBu3Aw8H/view?usp=drive_link" TargetMode="External"/><Relationship Id="rId644" Type="http://schemas.openxmlformats.org/officeDocument/2006/relationships/hyperlink" Target="https://www.youtube.com/watch?v=CbeHh27zAmE" TargetMode="External"/><Relationship Id="rId643" Type="http://schemas.openxmlformats.org/officeDocument/2006/relationships/hyperlink" Target="https://www.youtube.com/watch?v=DxkkAHnqlpY" TargetMode="External"/><Relationship Id="rId649" Type="http://schemas.openxmlformats.org/officeDocument/2006/relationships/hyperlink" Target="https://www.youtube.com/watch?v=QXYbGZ3T3_k" TargetMode="External"/><Relationship Id="rId648" Type="http://schemas.openxmlformats.org/officeDocument/2006/relationships/hyperlink" Target="https://drive.google.com/file/d/1IbHcPt8bdzhd9hgbXuJFWqvOBo8c1wME/view?usp=drive_link" TargetMode="External"/><Relationship Id="rId647" Type="http://schemas.openxmlformats.org/officeDocument/2006/relationships/hyperlink" Target="https://www.youtube.com/watch?v=uNb-8NnwoSM" TargetMode="External"/><Relationship Id="rId642" Type="http://schemas.openxmlformats.org/officeDocument/2006/relationships/hyperlink" Target="https://drive.google.com/file/d/1FllmnAuwKYh8cyMGvtDjCYO1sqky2I9N/view?usp=drive_link" TargetMode="External"/><Relationship Id="rId641" Type="http://schemas.openxmlformats.org/officeDocument/2006/relationships/hyperlink" Target="https://www.youtube.com/watch?v=mBC6XvK9Z58" TargetMode="External"/><Relationship Id="rId640" Type="http://schemas.openxmlformats.org/officeDocument/2006/relationships/hyperlink" Target="https://www.youtube.com/watch?v=JoL2pO3O0rg" TargetMode="External"/><Relationship Id="rId635" Type="http://schemas.openxmlformats.org/officeDocument/2006/relationships/hyperlink" Target="https://www.youtube.com/watch?v=0b3ZIangj34" TargetMode="External"/><Relationship Id="rId634" Type="http://schemas.openxmlformats.org/officeDocument/2006/relationships/hyperlink" Target="https://www.youtube.com/watch?v=UhIwMAhZpCo" TargetMode="External"/><Relationship Id="rId633" Type="http://schemas.openxmlformats.org/officeDocument/2006/relationships/hyperlink" Target="https://drive.google.com/file/d/1PzOk8wicxjCxNebAuWgrOo1iGnMzE4XB/view?usp=drive_link" TargetMode="External"/><Relationship Id="rId632" Type="http://schemas.openxmlformats.org/officeDocument/2006/relationships/hyperlink" Target="https://www.youtube.com/watch?v=VvDgo5jF2WM" TargetMode="External"/><Relationship Id="rId639" Type="http://schemas.openxmlformats.org/officeDocument/2006/relationships/hyperlink" Target="https://drive.google.com/file/d/1446pWR1gmc2HZ5PTJUHz3O6s_5v0WsyQ/view?usp=drive_link" TargetMode="External"/><Relationship Id="rId638" Type="http://schemas.openxmlformats.org/officeDocument/2006/relationships/hyperlink" Target="https://www.youtube.com/watch?v=rhegy0HSyok" TargetMode="External"/><Relationship Id="rId637" Type="http://schemas.openxmlformats.org/officeDocument/2006/relationships/hyperlink" Target="https://www.youtube.com/watch?v=qOwCpnQsDLM" TargetMode="External"/><Relationship Id="rId636" Type="http://schemas.openxmlformats.org/officeDocument/2006/relationships/hyperlink" Target="https://drive.google.com/file/d/1_qrQxt0JPCBAQky0A7jpz5JL3ilwQyaP/view?usp=drive_link" TargetMode="External"/><Relationship Id="rId631" Type="http://schemas.openxmlformats.org/officeDocument/2006/relationships/hyperlink" Target="https://www.youtube.com/watch?v=w3IKEa_GOYs" TargetMode="External"/><Relationship Id="rId630" Type="http://schemas.openxmlformats.org/officeDocument/2006/relationships/hyperlink" Target="https://drive.google.com/file/d/1W-Upz9UEEvG9kHMjl68oOZ_fx5uPn-ph/view" TargetMode="External"/><Relationship Id="rId609" Type="http://schemas.openxmlformats.org/officeDocument/2006/relationships/hyperlink" Target="https://drive.google.com/file/d/1FsZJ0PBsPIucDdyG6AKQ_0r3dSzE79z8/view?usp=drive_link" TargetMode="External"/><Relationship Id="rId608" Type="http://schemas.openxmlformats.org/officeDocument/2006/relationships/hyperlink" Target="https://www.youtube.com/watch?v=ecMAzXHFHxw" TargetMode="External"/><Relationship Id="rId607" Type="http://schemas.openxmlformats.org/officeDocument/2006/relationships/hyperlink" Target="https://www.youtube.com/watch?v=6nVysrZQnOQ" TargetMode="External"/><Relationship Id="rId602" Type="http://schemas.openxmlformats.org/officeDocument/2006/relationships/hyperlink" Target="https://www.youtube.com/watch?v=IMGZrNdxR_c" TargetMode="External"/><Relationship Id="rId601" Type="http://schemas.openxmlformats.org/officeDocument/2006/relationships/hyperlink" Target="https://www.youtube.com/watch?v=FEF6PxWOvsk" TargetMode="External"/><Relationship Id="rId600" Type="http://schemas.openxmlformats.org/officeDocument/2006/relationships/hyperlink" Target="https://drive.google.com/file/d/10QcXinCKe0wRJ6XoFzWY7bhdTzEg9BX7/view?usp=drive_link" TargetMode="External"/><Relationship Id="rId606" Type="http://schemas.openxmlformats.org/officeDocument/2006/relationships/hyperlink" Target="https://drive.google.com/file/d/15nrn546ZLG4jk-Tt29kSl1CpkptNliQm/view?usp=drive_link" TargetMode="External"/><Relationship Id="rId605" Type="http://schemas.openxmlformats.org/officeDocument/2006/relationships/hyperlink" Target="https://www.youtube.com/watch?v=MhCwa89UgzQ" TargetMode="External"/><Relationship Id="rId604" Type="http://schemas.openxmlformats.org/officeDocument/2006/relationships/hyperlink" Target="https://www.youtube.com/watch?v=eUF59jCFcyQ" TargetMode="External"/><Relationship Id="rId603" Type="http://schemas.openxmlformats.org/officeDocument/2006/relationships/hyperlink" Target="https://drive.google.com/file/d/1bVXIO8ZtCGO_A_meSGoFhTkgHjmip849/view?usp=drive_link" TargetMode="External"/><Relationship Id="rId1059" Type="http://schemas.openxmlformats.org/officeDocument/2006/relationships/hyperlink" Target="https://drive.google.com/file/d/1UhsYWaUrCo79dXC3MW4Ju-JmqO_jC_el/view?usp=drive_link" TargetMode="External"/><Relationship Id="rId228" Type="http://schemas.openxmlformats.org/officeDocument/2006/relationships/hyperlink" Target="https://drive.google.com/file/d/1pTHSV7pBigaQ_56NhlKZZfC0vZ8kbAES/view?usp=drive_link" TargetMode="External"/><Relationship Id="rId227" Type="http://schemas.openxmlformats.org/officeDocument/2006/relationships/hyperlink" Target="https://www.youtube.com/watch?v=3EltS6LZuf0" TargetMode="External"/><Relationship Id="rId226" Type="http://schemas.openxmlformats.org/officeDocument/2006/relationships/hyperlink" Target="https://www.youtube.com/watch?v=vKsxswK3RFg" TargetMode="External"/><Relationship Id="rId225" Type="http://schemas.openxmlformats.org/officeDocument/2006/relationships/hyperlink" Target="https://drive.google.com/file/d/1B04KO9cLNa7Scky9mIpr78PJHxc9EHKu/view?usp=drive_link" TargetMode="External"/><Relationship Id="rId229" Type="http://schemas.openxmlformats.org/officeDocument/2006/relationships/hyperlink" Target="https://www.youtube.com/watch?v=ou9YMWlJgkE" TargetMode="External"/><Relationship Id="rId1050" Type="http://schemas.openxmlformats.org/officeDocument/2006/relationships/hyperlink" Target="https://drive.google.com/file/d/1hwp08hOMy7NBf570jtRuMSirlLbJjOC7/view?usp=drive_link" TargetMode="External"/><Relationship Id="rId220" Type="http://schemas.openxmlformats.org/officeDocument/2006/relationships/hyperlink" Target="https://www.youtube.com/watch?v=oNgo9bbDi7Q" TargetMode="External"/><Relationship Id="rId1051" Type="http://schemas.openxmlformats.org/officeDocument/2006/relationships/hyperlink" Target="https://www.youtube.com/watch?v=V8Vgn7s--M4" TargetMode="External"/><Relationship Id="rId1052" Type="http://schemas.openxmlformats.org/officeDocument/2006/relationships/hyperlink" Target="https://www.youtube.com/watch?v=adUfbd2RivY" TargetMode="External"/><Relationship Id="rId1053" Type="http://schemas.openxmlformats.org/officeDocument/2006/relationships/hyperlink" Target="https://drive.google.com/file/d/1XW77dwrKLQ9gSs3yjJqdg8n2_ZNRfsNE/view?usp=drive_link" TargetMode="External"/><Relationship Id="rId1054" Type="http://schemas.openxmlformats.org/officeDocument/2006/relationships/hyperlink" Target="https://www.youtube.com/watch?v=gT0IqL1dyyk" TargetMode="External"/><Relationship Id="rId224" Type="http://schemas.openxmlformats.org/officeDocument/2006/relationships/hyperlink" Target="https://www.youtube.com/watch?v=8bvgfKaUQ2s" TargetMode="External"/><Relationship Id="rId1055" Type="http://schemas.openxmlformats.org/officeDocument/2006/relationships/hyperlink" Target="https://www.youtube.com/watch?v=BCVZhM9a3A0" TargetMode="External"/><Relationship Id="rId223" Type="http://schemas.openxmlformats.org/officeDocument/2006/relationships/hyperlink" Target="https://www.youtube.com/watch?v=A-0EWBCxikg" TargetMode="External"/><Relationship Id="rId1056" Type="http://schemas.openxmlformats.org/officeDocument/2006/relationships/hyperlink" Target="https://drive.google.com/file/d/1kB7DoC5UN9P0u1GmQM-W-Qcgu-lNP0WF/view?usp=drive_link" TargetMode="External"/><Relationship Id="rId222" Type="http://schemas.openxmlformats.org/officeDocument/2006/relationships/hyperlink" Target="https://drive.google.com/file/d/12zpg61dJXKjbeili0aUWq7unLyi3vI5_/view?usp=drive_link" TargetMode="External"/><Relationship Id="rId1057" Type="http://schemas.openxmlformats.org/officeDocument/2006/relationships/hyperlink" Target="https://www.youtube.com/watch?v=Ca91iOVGd9A" TargetMode="External"/><Relationship Id="rId221" Type="http://schemas.openxmlformats.org/officeDocument/2006/relationships/hyperlink" Target="https://www.youtube.com/watch?v=TKFMnGSz9zE" TargetMode="External"/><Relationship Id="rId1058" Type="http://schemas.openxmlformats.org/officeDocument/2006/relationships/hyperlink" Target="https://www.youtube.com/watch?v=f7lTrsdbdlM" TargetMode="External"/><Relationship Id="rId1048" Type="http://schemas.openxmlformats.org/officeDocument/2006/relationships/hyperlink" Target="https://www.youtube.com/watch?v=eN02dDI5Ml4" TargetMode="External"/><Relationship Id="rId1049" Type="http://schemas.openxmlformats.org/officeDocument/2006/relationships/hyperlink" Target="https://www.youtube.com/watch?v=i_u4E6eThj8" TargetMode="External"/><Relationship Id="rId217" Type="http://schemas.openxmlformats.org/officeDocument/2006/relationships/hyperlink" Target="https://www.youtube.com/watch?v=5-ZFOhHQS68" TargetMode="External"/><Relationship Id="rId216" Type="http://schemas.openxmlformats.org/officeDocument/2006/relationships/hyperlink" Target="https://drive.google.com/file/d/18rKm9KtaIbg9VRXFiOsKcBIDtp0O8hCM/view?usp=drive_link" TargetMode="External"/><Relationship Id="rId215" Type="http://schemas.openxmlformats.org/officeDocument/2006/relationships/hyperlink" Target="https://www.youtube.com/watch?v=K1EAfEXVl5s" TargetMode="External"/><Relationship Id="rId699" Type="http://schemas.openxmlformats.org/officeDocument/2006/relationships/hyperlink" Target="https://drive.google.com/file/d/1JbGjE1ANKxWaiILeGkJ6rBVlIns663WJ/view?usp=drive_link" TargetMode="External"/><Relationship Id="rId214" Type="http://schemas.openxmlformats.org/officeDocument/2006/relationships/hyperlink" Target="https://www.youtube.com/watch?v=snw0BrCBQYQ" TargetMode="External"/><Relationship Id="rId698" Type="http://schemas.openxmlformats.org/officeDocument/2006/relationships/hyperlink" Target="https://www.youtube.com/watch?v=qlBqsZrJbB8" TargetMode="External"/><Relationship Id="rId219" Type="http://schemas.openxmlformats.org/officeDocument/2006/relationships/hyperlink" Target="https://drive.google.com/file/d/1szEYa9egr4e2zVCPI6ZeOAJX5-2XI9bk/view" TargetMode="External"/><Relationship Id="rId218" Type="http://schemas.openxmlformats.org/officeDocument/2006/relationships/hyperlink" Target="https://www.youtube.com/watch?v=-6GBdsNSkls" TargetMode="External"/><Relationship Id="rId693" Type="http://schemas.openxmlformats.org/officeDocument/2006/relationships/hyperlink" Target="https://drive.google.com/file/d/1JMJXeHSF1k-EynA7dy6l3trUDBZEE2Xc/view?usp=drive_link" TargetMode="External"/><Relationship Id="rId1040" Type="http://schemas.openxmlformats.org/officeDocument/2006/relationships/hyperlink" Target="https://www.youtube.com/watch?v=2w92zeK1Hdc" TargetMode="External"/><Relationship Id="rId692" Type="http://schemas.openxmlformats.org/officeDocument/2006/relationships/hyperlink" Target="https://www.youtube.com/watch?v=xNLEIJX2idU" TargetMode="External"/><Relationship Id="rId1041" Type="http://schemas.openxmlformats.org/officeDocument/2006/relationships/hyperlink" Target="https://drive.google.com/file/d/1c6o9YVQbwIRt_QRQH_TPBThfYMZuasrm/view?usp=drive_link" TargetMode="External"/><Relationship Id="rId691" Type="http://schemas.openxmlformats.org/officeDocument/2006/relationships/hyperlink" Target="https://www.youtube.com/watch?v=D1eibbfAEVk" TargetMode="External"/><Relationship Id="rId1042" Type="http://schemas.openxmlformats.org/officeDocument/2006/relationships/hyperlink" Target="https://www.youtube.com/watch?v=9WZM68aVnGk" TargetMode="External"/><Relationship Id="rId690" Type="http://schemas.openxmlformats.org/officeDocument/2006/relationships/hyperlink" Target="https://drive.google.com/file/d/1JRZgPr7HLr7Sr7-KlpYi-ugXjohz7u-F/view?usp=drive_link" TargetMode="External"/><Relationship Id="rId1043" Type="http://schemas.openxmlformats.org/officeDocument/2006/relationships/hyperlink" Target="https://www.youtube.com/watch?v=4tyLwa-5Uh0" TargetMode="External"/><Relationship Id="rId213" Type="http://schemas.openxmlformats.org/officeDocument/2006/relationships/hyperlink" Target="https://drive.google.com/file/d/1UXdM3cy5AlPL1Tl_j7oQPd_wsRfzqN2c/view?usp=drive_link" TargetMode="External"/><Relationship Id="rId697" Type="http://schemas.openxmlformats.org/officeDocument/2006/relationships/hyperlink" Target="https://www.youtube.com/watch?v=hHteUIS0OFY" TargetMode="External"/><Relationship Id="rId1044" Type="http://schemas.openxmlformats.org/officeDocument/2006/relationships/hyperlink" Target="https://drive.google.com/file/d/195YE3-R6vA28e5UVPU6R5bZRWKGXF3kl/view?usp=drive_link" TargetMode="External"/><Relationship Id="rId212" Type="http://schemas.openxmlformats.org/officeDocument/2006/relationships/hyperlink" Target="https://www.youtube.com/watch?v=KEhdt6Vve1s" TargetMode="External"/><Relationship Id="rId696" Type="http://schemas.openxmlformats.org/officeDocument/2006/relationships/hyperlink" Target="https://drive.google.com/file/d/1Jg7zLhnZKd-fAYEyhwEKIQHpHT2o-rO1/view?usp=drive_link" TargetMode="External"/><Relationship Id="rId1045" Type="http://schemas.openxmlformats.org/officeDocument/2006/relationships/hyperlink" Target="https://www.youtube.com/watch?v=VlaGxYjnoPY" TargetMode="External"/><Relationship Id="rId211" Type="http://schemas.openxmlformats.org/officeDocument/2006/relationships/hyperlink" Target="https://www.youtube.com/watch?v=-h_x8TwC1ik" TargetMode="External"/><Relationship Id="rId695" Type="http://schemas.openxmlformats.org/officeDocument/2006/relationships/hyperlink" Target="https://www.youtube.com/watch?v=XZnZtF4PgJI" TargetMode="External"/><Relationship Id="rId1046" Type="http://schemas.openxmlformats.org/officeDocument/2006/relationships/hyperlink" Target="https://www.youtube.com/watch?v=C9x-5sz2-kE" TargetMode="External"/><Relationship Id="rId210" Type="http://schemas.openxmlformats.org/officeDocument/2006/relationships/hyperlink" Target="https://drive.google.com/file/d/1PWlvMlXZ2kuFnkZDtnmJMoqy698ZNk5T/view?usp=drive_link" TargetMode="External"/><Relationship Id="rId694" Type="http://schemas.openxmlformats.org/officeDocument/2006/relationships/hyperlink" Target="https://www.youtube.com/watch?v=axB6uhEx628" TargetMode="External"/><Relationship Id="rId1047" Type="http://schemas.openxmlformats.org/officeDocument/2006/relationships/hyperlink" Target="https://drive.google.com/file/d/1D9kWw7luPH6MpBpvUPce7XdnupovHFvG/view?usp=drive_link" TargetMode="External"/><Relationship Id="rId249" Type="http://schemas.openxmlformats.org/officeDocument/2006/relationships/hyperlink" Target="https://drive.google.com/file/d/1djgHcoRoWsytCQMSLqN7eiv6sslzrseb/view?usp=drive_link" TargetMode="External"/><Relationship Id="rId248" Type="http://schemas.openxmlformats.org/officeDocument/2006/relationships/hyperlink" Target="https://www.youtube.com/watch?v=Aik7sQpxQFg" TargetMode="External"/><Relationship Id="rId247" Type="http://schemas.openxmlformats.org/officeDocument/2006/relationships/hyperlink" Target="https://www.youtube.com/watch?v=24vtg9Ehr0Q" TargetMode="External"/><Relationship Id="rId1070" Type="http://schemas.openxmlformats.org/officeDocument/2006/relationships/hyperlink" Target="https://www.youtube.com/watch?v=ESJnxg4wXEM" TargetMode="External"/><Relationship Id="rId1071" Type="http://schemas.openxmlformats.org/officeDocument/2006/relationships/hyperlink" Target="https://drive.google.com/file/d/1tBPPkK2QlvX2MsVRRVjp73STAp5vNBxQ/view?usp=drive_link" TargetMode="External"/><Relationship Id="rId1072" Type="http://schemas.openxmlformats.org/officeDocument/2006/relationships/hyperlink" Target="https://www.youtube.com/watch?v=q_mEFtOGESA" TargetMode="External"/><Relationship Id="rId242" Type="http://schemas.openxmlformats.org/officeDocument/2006/relationships/hyperlink" Target="https://www.youtube.com/watch?v=FiEsrpMYNSo" TargetMode="External"/><Relationship Id="rId1073" Type="http://schemas.openxmlformats.org/officeDocument/2006/relationships/hyperlink" Target="https://www.youtube.com/watch?v=Kxerk9g98Jk" TargetMode="External"/><Relationship Id="rId241" Type="http://schemas.openxmlformats.org/officeDocument/2006/relationships/hyperlink" Target="https://www.youtube.com/watch?v=NunII3iPsR4" TargetMode="External"/><Relationship Id="rId1074" Type="http://schemas.openxmlformats.org/officeDocument/2006/relationships/hyperlink" Target="https://drive.google.com/file/d/1nO5yydUUPGxXcbrcA4kcEccL41497nAg/view?usp=drive_link" TargetMode="External"/><Relationship Id="rId240" Type="http://schemas.openxmlformats.org/officeDocument/2006/relationships/hyperlink" Target="https://drive.google.com/file/d/10Urq4GOlcBCe01BKFORk724JjYaWDwqp/view?usp=drive_link" TargetMode="External"/><Relationship Id="rId1075" Type="http://schemas.openxmlformats.org/officeDocument/2006/relationships/hyperlink" Target="https://www.youtube.com/watch?v=98-6WfdumZY" TargetMode="External"/><Relationship Id="rId1076" Type="http://schemas.openxmlformats.org/officeDocument/2006/relationships/hyperlink" Target="https://www.youtube.com/watch?v=EFZRWWd2FtU" TargetMode="External"/><Relationship Id="rId246" Type="http://schemas.openxmlformats.org/officeDocument/2006/relationships/hyperlink" Target="https://drive.google.com/file/d/1LdN1JJcQXhyUR1wTUsUXN5-E5HlhorNP/view?t=33" TargetMode="External"/><Relationship Id="rId1077" Type="http://schemas.openxmlformats.org/officeDocument/2006/relationships/hyperlink" Target="https://drive.google.com/file/d/15-NLHDhcxw7I7-3iZZvvA0sNKvqitfk1/view?usp=drive_link" TargetMode="External"/><Relationship Id="rId245" Type="http://schemas.openxmlformats.org/officeDocument/2006/relationships/hyperlink" Target="https://www.youtube.com/watch?v=SVDDMrxxug0" TargetMode="External"/><Relationship Id="rId1078" Type="http://schemas.openxmlformats.org/officeDocument/2006/relationships/hyperlink" Target="https://www.youtube.com/watch?v=zJtCmpH--70" TargetMode="External"/><Relationship Id="rId244" Type="http://schemas.openxmlformats.org/officeDocument/2006/relationships/hyperlink" Target="https://www.youtube.com/watch?v=nSOcHFahe2Q" TargetMode="External"/><Relationship Id="rId1079" Type="http://schemas.openxmlformats.org/officeDocument/2006/relationships/hyperlink" Target="https://www.youtube.com/watch?v=gP_dUtk18YE" TargetMode="External"/><Relationship Id="rId243" Type="http://schemas.openxmlformats.org/officeDocument/2006/relationships/hyperlink" Target="https://drive.google.com/file/d/1O3sjsJKnh_cgEUWJGQZAnWP6jVO_I7_9/view?usp=drive_link" TargetMode="External"/><Relationship Id="rId239" Type="http://schemas.openxmlformats.org/officeDocument/2006/relationships/hyperlink" Target="https://www.youtube.com/watch?v=17dwhm_ivPs" TargetMode="External"/><Relationship Id="rId238" Type="http://schemas.openxmlformats.org/officeDocument/2006/relationships/hyperlink" Target="https://www.youtube.com/watch?v=VwnSR8X8LrA" TargetMode="External"/><Relationship Id="rId237" Type="http://schemas.openxmlformats.org/officeDocument/2006/relationships/hyperlink" Target="https://drive.google.com/file/d/1l4LwQgVej_4jqGQ0gS6G0fSTj6e30ptF/view?usp=drive_link" TargetMode="External"/><Relationship Id="rId236" Type="http://schemas.openxmlformats.org/officeDocument/2006/relationships/hyperlink" Target="https://www.youtube.com/watch?v=LmxrXRRCpSk" TargetMode="External"/><Relationship Id="rId1060" Type="http://schemas.openxmlformats.org/officeDocument/2006/relationships/hyperlink" Target="https://www.youtube.com/watch?v=pI6iJg_W1ug" TargetMode="External"/><Relationship Id="rId1061" Type="http://schemas.openxmlformats.org/officeDocument/2006/relationships/hyperlink" Target="https://www.youtube.com/watch?v=mSrFmoI1_OE" TargetMode="External"/><Relationship Id="rId231" Type="http://schemas.openxmlformats.org/officeDocument/2006/relationships/hyperlink" Target="https://drive.google.com/file/d/1yLT1fFVYOtBipss12X_fmJhIc0U5JoHY/view?usp=drive_link" TargetMode="External"/><Relationship Id="rId1062" Type="http://schemas.openxmlformats.org/officeDocument/2006/relationships/hyperlink" Target="https://drive.google.com/file/d/1WM4x2PZX9KPFIpcICB171c0OeV5WV6Db/view?usp=drive_link" TargetMode="External"/><Relationship Id="rId230" Type="http://schemas.openxmlformats.org/officeDocument/2006/relationships/hyperlink" Target="https://www.youtube.com/watch?v=zRbouN9rQtU" TargetMode="External"/><Relationship Id="rId1063" Type="http://schemas.openxmlformats.org/officeDocument/2006/relationships/hyperlink" Target="https://www.youtube.com/watch?v=3fzGBo-zvkc" TargetMode="External"/><Relationship Id="rId1064" Type="http://schemas.openxmlformats.org/officeDocument/2006/relationships/hyperlink" Target="https://www.youtube.com/watch?v=HfdQzuKag0M" TargetMode="External"/><Relationship Id="rId1065" Type="http://schemas.openxmlformats.org/officeDocument/2006/relationships/hyperlink" Target="https://drive.google.com/file/d/108_G-awBwbDABiR4nLfja9Zui_KZ9RLf/view?usp=drive_link" TargetMode="External"/><Relationship Id="rId235" Type="http://schemas.openxmlformats.org/officeDocument/2006/relationships/hyperlink" Target="https://www.youtube.com/watch?v=8HXISImmGuQ" TargetMode="External"/><Relationship Id="rId1066" Type="http://schemas.openxmlformats.org/officeDocument/2006/relationships/hyperlink" Target="https://www.youtube.com/watch?v=LR-AYApQbNE" TargetMode="External"/><Relationship Id="rId234" Type="http://schemas.openxmlformats.org/officeDocument/2006/relationships/hyperlink" Target="https://drive.google.com/file/d/1XgzDiCbi76UZaNhLz65cZp8Lvi-8qWsJ/view?t=160" TargetMode="External"/><Relationship Id="rId1067" Type="http://schemas.openxmlformats.org/officeDocument/2006/relationships/hyperlink" Target="https://www.youtube.com/watch?v=5hQIvfLx7v8" TargetMode="External"/><Relationship Id="rId233" Type="http://schemas.openxmlformats.org/officeDocument/2006/relationships/hyperlink" Target="https://www.youtube.com/watch?v=6uzhMccXMBU" TargetMode="External"/><Relationship Id="rId1068" Type="http://schemas.openxmlformats.org/officeDocument/2006/relationships/hyperlink" Target="https://drive.google.com/file/d/17Lq744vk8ooBxXdnL01FWS8TKTEJ1nMF/view?usp=drive_link" TargetMode="External"/><Relationship Id="rId232" Type="http://schemas.openxmlformats.org/officeDocument/2006/relationships/hyperlink" Target="https://www.youtube.com/watch?v=FOVa9YQc4Fs" TargetMode="External"/><Relationship Id="rId1069" Type="http://schemas.openxmlformats.org/officeDocument/2006/relationships/hyperlink" Target="https://www.youtube.com/watch?v=lSnfbcBETCM" TargetMode="External"/><Relationship Id="rId1015" Type="http://schemas.openxmlformats.org/officeDocument/2006/relationships/hyperlink" Target="https://www.youtube.com/watch?v=kLWXLbciobw" TargetMode="External"/><Relationship Id="rId1016" Type="http://schemas.openxmlformats.org/officeDocument/2006/relationships/hyperlink" Target="https://www.youtube.com/watch?v=wZNha5vReB0" TargetMode="External"/><Relationship Id="rId1017" Type="http://schemas.openxmlformats.org/officeDocument/2006/relationships/hyperlink" Target="https://drive.google.com/file/d/1s2np1u2_ARoNrlJKeLIBz8Tiy_OSS-fF/view?usp=drive_link" TargetMode="External"/><Relationship Id="rId1018" Type="http://schemas.openxmlformats.org/officeDocument/2006/relationships/hyperlink" Target="https://www.youtube.com/watch?v=6M_bjRzyUn0" TargetMode="External"/><Relationship Id="rId1019" Type="http://schemas.openxmlformats.org/officeDocument/2006/relationships/hyperlink" Target="https://www.youtube.com/watch?v=l7_BYNIkpL8" TargetMode="External"/><Relationship Id="rId668" Type="http://schemas.openxmlformats.org/officeDocument/2006/relationships/hyperlink" Target="https://www.youtube.com/watch?v=id1ObLqTa-U" TargetMode="External"/><Relationship Id="rId667" Type="http://schemas.openxmlformats.org/officeDocument/2006/relationships/hyperlink" Target="https://www.youtube.com/watch?v=X_3QAB3o4Vw" TargetMode="External"/><Relationship Id="rId666" Type="http://schemas.openxmlformats.org/officeDocument/2006/relationships/hyperlink" Target="https://drive.google.com/file/d/16mqxox2gNhZjYWOE8SPkvBWbRtDXIxJz/view?usp=drive_link" TargetMode="External"/><Relationship Id="rId665" Type="http://schemas.openxmlformats.org/officeDocument/2006/relationships/hyperlink" Target="https://www.youtube.com/watch?v=SJc_8H3XDu8" TargetMode="External"/><Relationship Id="rId669" Type="http://schemas.openxmlformats.org/officeDocument/2006/relationships/hyperlink" Target="https://drive.google.com/file/d/1Q8xbe80Oc0VK5g0SDeDC6oU8Q1TTUly0/view?usp=drive_link" TargetMode="External"/><Relationship Id="rId660" Type="http://schemas.openxmlformats.org/officeDocument/2006/relationships/hyperlink" Target="https://drive.google.com/file/d/1riwXo37uKd6_pMC889h-Rl1VxKIg8Ghv/view?usp=drive_link" TargetMode="External"/><Relationship Id="rId1010" Type="http://schemas.openxmlformats.org/officeDocument/2006/relationships/hyperlink" Target="https://www.youtube.com/watch?v=4Ceu9ZtPnlE" TargetMode="External"/><Relationship Id="rId664" Type="http://schemas.openxmlformats.org/officeDocument/2006/relationships/hyperlink" Target="https://www.youtube.com/watch?v=BWs-ONRDDG4" TargetMode="External"/><Relationship Id="rId1011" Type="http://schemas.openxmlformats.org/officeDocument/2006/relationships/hyperlink" Target="https://drive.google.com/file/d/15jLpGE8flgpsayxgA0MF3866nRuup9YW/view?usp=drive_link" TargetMode="External"/><Relationship Id="rId663" Type="http://schemas.openxmlformats.org/officeDocument/2006/relationships/hyperlink" Target="https://drive.google.com/file/d/1Vu87oMzx7wHRe9rN0legF4DxBJzgR9lp/view?usp=drive_link" TargetMode="External"/><Relationship Id="rId1012" Type="http://schemas.openxmlformats.org/officeDocument/2006/relationships/hyperlink" Target="https://www.youtube.com/watch?v=tLOWcfeJ-74" TargetMode="External"/><Relationship Id="rId662" Type="http://schemas.openxmlformats.org/officeDocument/2006/relationships/hyperlink" Target="https://www.youtube.com/watch?v=if5fr3jfJNo" TargetMode="External"/><Relationship Id="rId1013" Type="http://schemas.openxmlformats.org/officeDocument/2006/relationships/hyperlink" Target="https://www.youtube.com/watch?v=UHpsnASZst4" TargetMode="External"/><Relationship Id="rId661" Type="http://schemas.openxmlformats.org/officeDocument/2006/relationships/hyperlink" Target="https://www.youtube.com/watch?v=6zV3JEjLoyE" TargetMode="External"/><Relationship Id="rId1014" Type="http://schemas.openxmlformats.org/officeDocument/2006/relationships/hyperlink" Target="https://drive.google.com/file/d/1PTVygl247Z2IndupYfoRR_jAk_GC7pt9/view?usp=drive_link" TargetMode="External"/><Relationship Id="rId1004" Type="http://schemas.openxmlformats.org/officeDocument/2006/relationships/hyperlink" Target="https://www.youtube.com/watch?v=CPBTHpPx4Y4" TargetMode="External"/><Relationship Id="rId1005" Type="http://schemas.openxmlformats.org/officeDocument/2006/relationships/hyperlink" Target="https://drive.google.com/file/d/1ZEkTyROofIxupRqVzAKhNnZH3zK7J9c0/view" TargetMode="External"/><Relationship Id="rId1006" Type="http://schemas.openxmlformats.org/officeDocument/2006/relationships/hyperlink" Target="https://www.youtube.com/watch?v=d4bqNf37mBY" TargetMode="External"/><Relationship Id="rId1007" Type="http://schemas.openxmlformats.org/officeDocument/2006/relationships/hyperlink" Target="https://www.youtube.com/watch?v=N8kK727mlYg" TargetMode="External"/><Relationship Id="rId1008" Type="http://schemas.openxmlformats.org/officeDocument/2006/relationships/hyperlink" Target="https://drive.google.com/file/d/1KrSA5d9vQ8uz-SB0EJS-2WBhWdeIJHeZ/view" TargetMode="External"/><Relationship Id="rId1009" Type="http://schemas.openxmlformats.org/officeDocument/2006/relationships/hyperlink" Target="https://www.youtube.com/watch?v=ZcZQsj6YAgU" TargetMode="External"/><Relationship Id="rId657" Type="http://schemas.openxmlformats.org/officeDocument/2006/relationships/hyperlink" Target="https://drive.google.com/file/d/1v6D_pwDhmR83l_vF1FlJ2r3ozj_Lsp6q/view?usp=drive_link" TargetMode="External"/><Relationship Id="rId656" Type="http://schemas.openxmlformats.org/officeDocument/2006/relationships/hyperlink" Target="https://www.youtube.com/watch?v=oLfeod9x18I" TargetMode="External"/><Relationship Id="rId655" Type="http://schemas.openxmlformats.org/officeDocument/2006/relationships/hyperlink" Target="https://www.youtube.com/watch?v=omvNINaRdxg" TargetMode="External"/><Relationship Id="rId654" Type="http://schemas.openxmlformats.org/officeDocument/2006/relationships/hyperlink" Target="https://drive.google.com/file/d/1TzXysnO-X3Vrutr-E-BtJ3SAzykPudgC/view?usp=drive_link" TargetMode="External"/><Relationship Id="rId659" Type="http://schemas.openxmlformats.org/officeDocument/2006/relationships/hyperlink" Target="https://www.youtube.com/watch?v=Y7ZfTVkz-Ng" TargetMode="External"/><Relationship Id="rId658" Type="http://schemas.openxmlformats.org/officeDocument/2006/relationships/hyperlink" Target="https://www.youtube.com/watch?v=lVadjWOjvV8" TargetMode="External"/><Relationship Id="rId653" Type="http://schemas.openxmlformats.org/officeDocument/2006/relationships/hyperlink" Target="https://www.youtube.com/watch?v=EI_6evKK1dA" TargetMode="External"/><Relationship Id="rId1000" Type="http://schemas.openxmlformats.org/officeDocument/2006/relationships/hyperlink" Target="https://www.youtube.com/watch?v=Osl6HEDZZ-E" TargetMode="External"/><Relationship Id="rId652" Type="http://schemas.openxmlformats.org/officeDocument/2006/relationships/hyperlink" Target="https://www.youtube.com/watch?v=ETzUpoqZIHY" TargetMode="External"/><Relationship Id="rId1001" Type="http://schemas.openxmlformats.org/officeDocument/2006/relationships/hyperlink" Target="https://www.youtube.com/watch?v=nCGJhbuAiwk" TargetMode="External"/><Relationship Id="rId651" Type="http://schemas.openxmlformats.org/officeDocument/2006/relationships/hyperlink" Target="https://drive.google.com/file/d/18cphm6KYOOaPgwL6Yzh7QUT3urXcXP1E/view?usp=drive_link" TargetMode="External"/><Relationship Id="rId1002" Type="http://schemas.openxmlformats.org/officeDocument/2006/relationships/hyperlink" Target="https://drive.google.com/file/d/1H9eJvuzuLnIZPeSc5q0XqxBIm5hB8Wa0/view" TargetMode="External"/><Relationship Id="rId650" Type="http://schemas.openxmlformats.org/officeDocument/2006/relationships/hyperlink" Target="https://www.youtube.com/watch?v=K4amda-b6jg" TargetMode="External"/><Relationship Id="rId1003" Type="http://schemas.openxmlformats.org/officeDocument/2006/relationships/hyperlink" Target="https://www.youtube.com/watch?v=UQHT5RktlVk" TargetMode="External"/><Relationship Id="rId1037" Type="http://schemas.openxmlformats.org/officeDocument/2006/relationships/hyperlink" Target="https://www.youtube.com/watch?v=4MbxHstg05s" TargetMode="External"/><Relationship Id="rId1038" Type="http://schemas.openxmlformats.org/officeDocument/2006/relationships/hyperlink" Target="https://drive.google.com/file/d/1ghRzf9Cwdz_GU_E73UoZbaR60jJxF2Fi/view?usp=drive_link" TargetMode="External"/><Relationship Id="rId1039" Type="http://schemas.openxmlformats.org/officeDocument/2006/relationships/hyperlink" Target="https://www.youtube.com/watch?v=g1vMSwDJdxI" TargetMode="External"/><Relationship Id="rId206" Type="http://schemas.openxmlformats.org/officeDocument/2006/relationships/hyperlink" Target="https://www.youtube.com/watch?v=_Q9UZuf8ewg" TargetMode="External"/><Relationship Id="rId205" Type="http://schemas.openxmlformats.org/officeDocument/2006/relationships/hyperlink" Target="https://www.youtube.com/watch?v=RhUdv0jjfcE" TargetMode="External"/><Relationship Id="rId689" Type="http://schemas.openxmlformats.org/officeDocument/2006/relationships/hyperlink" Target="https://www.youtube.com/watch?v=L5N3V5K7nm0" TargetMode="External"/><Relationship Id="rId204" Type="http://schemas.openxmlformats.org/officeDocument/2006/relationships/hyperlink" Target="https://drive.google.com/file/d/1mRc09lOWvG3VAMld7GUKrP47U3tC494-/view?usp=drive_link" TargetMode="External"/><Relationship Id="rId688" Type="http://schemas.openxmlformats.org/officeDocument/2006/relationships/hyperlink" Target="https://www.youtube.com/watch?v=f8GK2oEN-uI" TargetMode="External"/><Relationship Id="rId203" Type="http://schemas.openxmlformats.org/officeDocument/2006/relationships/hyperlink" Target="https://www.youtube.com/watch?v=-fMAbTrlafE" TargetMode="External"/><Relationship Id="rId687" Type="http://schemas.openxmlformats.org/officeDocument/2006/relationships/hyperlink" Target="https://drive.google.com/file/d/1JVd-4Ix3sNdq_icdqJW0rMuKufmHiM_k/view?usp=drive_link" TargetMode="External"/><Relationship Id="rId209" Type="http://schemas.openxmlformats.org/officeDocument/2006/relationships/hyperlink" Target="https://www.youtube.com/watch?v=aFXUUHZWYi4" TargetMode="External"/><Relationship Id="rId208" Type="http://schemas.openxmlformats.org/officeDocument/2006/relationships/hyperlink" Target="https://www.youtube.com/watch?v=XtAB9GOfLiM" TargetMode="External"/><Relationship Id="rId207" Type="http://schemas.openxmlformats.org/officeDocument/2006/relationships/hyperlink" Target="https://drive.google.com/file/d/10Pd5_wEzjx6pswKEMcQN1o1QfFkycZXf/view?usp=drive_link" TargetMode="External"/><Relationship Id="rId682" Type="http://schemas.openxmlformats.org/officeDocument/2006/relationships/hyperlink" Target="https://www.youtube.com/watch?v=FK1s1-OJ5BE" TargetMode="External"/><Relationship Id="rId681" Type="http://schemas.openxmlformats.org/officeDocument/2006/relationships/hyperlink" Target="https://drive.google.com/file/d/1JLWxWP2mUyJ7ktn6k-4-7EpEJ9koVNX_/view?usp=drive_link" TargetMode="External"/><Relationship Id="rId1030" Type="http://schemas.openxmlformats.org/officeDocument/2006/relationships/hyperlink" Target="https://www.youtube.com/watch?v=xoUppFlif04" TargetMode="External"/><Relationship Id="rId680" Type="http://schemas.openxmlformats.org/officeDocument/2006/relationships/hyperlink" Target="https://www.youtube.com/watch?v=zB0sXOn5vyw" TargetMode="External"/><Relationship Id="rId1031" Type="http://schemas.openxmlformats.org/officeDocument/2006/relationships/hyperlink" Target="https://www.youtube.com/watch?v=7pFPy-9Dbr8" TargetMode="External"/><Relationship Id="rId1032" Type="http://schemas.openxmlformats.org/officeDocument/2006/relationships/hyperlink" Target="https://drive.google.com/file/d/1DdjSu0hXO0ETwQZV9Bmu3cl9bQ_6hbJk/view?usp=drive_link" TargetMode="External"/><Relationship Id="rId202" Type="http://schemas.openxmlformats.org/officeDocument/2006/relationships/hyperlink" Target="https://www.youtube.com/watch?v=jl_gQ-eL3xo" TargetMode="External"/><Relationship Id="rId686" Type="http://schemas.openxmlformats.org/officeDocument/2006/relationships/hyperlink" Target="https://www.youtube.com/watch?v=1oPxF4nSge8" TargetMode="External"/><Relationship Id="rId1033" Type="http://schemas.openxmlformats.org/officeDocument/2006/relationships/hyperlink" Target="https://www.youtube.com/watch?v=oqBHBO8cqLI" TargetMode="External"/><Relationship Id="rId201" Type="http://schemas.openxmlformats.org/officeDocument/2006/relationships/hyperlink" Target="https://drive.google.com/file/d/1z0kzmH4C5vatX8VW-ZVLrEpAaStbGcmM/view?usp=drive_link" TargetMode="External"/><Relationship Id="rId685" Type="http://schemas.openxmlformats.org/officeDocument/2006/relationships/hyperlink" Target="https://www.youtube.com/watch?v=Y0eWnOZpSpQ" TargetMode="External"/><Relationship Id="rId1034" Type="http://schemas.openxmlformats.org/officeDocument/2006/relationships/hyperlink" Target="https://www.youtube.com/watch?v=z3cdYiDKbKM" TargetMode="External"/><Relationship Id="rId200" Type="http://schemas.openxmlformats.org/officeDocument/2006/relationships/hyperlink" Target="https://www.youtube.com/watch?v=wPaFGdl7Yg0" TargetMode="External"/><Relationship Id="rId684" Type="http://schemas.openxmlformats.org/officeDocument/2006/relationships/hyperlink" Target="https://drive.google.com/file/d/1JHo3Fq2H9Zprry-QONVZuhQ8_C1XRL-n/view?usp=drive_link" TargetMode="External"/><Relationship Id="rId1035" Type="http://schemas.openxmlformats.org/officeDocument/2006/relationships/hyperlink" Target="https://drive.google.com/file/d/1FOzKEWIJo36EJ7Rof2IEesPn_RHdfXpZ/view?usp=drive_link" TargetMode="External"/><Relationship Id="rId683" Type="http://schemas.openxmlformats.org/officeDocument/2006/relationships/hyperlink" Target="https://www.youtube.com/watch?v=d1aC1eVJpOM" TargetMode="External"/><Relationship Id="rId1036" Type="http://schemas.openxmlformats.org/officeDocument/2006/relationships/hyperlink" Target="https://www.youtube.com/watch?v=c38H6UKt3_I" TargetMode="External"/><Relationship Id="rId1026" Type="http://schemas.openxmlformats.org/officeDocument/2006/relationships/hyperlink" Target="https://drive.google.com/file/d/1bFpdbv_KN7EIZo4vcM4N-EbylOskw6lT/view?usp=drive_link" TargetMode="External"/><Relationship Id="rId1027" Type="http://schemas.openxmlformats.org/officeDocument/2006/relationships/hyperlink" Target="https://www.youtube.com/watch?v=Nk2q-_jkJVs" TargetMode="External"/><Relationship Id="rId1028" Type="http://schemas.openxmlformats.org/officeDocument/2006/relationships/hyperlink" Target="https://www.youtube.com/watch?v=dGz4e3Jf4fY" TargetMode="External"/><Relationship Id="rId1029" Type="http://schemas.openxmlformats.org/officeDocument/2006/relationships/hyperlink" Target="https://drive.google.com/file/d/1TLD6FApi25swx-oMk4qjhIqQSOrL5z9w/view?usp=drive_link" TargetMode="External"/><Relationship Id="rId679" Type="http://schemas.openxmlformats.org/officeDocument/2006/relationships/hyperlink" Target="https://www.youtube.com/watch?v=6EdsBabSZ4g" TargetMode="External"/><Relationship Id="rId678" Type="http://schemas.openxmlformats.org/officeDocument/2006/relationships/hyperlink" Target="https://drive.google.com/file/d/1jgoFKNwRJEZJkMf8owU5ea2kUSVrqk8D/view" TargetMode="External"/><Relationship Id="rId677" Type="http://schemas.openxmlformats.org/officeDocument/2006/relationships/hyperlink" Target="https://www.youtube.com/watch?v=VtlsocywKQs" TargetMode="External"/><Relationship Id="rId676" Type="http://schemas.openxmlformats.org/officeDocument/2006/relationships/hyperlink" Target="https://www.youtube.com/watch?v=4AxZ-6MOznY" TargetMode="External"/><Relationship Id="rId671" Type="http://schemas.openxmlformats.org/officeDocument/2006/relationships/hyperlink" Target="https://www.youtube.com/watch?v=QLWTB_bH4k0" TargetMode="External"/><Relationship Id="rId670" Type="http://schemas.openxmlformats.org/officeDocument/2006/relationships/hyperlink" Target="https://www.youtube.com/watch?v=RpOHZc6cDIw" TargetMode="External"/><Relationship Id="rId1020" Type="http://schemas.openxmlformats.org/officeDocument/2006/relationships/hyperlink" Target="https://drive.google.com/file/d/1ZCrrsYT-0WTlIwkof0OJFOwZCZTHPWef/view?usp=drive_link" TargetMode="External"/><Relationship Id="rId1021" Type="http://schemas.openxmlformats.org/officeDocument/2006/relationships/hyperlink" Target="https://www.youtube.com/watch?v=0ORHDj3VEEY" TargetMode="External"/><Relationship Id="rId675" Type="http://schemas.openxmlformats.org/officeDocument/2006/relationships/hyperlink" Target="https://drive.google.com/file/d/11hH47rAHjrVFTLL-je0Bx08xWIIPkKvq/view?t=3" TargetMode="External"/><Relationship Id="rId1022" Type="http://schemas.openxmlformats.org/officeDocument/2006/relationships/hyperlink" Target="https://www.youtube.com/watch?v=CGgOZmZuMCs" TargetMode="External"/><Relationship Id="rId674" Type="http://schemas.openxmlformats.org/officeDocument/2006/relationships/hyperlink" Target="https://www.youtube.com/watch?v=gGv8YTTDOTg" TargetMode="External"/><Relationship Id="rId1023" Type="http://schemas.openxmlformats.org/officeDocument/2006/relationships/hyperlink" Target="https://drive.google.com/file/d/1tWIrEy2J12hm-6iMr_NhcUiqK1FaBkRy/view?usp=drive_link" TargetMode="External"/><Relationship Id="rId673" Type="http://schemas.openxmlformats.org/officeDocument/2006/relationships/hyperlink" Target="https://www.youtube.com/watch?v=f2BWsPVN7c4" TargetMode="External"/><Relationship Id="rId1024" Type="http://schemas.openxmlformats.org/officeDocument/2006/relationships/hyperlink" Target="https://www.youtube.com/watch?v=WPa5IgLgDyQ" TargetMode="External"/><Relationship Id="rId672" Type="http://schemas.openxmlformats.org/officeDocument/2006/relationships/hyperlink" Target="https://drive.google.com/file/d/1WDIcS5TlZPBUmTn9ISb3qx242IS60Fjm/view?usp=drive_link" TargetMode="External"/><Relationship Id="rId1025" Type="http://schemas.openxmlformats.org/officeDocument/2006/relationships/hyperlink" Target="https://www.youtube.com/watch?v=JMYl4KMf4Ts" TargetMode="External"/><Relationship Id="rId190" Type="http://schemas.openxmlformats.org/officeDocument/2006/relationships/hyperlink" Target="https://www.youtube.com/watch?v=a5QnXi_lZII" TargetMode="External"/><Relationship Id="rId194" Type="http://schemas.openxmlformats.org/officeDocument/2006/relationships/hyperlink" Target="https://www.youtube.com/watch?v=u3OTBaCXmoY" TargetMode="External"/><Relationship Id="rId193" Type="http://schemas.openxmlformats.org/officeDocument/2006/relationships/hyperlink" Target="https://www.youtube.com/watch?v=UXORCpvKYiI" TargetMode="External"/><Relationship Id="rId192" Type="http://schemas.openxmlformats.org/officeDocument/2006/relationships/hyperlink" Target="https://drive.google.com/file/d/1RE5ifgzDcJMMuXw4g24eWeWbsQKeXi8S/view?usp=drive_link" TargetMode="External"/><Relationship Id="rId191" Type="http://schemas.openxmlformats.org/officeDocument/2006/relationships/hyperlink" Target="https://www.youtube.com/watch?v=Uv8xG5wlt1M" TargetMode="External"/><Relationship Id="rId187" Type="http://schemas.openxmlformats.org/officeDocument/2006/relationships/hyperlink" Target="https://www.youtube.com/watch?v=ZZ39o1rAZWY" TargetMode="External"/><Relationship Id="rId186" Type="http://schemas.openxmlformats.org/officeDocument/2006/relationships/hyperlink" Target="https://drive.google.com/file/d/1vL02-w5Nb4XCJnD0DIKofM2a8LLpOyZ7/view?usp=drive_link" TargetMode="External"/><Relationship Id="rId185" Type="http://schemas.openxmlformats.org/officeDocument/2006/relationships/hyperlink" Target="https://www.youtube.com/watch?v=_LEGvPdByIU" TargetMode="External"/><Relationship Id="rId184" Type="http://schemas.openxmlformats.org/officeDocument/2006/relationships/hyperlink" Target="https://www.youtube.com/watch?v=xp6ibuI8UuQ" TargetMode="External"/><Relationship Id="rId189" Type="http://schemas.openxmlformats.org/officeDocument/2006/relationships/hyperlink" Target="https://drive.google.com/file/d/1uNIeP188XcHqhOq4_y6Zss0Huoy80qnE/view?usp=drive_link" TargetMode="External"/><Relationship Id="rId188" Type="http://schemas.openxmlformats.org/officeDocument/2006/relationships/hyperlink" Target="https://www.youtube.com/watch?v=KgavTydZ_zY" TargetMode="External"/><Relationship Id="rId183" Type="http://schemas.openxmlformats.org/officeDocument/2006/relationships/hyperlink" Target="https://drive.google.com/file/d/1Th11kd_sKScTOOM9uTij3uJYTWld7WW9/view?usp=drive_link" TargetMode="External"/><Relationship Id="rId182" Type="http://schemas.openxmlformats.org/officeDocument/2006/relationships/hyperlink" Target="https://www.youtube.com/watch?v=ZrkWxAim83Y" TargetMode="External"/><Relationship Id="rId181" Type="http://schemas.openxmlformats.org/officeDocument/2006/relationships/hyperlink" Target="https://www.youtube.com/watch?v=jmSWImPs6fQ" TargetMode="External"/><Relationship Id="rId180" Type="http://schemas.openxmlformats.org/officeDocument/2006/relationships/hyperlink" Target="https://drive.google.com/file/d/1dGd-u5IvHPsGfUVkpHO8NEQwggT7cwWO/view?usp=drive_link" TargetMode="External"/><Relationship Id="rId176" Type="http://schemas.openxmlformats.org/officeDocument/2006/relationships/hyperlink" Target="https://www.youtube.com/watch?v=zA54DnVrb5A" TargetMode="External"/><Relationship Id="rId175" Type="http://schemas.openxmlformats.org/officeDocument/2006/relationships/hyperlink" Target="https://www.youtube.com/watch?v=-W3RkgvLrGI" TargetMode="External"/><Relationship Id="rId174" Type="http://schemas.openxmlformats.org/officeDocument/2006/relationships/hyperlink" Target="https://drive.google.com/file/d/1T9nZ_mPPIWKaWq9c-1DEbbawqqlhkkHS/view?usp=drive_link" TargetMode="External"/><Relationship Id="rId173" Type="http://schemas.openxmlformats.org/officeDocument/2006/relationships/hyperlink" Target="https://www.youtube.com/watch?v=YghF0UAREHA" TargetMode="External"/><Relationship Id="rId179" Type="http://schemas.openxmlformats.org/officeDocument/2006/relationships/hyperlink" Target="https://www.youtube.com/watch?v=NtNz-bFlpB8" TargetMode="External"/><Relationship Id="rId178" Type="http://schemas.openxmlformats.org/officeDocument/2006/relationships/hyperlink" Target="https://www.youtube.com/watch?v=dlpmllTx5MY" TargetMode="External"/><Relationship Id="rId177" Type="http://schemas.openxmlformats.org/officeDocument/2006/relationships/hyperlink" Target="https://drive.google.com/file/d/1YRVuFQpd_hL7dDA9kOvhV2HZGy3SD37R/view?usp=drive_link" TargetMode="External"/><Relationship Id="rId198" Type="http://schemas.openxmlformats.org/officeDocument/2006/relationships/hyperlink" Target="https://drive.google.com/file/d/1cz61BkjENdgaEoJYakB1sOPOFMtNUSR6/view?usp=drive_link" TargetMode="External"/><Relationship Id="rId197" Type="http://schemas.openxmlformats.org/officeDocument/2006/relationships/hyperlink" Target="https://www.youtube.com/watch?v=vOpIo-9QBmA" TargetMode="External"/><Relationship Id="rId196" Type="http://schemas.openxmlformats.org/officeDocument/2006/relationships/hyperlink" Target="https://www.youtube.com/watch?v=sTp4cI9VyCU" TargetMode="External"/><Relationship Id="rId195" Type="http://schemas.openxmlformats.org/officeDocument/2006/relationships/hyperlink" Target="https://drive.google.com/file/d/1aGIhu4QWEpbOiuJ0auIXDSCXL-a24Gx-/view?usp=drive_link" TargetMode="External"/><Relationship Id="rId199" Type="http://schemas.openxmlformats.org/officeDocument/2006/relationships/hyperlink" Target="https://www.youtube.com/watch?v=2QjdcVTgTTA" TargetMode="External"/><Relationship Id="rId150" Type="http://schemas.openxmlformats.org/officeDocument/2006/relationships/hyperlink" Target="https://drive.google.com/file/d/1tHHvR13oPiYH5l9cOSCqUu6IqIsxgnor/view?usp=drive_link" TargetMode="External"/><Relationship Id="rId149" Type="http://schemas.openxmlformats.org/officeDocument/2006/relationships/hyperlink" Target="https://www.youtube.com/watch?v=uAL0EYlGATg" TargetMode="External"/><Relationship Id="rId148" Type="http://schemas.openxmlformats.org/officeDocument/2006/relationships/hyperlink" Target="https://www.youtube.com/watch?v=T0zpF_j7Mvo" TargetMode="External"/><Relationship Id="rId1090" Type="http://schemas.openxmlformats.org/officeDocument/2006/relationships/hyperlink" Target="https://www.youtube.com/watch?v=h4Zz2w7ILfU" TargetMode="External"/><Relationship Id="rId1091" Type="http://schemas.openxmlformats.org/officeDocument/2006/relationships/hyperlink" Target="https://www.youtube.com/watch?v=L_rV5vMVt0k" TargetMode="External"/><Relationship Id="rId1092" Type="http://schemas.openxmlformats.org/officeDocument/2006/relationships/hyperlink" Target="https://drive.google.com/file/d/1wOwfJ5OGe57FtMFVugtKoy6QuUuNahMd/view?usp=drive_link" TargetMode="External"/><Relationship Id="rId1093" Type="http://schemas.openxmlformats.org/officeDocument/2006/relationships/hyperlink" Target="https://www.youtube.com/watch?v=pVCo5R3SWJo" TargetMode="External"/><Relationship Id="rId1094" Type="http://schemas.openxmlformats.org/officeDocument/2006/relationships/hyperlink" Target="https://www.youtube.com/watch?v=qX794ftbMGU" TargetMode="External"/><Relationship Id="rId143" Type="http://schemas.openxmlformats.org/officeDocument/2006/relationships/hyperlink" Target="https://www.youtube.com/watch?v=Wd46hiHdgoM" TargetMode="External"/><Relationship Id="rId1095" Type="http://schemas.openxmlformats.org/officeDocument/2006/relationships/hyperlink" Target="https://drive.google.com/file/d/1e29ks9m_rb97HBnrxzWlVai_VZOW7CGA/view?usp=drive_link" TargetMode="External"/><Relationship Id="rId142" Type="http://schemas.openxmlformats.org/officeDocument/2006/relationships/hyperlink" Target="https://www.youtube.com/watch?v=VYgSXBjEA8I" TargetMode="External"/><Relationship Id="rId1096" Type="http://schemas.openxmlformats.org/officeDocument/2006/relationships/hyperlink" Target="https://www.youtube.com/watch?v=rxTsGD7FL-w" TargetMode="External"/><Relationship Id="rId141" Type="http://schemas.openxmlformats.org/officeDocument/2006/relationships/hyperlink" Target="https://drive.google.com/file/d/10zoLjovpubnV-C9zxJuXTd9DqvKlGNtE/view?usp=drive_link" TargetMode="External"/><Relationship Id="rId1097" Type="http://schemas.openxmlformats.org/officeDocument/2006/relationships/hyperlink" Target="https://www.youtube.com/watch?v=J6WMFW_zp90" TargetMode="External"/><Relationship Id="rId140" Type="http://schemas.openxmlformats.org/officeDocument/2006/relationships/hyperlink" Target="https://www.youtube.com/watch?v=d6R2zUJHWxQ" TargetMode="External"/><Relationship Id="rId1098" Type="http://schemas.openxmlformats.org/officeDocument/2006/relationships/hyperlink" Target="https://drive.google.com/file/d/1-CX3yAf5kWXnpwNcrVrS0epGWdJxWjOT/view?usp=drive_link" TargetMode="External"/><Relationship Id="rId147" Type="http://schemas.openxmlformats.org/officeDocument/2006/relationships/hyperlink" Target="https://drive.google.com/file/d/1ojKqPD2QHfjV89smybMz0jPQc2MX6uiN/view?usp=drive_link" TargetMode="External"/><Relationship Id="rId1099" Type="http://schemas.openxmlformats.org/officeDocument/2006/relationships/hyperlink" Target="https://www.youtube.com/watch?v=IzU1iGA3XgI" TargetMode="External"/><Relationship Id="rId146" Type="http://schemas.openxmlformats.org/officeDocument/2006/relationships/hyperlink" Target="https://www.youtube.com/watch?v=Rbkwhgs1FZ8" TargetMode="External"/><Relationship Id="rId145" Type="http://schemas.openxmlformats.org/officeDocument/2006/relationships/hyperlink" Target="https://www.youtube.com/watch?v=wlB0x9W-qBU" TargetMode="External"/><Relationship Id="rId144" Type="http://schemas.openxmlformats.org/officeDocument/2006/relationships/hyperlink" Target="https://drive.google.com/file/d/1ucXy0cXcmmO8E3_RvdzKIpc5yMsv5ef8/view?usp=drive_link" TargetMode="External"/><Relationship Id="rId139" Type="http://schemas.openxmlformats.org/officeDocument/2006/relationships/hyperlink" Target="https://www.youtube.com/watch?v=oRKxmXwLvUU" TargetMode="External"/><Relationship Id="rId138" Type="http://schemas.openxmlformats.org/officeDocument/2006/relationships/hyperlink" Target="https://drive.google.com/file/d/1CFXBhambTKs0DByo6Qfp1kJ6Y96KqIUR/view" TargetMode="External"/><Relationship Id="rId137" Type="http://schemas.openxmlformats.org/officeDocument/2006/relationships/hyperlink" Target="https://www.youtube.com/watch?v=rtr-Va7VjA8" TargetMode="External"/><Relationship Id="rId1080" Type="http://schemas.openxmlformats.org/officeDocument/2006/relationships/hyperlink" Target="https://drive.google.com/file/d/1Tjd5fQfZDc1hK_fnYEr7JJC3V9Mln6KC/view?usp=drive_link" TargetMode="External"/><Relationship Id="rId1081" Type="http://schemas.openxmlformats.org/officeDocument/2006/relationships/hyperlink" Target="https://www.youtube.com/watch?v=g1vMSwDJdxI" TargetMode="External"/><Relationship Id="rId1082" Type="http://schemas.openxmlformats.org/officeDocument/2006/relationships/hyperlink" Target="https://www.youtube.com/watch?v=2w92zeK1Hdc" TargetMode="External"/><Relationship Id="rId1083" Type="http://schemas.openxmlformats.org/officeDocument/2006/relationships/hyperlink" Target="https://drive.google.com/file/d/1s4jB7ui1x2AtHSSsDEQiJcw39q161ZiX/view?usp=drive_link" TargetMode="External"/><Relationship Id="rId132" Type="http://schemas.openxmlformats.org/officeDocument/2006/relationships/hyperlink" Target="https://drive.google.com/file/d/1V300QS9UE9xicN3j8annlDhnOoqqpiw9/view?usp=drive_link" TargetMode="External"/><Relationship Id="rId1084" Type="http://schemas.openxmlformats.org/officeDocument/2006/relationships/hyperlink" Target="https://www.youtube.com/watch?v=7FBAMoX10Jk" TargetMode="External"/><Relationship Id="rId131" Type="http://schemas.openxmlformats.org/officeDocument/2006/relationships/hyperlink" Target="https://www.youtube.com/watch?v=QW7zSlIgkWM" TargetMode="External"/><Relationship Id="rId1085" Type="http://schemas.openxmlformats.org/officeDocument/2006/relationships/hyperlink" Target="https://www.youtube.com/watch?v=BCVZhM9a3A0" TargetMode="External"/><Relationship Id="rId130" Type="http://schemas.openxmlformats.org/officeDocument/2006/relationships/hyperlink" Target="https://www.youtube.com/watch?v=kZ8RqqvM_Dc" TargetMode="External"/><Relationship Id="rId1086" Type="http://schemas.openxmlformats.org/officeDocument/2006/relationships/hyperlink" Target="https://drive.google.com/file/d/1zRkTyc1C6kSEkPD0XNTa1R6WgybLezct/view?usp=drive_link" TargetMode="External"/><Relationship Id="rId1087" Type="http://schemas.openxmlformats.org/officeDocument/2006/relationships/hyperlink" Target="https://www.youtube.com/watch?v=ForLf8fVY60" TargetMode="External"/><Relationship Id="rId136" Type="http://schemas.openxmlformats.org/officeDocument/2006/relationships/hyperlink" Target="https://www.youtube.com/watch?v=3yaZ7lkQPUQ" TargetMode="External"/><Relationship Id="rId1088" Type="http://schemas.openxmlformats.org/officeDocument/2006/relationships/hyperlink" Target="https://www.youtube.com/watch?v=V24IA9fFWrc" TargetMode="External"/><Relationship Id="rId135" Type="http://schemas.openxmlformats.org/officeDocument/2006/relationships/hyperlink" Target="https://drive.google.com/file/d/1UfN2OLqfxVOAQMWk9G4T0G7TVA0xkfPr/view?usp=drive_link" TargetMode="External"/><Relationship Id="rId1089" Type="http://schemas.openxmlformats.org/officeDocument/2006/relationships/hyperlink" Target="https://drive.google.com/file/d/129fvHYaIppifYSKil-OxqLYZWhTyx4Wt/view?usp=drive_link" TargetMode="External"/><Relationship Id="rId134" Type="http://schemas.openxmlformats.org/officeDocument/2006/relationships/hyperlink" Target="https://www.youtube.com/watch?v=Lms80TC2t9I" TargetMode="External"/><Relationship Id="rId133" Type="http://schemas.openxmlformats.org/officeDocument/2006/relationships/hyperlink" Target="https://www.youtube.com/watch?v=uIojjqSm0m4" TargetMode="External"/><Relationship Id="rId172" Type="http://schemas.openxmlformats.org/officeDocument/2006/relationships/hyperlink" Target="https://www.youtube.com/watch?v=Y5cSGxdDHz4" TargetMode="External"/><Relationship Id="rId171" Type="http://schemas.openxmlformats.org/officeDocument/2006/relationships/hyperlink" Target="https://drive.google.com/file/d/15t6eunKg3dqRSpZ0KZ-NX3DBzEe9x31N/view?usp=drive_link" TargetMode="External"/><Relationship Id="rId170" Type="http://schemas.openxmlformats.org/officeDocument/2006/relationships/hyperlink" Target="https://www.youtube.com/watch?v=OFzQzkQUt6g" TargetMode="External"/><Relationship Id="rId165" Type="http://schemas.openxmlformats.org/officeDocument/2006/relationships/hyperlink" Target="https://drive.google.com/file/d/1juspVcJWgsSjsT3bbtYOlarpzd8TgTUH/view?usp=drive_link" TargetMode="External"/><Relationship Id="rId164" Type="http://schemas.openxmlformats.org/officeDocument/2006/relationships/hyperlink" Target="https://www.youtube.com/watch?v=QrEC6wGZd4M" TargetMode="External"/><Relationship Id="rId163" Type="http://schemas.openxmlformats.org/officeDocument/2006/relationships/hyperlink" Target="https://www.youtube.com/watch?v=P3jCdsWJa38" TargetMode="External"/><Relationship Id="rId162" Type="http://schemas.openxmlformats.org/officeDocument/2006/relationships/hyperlink" Target="https://drive.google.com/file/d/1gJ6jZ_jUne4zXTjdWVJ21PRY-HpsN-r6/view?usp=drive_link" TargetMode="External"/><Relationship Id="rId169" Type="http://schemas.openxmlformats.org/officeDocument/2006/relationships/hyperlink" Target="https://www.youtube.com/watch?v=emdHj6WodLw" TargetMode="External"/><Relationship Id="rId168" Type="http://schemas.openxmlformats.org/officeDocument/2006/relationships/hyperlink" Target="https://drive.google.com/file/d/1tY60tnCElIOH8V1tiPwWybxGHS8EWutX/view?usp=drive_link" TargetMode="External"/><Relationship Id="rId167" Type="http://schemas.openxmlformats.org/officeDocument/2006/relationships/hyperlink" Target="https://www.youtube.com/watch?v=b8RF-g69r-4" TargetMode="External"/><Relationship Id="rId166" Type="http://schemas.openxmlformats.org/officeDocument/2006/relationships/hyperlink" Target="https://www.youtube.com/watch?v=15zliAL4llE" TargetMode="External"/><Relationship Id="rId161" Type="http://schemas.openxmlformats.org/officeDocument/2006/relationships/hyperlink" Target="https://www.youtube.com/watch?v=O_qLsI3fvJ8" TargetMode="External"/><Relationship Id="rId160" Type="http://schemas.openxmlformats.org/officeDocument/2006/relationships/hyperlink" Target="https://www.youtube.com/watch?v=1E3Z_R5AHdg" TargetMode="External"/><Relationship Id="rId159" Type="http://schemas.openxmlformats.org/officeDocument/2006/relationships/hyperlink" Target="https://drive.google.com/file/d/1DTw4oA0i2lN2kay6N3UbzF-USpnKgER9/view?usp=drive_link" TargetMode="External"/><Relationship Id="rId154" Type="http://schemas.openxmlformats.org/officeDocument/2006/relationships/hyperlink" Target="https://www.youtube.com/watch?v=P7LKEkcNibo" TargetMode="External"/><Relationship Id="rId153" Type="http://schemas.openxmlformats.org/officeDocument/2006/relationships/hyperlink" Target="https://drive.google.com/file/d/1olxLxnCRXDz-MqUlyM-4v063tHl5rzJl/view?usp=drive_link" TargetMode="External"/><Relationship Id="rId152" Type="http://schemas.openxmlformats.org/officeDocument/2006/relationships/hyperlink" Target="https://www.youtube.com/watch?v=CCk79-RCOwY" TargetMode="External"/><Relationship Id="rId151" Type="http://schemas.openxmlformats.org/officeDocument/2006/relationships/hyperlink" Target="https://www.youtube.com/watch?v=IYS4Bd9F3LA" TargetMode="External"/><Relationship Id="rId158" Type="http://schemas.openxmlformats.org/officeDocument/2006/relationships/hyperlink" Target="https://www.youtube.com/watch?v=5o5-JM9drbk" TargetMode="External"/><Relationship Id="rId157" Type="http://schemas.openxmlformats.org/officeDocument/2006/relationships/hyperlink" Target="https://www.youtube.com/watch?v=2ZgBJxT9pbU" TargetMode="External"/><Relationship Id="rId156" Type="http://schemas.openxmlformats.org/officeDocument/2006/relationships/hyperlink" Target="https://drive.google.com/file/d/1kGo3udjSGc1EppG2WxwtWxJUTr8hYyQU/view?usp=drive_link" TargetMode="External"/><Relationship Id="rId155" Type="http://schemas.openxmlformats.org/officeDocument/2006/relationships/hyperlink" Target="https://www.youtube.com/watch?v=lwM1Tt2dBiA" TargetMode="External"/><Relationship Id="rId509" Type="http://schemas.openxmlformats.org/officeDocument/2006/relationships/hyperlink" Target="https://www.youtube.com/watch?v=adyAdzSFAkE" TargetMode="External"/><Relationship Id="rId508" Type="http://schemas.openxmlformats.org/officeDocument/2006/relationships/hyperlink" Target="https://www.youtube.com/watch?v=8o9gCi121Rk" TargetMode="External"/><Relationship Id="rId503" Type="http://schemas.openxmlformats.org/officeDocument/2006/relationships/hyperlink" Target="https://www.youtube.com/watch?v=l0rOyQGXCVg" TargetMode="External"/><Relationship Id="rId987" Type="http://schemas.openxmlformats.org/officeDocument/2006/relationships/hyperlink" Target="https://drive.google.com/file/d/1nWx7ccN_ltWq3VgfdK_FFHv1IGEkAuDT/view" TargetMode="External"/><Relationship Id="rId502" Type="http://schemas.openxmlformats.org/officeDocument/2006/relationships/hyperlink" Target="https://www.youtube.com/watch?v=BaUudFaykPg" TargetMode="External"/><Relationship Id="rId986" Type="http://schemas.openxmlformats.org/officeDocument/2006/relationships/hyperlink" Target="https://www.youtube.com/watch?v=sOy9hVi1XUU" TargetMode="External"/><Relationship Id="rId501" Type="http://schemas.openxmlformats.org/officeDocument/2006/relationships/hyperlink" Target="https://drive.google.com/file/d/1l-Evmk3nk_d7ZL4ejN6vC5dzrWqazrvz/view?t=1" TargetMode="External"/><Relationship Id="rId985" Type="http://schemas.openxmlformats.org/officeDocument/2006/relationships/hyperlink" Target="https://www.youtube.com/watch?v=_bBzcwnrLgs" TargetMode="External"/><Relationship Id="rId500" Type="http://schemas.openxmlformats.org/officeDocument/2006/relationships/hyperlink" Target="https://www.youtube.com/watch?v=Zzhz4XIpqR4" TargetMode="External"/><Relationship Id="rId984" Type="http://schemas.openxmlformats.org/officeDocument/2006/relationships/hyperlink" Target="https://drive.google.com/file/d/1XyMFD7b8FltajJfOttFAI8GROHRGubYm/view" TargetMode="External"/><Relationship Id="rId507" Type="http://schemas.openxmlformats.org/officeDocument/2006/relationships/hyperlink" Target="https://drive.google.com/file/d/1wr57zJvwAWLorApAVUBdeQRmt3lv41lR/view?t=12" TargetMode="External"/><Relationship Id="rId506" Type="http://schemas.openxmlformats.org/officeDocument/2006/relationships/hyperlink" Target="https://www.youtube.com/watch?v=nzPoLGz-W8s" TargetMode="External"/><Relationship Id="rId505" Type="http://schemas.openxmlformats.org/officeDocument/2006/relationships/hyperlink" Target="https://www.youtube.com/watch?v=b-05QTV_jRM" TargetMode="External"/><Relationship Id="rId989" Type="http://schemas.openxmlformats.org/officeDocument/2006/relationships/hyperlink" Target="https://www.youtube.com/watch?v=449xhxnen1I" TargetMode="External"/><Relationship Id="rId504" Type="http://schemas.openxmlformats.org/officeDocument/2006/relationships/hyperlink" Target="https://drive.google.com/file/d/11EOPsgUXXtIIEEWVKLcyG8_Xl9j1fqPy/view?t=3" TargetMode="External"/><Relationship Id="rId988" Type="http://schemas.openxmlformats.org/officeDocument/2006/relationships/hyperlink" Target="https://www.youtube.com/watch?v=9Pp_LtKgTQg" TargetMode="External"/><Relationship Id="rId983" Type="http://schemas.openxmlformats.org/officeDocument/2006/relationships/hyperlink" Target="https://www.youtube.com/watch?v=dSuArJjlJHM" TargetMode="External"/><Relationship Id="rId982" Type="http://schemas.openxmlformats.org/officeDocument/2006/relationships/hyperlink" Target="https://www.youtube.com/watch?v=iqnVYT1upxk" TargetMode="External"/><Relationship Id="rId981" Type="http://schemas.openxmlformats.org/officeDocument/2006/relationships/hyperlink" Target="https://drive.google.com/file/d/1M-1CJbf9mkISYyE8lRJBAPhjxF5j9sPy/view?usp=drive_link" TargetMode="External"/><Relationship Id="rId980" Type="http://schemas.openxmlformats.org/officeDocument/2006/relationships/hyperlink" Target="https://www.youtube.com/watch?v=GzUxcj8Zr2I" TargetMode="External"/><Relationship Id="rId976" Type="http://schemas.openxmlformats.org/officeDocument/2006/relationships/hyperlink" Target="https://www.youtube.com/watch?v=eotYWzUpIa8" TargetMode="External"/><Relationship Id="rId975" Type="http://schemas.openxmlformats.org/officeDocument/2006/relationships/hyperlink" Target="https://drive.google.com/file/d/1M8XXzkr4izeZy4hqmcOU1jfrSS2P7v1P/view?t=1" TargetMode="External"/><Relationship Id="rId974" Type="http://schemas.openxmlformats.org/officeDocument/2006/relationships/hyperlink" Target="https://www.youtube.com/watch?v=-olfQ_zIv7M" TargetMode="External"/><Relationship Id="rId973" Type="http://schemas.openxmlformats.org/officeDocument/2006/relationships/hyperlink" Target="https://www.youtube.com/watch?v=ojmtD99me-g" TargetMode="External"/><Relationship Id="rId979" Type="http://schemas.openxmlformats.org/officeDocument/2006/relationships/hyperlink" Target="https://www.youtube.com/watch?v=kbv8FRs5ikg" TargetMode="External"/><Relationship Id="rId978" Type="http://schemas.openxmlformats.org/officeDocument/2006/relationships/hyperlink" Target="https://drive.google.com/file/d/1YXVyHMhzc5UkFnh--xEOojqoXvlKLyT9/view?usp=drive_link" TargetMode="External"/><Relationship Id="rId977" Type="http://schemas.openxmlformats.org/officeDocument/2006/relationships/hyperlink" Target="https://www.youtube.com/watch?v=_uo7GOUQo0I" TargetMode="External"/><Relationship Id="rId972" Type="http://schemas.openxmlformats.org/officeDocument/2006/relationships/hyperlink" Target="https://drive.google.com/file/d/1itSCqlTlceRZg_jc8bJNDgTgCP_S2yWC/view" TargetMode="External"/><Relationship Id="rId971" Type="http://schemas.openxmlformats.org/officeDocument/2006/relationships/hyperlink" Target="https://www.youtube.com/watch?v=2reqGcCUNqg" TargetMode="External"/><Relationship Id="rId970" Type="http://schemas.openxmlformats.org/officeDocument/2006/relationships/hyperlink" Target="https://www.youtube.com/watch?v=Na05jA0mJso" TargetMode="External"/><Relationship Id="rId1114" Type="http://schemas.openxmlformats.org/officeDocument/2006/relationships/hyperlink" Target="https://www.youtube.com/watch?v=C9l50bm6tAk" TargetMode="External"/><Relationship Id="rId1115" Type="http://schemas.openxmlformats.org/officeDocument/2006/relationships/hyperlink" Target="https://www.youtube.com/watch?v=7UBwtCwXu8Q" TargetMode="External"/><Relationship Id="rId1116" Type="http://schemas.openxmlformats.org/officeDocument/2006/relationships/hyperlink" Target="https://drive.google.com/file/d/19iRKBUeqgekDvZdD7lpWNO8Of-_3mCqz/view?usp=drive_link" TargetMode="External"/><Relationship Id="rId1117" Type="http://schemas.openxmlformats.org/officeDocument/2006/relationships/hyperlink" Target="https://www.youtube.com/watch?v=3-ded3T8ccQ" TargetMode="External"/><Relationship Id="rId1118" Type="http://schemas.openxmlformats.org/officeDocument/2006/relationships/hyperlink" Target="https://www.youtube.com/watch?v=mFhBeHDDU3Q" TargetMode="External"/><Relationship Id="rId1119" Type="http://schemas.openxmlformats.org/officeDocument/2006/relationships/hyperlink" Target="https://drive.google.com/file/d/1p938ad3ROtByp_uECTK5EW-HVfspYK8I/view?usp=drive_link" TargetMode="External"/><Relationship Id="rId525" Type="http://schemas.openxmlformats.org/officeDocument/2006/relationships/hyperlink" Target="https://drive.google.com/file/d/1ZYIzJnqArDiqDtY8VO7oEpwnDjV24xch/view?t=1" TargetMode="External"/><Relationship Id="rId524" Type="http://schemas.openxmlformats.org/officeDocument/2006/relationships/hyperlink" Target="https://www.youtube.com/watch?v=nU7xkGK1GD0" TargetMode="External"/><Relationship Id="rId523" Type="http://schemas.openxmlformats.org/officeDocument/2006/relationships/hyperlink" Target="https://www.youtube.com/watch?v=z4_Mquzntiw" TargetMode="External"/><Relationship Id="rId522" Type="http://schemas.openxmlformats.org/officeDocument/2006/relationships/hyperlink" Target="https://drive.google.com/file/d/1ipylp03DHtMh6ZTm9RULomRNgVKiMyMf/view?t=3" TargetMode="External"/><Relationship Id="rId529" Type="http://schemas.openxmlformats.org/officeDocument/2006/relationships/hyperlink" Target="https://www.youtube.com/watch?v=rgURqbMAJ0w" TargetMode="External"/><Relationship Id="rId528" Type="http://schemas.openxmlformats.org/officeDocument/2006/relationships/hyperlink" Target="https://drive.google.com/file/d/1GeYMfD1vi-OmJKcobgywWZZPBGK8W6HN/view?usp=drive_link" TargetMode="External"/><Relationship Id="rId527" Type="http://schemas.openxmlformats.org/officeDocument/2006/relationships/hyperlink" Target="https://www.youtube.com/watch?v=g69Zepcxyy8" TargetMode="External"/><Relationship Id="rId526" Type="http://schemas.openxmlformats.org/officeDocument/2006/relationships/hyperlink" Target="https://www.youtube.com/watch?v=zdhZhRklv4o" TargetMode="External"/><Relationship Id="rId521" Type="http://schemas.openxmlformats.org/officeDocument/2006/relationships/hyperlink" Target="https://www.youtube.com/watch?v=A0_5aN9mQw4" TargetMode="External"/><Relationship Id="rId1110" Type="http://schemas.openxmlformats.org/officeDocument/2006/relationships/hyperlink" Target="https://drive.google.com/file/d/1CpPdPglpFdmtzb-jGghafIqIFwvfsGw9/view?usp=drive_link" TargetMode="External"/><Relationship Id="rId520" Type="http://schemas.openxmlformats.org/officeDocument/2006/relationships/hyperlink" Target="https://www.youtube.com/watch?v=IWXwWvjZZO4" TargetMode="External"/><Relationship Id="rId1111" Type="http://schemas.openxmlformats.org/officeDocument/2006/relationships/hyperlink" Target="https://www.youtube.com/watch?v=lljvb8RJ6HI" TargetMode="External"/><Relationship Id="rId1112" Type="http://schemas.openxmlformats.org/officeDocument/2006/relationships/hyperlink" Target="https://www.youtube.com/watch?v=rpVpMxJWFPQ" TargetMode="External"/><Relationship Id="rId1113" Type="http://schemas.openxmlformats.org/officeDocument/2006/relationships/hyperlink" Target="https://drive.google.com/file/d/1_yAkAXMEacf7KfDym6XBzXAgMgBOsMOa/view?usp=drive_link" TargetMode="External"/><Relationship Id="rId1103" Type="http://schemas.openxmlformats.org/officeDocument/2006/relationships/hyperlink" Target="https://www.youtube.com/watch?v=B3ueUru2ol0" TargetMode="External"/><Relationship Id="rId1104" Type="http://schemas.openxmlformats.org/officeDocument/2006/relationships/hyperlink" Target="https://drive.google.com/file/d/1i1a-0SYV0seCI9NLPRO-Cvd4p4ecBuyb/view?usp=drive_link" TargetMode="External"/><Relationship Id="rId1105" Type="http://schemas.openxmlformats.org/officeDocument/2006/relationships/hyperlink" Target="https://www.youtube.com/watch?v=s6jwckKDU7g" TargetMode="External"/><Relationship Id="rId1106" Type="http://schemas.openxmlformats.org/officeDocument/2006/relationships/hyperlink" Target="https://www.youtube.com/watch?v=HA7cRGrJVEQ" TargetMode="External"/><Relationship Id="rId1107" Type="http://schemas.openxmlformats.org/officeDocument/2006/relationships/hyperlink" Target="https://drive.google.com/file/d/144gPATlUE2BbnyPmZnLVwNPvh6qfB51H/view?usp=drive_link" TargetMode="External"/><Relationship Id="rId1108" Type="http://schemas.openxmlformats.org/officeDocument/2006/relationships/hyperlink" Target="https://www.youtube.com/watch?v=G5QTNB4OIK0" TargetMode="External"/><Relationship Id="rId1109" Type="http://schemas.openxmlformats.org/officeDocument/2006/relationships/hyperlink" Target="https://www.youtube.com/watch?v=pPr7cv4eSvM" TargetMode="External"/><Relationship Id="rId519" Type="http://schemas.openxmlformats.org/officeDocument/2006/relationships/hyperlink" Target="https://drive.google.com/file/d/1X4rwUK5badirBzlXu3wkEcdY1zbkO0oo/view?t=3" TargetMode="External"/><Relationship Id="rId514" Type="http://schemas.openxmlformats.org/officeDocument/2006/relationships/hyperlink" Target="https://www.youtube.com/watch?v=adUU1AsWwVI" TargetMode="External"/><Relationship Id="rId998" Type="http://schemas.openxmlformats.org/officeDocument/2006/relationships/hyperlink" Target="https://www.youtube.com/watch?v=Q1SqfzBu-yY" TargetMode="External"/><Relationship Id="rId513" Type="http://schemas.openxmlformats.org/officeDocument/2006/relationships/hyperlink" Target="https://drive.google.com/file/d/1VvU9MUf1tM05xc0sRvhB9AMt9F-dC4c5/view?t=15" TargetMode="External"/><Relationship Id="rId997" Type="http://schemas.openxmlformats.org/officeDocument/2006/relationships/hyperlink" Target="https://www.youtube.com/watch?v=GwoX_BemwHs" TargetMode="External"/><Relationship Id="rId512" Type="http://schemas.openxmlformats.org/officeDocument/2006/relationships/hyperlink" Target="https://www.youtube.com/watch?v=jk7wKzWVYEA" TargetMode="External"/><Relationship Id="rId996" Type="http://schemas.openxmlformats.org/officeDocument/2006/relationships/hyperlink" Target="https://drive.google.com/file/d/1OEmswSqElnNYREvVPxF3nnBjcUKr2FeE/view" TargetMode="External"/><Relationship Id="rId511" Type="http://schemas.openxmlformats.org/officeDocument/2006/relationships/hyperlink" Target="https://www.youtube.com/watch?v=CCQeadA0mRQ" TargetMode="External"/><Relationship Id="rId995" Type="http://schemas.openxmlformats.org/officeDocument/2006/relationships/hyperlink" Target="https://www.youtube.com/watch?v=vwfE4sOY9ds" TargetMode="External"/><Relationship Id="rId518" Type="http://schemas.openxmlformats.org/officeDocument/2006/relationships/hyperlink" Target="https://www.youtube.com/watch?v=3UYlM27LICw" TargetMode="External"/><Relationship Id="rId517" Type="http://schemas.openxmlformats.org/officeDocument/2006/relationships/hyperlink" Target="https://www.youtube.com/watch?v=Q6_lnkwKOaQ" TargetMode="External"/><Relationship Id="rId516" Type="http://schemas.openxmlformats.org/officeDocument/2006/relationships/hyperlink" Target="https://drive.google.com/file/d/1mu6RKPaGESH5alaXr_vCKNjrOe10Lx-g/view?t=3" TargetMode="External"/><Relationship Id="rId515" Type="http://schemas.openxmlformats.org/officeDocument/2006/relationships/hyperlink" Target="https://www.youtube.com/watch?v=qBUKDsxnEaU" TargetMode="External"/><Relationship Id="rId999" Type="http://schemas.openxmlformats.org/officeDocument/2006/relationships/hyperlink" Target="https://drive.google.com/file/d/1CLTxyi0UNnfsZuAWyhxZk-J88ermty3p/view" TargetMode="External"/><Relationship Id="rId990" Type="http://schemas.openxmlformats.org/officeDocument/2006/relationships/hyperlink" Target="https://drive.google.com/file/d/1CTsl1VAfE973bx7dcsztrMZpVom3W6NX/view" TargetMode="External"/><Relationship Id="rId510" Type="http://schemas.openxmlformats.org/officeDocument/2006/relationships/hyperlink" Target="https://drive.google.com/file/d/17R4UYwkEE00hVbNZvZtQ08yb5iyJqmyD/view?t=6" TargetMode="External"/><Relationship Id="rId994" Type="http://schemas.openxmlformats.org/officeDocument/2006/relationships/hyperlink" Target="https://www.youtube.com/watch?v=G2JdRB3bdFM" TargetMode="External"/><Relationship Id="rId993" Type="http://schemas.openxmlformats.org/officeDocument/2006/relationships/hyperlink" Target="https://drive.google.com/file/d/1yLnOzmxUjLALhXwPJLFxXpdHphjaqZq6/view" TargetMode="External"/><Relationship Id="rId1100" Type="http://schemas.openxmlformats.org/officeDocument/2006/relationships/hyperlink" Target="https://www.youtube.com/watch?v=xPeYGGDTkj8" TargetMode="External"/><Relationship Id="rId992" Type="http://schemas.openxmlformats.org/officeDocument/2006/relationships/hyperlink" Target="https://www.youtube.com/watch?v=TR-X9eqcy9o" TargetMode="External"/><Relationship Id="rId1101" Type="http://schemas.openxmlformats.org/officeDocument/2006/relationships/hyperlink" Target="https://drive.google.com/file/d/1pGGK1fO5XYl1G0Em6mzx0rpPWHIp2tWg/view?usp=drive_link" TargetMode="External"/><Relationship Id="rId991" Type="http://schemas.openxmlformats.org/officeDocument/2006/relationships/hyperlink" Target="https://www.youtube.com/watch?v=qObcdZj8YTM" TargetMode="External"/><Relationship Id="rId1102" Type="http://schemas.openxmlformats.org/officeDocument/2006/relationships/hyperlink" Target="https://www.youtube.com/watch?v=SoDOW1alxBQ" TargetMode="External"/><Relationship Id="rId949" Type="http://schemas.openxmlformats.org/officeDocument/2006/relationships/hyperlink" Target="https://www.youtube.com/watch?v=3JFv97VUpNM" TargetMode="External"/><Relationship Id="rId948" Type="http://schemas.openxmlformats.org/officeDocument/2006/relationships/hyperlink" Target="https://drive.google.com/file/d/1kf5CIcJ3CflKlwwV7AwOsOitHWYzk9EO/view" TargetMode="External"/><Relationship Id="rId943" Type="http://schemas.openxmlformats.org/officeDocument/2006/relationships/hyperlink" Target="https://www.youtube.com/watch?v=PHMeW8JyNLc" TargetMode="External"/><Relationship Id="rId942" Type="http://schemas.openxmlformats.org/officeDocument/2006/relationships/hyperlink" Target="https://drive.google.com/file/d/1QQs_mixh4blZBV_dJAdmfAMwyQ-5Tgv-/view" TargetMode="External"/><Relationship Id="rId941" Type="http://schemas.openxmlformats.org/officeDocument/2006/relationships/hyperlink" Target="https://www.youtube.com/watch?v=mZzlARn0JuQ" TargetMode="External"/><Relationship Id="rId940" Type="http://schemas.openxmlformats.org/officeDocument/2006/relationships/hyperlink" Target="https://www.youtube.com/watch?v=pJ0UrBMbRsg" TargetMode="External"/><Relationship Id="rId947" Type="http://schemas.openxmlformats.org/officeDocument/2006/relationships/hyperlink" Target="https://www.youtube.com/watch?v=SXvpGTu-m78" TargetMode="External"/><Relationship Id="rId946" Type="http://schemas.openxmlformats.org/officeDocument/2006/relationships/hyperlink" Target="https://www.youtube.com/watch?v=Y-qnmSTSydM" TargetMode="External"/><Relationship Id="rId945" Type="http://schemas.openxmlformats.org/officeDocument/2006/relationships/hyperlink" Target="https://drive.google.com/file/d/10TcHgPkskESAGW8lAsKOrZ5dGQmw2WGl/view" TargetMode="External"/><Relationship Id="rId944" Type="http://schemas.openxmlformats.org/officeDocument/2006/relationships/hyperlink" Target="https://www.youtube.com/watch?v=rj5fEiq1qZg" TargetMode="External"/><Relationship Id="rId939" Type="http://schemas.openxmlformats.org/officeDocument/2006/relationships/hyperlink" Target="https://drive.google.com/file/d/1xF6ILUaOpUZTsB3avZfWFJBqxF5v3PlK/view" TargetMode="External"/><Relationship Id="rId938" Type="http://schemas.openxmlformats.org/officeDocument/2006/relationships/hyperlink" Target="https://www.youtube.com/watch?v=UdsRn3hxo1I" TargetMode="External"/><Relationship Id="rId937" Type="http://schemas.openxmlformats.org/officeDocument/2006/relationships/hyperlink" Target="https://www.youtube.com/watch?v=Bz_my2jqai4" TargetMode="External"/><Relationship Id="rId932" Type="http://schemas.openxmlformats.org/officeDocument/2006/relationships/hyperlink" Target="https://www.youtube.com/watch?v=g_tlTQRgRn0" TargetMode="External"/><Relationship Id="rId931" Type="http://schemas.openxmlformats.org/officeDocument/2006/relationships/hyperlink" Target="https://www.youtube.com/watch?v=DBNwYp6N9qg" TargetMode="External"/><Relationship Id="rId930" Type="http://schemas.openxmlformats.org/officeDocument/2006/relationships/hyperlink" Target="https://drive.google.com/file/d/1-1ikPeULbrZmDybmPa98u68LYmPMsAyG/view" TargetMode="External"/><Relationship Id="rId936" Type="http://schemas.openxmlformats.org/officeDocument/2006/relationships/hyperlink" Target="https://drive.google.com/file/d/1y3u-tI8ayighaXnZ_eD7EtAizdEmlUJs/view" TargetMode="External"/><Relationship Id="rId935" Type="http://schemas.openxmlformats.org/officeDocument/2006/relationships/hyperlink" Target="https://www.youtube.com/watch?v=FpO6Gcm6Bqs" TargetMode="External"/><Relationship Id="rId934" Type="http://schemas.openxmlformats.org/officeDocument/2006/relationships/hyperlink" Target="https://www.youtube.com/watch?v=4YlE9KHkTns" TargetMode="External"/><Relationship Id="rId933" Type="http://schemas.openxmlformats.org/officeDocument/2006/relationships/hyperlink" Target="https://drive.google.com/file/d/1ngE4yyrpN-MsL17o_9RjW9TamoU0bjd1/view" TargetMode="External"/><Relationship Id="rId965" Type="http://schemas.openxmlformats.org/officeDocument/2006/relationships/hyperlink" Target="https://www.youtube.com/watch?v=DEPiCgO6rMQ" TargetMode="External"/><Relationship Id="rId964" Type="http://schemas.openxmlformats.org/officeDocument/2006/relationships/hyperlink" Target="https://www.youtube.com/watch?v=EMCb8X4CDSQ" TargetMode="External"/><Relationship Id="rId963" Type="http://schemas.openxmlformats.org/officeDocument/2006/relationships/hyperlink" Target="https://drive.google.com/file/d/17Hkb1nW1Pi0Ou_0PUNjXQ4WhFsfcXf0A/view" TargetMode="External"/><Relationship Id="rId962" Type="http://schemas.openxmlformats.org/officeDocument/2006/relationships/hyperlink" Target="https://www.youtube.com/watch?v=jZkyzLEdUws" TargetMode="External"/><Relationship Id="rId969" Type="http://schemas.openxmlformats.org/officeDocument/2006/relationships/hyperlink" Target="https://drive.google.com/file/d/1scayj9YnkRegzDE1vclawMtiu_GozYeY/view" TargetMode="External"/><Relationship Id="rId968" Type="http://schemas.openxmlformats.org/officeDocument/2006/relationships/hyperlink" Target="https://www.youtube.com/watch?v=rFR-ZwzBf4g" TargetMode="External"/><Relationship Id="rId967" Type="http://schemas.openxmlformats.org/officeDocument/2006/relationships/hyperlink" Target="https://www.youtube.com/watch?v=UWIlb1wyPbw" TargetMode="External"/><Relationship Id="rId966" Type="http://schemas.openxmlformats.org/officeDocument/2006/relationships/hyperlink" Target="https://drive.google.com/file/d/1HzNzlDm4CNgBpWNEk7u9P8cDFIbyBSVs/view" TargetMode="External"/><Relationship Id="rId961" Type="http://schemas.openxmlformats.org/officeDocument/2006/relationships/hyperlink" Target="https://www.youtube.com/watch?v=wkshJmOlmJU" TargetMode="External"/><Relationship Id="rId960" Type="http://schemas.openxmlformats.org/officeDocument/2006/relationships/hyperlink" Target="https://drive.google.com/file/d/18B5yui5PhG7VO3ZM1jao2ItylOa6DuHm/view" TargetMode="External"/><Relationship Id="rId959" Type="http://schemas.openxmlformats.org/officeDocument/2006/relationships/hyperlink" Target="https://www.youtube.com/watch?v=WYk7GAPWgjc" TargetMode="External"/><Relationship Id="rId954" Type="http://schemas.openxmlformats.org/officeDocument/2006/relationships/hyperlink" Target="https://drive.google.com/file/d/1ENBzsfg_tB9b2c345mt8UQ9X2RxZWOqF/view" TargetMode="External"/><Relationship Id="rId953" Type="http://schemas.openxmlformats.org/officeDocument/2006/relationships/hyperlink" Target="https://www.youtube.com/watch?v=Yiz1EZjNduU" TargetMode="External"/><Relationship Id="rId952" Type="http://schemas.openxmlformats.org/officeDocument/2006/relationships/hyperlink" Target="https://www.youtube.com/watch?v=HAYizHzugu4" TargetMode="External"/><Relationship Id="rId951" Type="http://schemas.openxmlformats.org/officeDocument/2006/relationships/hyperlink" Target="https://drive.google.com/file/d/1llNqN7gPHKuUNwPew9mjiuEXKEk24s-h/view" TargetMode="External"/><Relationship Id="rId958" Type="http://schemas.openxmlformats.org/officeDocument/2006/relationships/hyperlink" Target="https://www.youtube.com/watch?v=5HNlH-xs7GM" TargetMode="External"/><Relationship Id="rId957" Type="http://schemas.openxmlformats.org/officeDocument/2006/relationships/hyperlink" Target="https://drive.google.com/file/d/1_6GRVUqodXLKHuNa-wR0do9Y-Bsout52/view" TargetMode="External"/><Relationship Id="rId956" Type="http://schemas.openxmlformats.org/officeDocument/2006/relationships/hyperlink" Target="https://www.youtube.com/watch?v=MJkpn3ty9yY" TargetMode="External"/><Relationship Id="rId955" Type="http://schemas.openxmlformats.org/officeDocument/2006/relationships/hyperlink" Target="https://www.youtube.com/watch?v=NSYZtidVU3Y" TargetMode="External"/><Relationship Id="rId950" Type="http://schemas.openxmlformats.org/officeDocument/2006/relationships/hyperlink" Target="https://www.youtube.com/watch?v=GJa-9Ddl4KE" TargetMode="External"/><Relationship Id="rId590" Type="http://schemas.openxmlformats.org/officeDocument/2006/relationships/hyperlink" Target="https://www.youtube.com/watch?v=5VYjmerZSXo" TargetMode="External"/><Relationship Id="rId107" Type="http://schemas.openxmlformats.org/officeDocument/2006/relationships/hyperlink" Target="https://www.youtube.com/watch?v=HWIEb7VTw7Q" TargetMode="External"/><Relationship Id="rId106" Type="http://schemas.openxmlformats.org/officeDocument/2006/relationships/hyperlink" Target="https://www.youtube.com/watch?v=pfTTHx9kCHk" TargetMode="External"/><Relationship Id="rId105" Type="http://schemas.openxmlformats.org/officeDocument/2006/relationships/hyperlink" Target="https://drive.google.com/file/d/12-CfdjgLBrImAUZXwUUU6-DlDT6codiM/view?usp=drive_link" TargetMode="External"/><Relationship Id="rId589" Type="http://schemas.openxmlformats.org/officeDocument/2006/relationships/hyperlink" Target="https://www.youtube.com/watch?v=Wl4re38deh0" TargetMode="External"/><Relationship Id="rId104" Type="http://schemas.openxmlformats.org/officeDocument/2006/relationships/hyperlink" Target="https://www.youtube.com/watch?v=1KT_KZ0sxLc" TargetMode="External"/><Relationship Id="rId588" Type="http://schemas.openxmlformats.org/officeDocument/2006/relationships/hyperlink" Target="https://drive.google.com/file/d/1mmrlLK_YSeo51yP27ISDgbN--4V9nfyL/view?usp=drive_link" TargetMode="External"/><Relationship Id="rId109" Type="http://schemas.openxmlformats.org/officeDocument/2006/relationships/hyperlink" Target="https://www.youtube.com/watch?v=9XxzIoUQd78" TargetMode="External"/><Relationship Id="rId1170" Type="http://schemas.openxmlformats.org/officeDocument/2006/relationships/hyperlink" Target="https://drive.google.com/file/d/1oBrWCO1RBLYw7y153f1kmizXLg1_zMbP/view?usp=drive_link" TargetMode="External"/><Relationship Id="rId108" Type="http://schemas.openxmlformats.org/officeDocument/2006/relationships/hyperlink" Target="https://drive.google.com/file/d/1jKEvURaCgjP3bS_uCZCsUEoksnFAlpA9/view?usp=drive_link" TargetMode="External"/><Relationship Id="rId1171" Type="http://schemas.openxmlformats.org/officeDocument/2006/relationships/hyperlink" Target="https://www.youtube.com/watch?v=FYllLDPz2I0" TargetMode="External"/><Relationship Id="rId583" Type="http://schemas.openxmlformats.org/officeDocument/2006/relationships/hyperlink" Target="https://www.youtube.com/watch?v=rcLnMe1ELPA" TargetMode="External"/><Relationship Id="rId1172" Type="http://schemas.openxmlformats.org/officeDocument/2006/relationships/hyperlink" Target="https://www.youtube.com/watch?v=-CYpqzCOo7c" TargetMode="External"/><Relationship Id="rId582" Type="http://schemas.openxmlformats.org/officeDocument/2006/relationships/hyperlink" Target="https://drive.google.com/file/d/1gzK99XPZh4LUZFXM2P43UXBPvhxakwpc/view?usp=drive_link" TargetMode="External"/><Relationship Id="rId1173" Type="http://schemas.openxmlformats.org/officeDocument/2006/relationships/hyperlink" Target="https://drive.google.com/file/d/1oZwyL5xPaJa5UnutMIW_xSglvIWcEJ-D/view?usp=drive_link" TargetMode="External"/><Relationship Id="rId581" Type="http://schemas.openxmlformats.org/officeDocument/2006/relationships/hyperlink" Target="https://www.youtube.com/watch?v=pcdIXTVN920" TargetMode="External"/><Relationship Id="rId1174" Type="http://schemas.openxmlformats.org/officeDocument/2006/relationships/hyperlink" Target="https://www.youtube.com/watch?v=bDoDsUwKn40" TargetMode="External"/><Relationship Id="rId580" Type="http://schemas.openxmlformats.org/officeDocument/2006/relationships/hyperlink" Target="https://www.youtube.com/watch?v=jEeJkkMXt6c" TargetMode="External"/><Relationship Id="rId1175" Type="http://schemas.openxmlformats.org/officeDocument/2006/relationships/hyperlink" Target="https://www.youtube.com/watch?v=vhYxyxfSOaU" TargetMode="External"/><Relationship Id="rId103" Type="http://schemas.openxmlformats.org/officeDocument/2006/relationships/hyperlink" Target="https://www.youtube.com/watch?v=7tByPWVR3pQ" TargetMode="External"/><Relationship Id="rId587" Type="http://schemas.openxmlformats.org/officeDocument/2006/relationships/hyperlink" Target="https://www.youtube.com/watch?v=CDyOcgSG1lg" TargetMode="External"/><Relationship Id="rId1176" Type="http://schemas.openxmlformats.org/officeDocument/2006/relationships/hyperlink" Target="https://drive.google.com/file/d/1faG1oAd6sPObKmq6JP0nqqYIDFKGPE3r/view?usp=drive_link" TargetMode="External"/><Relationship Id="rId102" Type="http://schemas.openxmlformats.org/officeDocument/2006/relationships/hyperlink" Target="https://drive.google.com/file/d/1aJ-U0m0_UEg1N64F18GRO8uk8rqFg56F/view?usp=drive_link" TargetMode="External"/><Relationship Id="rId586" Type="http://schemas.openxmlformats.org/officeDocument/2006/relationships/hyperlink" Target="https://www.youtube.com/watch?v=JiE_kNk3ucI" TargetMode="External"/><Relationship Id="rId1177" Type="http://schemas.openxmlformats.org/officeDocument/2006/relationships/hyperlink" Target="https://www.youtube.com/watch?v=Jti3BAcVV-0" TargetMode="External"/><Relationship Id="rId101" Type="http://schemas.openxmlformats.org/officeDocument/2006/relationships/hyperlink" Target="https://www.youtube.com/watch?v=vJDvl5FF3bY" TargetMode="External"/><Relationship Id="rId585" Type="http://schemas.openxmlformats.org/officeDocument/2006/relationships/hyperlink" Target="https://drive.google.com/file/d/1c3ee4F9dWZhUj9ujwEAQKYZj5X0EVeKj/view?usp=drive_link" TargetMode="External"/><Relationship Id="rId1178" Type="http://schemas.openxmlformats.org/officeDocument/2006/relationships/hyperlink" Target="https://www.youtube.com/watch?v=3gdz4eZmiRc" TargetMode="External"/><Relationship Id="rId100" Type="http://schemas.openxmlformats.org/officeDocument/2006/relationships/hyperlink" Target="https://www.youtube.com/watch?v=a451lmDKv9w" TargetMode="External"/><Relationship Id="rId584" Type="http://schemas.openxmlformats.org/officeDocument/2006/relationships/hyperlink" Target="https://www.youtube.com/watch?v=MjZKPk0XcwQ" TargetMode="External"/><Relationship Id="rId1179" Type="http://schemas.openxmlformats.org/officeDocument/2006/relationships/hyperlink" Target="https://drive.google.com/file/d/1-JaL3vqiLi_NDH-9ydWtkyEAydE8l3D_/view?usp=drive_link" TargetMode="External"/><Relationship Id="rId1169" Type="http://schemas.openxmlformats.org/officeDocument/2006/relationships/hyperlink" Target="https://www.youtube.com/watch?v=2i33zQGIZPk" TargetMode="External"/><Relationship Id="rId579" Type="http://schemas.openxmlformats.org/officeDocument/2006/relationships/hyperlink" Target="https://drive.google.com/file/d/10cPEY8TP1V5LvZE_kr1d4zOilGXIQClh/view?usp=drive_link" TargetMode="External"/><Relationship Id="rId578" Type="http://schemas.openxmlformats.org/officeDocument/2006/relationships/hyperlink" Target="https://www.youtube.com/watch?v=wKzm21TApqs" TargetMode="External"/><Relationship Id="rId577" Type="http://schemas.openxmlformats.org/officeDocument/2006/relationships/hyperlink" Target="https://www.youtube.com/watch?v=GP53b__h4ew" TargetMode="External"/><Relationship Id="rId1160" Type="http://schemas.openxmlformats.org/officeDocument/2006/relationships/hyperlink" Target="https://www.youtube.com/watch?v=4lq1c0bu69Q" TargetMode="External"/><Relationship Id="rId572" Type="http://schemas.openxmlformats.org/officeDocument/2006/relationships/hyperlink" Target="https://www.youtube.com/watch?v=f-cjWH-LKg4" TargetMode="External"/><Relationship Id="rId1161" Type="http://schemas.openxmlformats.org/officeDocument/2006/relationships/hyperlink" Target="https://drive.google.com/file/d/1kg9-5DX71S_V5MRlf-KSwx_SYmupcMKe/view?usp=drive_link" TargetMode="External"/><Relationship Id="rId571" Type="http://schemas.openxmlformats.org/officeDocument/2006/relationships/hyperlink" Target="https://www.youtube.com/watch?v=ERKx3Oa2omo" TargetMode="External"/><Relationship Id="rId1162" Type="http://schemas.openxmlformats.org/officeDocument/2006/relationships/hyperlink" Target="https://www.youtube.com/watch?v=yOElxPFSy1w" TargetMode="External"/><Relationship Id="rId570" Type="http://schemas.openxmlformats.org/officeDocument/2006/relationships/hyperlink" Target="https://drive.google.com/file/d/1YeQSgOyXcXeJhDSDubnDZ_S-3A7smiRb/view?usp=drive_link" TargetMode="External"/><Relationship Id="rId1163" Type="http://schemas.openxmlformats.org/officeDocument/2006/relationships/hyperlink" Target="https://www.youtube.com/watch?v=G_ZKh3Y6N6Y" TargetMode="External"/><Relationship Id="rId1164" Type="http://schemas.openxmlformats.org/officeDocument/2006/relationships/hyperlink" Target="https://drive.google.com/file/d/12G-DqW9UTD3fc4dAAVJG0uXdTw-opqFG/view?usp=drive_link" TargetMode="External"/><Relationship Id="rId576" Type="http://schemas.openxmlformats.org/officeDocument/2006/relationships/hyperlink" Target="https://drive.google.com/file/d/1qe6tnfuSOzlj3z9RC5lVoATa0i-c2uCt/view?usp=drive_link" TargetMode="External"/><Relationship Id="rId1165" Type="http://schemas.openxmlformats.org/officeDocument/2006/relationships/hyperlink" Target="https://www.youtube.com/watch?v=rpSq5_SQnhA" TargetMode="External"/><Relationship Id="rId575" Type="http://schemas.openxmlformats.org/officeDocument/2006/relationships/hyperlink" Target="https://www.youtube.com/watch?v=JIidvHN1gZ8" TargetMode="External"/><Relationship Id="rId1166" Type="http://schemas.openxmlformats.org/officeDocument/2006/relationships/hyperlink" Target="https://www.youtube.com/watch?v=ycKE6aKCWWg" TargetMode="External"/><Relationship Id="rId574" Type="http://schemas.openxmlformats.org/officeDocument/2006/relationships/hyperlink" Target="https://www.youtube.com/watch?v=GZx3U0dbASg" TargetMode="External"/><Relationship Id="rId1167" Type="http://schemas.openxmlformats.org/officeDocument/2006/relationships/hyperlink" Target="https://drive.google.com/file/d/1OGUVc_irVPHNBYMZgLGesWS_cm-wcoyr/view?usp=drive_link" TargetMode="External"/><Relationship Id="rId573" Type="http://schemas.openxmlformats.org/officeDocument/2006/relationships/hyperlink" Target="https://drive.google.com/file/d/122FLTJWTLco1ektGpSRK5lcYt3Oz8avi/view?usp=drive_link" TargetMode="External"/><Relationship Id="rId1168" Type="http://schemas.openxmlformats.org/officeDocument/2006/relationships/hyperlink" Target="https://www.youtube.com/watch?v=_lvUhhWzF_c" TargetMode="External"/><Relationship Id="rId129" Type="http://schemas.openxmlformats.org/officeDocument/2006/relationships/hyperlink" Target="https://drive.google.com/file/d/15l_3ZNynqJWZEL4-3_3S_5gXq0on0CSK/view?usp=drive_link" TargetMode="External"/><Relationship Id="rId128" Type="http://schemas.openxmlformats.org/officeDocument/2006/relationships/hyperlink" Target="https://www.youtube.com/watch?v=F-v9D1gVx9g" TargetMode="External"/><Relationship Id="rId127" Type="http://schemas.openxmlformats.org/officeDocument/2006/relationships/hyperlink" Target="https://www.youtube.com/watch?v=G6_Yz9bdC2s" TargetMode="External"/><Relationship Id="rId126" Type="http://schemas.openxmlformats.org/officeDocument/2006/relationships/hyperlink" Target="https://drive.google.com/file/d/16mXSjj0UxxjCE08GD956R9Ee35SI_KoP/view?usp=drive_link" TargetMode="External"/><Relationship Id="rId1190" Type="http://schemas.openxmlformats.org/officeDocument/2006/relationships/hyperlink" Target="https://www.youtube.com/watch?v=Cm-cehOi7pY" TargetMode="External"/><Relationship Id="rId1191" Type="http://schemas.openxmlformats.org/officeDocument/2006/relationships/hyperlink" Target="https://drive.google.com/file/d/1EeDCaZIvLm7xGqrp1bi720upIcnKRmhM/view?usp=drive_link" TargetMode="External"/><Relationship Id="rId1192" Type="http://schemas.openxmlformats.org/officeDocument/2006/relationships/hyperlink" Target="https://www.youtube.com/watch?v=PKpuibVjQJ4" TargetMode="External"/><Relationship Id="rId1193" Type="http://schemas.openxmlformats.org/officeDocument/2006/relationships/hyperlink" Target="https://www.youtube.com/watch?v=lFwPofKi_QI" TargetMode="External"/><Relationship Id="rId121" Type="http://schemas.openxmlformats.org/officeDocument/2006/relationships/hyperlink" Target="https://www.youtube.com/watch?v=AMhBEPaF7xo" TargetMode="External"/><Relationship Id="rId1194" Type="http://schemas.openxmlformats.org/officeDocument/2006/relationships/hyperlink" Target="https://drive.google.com/file/d/17y0oKXuQG61ezQfsJp6ZZ5ps7QikZ5tg/view?usp=drive_link" TargetMode="External"/><Relationship Id="rId120" Type="http://schemas.openxmlformats.org/officeDocument/2006/relationships/hyperlink" Target="https://drive.google.com/file/d/1zxOanwsfc3qRV-CLodalNB9tael0o1li/view?usp=drive_link" TargetMode="External"/><Relationship Id="rId1195" Type="http://schemas.openxmlformats.org/officeDocument/2006/relationships/hyperlink" Target="https://www.youtube.com/watch?v=NcdS7JNdGKY" TargetMode="External"/><Relationship Id="rId1196" Type="http://schemas.openxmlformats.org/officeDocument/2006/relationships/hyperlink" Target="https://www.youtube.com/watch?v=ZlrCXuHXXV0" TargetMode="External"/><Relationship Id="rId1197" Type="http://schemas.openxmlformats.org/officeDocument/2006/relationships/hyperlink" Target="https://drive.google.com/file/d/1-k-o0lQzwwiikR3XRVUIJILT0Uc9D00O/view?usp=drive_link" TargetMode="External"/><Relationship Id="rId125" Type="http://schemas.openxmlformats.org/officeDocument/2006/relationships/hyperlink" Target="https://www.youtube.com/watch?v=fXJxKkgNYtk" TargetMode="External"/><Relationship Id="rId1198" Type="http://schemas.openxmlformats.org/officeDocument/2006/relationships/hyperlink" Target="https://www.youtube.com/watch?v=YJlLdblcB-U" TargetMode="External"/><Relationship Id="rId124" Type="http://schemas.openxmlformats.org/officeDocument/2006/relationships/hyperlink" Target="https://www.youtube.com/watch?v=80gApHJd3iY" TargetMode="External"/><Relationship Id="rId1199" Type="http://schemas.openxmlformats.org/officeDocument/2006/relationships/hyperlink" Target="https://www.youtube.com/watch?v=AziUzzYdVA0" TargetMode="External"/><Relationship Id="rId123" Type="http://schemas.openxmlformats.org/officeDocument/2006/relationships/hyperlink" Target="https://drive.google.com/file/d/1GgGCf6m3lp-p7B7Hir6WnYF74Tcm5Dgg/view?usp=drive_link" TargetMode="External"/><Relationship Id="rId122" Type="http://schemas.openxmlformats.org/officeDocument/2006/relationships/hyperlink" Target="https://www.youtube.com/watch?v=kfZPTUDCSQo" TargetMode="External"/><Relationship Id="rId118" Type="http://schemas.openxmlformats.org/officeDocument/2006/relationships/hyperlink" Target="https://www.youtube.com/watch?v=E-uhIncJmKM" TargetMode="External"/><Relationship Id="rId117" Type="http://schemas.openxmlformats.org/officeDocument/2006/relationships/hyperlink" Target="https://drive.google.com/file/d/1RhCMiadcWFL5wc-sLIfzOwTTnutdc6mx/view?usp=drive_link" TargetMode="External"/><Relationship Id="rId116" Type="http://schemas.openxmlformats.org/officeDocument/2006/relationships/hyperlink" Target="https://www.youtube.com/watch?v=p2CYVjpR8IY" TargetMode="External"/><Relationship Id="rId115" Type="http://schemas.openxmlformats.org/officeDocument/2006/relationships/hyperlink" Target="https://www.youtube.com/watch?v=LZC9bt3Tz7o" TargetMode="External"/><Relationship Id="rId599" Type="http://schemas.openxmlformats.org/officeDocument/2006/relationships/hyperlink" Target="https://www.youtube.com/watch?v=JXlEZnWBH_4" TargetMode="External"/><Relationship Id="rId1180" Type="http://schemas.openxmlformats.org/officeDocument/2006/relationships/hyperlink" Target="https://www.youtube.com/watch?v=HHQnfaib1Q4" TargetMode="External"/><Relationship Id="rId1181" Type="http://schemas.openxmlformats.org/officeDocument/2006/relationships/hyperlink" Target="https://www.youtube.com/watch?v=7_QXT5ZLaq8" TargetMode="External"/><Relationship Id="rId119" Type="http://schemas.openxmlformats.org/officeDocument/2006/relationships/hyperlink" Target="https://www.youtube.com/watch?v=cSERr-IkisY" TargetMode="External"/><Relationship Id="rId1182" Type="http://schemas.openxmlformats.org/officeDocument/2006/relationships/hyperlink" Target="https://drive.google.com/file/d/1iPFwW9AvQj3vxDebyyfVkqmqqUuKRFxL/view?usp=drive_link" TargetMode="External"/><Relationship Id="rId110" Type="http://schemas.openxmlformats.org/officeDocument/2006/relationships/hyperlink" Target="https://www.youtube.com/watch?v=8XiZHyZ9pis" TargetMode="External"/><Relationship Id="rId594" Type="http://schemas.openxmlformats.org/officeDocument/2006/relationships/hyperlink" Target="https://drive.google.com/file/d/1JtAlvYq0s4KWFH7f9umpcsv07bbcfnSU/view?usp=drive_link" TargetMode="External"/><Relationship Id="rId1183" Type="http://schemas.openxmlformats.org/officeDocument/2006/relationships/hyperlink" Target="https://www.youtube.com/watch?v=swkb45WBoxk" TargetMode="External"/><Relationship Id="rId593" Type="http://schemas.openxmlformats.org/officeDocument/2006/relationships/hyperlink" Target="https://www.youtube.com/watch?v=F0HDFrMhPv4" TargetMode="External"/><Relationship Id="rId1184" Type="http://schemas.openxmlformats.org/officeDocument/2006/relationships/hyperlink" Target="https://www.youtube.com/watch?v=DtUO4Qhi3yY" TargetMode="External"/><Relationship Id="rId592" Type="http://schemas.openxmlformats.org/officeDocument/2006/relationships/hyperlink" Target="https://www.youtube.com/watch?v=DRtLXagrMHw" TargetMode="External"/><Relationship Id="rId1185" Type="http://schemas.openxmlformats.org/officeDocument/2006/relationships/hyperlink" Target="https://drive.google.com/file/d/129_nBWL_z0p4dJo-9t7a9d00HWzYNxul/view?usp=drive_link" TargetMode="External"/><Relationship Id="rId591" Type="http://schemas.openxmlformats.org/officeDocument/2006/relationships/hyperlink" Target="https://drive.google.com/file/d/19nlaSIqNu6IioQiTYNfE9sgi2NCUbL74/view?usp=drive_link" TargetMode="External"/><Relationship Id="rId1186" Type="http://schemas.openxmlformats.org/officeDocument/2006/relationships/hyperlink" Target="https://www.youtube.com/watch?v=NlAyXTUKhPg" TargetMode="External"/><Relationship Id="rId114" Type="http://schemas.openxmlformats.org/officeDocument/2006/relationships/hyperlink" Target="https://drive.google.com/file/d/1QY9l14tAkWb3-98i3gzjdxeNBHm6mg8l/view?usp=drive_link" TargetMode="External"/><Relationship Id="rId598" Type="http://schemas.openxmlformats.org/officeDocument/2006/relationships/hyperlink" Target="https://www.youtube.com/watch?v=rLNM8zI4Q_M" TargetMode="External"/><Relationship Id="rId1187" Type="http://schemas.openxmlformats.org/officeDocument/2006/relationships/hyperlink" Target="https://www.youtube.com/watch?v=7vbZZp2SpEs" TargetMode="External"/><Relationship Id="rId113" Type="http://schemas.openxmlformats.org/officeDocument/2006/relationships/hyperlink" Target="https://www.youtube.com/watch?v=1gqSHaJ5zu8" TargetMode="External"/><Relationship Id="rId597" Type="http://schemas.openxmlformats.org/officeDocument/2006/relationships/hyperlink" Target="https://drive.google.com/file/d/1F85TvjdnD21NSsX_C93_zviPIiiNaDOt/view?usp=drive_link" TargetMode="External"/><Relationship Id="rId1188" Type="http://schemas.openxmlformats.org/officeDocument/2006/relationships/hyperlink" Target="https://drive.google.com/file/d/1kK4mCrT-LGfBjD4dhMiKNd6QxmFa1dMc/view?usp=drive_link" TargetMode="External"/><Relationship Id="rId112" Type="http://schemas.openxmlformats.org/officeDocument/2006/relationships/hyperlink" Target="https://www.youtube.com/watch?v=eiy5XdCDwmI" TargetMode="External"/><Relationship Id="rId596" Type="http://schemas.openxmlformats.org/officeDocument/2006/relationships/hyperlink" Target="https://www.youtube.com/watch?v=UgViaeFLvO0" TargetMode="External"/><Relationship Id="rId1189" Type="http://schemas.openxmlformats.org/officeDocument/2006/relationships/hyperlink" Target="https://www.youtube.com/watch?v=TmejI54N97E" TargetMode="External"/><Relationship Id="rId111" Type="http://schemas.openxmlformats.org/officeDocument/2006/relationships/hyperlink" Target="https://drive.google.com/file/d/132XWOMJr_fNQHVF7tBshAXhNV1DpAnEf/view?usp=drive_link" TargetMode="External"/><Relationship Id="rId595" Type="http://schemas.openxmlformats.org/officeDocument/2006/relationships/hyperlink" Target="https://www.youtube.com/watch?v=LO7-3MpWijU" TargetMode="External"/><Relationship Id="rId1136" Type="http://schemas.openxmlformats.org/officeDocument/2006/relationships/hyperlink" Target="https://www.youtube.com/watch?v=tjuI8p2--II" TargetMode="External"/><Relationship Id="rId1137" Type="http://schemas.openxmlformats.org/officeDocument/2006/relationships/hyperlink" Target="https://drive.google.com/file/d/1STloKRGaPK3CBXdRZja8velz16Vawdc8/view?usp=drive_link" TargetMode="External"/><Relationship Id="rId1138" Type="http://schemas.openxmlformats.org/officeDocument/2006/relationships/hyperlink" Target="https://www.youtube.com/watch?v=IuBoeDihLUc" TargetMode="External"/><Relationship Id="rId1139" Type="http://schemas.openxmlformats.org/officeDocument/2006/relationships/hyperlink" Target="https://www.youtube.com/watch?v=c4RHnARXcPI" TargetMode="External"/><Relationship Id="rId547" Type="http://schemas.openxmlformats.org/officeDocument/2006/relationships/hyperlink" Target="https://www.youtube.com/watch?v=WqcGQfuMgqg" TargetMode="External"/><Relationship Id="rId546" Type="http://schemas.openxmlformats.org/officeDocument/2006/relationships/hyperlink" Target="https://drive.google.com/file/d/1eeeWnHGM9adkipDMfvOe3osgWCBFc8zc/view?usp=drive_link" TargetMode="External"/><Relationship Id="rId545" Type="http://schemas.openxmlformats.org/officeDocument/2006/relationships/hyperlink" Target="https://www.youtube.com/watch?v=8UptQ3MWbKg" TargetMode="External"/><Relationship Id="rId544" Type="http://schemas.openxmlformats.org/officeDocument/2006/relationships/hyperlink" Target="https://www.youtube.com/watch?v=3Z2wEVU9xCo" TargetMode="External"/><Relationship Id="rId549" Type="http://schemas.openxmlformats.org/officeDocument/2006/relationships/hyperlink" Target="https://drive.google.com/file/d/1AgPzrp9HFN6Oz_o_rXb2ilg-uTQzHAol/view" TargetMode="External"/><Relationship Id="rId548" Type="http://schemas.openxmlformats.org/officeDocument/2006/relationships/hyperlink" Target="https://www.youtube.com/watch?v=SHu6_jfDo54" TargetMode="External"/><Relationship Id="rId1130" Type="http://schemas.openxmlformats.org/officeDocument/2006/relationships/hyperlink" Target="https://www.youtube.com/watch?v=pvVbERqFNtE" TargetMode="External"/><Relationship Id="rId1131" Type="http://schemas.openxmlformats.org/officeDocument/2006/relationships/hyperlink" Target="https://drive.google.com/file/d/1vy5Oil-lrr1weZzqKZPMWZdz66lSAhK-/view?usp=drive_link" TargetMode="External"/><Relationship Id="rId543" Type="http://schemas.openxmlformats.org/officeDocument/2006/relationships/hyperlink" Target="https://drive.google.com/file/d/1t6695HglU3FIegjCszYB7wDkLBJ_OScW/view?usp=drive_link" TargetMode="External"/><Relationship Id="rId1132" Type="http://schemas.openxmlformats.org/officeDocument/2006/relationships/hyperlink" Target="https://www.youtube.com/watch?v=zcnnZz2pCSg" TargetMode="External"/><Relationship Id="rId542" Type="http://schemas.openxmlformats.org/officeDocument/2006/relationships/hyperlink" Target="https://www.youtube.com/watch?v=Tb9nUXyYWaM" TargetMode="External"/><Relationship Id="rId1133" Type="http://schemas.openxmlformats.org/officeDocument/2006/relationships/hyperlink" Target="https://www.youtube.com/watch?v=VFUXanTB7zA" TargetMode="External"/><Relationship Id="rId541" Type="http://schemas.openxmlformats.org/officeDocument/2006/relationships/hyperlink" Target="https://www.youtube.com/watch?v=XFhH_RW_65A" TargetMode="External"/><Relationship Id="rId1134" Type="http://schemas.openxmlformats.org/officeDocument/2006/relationships/hyperlink" Target="https://drive.google.com/file/d/1fP4Ml1DqUtCgq08c-MjNaGJMIbVlB8fz/view?usp=drive_link" TargetMode="External"/><Relationship Id="rId540" Type="http://schemas.openxmlformats.org/officeDocument/2006/relationships/hyperlink" Target="https://drive.google.com/file/d/1W8ft4YKRtpKIzY-E_6ses2TNowOTZ7S4/view?usp=drive_link" TargetMode="External"/><Relationship Id="rId1135" Type="http://schemas.openxmlformats.org/officeDocument/2006/relationships/hyperlink" Target="https://www.youtube.com/watch?v=Xcel427Ezl0" TargetMode="External"/><Relationship Id="rId1125" Type="http://schemas.openxmlformats.org/officeDocument/2006/relationships/hyperlink" Target="https://drive.google.com/file/d/1tFMRTB7FTAwb45C9BZGWus4mBcNyXByl/view?usp=drive_link" TargetMode="External"/><Relationship Id="rId1126" Type="http://schemas.openxmlformats.org/officeDocument/2006/relationships/hyperlink" Target="https://www.youtube.com/watch?v=wjZb3zPuoeA" TargetMode="External"/><Relationship Id="rId1127" Type="http://schemas.openxmlformats.org/officeDocument/2006/relationships/hyperlink" Target="https://www.youtube.com/watch?v=pcbKSHrYD5k" TargetMode="External"/><Relationship Id="rId1128" Type="http://schemas.openxmlformats.org/officeDocument/2006/relationships/hyperlink" Target="https://drive.google.com/file/d/1Fhp7ACOsonGvYMxX75o2r1QSiNQVEjpC/view?usp=drive_link" TargetMode="External"/><Relationship Id="rId1129" Type="http://schemas.openxmlformats.org/officeDocument/2006/relationships/hyperlink" Target="https://www.youtube.com/watch?v=4SQDybFjhRE" TargetMode="External"/><Relationship Id="rId536" Type="http://schemas.openxmlformats.org/officeDocument/2006/relationships/hyperlink" Target="https://www.youtube.com/watch?v=KtGTtSTexRg" TargetMode="External"/><Relationship Id="rId535" Type="http://schemas.openxmlformats.org/officeDocument/2006/relationships/hyperlink" Target="https://www.youtube.com/watch?v=b2_CULvNvD8" TargetMode="External"/><Relationship Id="rId534" Type="http://schemas.openxmlformats.org/officeDocument/2006/relationships/hyperlink" Target="https://drive.google.com/file/d/1GvWzTC_dgl8BwMEAXZ5qNj6oYJagVBFt/view?usp=drive_link" TargetMode="External"/><Relationship Id="rId533" Type="http://schemas.openxmlformats.org/officeDocument/2006/relationships/hyperlink" Target="https://www.youtube.com/watch?v=A3cI4Gmfs8k" TargetMode="External"/><Relationship Id="rId539" Type="http://schemas.openxmlformats.org/officeDocument/2006/relationships/hyperlink" Target="https://www.youtube.com/watch?v=gHuCtlEmf9o" TargetMode="External"/><Relationship Id="rId538" Type="http://schemas.openxmlformats.org/officeDocument/2006/relationships/hyperlink" Target="https://www.youtube.com/watch?v=zJKjp54pqOM" TargetMode="External"/><Relationship Id="rId537" Type="http://schemas.openxmlformats.org/officeDocument/2006/relationships/hyperlink" Target="https://drive.google.com/file/d/17328PuyS_PWPbR36VWCRcTcYtdCQU1hY/view?usp=drive_link" TargetMode="External"/><Relationship Id="rId1120" Type="http://schemas.openxmlformats.org/officeDocument/2006/relationships/hyperlink" Target="https://www.youtube.com/watch?v=IO6f05t9pks" TargetMode="External"/><Relationship Id="rId532" Type="http://schemas.openxmlformats.org/officeDocument/2006/relationships/hyperlink" Target="https://www.youtube.com/watch?v=fY6-3x4x6U0" TargetMode="External"/><Relationship Id="rId1121" Type="http://schemas.openxmlformats.org/officeDocument/2006/relationships/hyperlink" Target="https://www.youtube.com/watch?v=qFu1yBNqPpQ" TargetMode="External"/><Relationship Id="rId531" Type="http://schemas.openxmlformats.org/officeDocument/2006/relationships/hyperlink" Target="https://drive.google.com/file/d/1V9MSflSMWbAS8KDmeFQHcAgBlqy86JwE/view?usp=drive_link" TargetMode="External"/><Relationship Id="rId1122" Type="http://schemas.openxmlformats.org/officeDocument/2006/relationships/hyperlink" Target="https://drive.google.com/file/d/1tFMRTB7FTAwb45C9BZGWus4mBcNyXByl/view?usp=drive_link" TargetMode="External"/><Relationship Id="rId530" Type="http://schemas.openxmlformats.org/officeDocument/2006/relationships/hyperlink" Target="https://www.youtube.com/watch?v=iPKK9dNEuY0" TargetMode="External"/><Relationship Id="rId1123" Type="http://schemas.openxmlformats.org/officeDocument/2006/relationships/hyperlink" Target="https://www.youtube.com/watch?v=ITA1rW5UraU" TargetMode="External"/><Relationship Id="rId1124" Type="http://schemas.openxmlformats.org/officeDocument/2006/relationships/hyperlink" Target="https://www.youtube.com/watch?v=VDSC_l_5k-I" TargetMode="External"/><Relationship Id="rId1158" Type="http://schemas.openxmlformats.org/officeDocument/2006/relationships/hyperlink" Target="https://drive.google.com/file/d/1tFMRTB7FTAwb45C9BZGWus4mBcNyXByl/view?usp=drive_link" TargetMode="External"/><Relationship Id="rId1159" Type="http://schemas.openxmlformats.org/officeDocument/2006/relationships/hyperlink" Target="https://www.youtube.com/watch?v=PZ9BoVm5WxM" TargetMode="External"/><Relationship Id="rId569" Type="http://schemas.openxmlformats.org/officeDocument/2006/relationships/hyperlink" Target="https://www.youtube.com/watch?v=ZhOb7XptkQc" TargetMode="External"/><Relationship Id="rId568" Type="http://schemas.openxmlformats.org/officeDocument/2006/relationships/hyperlink" Target="https://www.youtube.com/watch?v=5FEjrStgcF8" TargetMode="External"/><Relationship Id="rId567" Type="http://schemas.openxmlformats.org/officeDocument/2006/relationships/hyperlink" Target="https://drive.google.com/file/d/1i_oLiUFbAU5Skjx1HY4FikBUoNNthI7M/view?t=1" TargetMode="External"/><Relationship Id="rId566" Type="http://schemas.openxmlformats.org/officeDocument/2006/relationships/hyperlink" Target="https://www.youtube.com/watch?v=A19_8QkM0ko" TargetMode="External"/><Relationship Id="rId561" Type="http://schemas.openxmlformats.org/officeDocument/2006/relationships/hyperlink" Target="https://drive.google.com/file/d/13pq00CcQ7dLZw31t122hz9iccwuxyukL/view?t=3" TargetMode="External"/><Relationship Id="rId1150" Type="http://schemas.openxmlformats.org/officeDocument/2006/relationships/hyperlink" Target="https://www.youtube.com/watch?v=9BNkmfHYYYI" TargetMode="External"/><Relationship Id="rId560" Type="http://schemas.openxmlformats.org/officeDocument/2006/relationships/hyperlink" Target="https://www.youtube.com/watch?v=rGdyIRfCSYw" TargetMode="External"/><Relationship Id="rId1151" Type="http://schemas.openxmlformats.org/officeDocument/2006/relationships/hyperlink" Target="https://www.youtube.com/watch?v=7KrwQAtjRBc" TargetMode="External"/><Relationship Id="rId1152" Type="http://schemas.openxmlformats.org/officeDocument/2006/relationships/hyperlink" Target="https://drive.google.com/file/d/1A-Z0s4hzVSl1Zm2d5iVZt9J3jCXXKhRr/view?usp=drive_link" TargetMode="External"/><Relationship Id="rId1153" Type="http://schemas.openxmlformats.org/officeDocument/2006/relationships/hyperlink" Target="https://www.youtube.com/watch?v=391txUI76gM" TargetMode="External"/><Relationship Id="rId565" Type="http://schemas.openxmlformats.org/officeDocument/2006/relationships/hyperlink" Target="https://www.youtube.com/watch?v=xTKbDJnBBZQ" TargetMode="External"/><Relationship Id="rId1154" Type="http://schemas.openxmlformats.org/officeDocument/2006/relationships/hyperlink" Target="https://www.youtube.com/watch?v=gcfwI10cchQ" TargetMode="External"/><Relationship Id="rId564" Type="http://schemas.openxmlformats.org/officeDocument/2006/relationships/hyperlink" Target="https://drive.google.com/file/d/1-bm-uUH7reL1cnI-DxMPn8A7O06rnRvc/view?usp=drive_link" TargetMode="External"/><Relationship Id="rId1155" Type="http://schemas.openxmlformats.org/officeDocument/2006/relationships/hyperlink" Target="https://drive.google.com/file/d/1vsrbuuElUFag8M-lKWlK5BBp5M0WO3E1/view?usp=drive_link" TargetMode="External"/><Relationship Id="rId563" Type="http://schemas.openxmlformats.org/officeDocument/2006/relationships/hyperlink" Target="https://www.youtube.com/watch?v=WnosL6MMQZs" TargetMode="External"/><Relationship Id="rId1156" Type="http://schemas.openxmlformats.org/officeDocument/2006/relationships/hyperlink" Target="https://www.youtube.com/watch?v=wGKmTzq59NM" TargetMode="External"/><Relationship Id="rId562" Type="http://schemas.openxmlformats.org/officeDocument/2006/relationships/hyperlink" Target="https://www.youtube.com/watch?v=LdTLSa1UmGA" TargetMode="External"/><Relationship Id="rId1157" Type="http://schemas.openxmlformats.org/officeDocument/2006/relationships/hyperlink" Target="https://www.youtube.com/watch?v=VDSC_l_5k-I" TargetMode="External"/><Relationship Id="rId1147" Type="http://schemas.openxmlformats.org/officeDocument/2006/relationships/hyperlink" Target="https://www.youtube.com/watch?v=PYizmq-JElQ" TargetMode="External"/><Relationship Id="rId1148" Type="http://schemas.openxmlformats.org/officeDocument/2006/relationships/hyperlink" Target="https://www.youtube.com/watch?v=b_Zxtf_tPu0" TargetMode="External"/><Relationship Id="rId1149" Type="http://schemas.openxmlformats.org/officeDocument/2006/relationships/hyperlink" Target="https://drive.google.com/file/d/1vYD6IaGuwzNe0hkaAqvvdtVtZupRi6-q/view?usp=drive_link" TargetMode="External"/><Relationship Id="rId558" Type="http://schemas.openxmlformats.org/officeDocument/2006/relationships/hyperlink" Target="https://drive.google.com/file/d/1pk9S6mUmFkQ-UcrIb_xkAHpMPAMYTgW1/view?usp=drive_link" TargetMode="External"/><Relationship Id="rId557" Type="http://schemas.openxmlformats.org/officeDocument/2006/relationships/hyperlink" Target="https://www.youtube.com/watch?v=hINlffaiasg" TargetMode="External"/><Relationship Id="rId556" Type="http://schemas.openxmlformats.org/officeDocument/2006/relationships/hyperlink" Target="https://www.youtube.com/watch?v=M3sIMLPwIqY" TargetMode="External"/><Relationship Id="rId555" Type="http://schemas.openxmlformats.org/officeDocument/2006/relationships/hyperlink" Target="https://drive.google.com/file/d/1yQNlhKLzY4Ff_XIkV3RihGPReFpAK8wC/view?t=10" TargetMode="External"/><Relationship Id="rId559" Type="http://schemas.openxmlformats.org/officeDocument/2006/relationships/hyperlink" Target="https://www.youtube.com/watch?v=oTk6jEr65QA" TargetMode="External"/><Relationship Id="rId550" Type="http://schemas.openxmlformats.org/officeDocument/2006/relationships/hyperlink" Target="https://www.youtube.com/watch?v=PUB_gAm4LCA" TargetMode="External"/><Relationship Id="rId1140" Type="http://schemas.openxmlformats.org/officeDocument/2006/relationships/hyperlink" Target="https://drive.google.com/file/d/1v75HQ9kWwTV5FSYa414pOTI74qgsVXCQ/view?usp=drive_link" TargetMode="External"/><Relationship Id="rId1141" Type="http://schemas.openxmlformats.org/officeDocument/2006/relationships/hyperlink" Target="https://www.youtube.com/watch?v=oIZV-ixRTcY" TargetMode="External"/><Relationship Id="rId1142" Type="http://schemas.openxmlformats.org/officeDocument/2006/relationships/hyperlink" Target="https://www.youtube.com/watch?v=69_W2QaAQTo" TargetMode="External"/><Relationship Id="rId554" Type="http://schemas.openxmlformats.org/officeDocument/2006/relationships/hyperlink" Target="https://www.youtube.com/watch?v=W4KlMhqZlpM" TargetMode="External"/><Relationship Id="rId1143" Type="http://schemas.openxmlformats.org/officeDocument/2006/relationships/hyperlink" Target="https://drive.google.com/file/d/1GoxDdA0xL4UH1dR3i0dUArocAPLQhh39/view?usp=drive_link" TargetMode="External"/><Relationship Id="rId553" Type="http://schemas.openxmlformats.org/officeDocument/2006/relationships/hyperlink" Target="https://www.youtube.com/watch?v=kQkcMPiUTek" TargetMode="External"/><Relationship Id="rId1144" Type="http://schemas.openxmlformats.org/officeDocument/2006/relationships/hyperlink" Target="https://www.youtube.com/watch?v=36Rym2q4H94" TargetMode="External"/><Relationship Id="rId552" Type="http://schemas.openxmlformats.org/officeDocument/2006/relationships/hyperlink" Target="https://drive.google.com/file/d/1YNxPl2E6e-AXZ_eebsYqbgLFZvyHNteo/view?usp=drive_link" TargetMode="External"/><Relationship Id="rId1145" Type="http://schemas.openxmlformats.org/officeDocument/2006/relationships/hyperlink" Target="https://www.youtube.com/watch?v=VTE-yKHHenE" TargetMode="External"/><Relationship Id="rId551" Type="http://schemas.openxmlformats.org/officeDocument/2006/relationships/hyperlink" Target="https://www.youtube.com/watch?v=8pRjUIyCxms" TargetMode="External"/><Relationship Id="rId1146" Type="http://schemas.openxmlformats.org/officeDocument/2006/relationships/hyperlink" Target="https://drive.google.com/file/d/17h0m26xC_Y6AASNnvao-LF_wszIp2FgW/view?usp=drive_link" TargetMode="External"/><Relationship Id="rId495" Type="http://schemas.openxmlformats.org/officeDocument/2006/relationships/hyperlink" Target="https://drive.google.com/file/d/1qTPfGfxFWv8jDI6GtfxlQuXZk0RhMWV1/view?t=7" TargetMode="External"/><Relationship Id="rId494" Type="http://schemas.openxmlformats.org/officeDocument/2006/relationships/hyperlink" Target="https://www.youtube.com/watch?v=q6hZ-i6gKNA" TargetMode="External"/><Relationship Id="rId493" Type="http://schemas.openxmlformats.org/officeDocument/2006/relationships/hyperlink" Target="https://www.youtube.com/watch?v=yYZs0JjO7rw" TargetMode="External"/><Relationship Id="rId492" Type="http://schemas.openxmlformats.org/officeDocument/2006/relationships/hyperlink" Target="https://drive.google.com/file/d/1CH58Z9hLvho0jAlk8QQMbgfdOLRru7P-/view" TargetMode="External"/><Relationship Id="rId499" Type="http://schemas.openxmlformats.org/officeDocument/2006/relationships/hyperlink" Target="https://www.youtube.com/watch?v=ud6ojz76PDQ" TargetMode="External"/><Relationship Id="rId498" Type="http://schemas.openxmlformats.org/officeDocument/2006/relationships/hyperlink" Target="https://drive.google.com/file/d/1WtuH0U9qdTzNZmYUZhnGcSX_-QEmcHf0/view" TargetMode="External"/><Relationship Id="rId497" Type="http://schemas.openxmlformats.org/officeDocument/2006/relationships/hyperlink" Target="https://www.youtube.com/watch?v=vRy7hNFUvRs" TargetMode="External"/><Relationship Id="rId496" Type="http://schemas.openxmlformats.org/officeDocument/2006/relationships/hyperlink" Target="https://www.youtube.com/watch?v=7KW_tWYNO-I" TargetMode="External"/><Relationship Id="rId907" Type="http://schemas.openxmlformats.org/officeDocument/2006/relationships/hyperlink" Target="https://www.youtube.com/watch?v=pQWwP7YYH6o" TargetMode="External"/><Relationship Id="rId906" Type="http://schemas.openxmlformats.org/officeDocument/2006/relationships/hyperlink" Target="https://drive.google.com/file/d/1X-wtRqLg5uP5Q3YIHLJazVpGrsA42CoG/view?usp=drive_link" TargetMode="External"/><Relationship Id="rId905" Type="http://schemas.openxmlformats.org/officeDocument/2006/relationships/hyperlink" Target="https://www.youtube.com/watch?v=v85y7z5WKP0" TargetMode="External"/><Relationship Id="rId904" Type="http://schemas.openxmlformats.org/officeDocument/2006/relationships/hyperlink" Target="https://www.youtube.com/watch?v=M_5KYncYNyc" TargetMode="External"/><Relationship Id="rId909" Type="http://schemas.openxmlformats.org/officeDocument/2006/relationships/hyperlink" Target="https://drive.google.com/file/d/1_TKiva3J5l1SkwFAo__1oJEhxWwamIn9/view?usp=drive_link" TargetMode="External"/><Relationship Id="rId908" Type="http://schemas.openxmlformats.org/officeDocument/2006/relationships/hyperlink" Target="https://www.youtube.com/watch?v=0eyzDNrn_Y0" TargetMode="External"/><Relationship Id="rId903" Type="http://schemas.openxmlformats.org/officeDocument/2006/relationships/hyperlink" Target="https://drive.google.com/file/d/155sySr73U0i1v7W8y91Y-xSiCF_Ba3RX/view?usp=drive_link" TargetMode="External"/><Relationship Id="rId902" Type="http://schemas.openxmlformats.org/officeDocument/2006/relationships/hyperlink" Target="https://www.youtube.com/watch?v=RihZPTWnJfo" TargetMode="External"/><Relationship Id="rId901" Type="http://schemas.openxmlformats.org/officeDocument/2006/relationships/hyperlink" Target="https://www.youtube.com/watch?v=dFFzAP2OZ3E" TargetMode="External"/><Relationship Id="rId900" Type="http://schemas.openxmlformats.org/officeDocument/2006/relationships/hyperlink" Target="https://drive.google.com/file/d/1FCtJfkug5yetJC08wTQqizwNzD4_D6dr/view?usp=drive_link" TargetMode="External"/><Relationship Id="rId929" Type="http://schemas.openxmlformats.org/officeDocument/2006/relationships/hyperlink" Target="https://www.youtube.com/watch?v=iJ3lIP0AVd4" TargetMode="External"/><Relationship Id="rId928" Type="http://schemas.openxmlformats.org/officeDocument/2006/relationships/hyperlink" Target="https://www.youtube.com/watch?v=qkL_M_dfe7s" TargetMode="External"/><Relationship Id="rId927" Type="http://schemas.openxmlformats.org/officeDocument/2006/relationships/hyperlink" Target="https://drive.google.com/file/d/1T72GL1UTjmDQTYIRoD9jdXw2sgxSxH1i/view" TargetMode="External"/><Relationship Id="rId926" Type="http://schemas.openxmlformats.org/officeDocument/2006/relationships/hyperlink" Target="https://www.youtube.com/watch?v=h2zDoIo-jRw" TargetMode="External"/><Relationship Id="rId921" Type="http://schemas.openxmlformats.org/officeDocument/2006/relationships/hyperlink" Target="https://drive.google.com/file/d/1VgpalbTvLsKzj-L5zZxIkGZZmx5IjS9f/view" TargetMode="External"/><Relationship Id="rId920" Type="http://schemas.openxmlformats.org/officeDocument/2006/relationships/hyperlink" Target="https://www.youtube.com/watch?v=MRE1w0to0eA" TargetMode="External"/><Relationship Id="rId925" Type="http://schemas.openxmlformats.org/officeDocument/2006/relationships/hyperlink" Target="https://www.youtube.com/watch?v=ujw5mH9xZKQ" TargetMode="External"/><Relationship Id="rId924" Type="http://schemas.openxmlformats.org/officeDocument/2006/relationships/hyperlink" Target="https://drive.google.com/file/d/1kaEl7jFHXt7GcxtDfqq9Io9C4bsqLfuN/view" TargetMode="External"/><Relationship Id="rId923" Type="http://schemas.openxmlformats.org/officeDocument/2006/relationships/hyperlink" Target="https://www.youtube.com/watch?v=WlW8XEn0Qww" TargetMode="External"/><Relationship Id="rId922" Type="http://schemas.openxmlformats.org/officeDocument/2006/relationships/hyperlink" Target="https://www.youtube.com/watch?v=9iEfENGdwaQ" TargetMode="External"/><Relationship Id="rId918" Type="http://schemas.openxmlformats.org/officeDocument/2006/relationships/hyperlink" Target="https://drive.google.com/file/d/1zVisWQmYFcthc538LRC3RP9h_g7aTSMi/view" TargetMode="External"/><Relationship Id="rId917" Type="http://schemas.openxmlformats.org/officeDocument/2006/relationships/hyperlink" Target="https://www.youtube.com/watch?v=agr0P2HMSNM" TargetMode="External"/><Relationship Id="rId916" Type="http://schemas.openxmlformats.org/officeDocument/2006/relationships/hyperlink" Target="https://www.youtube.com/watch?v=Lm9mhCPVLNY" TargetMode="External"/><Relationship Id="rId915" Type="http://schemas.openxmlformats.org/officeDocument/2006/relationships/hyperlink" Target="https://drive.google.com/file/d/1kf5CIcJ3CflKlwwV7AwOsOitHWYzk9EO/view?t=6" TargetMode="External"/><Relationship Id="rId919" Type="http://schemas.openxmlformats.org/officeDocument/2006/relationships/hyperlink" Target="https://www.youtube.com/watch?v=y97fRDzSuM8" TargetMode="External"/><Relationship Id="rId910" Type="http://schemas.openxmlformats.org/officeDocument/2006/relationships/hyperlink" Target="https://www.youtube.com/watch?v=LUoUb4hGMH8" TargetMode="External"/><Relationship Id="rId914" Type="http://schemas.openxmlformats.org/officeDocument/2006/relationships/hyperlink" Target="https://www.youtube.com/watch?v=SXvpGTu-m78" TargetMode="External"/><Relationship Id="rId913" Type="http://schemas.openxmlformats.org/officeDocument/2006/relationships/hyperlink" Target="https://www.youtube.com/watch?v=HR5iEX3Sy1k" TargetMode="External"/><Relationship Id="rId912" Type="http://schemas.openxmlformats.org/officeDocument/2006/relationships/hyperlink" Target="https://drive.google.com/file/d/13n61D7FS37rKjQ4znZ9yQmHLJidlCtLB/view?usp=drive_link" TargetMode="External"/><Relationship Id="rId911" Type="http://schemas.openxmlformats.org/officeDocument/2006/relationships/hyperlink" Target="https://www.youtube.com/watch?v=5AeeEWOvJbI" TargetMode="External"/><Relationship Id="rId1213" Type="http://schemas.openxmlformats.org/officeDocument/2006/relationships/hyperlink" Target="https://www.youtube.com/watch?v=CSRqe676NAs" TargetMode="External"/><Relationship Id="rId1214" Type="http://schemas.openxmlformats.org/officeDocument/2006/relationships/hyperlink" Target="https://www.youtube.com/watch?v=Gc2jfvcizQ8" TargetMode="External"/><Relationship Id="rId1215" Type="http://schemas.openxmlformats.org/officeDocument/2006/relationships/hyperlink" Target="https://drive.google.com/file/d/1BfeoGIrbP1o22YDzMZ3Supyfg7gIG0lP/view?usp=drive_link" TargetMode="External"/><Relationship Id="rId1216" Type="http://schemas.openxmlformats.org/officeDocument/2006/relationships/hyperlink" Target="https://www.youtube.com/watch?v=vjkNdeTP1vY" TargetMode="External"/><Relationship Id="rId1217" Type="http://schemas.openxmlformats.org/officeDocument/2006/relationships/hyperlink" Target="https://www.youtube.com/watch?v=SgQhrB_Dl_s" TargetMode="External"/><Relationship Id="rId1218" Type="http://schemas.openxmlformats.org/officeDocument/2006/relationships/hyperlink" Target="https://drive.google.com/file/d/1OS3ptz0FvjSLUHOBxsrQuJam8anUf9Ej/view?usp=drive_link" TargetMode="External"/><Relationship Id="rId1219" Type="http://schemas.openxmlformats.org/officeDocument/2006/relationships/hyperlink" Target="https://www.youtube.com/watch?v=RemISaIz-LM" TargetMode="External"/><Relationship Id="rId866" Type="http://schemas.openxmlformats.org/officeDocument/2006/relationships/hyperlink" Target="https://www.youtube.com/watch?v=c1XJIx251PI" TargetMode="External"/><Relationship Id="rId865" Type="http://schemas.openxmlformats.org/officeDocument/2006/relationships/hyperlink" Target="https://www.youtube.com/watch?v=Xb05CaG7TsQ" TargetMode="External"/><Relationship Id="rId864" Type="http://schemas.openxmlformats.org/officeDocument/2006/relationships/hyperlink" Target="https://drive.google.com/file/d/12he4oL9_HdweOco-dS_28zhrJ3JT_JW_/view?usp=drive_link" TargetMode="External"/><Relationship Id="rId863" Type="http://schemas.openxmlformats.org/officeDocument/2006/relationships/hyperlink" Target="https://www.youtube.com/watch?v=b18VntH1Dqs" TargetMode="External"/><Relationship Id="rId869" Type="http://schemas.openxmlformats.org/officeDocument/2006/relationships/hyperlink" Target="https://www.youtube.com/watch?v=jmFlExfINnU" TargetMode="External"/><Relationship Id="rId868" Type="http://schemas.openxmlformats.org/officeDocument/2006/relationships/hyperlink" Target="https://www.youtube.com/watch?v=aOSlXuDO4UU" TargetMode="External"/><Relationship Id="rId867" Type="http://schemas.openxmlformats.org/officeDocument/2006/relationships/hyperlink" Target="https://drive.google.com/file/d/1VR0_zCm-56r0TD-Z7TqRWxigGbzKQdLr/view?usp=drive_link" TargetMode="External"/><Relationship Id="rId862" Type="http://schemas.openxmlformats.org/officeDocument/2006/relationships/hyperlink" Target="https://www.youtube.com/watch?v=lKq-10ysDb4" TargetMode="External"/><Relationship Id="rId861" Type="http://schemas.openxmlformats.org/officeDocument/2006/relationships/hyperlink" Target="https://drive.google.com/file/d/14YMG7cHarG9uygG50FCl1URfVu1_E8Qr/view?usp=drive_link" TargetMode="External"/><Relationship Id="rId1210" Type="http://schemas.openxmlformats.org/officeDocument/2006/relationships/hyperlink" Target="https://www.youtube.com/watch?v=HwVjzpSxC6I" TargetMode="External"/><Relationship Id="rId860" Type="http://schemas.openxmlformats.org/officeDocument/2006/relationships/hyperlink" Target="https://www.youtube.com/watch?v=gE2uJWoMy7w" TargetMode="External"/><Relationship Id="rId1211" Type="http://schemas.openxmlformats.org/officeDocument/2006/relationships/hyperlink" Target="https://www.youtube.com/watch?v=e-msIl6pF9w" TargetMode="External"/><Relationship Id="rId1212" Type="http://schemas.openxmlformats.org/officeDocument/2006/relationships/hyperlink" Target="https://drive.google.com/file/d/1XzFJQ6f-ke03MkUa3FPfvODsvqdomB4E/view?usp=drive_link" TargetMode="External"/><Relationship Id="rId1202" Type="http://schemas.openxmlformats.org/officeDocument/2006/relationships/hyperlink" Target="https://www.youtube.com/watch?v=iobSnwTOx5A" TargetMode="External"/><Relationship Id="rId1203" Type="http://schemas.openxmlformats.org/officeDocument/2006/relationships/hyperlink" Target="https://drive.google.com/file/d/1AWRe8uvq94MRwGl79mTbkuDJP3f2_dd8/view?usp=drive_link" TargetMode="External"/><Relationship Id="rId1204" Type="http://schemas.openxmlformats.org/officeDocument/2006/relationships/hyperlink" Target="https://www.youtube.com/watch?v=OonLRoptTEM" TargetMode="External"/><Relationship Id="rId1205" Type="http://schemas.openxmlformats.org/officeDocument/2006/relationships/hyperlink" Target="https://www.youtube.com/watch?v=sHrsX8xDZzY" TargetMode="External"/><Relationship Id="rId1206" Type="http://schemas.openxmlformats.org/officeDocument/2006/relationships/hyperlink" Target="https://drive.google.com/file/d/1Indp0fqhZoSHOVk3IRHjWN17LhnUXxrj/view?usp=drive_link" TargetMode="External"/><Relationship Id="rId1207" Type="http://schemas.openxmlformats.org/officeDocument/2006/relationships/hyperlink" Target="https://www.youtube.com/watch?v=pmtmJep1xY0" TargetMode="External"/><Relationship Id="rId1208" Type="http://schemas.openxmlformats.org/officeDocument/2006/relationships/hyperlink" Target="https://www.youtube.com/watch?v=rpKM27Sr1_Q" TargetMode="External"/><Relationship Id="rId1209" Type="http://schemas.openxmlformats.org/officeDocument/2006/relationships/hyperlink" Target="https://drive.google.com/file/d/1MujtFcycMrZG2blV2EcHNWf-72mCrZd4/view?usp=drive_link" TargetMode="External"/><Relationship Id="rId855" Type="http://schemas.openxmlformats.org/officeDocument/2006/relationships/hyperlink" Target="https://drive.google.com/file/d/1BGmMG2we9RE5fagnpEiNI0u866iknpwL/view?usp=drive_link" TargetMode="External"/><Relationship Id="rId854" Type="http://schemas.openxmlformats.org/officeDocument/2006/relationships/hyperlink" Target="https://www.youtube.com/watch?v=iL-yk4ybVtg" TargetMode="External"/><Relationship Id="rId853" Type="http://schemas.openxmlformats.org/officeDocument/2006/relationships/hyperlink" Target="https://www.youtube.com/watch?v=6f553BGaufI" TargetMode="External"/><Relationship Id="rId852" Type="http://schemas.openxmlformats.org/officeDocument/2006/relationships/hyperlink" Target="https://drive.google.com/file/d/11-YrV9F-6tqkp1qtUs66UD1arHHJUVo1/view?usp=drive_link" TargetMode="External"/><Relationship Id="rId859" Type="http://schemas.openxmlformats.org/officeDocument/2006/relationships/hyperlink" Target="https://www.youtube.com/watch?v=5EU-y1VF7g4" TargetMode="External"/><Relationship Id="rId858" Type="http://schemas.openxmlformats.org/officeDocument/2006/relationships/hyperlink" Target="https://drive.google.com/file/d/14izsb_OS9THJUWn4DbXdQ5PHr0nlGKEH/view?usp=drive_link" TargetMode="External"/><Relationship Id="rId857" Type="http://schemas.openxmlformats.org/officeDocument/2006/relationships/hyperlink" Target="https://www.youtube.com/watch?v=4qPEo_ixN28" TargetMode="External"/><Relationship Id="rId856" Type="http://schemas.openxmlformats.org/officeDocument/2006/relationships/hyperlink" Target="https://www.youtube.com/watch?v=hDP6egLrsdM" TargetMode="External"/><Relationship Id="rId851" Type="http://schemas.openxmlformats.org/officeDocument/2006/relationships/hyperlink" Target="https://www.youtube.com/watch?v=WZBZUY5T-Po" TargetMode="External"/><Relationship Id="rId850" Type="http://schemas.openxmlformats.org/officeDocument/2006/relationships/hyperlink" Target="https://www.youtube.com/watch?v=PA-T6lMxCBI" TargetMode="External"/><Relationship Id="rId1200" Type="http://schemas.openxmlformats.org/officeDocument/2006/relationships/hyperlink" Target="https://drive.google.com/file/d/1Ao6V85TwQ9LEIqcXi3SW1mxM2stHAy0O/view?usp=drive_link" TargetMode="External"/><Relationship Id="rId1201" Type="http://schemas.openxmlformats.org/officeDocument/2006/relationships/hyperlink" Target="https://www.youtube.com/watch?v=qHsBfWL5e0o" TargetMode="External"/><Relationship Id="rId1235" Type="http://schemas.openxmlformats.org/officeDocument/2006/relationships/hyperlink" Target="https://www.youtube.com/watch?v=UsuYTxxCp9s" TargetMode="External"/><Relationship Id="rId1236" Type="http://schemas.openxmlformats.org/officeDocument/2006/relationships/hyperlink" Target="https://drive.google.com/file/d/1C-35nJrZg-xJfv1d3R8hKuE_Qm_bv-Ej/view?usp=drive_link" TargetMode="External"/><Relationship Id="rId1237" Type="http://schemas.openxmlformats.org/officeDocument/2006/relationships/hyperlink" Target="https://www.youtube.com/watch?v=UuN1S7bZQ68" TargetMode="External"/><Relationship Id="rId1238" Type="http://schemas.openxmlformats.org/officeDocument/2006/relationships/hyperlink" Target="https://www.youtube.com/watch?v=t-3nP05K0tc" TargetMode="External"/><Relationship Id="rId1239" Type="http://schemas.openxmlformats.org/officeDocument/2006/relationships/hyperlink" Target="https://drive.google.com/file/d/1G7Eg9a7sLNKRvBMFiJOYqauu379M0kS1/view?usp=drive_link" TargetMode="External"/><Relationship Id="rId409" Type="http://schemas.openxmlformats.org/officeDocument/2006/relationships/hyperlink" Target="https://www.youtube.com/watch?v=WL7__D14kGc" TargetMode="External"/><Relationship Id="rId404" Type="http://schemas.openxmlformats.org/officeDocument/2006/relationships/hyperlink" Target="https://www.youtube.com/watch?v=w7ExHFt6Olo" TargetMode="External"/><Relationship Id="rId888" Type="http://schemas.openxmlformats.org/officeDocument/2006/relationships/hyperlink" Target="https://drive.google.com/file/d/1A4CtBHX3NYsacufGI5eDZHsMjItk1UQS/view?usp=drive_link" TargetMode="External"/><Relationship Id="rId403" Type="http://schemas.openxmlformats.org/officeDocument/2006/relationships/hyperlink" Target="https://www.youtube.com/watch?v=G18RKHddaVc" TargetMode="External"/><Relationship Id="rId887" Type="http://schemas.openxmlformats.org/officeDocument/2006/relationships/hyperlink" Target="https://www.youtube.com/watch?v=URFxZ6BIpCY" TargetMode="External"/><Relationship Id="rId402" Type="http://schemas.openxmlformats.org/officeDocument/2006/relationships/hyperlink" Target="https://drive.google.com/file/d/13jI7KdmdEvFQRnuEwL2Np6bD7V4RUmmY/view" TargetMode="External"/><Relationship Id="rId886" Type="http://schemas.openxmlformats.org/officeDocument/2006/relationships/hyperlink" Target="https://www.youtube.com/watch?v=ixRtSV3CXPA" TargetMode="External"/><Relationship Id="rId401" Type="http://schemas.openxmlformats.org/officeDocument/2006/relationships/hyperlink" Target="https://www.youtube.com/watch?v=DS9a-7iPf7U" TargetMode="External"/><Relationship Id="rId885" Type="http://schemas.openxmlformats.org/officeDocument/2006/relationships/hyperlink" Target="https://drive.google.com/file/d/1P-w-qbpjxoS6LhBhJxafZEEjsXf0EBiT/view?usp=drive_link" TargetMode="External"/><Relationship Id="rId408" Type="http://schemas.openxmlformats.org/officeDocument/2006/relationships/hyperlink" Target="https://drive.google.com/file/d/1zVisWQmYFcthc538LRC3RP9h_g7aTSMi/view?usp=drive_link" TargetMode="External"/><Relationship Id="rId407" Type="http://schemas.openxmlformats.org/officeDocument/2006/relationships/hyperlink" Target="https://www.youtube.com/watch?v=mZ9tNHhG1mM" TargetMode="External"/><Relationship Id="rId406" Type="http://schemas.openxmlformats.org/officeDocument/2006/relationships/hyperlink" Target="https://www.youtube.com/watch?v=2WS1sG9fhOk" TargetMode="External"/><Relationship Id="rId405" Type="http://schemas.openxmlformats.org/officeDocument/2006/relationships/hyperlink" Target="https://drive.google.com/file/d/1yI0D-1BjAQ-MSwkED1TSOzh5U_qZHYYn/view?t=12" TargetMode="External"/><Relationship Id="rId889" Type="http://schemas.openxmlformats.org/officeDocument/2006/relationships/hyperlink" Target="https://www.youtube.com/watch?v=sPz5RrFus1Q" TargetMode="External"/><Relationship Id="rId880" Type="http://schemas.openxmlformats.org/officeDocument/2006/relationships/hyperlink" Target="https://www.youtube.com/watch?v=iiFWoXQPOJc" TargetMode="External"/><Relationship Id="rId1230" Type="http://schemas.openxmlformats.org/officeDocument/2006/relationships/hyperlink" Target="https://drive.google.com/file/d/1xb41DDp4D46dE27e4SR0nxKk3YxVu88j/view?usp=drive_link" TargetMode="External"/><Relationship Id="rId400" Type="http://schemas.openxmlformats.org/officeDocument/2006/relationships/hyperlink" Target="https://www.youtube.com/watch?v=2g9F4aQuqm0" TargetMode="External"/><Relationship Id="rId884" Type="http://schemas.openxmlformats.org/officeDocument/2006/relationships/hyperlink" Target="https://www.youtube.com/watch?v=vxyObN6NowA" TargetMode="External"/><Relationship Id="rId1231" Type="http://schemas.openxmlformats.org/officeDocument/2006/relationships/hyperlink" Target="https://www.youtube.com/watch?v=iF_fdCbX4zk" TargetMode="External"/><Relationship Id="rId883" Type="http://schemas.openxmlformats.org/officeDocument/2006/relationships/hyperlink" Target="https://www.youtube.com/watch?v=aAfBSJObd6Y" TargetMode="External"/><Relationship Id="rId1232" Type="http://schemas.openxmlformats.org/officeDocument/2006/relationships/hyperlink" Target="https://www.youtube.com/watch?v=OS4o1aMTGts" TargetMode="External"/><Relationship Id="rId882" Type="http://schemas.openxmlformats.org/officeDocument/2006/relationships/hyperlink" Target="https://drive.google.com/file/d/1n-jeMmhwVnRD32pWFoFW04OL1b91JLk_/view?usp=drive_link" TargetMode="External"/><Relationship Id="rId1233" Type="http://schemas.openxmlformats.org/officeDocument/2006/relationships/hyperlink" Target="https://drive.google.com/file/d/19Aw5vc7YdQUoTP7gv0k74PNEwUb0GokA/view?usp=drive_link" TargetMode="External"/><Relationship Id="rId881" Type="http://schemas.openxmlformats.org/officeDocument/2006/relationships/hyperlink" Target="https://www.youtube.com/watch?v=k94Jw6kU47M" TargetMode="External"/><Relationship Id="rId1234" Type="http://schemas.openxmlformats.org/officeDocument/2006/relationships/hyperlink" Target="https://www.youtube.com/watch?v=D_XfzpoeieI" TargetMode="External"/><Relationship Id="rId1224" Type="http://schemas.openxmlformats.org/officeDocument/2006/relationships/hyperlink" Target="https://drive.google.com/file/d/1FyBDJwp2wk90zxxmGUZOax5d5y_ZIcR5/view?usp=drive_link" TargetMode="External"/><Relationship Id="rId1225" Type="http://schemas.openxmlformats.org/officeDocument/2006/relationships/hyperlink" Target="https://www.youtube.com/watch?v=Mx9ql1o_xBQ" TargetMode="External"/><Relationship Id="rId1226" Type="http://schemas.openxmlformats.org/officeDocument/2006/relationships/hyperlink" Target="https://www.youtube.com/watch?v=aJxNGSYAW6c" TargetMode="External"/><Relationship Id="rId1227" Type="http://schemas.openxmlformats.org/officeDocument/2006/relationships/hyperlink" Target="https://drive.google.com/file/d/1RlKglAyPhP_tvIsCf6A-kGgAjmMDyFNc/view?usp=drive_link" TargetMode="External"/><Relationship Id="rId1228" Type="http://schemas.openxmlformats.org/officeDocument/2006/relationships/hyperlink" Target="https://www.youtube.com/watch?v=SDzeCSHZwkg" TargetMode="External"/><Relationship Id="rId1229" Type="http://schemas.openxmlformats.org/officeDocument/2006/relationships/hyperlink" Target="https://www.youtube.com/watch?v=0SfTtQ0ZdUM" TargetMode="External"/><Relationship Id="rId877" Type="http://schemas.openxmlformats.org/officeDocument/2006/relationships/hyperlink" Target="https://www.youtube.com/watch?v=qSFY7GKhSRs" TargetMode="External"/><Relationship Id="rId876" Type="http://schemas.openxmlformats.org/officeDocument/2006/relationships/hyperlink" Target="https://drive.google.com/file/d/1POkUXo-3U5PU5F8C1lxFtRX2mcLYiOWs/view?usp=drive_link" TargetMode="External"/><Relationship Id="rId875" Type="http://schemas.openxmlformats.org/officeDocument/2006/relationships/hyperlink" Target="https://www.youtube.com/watch?v=DSVwYLv7M3g" TargetMode="External"/><Relationship Id="rId874" Type="http://schemas.openxmlformats.org/officeDocument/2006/relationships/hyperlink" Target="https://www.youtube.com/watch?v=M5uOIy-JTmo" TargetMode="External"/><Relationship Id="rId879" Type="http://schemas.openxmlformats.org/officeDocument/2006/relationships/hyperlink" Target="https://drive.google.com/file/d/1o2lXDD6DCLnPvotJZpUrBdOhSDdSK5Dg/view?usp=drive_link" TargetMode="External"/><Relationship Id="rId878" Type="http://schemas.openxmlformats.org/officeDocument/2006/relationships/hyperlink" Target="https://www.youtube.com/watch?v=zIpy_2P0v1E" TargetMode="External"/><Relationship Id="rId873" Type="http://schemas.openxmlformats.org/officeDocument/2006/relationships/hyperlink" Target="https://drive.google.com/file/d/1NbY4fRlNID68-c7r_BSwsubslVBuYql_/view?usp=drive_link" TargetMode="External"/><Relationship Id="rId1220" Type="http://schemas.openxmlformats.org/officeDocument/2006/relationships/hyperlink" Target="https://www.youtube.com/watch?v=jcJJX-vK27I" TargetMode="External"/><Relationship Id="rId872" Type="http://schemas.openxmlformats.org/officeDocument/2006/relationships/hyperlink" Target="https://www.youtube.com/watch?v=941H8cwL8Ug" TargetMode="External"/><Relationship Id="rId1221" Type="http://schemas.openxmlformats.org/officeDocument/2006/relationships/hyperlink" Target="https://drive.google.com/file/d/1xLSrScOgccwUjmAyckcGSCsQZ2mOB5Ez/view?usp=drive_link" TargetMode="External"/><Relationship Id="rId871" Type="http://schemas.openxmlformats.org/officeDocument/2006/relationships/hyperlink" Target="https://www.youtube.com/watch?v=obeGVTOZyfE" TargetMode="External"/><Relationship Id="rId1222" Type="http://schemas.openxmlformats.org/officeDocument/2006/relationships/hyperlink" Target="https://www.youtube.com/watch?v=rkiBof2pvbE" TargetMode="External"/><Relationship Id="rId870" Type="http://schemas.openxmlformats.org/officeDocument/2006/relationships/hyperlink" Target="https://drive.google.com/file/d/1FgvTFabHtFZQwLJ1oXy34g1o99BQ_38O/view?usp=drive_link" TargetMode="External"/><Relationship Id="rId1223" Type="http://schemas.openxmlformats.org/officeDocument/2006/relationships/hyperlink" Target="https://www.youtube.com/watch?v=2j0PFKQkaHs" TargetMode="External"/><Relationship Id="rId829" Type="http://schemas.openxmlformats.org/officeDocument/2006/relationships/hyperlink" Target="https://www.youtube.com/watch?v=wwjtuZ5vTvc" TargetMode="External"/><Relationship Id="rId828" Type="http://schemas.openxmlformats.org/officeDocument/2006/relationships/hyperlink" Target="https://drive.google.com/file/d/1X4rwUK5badirBzlXu3wkEcdY1zbkO0oo/view?t=2" TargetMode="External"/><Relationship Id="rId827" Type="http://schemas.openxmlformats.org/officeDocument/2006/relationships/hyperlink" Target="https://www.youtube.com/watch?v=3UYlM27LICw" TargetMode="External"/><Relationship Id="rId822" Type="http://schemas.openxmlformats.org/officeDocument/2006/relationships/hyperlink" Target="https://drive.google.com/file/d/1VvU9MUf1tM05xc0sRvhB9AMt9F-dC4c5/view" TargetMode="External"/><Relationship Id="rId821" Type="http://schemas.openxmlformats.org/officeDocument/2006/relationships/hyperlink" Target="https://www.youtube.com/watch?v=jk7wKzWVYEA" TargetMode="External"/><Relationship Id="rId820" Type="http://schemas.openxmlformats.org/officeDocument/2006/relationships/hyperlink" Target="https://www.youtube.com/watch?v=CCQeadA0mRQ" TargetMode="External"/><Relationship Id="rId826" Type="http://schemas.openxmlformats.org/officeDocument/2006/relationships/hyperlink" Target="https://www.youtube.com/watch?v=x3K2kWMVsgo" TargetMode="External"/><Relationship Id="rId825" Type="http://schemas.openxmlformats.org/officeDocument/2006/relationships/hyperlink" Target="https://drive.google.com/file/d/1mu6RKPaGESH5alaXr_vCKNjrOe10Lx-g/view?t=5" TargetMode="External"/><Relationship Id="rId824" Type="http://schemas.openxmlformats.org/officeDocument/2006/relationships/hyperlink" Target="https://www.youtube.com/watch?v=qBUKDsxnEaU" TargetMode="External"/><Relationship Id="rId823" Type="http://schemas.openxmlformats.org/officeDocument/2006/relationships/hyperlink" Target="https://www.youtube.com/watch?v=m_sJVcyUP-Y" TargetMode="External"/><Relationship Id="rId819" Type="http://schemas.openxmlformats.org/officeDocument/2006/relationships/hyperlink" Target="https://drive.google.com/file/d/17R4UYwkEE00hVbNZvZtQ08yb5iyJqmyD/view" TargetMode="External"/><Relationship Id="rId818" Type="http://schemas.openxmlformats.org/officeDocument/2006/relationships/hyperlink" Target="https://www.youtube.com/watch?v=adyAdzSFAkE" TargetMode="External"/><Relationship Id="rId817" Type="http://schemas.openxmlformats.org/officeDocument/2006/relationships/hyperlink" Target="https://www.youtube.com/watch?v=ZoVkryz5CvY" TargetMode="External"/><Relationship Id="rId816" Type="http://schemas.openxmlformats.org/officeDocument/2006/relationships/hyperlink" Target="https://drive.google.com/file/d/1wr57zJvwAWLorApAVUBdeQRmt3lv41lR/view?t=2" TargetMode="External"/><Relationship Id="rId811" Type="http://schemas.openxmlformats.org/officeDocument/2006/relationships/hyperlink" Target="https://www.youtube.com/watch?v=0rCuUN4l4bA" TargetMode="External"/><Relationship Id="rId810" Type="http://schemas.openxmlformats.org/officeDocument/2006/relationships/hyperlink" Target="https://drive.google.com/file/d/1l-Evmk3nk_d7ZL4ejN6vC5dzrWqazrvz/view?t=114" TargetMode="External"/><Relationship Id="rId815" Type="http://schemas.openxmlformats.org/officeDocument/2006/relationships/hyperlink" Target="https://www.youtube.com/watch?v=nzPoLGz-W8s" TargetMode="External"/><Relationship Id="rId814" Type="http://schemas.openxmlformats.org/officeDocument/2006/relationships/hyperlink" Target="https://www.youtube.com/watch?v=TCCDg22RHzo" TargetMode="External"/><Relationship Id="rId813" Type="http://schemas.openxmlformats.org/officeDocument/2006/relationships/hyperlink" Target="https://drive.google.com/file/d/11EOPsgUXXtIIEEWVKLcyG8_Xl9j1fqPy/view" TargetMode="External"/><Relationship Id="rId812" Type="http://schemas.openxmlformats.org/officeDocument/2006/relationships/hyperlink" Target="https://www.youtube.com/watch?v=l0rOyQGXCVg" TargetMode="External"/><Relationship Id="rId849" Type="http://schemas.openxmlformats.org/officeDocument/2006/relationships/hyperlink" Target="https://drive.google.com/file/d/1BAaXV6gbnpJ8vzYqBjrQxRxlvOTM3lFM/view?usp=drive_link" TargetMode="External"/><Relationship Id="rId844" Type="http://schemas.openxmlformats.org/officeDocument/2006/relationships/hyperlink" Target="https://www.youtube.com/watch?v=UekR9J31a2o" TargetMode="External"/><Relationship Id="rId843" Type="http://schemas.openxmlformats.org/officeDocument/2006/relationships/hyperlink" Target="https://drive.google.com/file/d/1m3XbFsmOUmR_NwWHaKXt9x7BiCJh1zSd/view?usp=drive_link" TargetMode="External"/><Relationship Id="rId842" Type="http://schemas.openxmlformats.org/officeDocument/2006/relationships/hyperlink" Target="https://www.youtube.com/watch?v=exDtlDonjHA" TargetMode="External"/><Relationship Id="rId841" Type="http://schemas.openxmlformats.org/officeDocument/2006/relationships/hyperlink" Target="https://www.youtube.com/watch?v=5B1i26dUwME" TargetMode="External"/><Relationship Id="rId848" Type="http://schemas.openxmlformats.org/officeDocument/2006/relationships/hyperlink" Target="https://www.youtube.com/watch?v=dJVXglXeZ2Q" TargetMode="External"/><Relationship Id="rId847" Type="http://schemas.openxmlformats.org/officeDocument/2006/relationships/hyperlink" Target="https://www.youtube.com/watch?v=8GQvMt-ow4w" TargetMode="External"/><Relationship Id="rId846" Type="http://schemas.openxmlformats.org/officeDocument/2006/relationships/hyperlink" Target="https://drive.google.com/file/d/1XH89con62TYOTS0cq05Y4zwpfQHI9YPc/view?usp=drive_link" TargetMode="External"/><Relationship Id="rId845" Type="http://schemas.openxmlformats.org/officeDocument/2006/relationships/hyperlink" Target="https://www.youtube.com/watch?v=OP2GwuWuoBY" TargetMode="External"/><Relationship Id="rId840" Type="http://schemas.openxmlformats.org/officeDocument/2006/relationships/hyperlink" Target="https://drive.google.com/file/d/15sHzZUgC0ly23osl7RGnWuXxoygu0uSV/view?usp=drive_link" TargetMode="External"/><Relationship Id="rId839" Type="http://schemas.openxmlformats.org/officeDocument/2006/relationships/hyperlink" Target="https://www.youtube.com/watch?v=pDuiQ6cf7x4" TargetMode="External"/><Relationship Id="rId838" Type="http://schemas.openxmlformats.org/officeDocument/2006/relationships/hyperlink" Target="https://www.youtube.com/watch?v=HvYUKRMT0VI" TargetMode="External"/><Relationship Id="rId833" Type="http://schemas.openxmlformats.org/officeDocument/2006/relationships/hyperlink" Target="https://www.youtube.com/watch?v=5N0y5VhGz08" TargetMode="External"/><Relationship Id="rId832" Type="http://schemas.openxmlformats.org/officeDocument/2006/relationships/hyperlink" Target="https://www.youtube.com/watch?v=tQcB9BLUoVI" TargetMode="External"/><Relationship Id="rId831" Type="http://schemas.openxmlformats.org/officeDocument/2006/relationships/hyperlink" Target="https://drive.google.com/file/d/1t6695HglU3FIegjCszYB7wDkLBJ_OScW/view?t=1" TargetMode="External"/><Relationship Id="rId830" Type="http://schemas.openxmlformats.org/officeDocument/2006/relationships/hyperlink" Target="https://www.youtube.com/watch?v=Tb9nUXyYWaM" TargetMode="External"/><Relationship Id="rId837" Type="http://schemas.openxmlformats.org/officeDocument/2006/relationships/hyperlink" Target="https://drive.google.com/file/d/1TBnbuwVXpkfnCkRJnVqCvYOKtJ0yylau/view?usp=drive_link" TargetMode="External"/><Relationship Id="rId836" Type="http://schemas.openxmlformats.org/officeDocument/2006/relationships/hyperlink" Target="https://www.youtube.com/watch?v=_CzHQEa8ahc" TargetMode="External"/><Relationship Id="rId835" Type="http://schemas.openxmlformats.org/officeDocument/2006/relationships/hyperlink" Target="https://www.youtube.com/watch?v=x34OTtDE5q8" TargetMode="External"/><Relationship Id="rId834" Type="http://schemas.openxmlformats.org/officeDocument/2006/relationships/hyperlink" Target="https://drive.google.com/file/d/1Drc5Vi2sL3wTTEcvdv4N9KY4c-uzi9Nd/view?usp=drive_link" TargetMode="External"/><Relationship Id="rId469" Type="http://schemas.openxmlformats.org/officeDocument/2006/relationships/hyperlink" Target="https://www.youtube.com/watch?v=-R6p-Q0F7i8" TargetMode="External"/><Relationship Id="rId468" Type="http://schemas.openxmlformats.org/officeDocument/2006/relationships/hyperlink" Target="https://drive.google.com/file/d/1OtBA_mQX7MBn93CfPXwswuwOkPCCZOb2/view?usp=drive_link" TargetMode="External"/><Relationship Id="rId467" Type="http://schemas.openxmlformats.org/officeDocument/2006/relationships/hyperlink" Target="https://www.youtube.com/watch?v=BgCeags4BR8" TargetMode="External"/><Relationship Id="rId1290" Type="http://schemas.openxmlformats.org/officeDocument/2006/relationships/hyperlink" Target="https://drive.google.com/file/d/1240eaHIoHd69n77SctvY9SAwrKdKpj8i/view?usp=drive_link" TargetMode="External"/><Relationship Id="rId1291" Type="http://schemas.openxmlformats.org/officeDocument/2006/relationships/hyperlink" Target="https://www.youtube.com/watch?v=Xh2YxnIM-3I" TargetMode="External"/><Relationship Id="rId1292" Type="http://schemas.openxmlformats.org/officeDocument/2006/relationships/hyperlink" Target="https://www.youtube.com/watch?v=ZW_QLkr6LeU" TargetMode="External"/><Relationship Id="rId462" Type="http://schemas.openxmlformats.org/officeDocument/2006/relationships/hyperlink" Target="https://drive.google.com/file/d/1i_oLiUFbAU5Skjx1HY4FikBUoNNthI7M/view?t=2" TargetMode="External"/><Relationship Id="rId1293" Type="http://schemas.openxmlformats.org/officeDocument/2006/relationships/hyperlink" Target="https://drive.google.com/file/d/1YXH-n0oiXhuge6ibCLcg-RP9vc4e_ShJ/view?usp=drive_link" TargetMode="External"/><Relationship Id="rId461" Type="http://schemas.openxmlformats.org/officeDocument/2006/relationships/hyperlink" Target="https://www.youtube.com/watch?v=A19_8QkM0ko" TargetMode="External"/><Relationship Id="rId1294" Type="http://schemas.openxmlformats.org/officeDocument/2006/relationships/hyperlink" Target="https://www.youtube.com/watch?v=3npADYVtQOM" TargetMode="External"/><Relationship Id="rId460" Type="http://schemas.openxmlformats.org/officeDocument/2006/relationships/hyperlink" Target="https://www.youtube.com/watch?v=eW5ICEtjN4w" TargetMode="External"/><Relationship Id="rId1295" Type="http://schemas.openxmlformats.org/officeDocument/2006/relationships/hyperlink" Target="https://www.youtube.com/watch?v=e6wJfo7lO4M" TargetMode="External"/><Relationship Id="rId1296" Type="http://schemas.openxmlformats.org/officeDocument/2006/relationships/hyperlink" Target="https://drive.google.com/file/d/1yRm1AMMRWmMuWBIlqFtY7Gx5rUDatdx9/view?usp=drive_link" TargetMode="External"/><Relationship Id="rId466" Type="http://schemas.openxmlformats.org/officeDocument/2006/relationships/hyperlink" Target="https://www.youtube.com/watch?v=cijR2pQhacE" TargetMode="External"/><Relationship Id="rId1297" Type="http://schemas.openxmlformats.org/officeDocument/2006/relationships/hyperlink" Target="https://www.youtube.com/watch?v=y865nLVyQsY" TargetMode="External"/><Relationship Id="rId465" Type="http://schemas.openxmlformats.org/officeDocument/2006/relationships/hyperlink" Target="https://drive.google.com/file/d/1JhXrVAkffFwzY5D6bzY0WTPn0uxqk2Vw/view?usp=drive_link" TargetMode="External"/><Relationship Id="rId1298" Type="http://schemas.openxmlformats.org/officeDocument/2006/relationships/hyperlink" Target="https://www.youtube.com/watch?v=wDwcwN0pQEs" TargetMode="External"/><Relationship Id="rId464" Type="http://schemas.openxmlformats.org/officeDocument/2006/relationships/hyperlink" Target="https://www.youtube.com/watch?v=LYNHReTuL4w" TargetMode="External"/><Relationship Id="rId1299" Type="http://schemas.openxmlformats.org/officeDocument/2006/relationships/hyperlink" Target="https://drive.google.com/file/d/1OrB3zq0QE0o1jloClnw_8_HMhaHFzbSW/view?usp=drive_link" TargetMode="External"/><Relationship Id="rId463" Type="http://schemas.openxmlformats.org/officeDocument/2006/relationships/hyperlink" Target="https://www.youtube.com/watch?v=w0Xui3xC4fs" TargetMode="External"/><Relationship Id="rId459" Type="http://schemas.openxmlformats.org/officeDocument/2006/relationships/hyperlink" Target="https://drive.google.com/file/d/1-bm-uUH7reL1cnI-DxMPn8A7O06rnRvc/view?usp=drive_link" TargetMode="External"/><Relationship Id="rId458" Type="http://schemas.openxmlformats.org/officeDocument/2006/relationships/hyperlink" Target="https://www.youtube.com/watch?v=WnosL6MMQZs" TargetMode="External"/><Relationship Id="rId457" Type="http://schemas.openxmlformats.org/officeDocument/2006/relationships/hyperlink" Target="https://www.youtube.com/watch?v=LdTLSa1UmGA" TargetMode="External"/><Relationship Id="rId456" Type="http://schemas.openxmlformats.org/officeDocument/2006/relationships/hyperlink" Target="https://drive.google.com/file/d/13pq00CcQ7dLZw31t122hz9iccwuxyukL/view?t=2" TargetMode="External"/><Relationship Id="rId1280" Type="http://schemas.openxmlformats.org/officeDocument/2006/relationships/hyperlink" Target="https://www.youtube.com/watch?v=JMzkGoifRPc" TargetMode="External"/><Relationship Id="rId1281" Type="http://schemas.openxmlformats.org/officeDocument/2006/relationships/hyperlink" Target="https://drive.google.com/file/d/1g-u3LufnnOpE33DOfOtety4aXb_jD3Hn/view?usp=drive_link" TargetMode="External"/><Relationship Id="rId451" Type="http://schemas.openxmlformats.org/officeDocument/2006/relationships/hyperlink" Target="https://www.youtube.com/watch?v=jr_UPRZV8hQ" TargetMode="External"/><Relationship Id="rId1282" Type="http://schemas.openxmlformats.org/officeDocument/2006/relationships/hyperlink" Target="https://www.youtube.com/watch?v=agjG7kgixJs" TargetMode="External"/><Relationship Id="rId450" Type="http://schemas.openxmlformats.org/officeDocument/2006/relationships/hyperlink" Target="https://drive.google.com/file/d/1yQNlhKLzY4Ff_XIkV3RihGPReFpAK8wC/view?t=2" TargetMode="External"/><Relationship Id="rId1283" Type="http://schemas.openxmlformats.org/officeDocument/2006/relationships/hyperlink" Target="https://www.youtube.com/watch?v=k-GAYF5hNGY" TargetMode="External"/><Relationship Id="rId1284" Type="http://schemas.openxmlformats.org/officeDocument/2006/relationships/hyperlink" Target="https://drive.google.com/file/d/1HJ8MqypNzYh9vR2nyWK8Dt7A0EFexO_H/view?usp=drive_link" TargetMode="External"/><Relationship Id="rId1285" Type="http://schemas.openxmlformats.org/officeDocument/2006/relationships/hyperlink" Target="https://www.youtube.com/watch?v=bVlwH1kfDeg" TargetMode="External"/><Relationship Id="rId455" Type="http://schemas.openxmlformats.org/officeDocument/2006/relationships/hyperlink" Target="https://www.youtube.com/watch?v=s2k40QJIs_8" TargetMode="External"/><Relationship Id="rId1286" Type="http://schemas.openxmlformats.org/officeDocument/2006/relationships/hyperlink" Target="https://www.youtube.com/watch?v=Kbx_E8YbY5w" TargetMode="External"/><Relationship Id="rId454" Type="http://schemas.openxmlformats.org/officeDocument/2006/relationships/hyperlink" Target="https://www.youtube.com/watch?v=oTk6jEr65QA" TargetMode="External"/><Relationship Id="rId1287" Type="http://schemas.openxmlformats.org/officeDocument/2006/relationships/hyperlink" Target="https://drive.google.com/file/d/1pIRonyrmE970Vb_nQYboSQNfJk-OE8p_/view?usp=drive_link" TargetMode="External"/><Relationship Id="rId453" Type="http://schemas.openxmlformats.org/officeDocument/2006/relationships/hyperlink" Target="https://drive.google.com/file/d/1WpN8UXaZz7ViITpTkNSo0Wcm933vcxO8/view?usp=drive_link" TargetMode="External"/><Relationship Id="rId1288" Type="http://schemas.openxmlformats.org/officeDocument/2006/relationships/hyperlink" Target="https://www.youtube.com/watch?v=qAhqWeKcUAE" TargetMode="External"/><Relationship Id="rId452" Type="http://schemas.openxmlformats.org/officeDocument/2006/relationships/hyperlink" Target="https://www.youtube.com/watch?v=2a49FQ-NDxU" TargetMode="External"/><Relationship Id="rId1289" Type="http://schemas.openxmlformats.org/officeDocument/2006/relationships/hyperlink" Target="https://www.youtube.com/watch?v=Ep1iUfTT354" TargetMode="External"/><Relationship Id="rId491" Type="http://schemas.openxmlformats.org/officeDocument/2006/relationships/hyperlink" Target="https://www.youtube.com/watch?v=K37BNjQFJgU" TargetMode="External"/><Relationship Id="rId490" Type="http://schemas.openxmlformats.org/officeDocument/2006/relationships/hyperlink" Target="https://www.youtube.com/watch?v=z4_Mquzntiw" TargetMode="External"/><Relationship Id="rId489" Type="http://schemas.openxmlformats.org/officeDocument/2006/relationships/hyperlink" Target="https://drive.google.com/file/d/1ncRrDKcy9NhEELbvWF9IAkYvJ49l6re2/view?usp=drive_link" TargetMode="External"/><Relationship Id="rId484" Type="http://schemas.openxmlformats.org/officeDocument/2006/relationships/hyperlink" Target="https://www.youtube.com/watch?v=_RTF0DAHBBM" TargetMode="External"/><Relationship Id="rId483" Type="http://schemas.openxmlformats.org/officeDocument/2006/relationships/hyperlink" Target="https://drive.google.com/file/d/19u6jwO558CIIipcvmhDsygwCYFPypwf9/view?usp=drive_link" TargetMode="External"/><Relationship Id="rId482" Type="http://schemas.openxmlformats.org/officeDocument/2006/relationships/hyperlink" Target="https://www.youtube.com/watch?v=aPNPQSC4FzY" TargetMode="External"/><Relationship Id="rId481" Type="http://schemas.openxmlformats.org/officeDocument/2006/relationships/hyperlink" Target="https://www.youtube.com/watch?v=PpZlrsVGLxk" TargetMode="External"/><Relationship Id="rId488" Type="http://schemas.openxmlformats.org/officeDocument/2006/relationships/hyperlink" Target="https://www.youtube.com/watch?v=SWwAJw0zTl4" TargetMode="External"/><Relationship Id="rId487" Type="http://schemas.openxmlformats.org/officeDocument/2006/relationships/hyperlink" Target="https://www.youtube.com/watch?v=vjq8TsLYgP8" TargetMode="External"/><Relationship Id="rId486" Type="http://schemas.openxmlformats.org/officeDocument/2006/relationships/hyperlink" Target="https://drive.google.com/file/d/10aBuWExhO-CQADcqUdDsiniWfKEeWBPK/view?usp=drive_link" TargetMode="External"/><Relationship Id="rId485" Type="http://schemas.openxmlformats.org/officeDocument/2006/relationships/hyperlink" Target="https://www.youtube.com/watch?v=LpsujaV-8W4" TargetMode="External"/><Relationship Id="rId480" Type="http://schemas.openxmlformats.org/officeDocument/2006/relationships/hyperlink" Target="https://drive.google.com/file/d/1FeIpQlafSExx1UuX6hMYbhSM7ez9ZdZ-/view?usp=drive_link" TargetMode="External"/><Relationship Id="rId479" Type="http://schemas.openxmlformats.org/officeDocument/2006/relationships/hyperlink" Target="https://www.youtube.com/watch?v=dHM3JbncfAE" TargetMode="External"/><Relationship Id="rId478" Type="http://schemas.openxmlformats.org/officeDocument/2006/relationships/hyperlink" Target="https://www.youtube.com/watch?v=JuyorN_1cIY" TargetMode="External"/><Relationship Id="rId473" Type="http://schemas.openxmlformats.org/officeDocument/2006/relationships/hyperlink" Target="https://www.youtube.com/watch?v=pCpVoj9bmM8" TargetMode="External"/><Relationship Id="rId472" Type="http://schemas.openxmlformats.org/officeDocument/2006/relationships/hyperlink" Target="https://www.youtube.com/watch?v=xjMwgcoUyOo" TargetMode="External"/><Relationship Id="rId471" Type="http://schemas.openxmlformats.org/officeDocument/2006/relationships/hyperlink" Target="https://drive.google.com/file/d/1d_57hifPR4DENbOExnSI_-rT9L0hl1ax/view?usp=drive_link" TargetMode="External"/><Relationship Id="rId470" Type="http://schemas.openxmlformats.org/officeDocument/2006/relationships/hyperlink" Target="https://www.youtube.com/watch?v=cgfXBfObWPg" TargetMode="External"/><Relationship Id="rId477" Type="http://schemas.openxmlformats.org/officeDocument/2006/relationships/hyperlink" Target="https://drive.google.com/file/d/1b3qAhbEe6T2ErbhIwtUsbeUgEENZ2d72/view?usp=drive_link" TargetMode="External"/><Relationship Id="rId476" Type="http://schemas.openxmlformats.org/officeDocument/2006/relationships/hyperlink" Target="https://www.youtube.com/watch?v=FHWTp6iKmkM" TargetMode="External"/><Relationship Id="rId475" Type="http://schemas.openxmlformats.org/officeDocument/2006/relationships/hyperlink" Target="https://www.youtube.com/watch?v=SydezoZRS3w" TargetMode="External"/><Relationship Id="rId474" Type="http://schemas.openxmlformats.org/officeDocument/2006/relationships/hyperlink" Target="https://drive.google.com/file/d/11c1pKe4rVaedO7smfFrqLRspldevSVVA/view?usp=drive_link" TargetMode="External"/><Relationship Id="rId1257" Type="http://schemas.openxmlformats.org/officeDocument/2006/relationships/hyperlink" Target="https://drive.google.com/file/d/19Bvh4_D2A1Xd1MZNv5Nc-9W_TdiECUJB/view?usp=drive_link" TargetMode="External"/><Relationship Id="rId1258" Type="http://schemas.openxmlformats.org/officeDocument/2006/relationships/hyperlink" Target="https://www.youtube.com/watch?v=SxF8MiTFVBQ" TargetMode="External"/><Relationship Id="rId1259" Type="http://schemas.openxmlformats.org/officeDocument/2006/relationships/hyperlink" Target="https://www.youtube.com/watch?v=EyKLWrbh1yY" TargetMode="External"/><Relationship Id="rId426" Type="http://schemas.openxmlformats.org/officeDocument/2006/relationships/hyperlink" Target="https://drive.google.com/file/d/1lq3UCcNo-HMUb8ZHfkxq9Zsrs1crneju/view?usp=drive_link" TargetMode="External"/><Relationship Id="rId425" Type="http://schemas.openxmlformats.org/officeDocument/2006/relationships/hyperlink" Target="https://www.youtube.com/watch?v=HcjSDVWPphc" TargetMode="External"/><Relationship Id="rId424" Type="http://schemas.openxmlformats.org/officeDocument/2006/relationships/hyperlink" Target="https://www.youtube.com/watch?v=5xNVxec4cME" TargetMode="External"/><Relationship Id="rId423" Type="http://schemas.openxmlformats.org/officeDocument/2006/relationships/hyperlink" Target="https://drive.google.com/file/d/1tG_oqq4_X18x0m6b0RK_GNWsWbVotZN3/view?usp=drive_link" TargetMode="External"/><Relationship Id="rId429" Type="http://schemas.openxmlformats.org/officeDocument/2006/relationships/hyperlink" Target="https://drive.google.com/file/d/1Ej_AV3316qulJxOqOW3h1u4XyDVZ9MMU/view?usp=drive_link" TargetMode="External"/><Relationship Id="rId428" Type="http://schemas.openxmlformats.org/officeDocument/2006/relationships/hyperlink" Target="https://www.youtube.com/watch?v=vYvpwV7zGrQ" TargetMode="External"/><Relationship Id="rId427" Type="http://schemas.openxmlformats.org/officeDocument/2006/relationships/hyperlink" Target="https://www.youtube.com/watch?v=nnMirzeTepQ" TargetMode="External"/><Relationship Id="rId1250" Type="http://schemas.openxmlformats.org/officeDocument/2006/relationships/hyperlink" Target="https://www.youtube.com/watch?v=TPMP_RUjJAc" TargetMode="External"/><Relationship Id="rId1251" Type="http://schemas.openxmlformats.org/officeDocument/2006/relationships/hyperlink" Target="https://drive.google.com/file/d/13iSJsNl47BmidKxiuqLaeuFvQO-XUjrp/view?usp=drive_link" TargetMode="External"/><Relationship Id="rId1252" Type="http://schemas.openxmlformats.org/officeDocument/2006/relationships/hyperlink" Target="https://www.youtube.com/watch?v=S0N4eVg7I3Y" TargetMode="External"/><Relationship Id="rId422" Type="http://schemas.openxmlformats.org/officeDocument/2006/relationships/hyperlink" Target="https://www.youtube.com/watch?v=zHwH3EkDEiA" TargetMode="External"/><Relationship Id="rId1253" Type="http://schemas.openxmlformats.org/officeDocument/2006/relationships/hyperlink" Target="https://www.youtube.com/watch?v=3X63Rot6WOo" TargetMode="External"/><Relationship Id="rId421" Type="http://schemas.openxmlformats.org/officeDocument/2006/relationships/hyperlink" Target="https://www.youtube.com/watch?v=BlQg-0WQk9k" TargetMode="External"/><Relationship Id="rId1254" Type="http://schemas.openxmlformats.org/officeDocument/2006/relationships/hyperlink" Target="https://drive.google.com/file/d/1lu8qtsvpGexPOY_J4h1R40KyT4tUvR0K/view?usp=drive_link" TargetMode="External"/><Relationship Id="rId420" Type="http://schemas.openxmlformats.org/officeDocument/2006/relationships/hyperlink" Target="https://drive.google.com/file/d/1tY_z-cOHBHzAquq3bmm2Us6WJ0PPJHyZ/view?usp=drive_link" TargetMode="External"/><Relationship Id="rId1255" Type="http://schemas.openxmlformats.org/officeDocument/2006/relationships/hyperlink" Target="https://www.youtube.com/watch?v=2XRtH46dsCI" TargetMode="External"/><Relationship Id="rId1256" Type="http://schemas.openxmlformats.org/officeDocument/2006/relationships/hyperlink" Target="https://www.youtube.com/watch?v=STdyTtdZvWw" TargetMode="External"/><Relationship Id="rId1246" Type="http://schemas.openxmlformats.org/officeDocument/2006/relationships/hyperlink" Target="https://www.youtube.com/watch?v=V-irinjvhmc" TargetMode="External"/><Relationship Id="rId1247" Type="http://schemas.openxmlformats.org/officeDocument/2006/relationships/hyperlink" Target="https://www.youtube.com/watch?v=DEJrJ0Bs5lU" TargetMode="External"/><Relationship Id="rId1248" Type="http://schemas.openxmlformats.org/officeDocument/2006/relationships/hyperlink" Target="https://drive.google.com/file/d/1PhpN0GzxjV_QjnwIaCT0nNBRHmpSQE-C/view?usp=drive_link" TargetMode="External"/><Relationship Id="rId1249" Type="http://schemas.openxmlformats.org/officeDocument/2006/relationships/hyperlink" Target="https://www.youtube.com/watch?v=NLieiomI4sA" TargetMode="External"/><Relationship Id="rId415" Type="http://schemas.openxmlformats.org/officeDocument/2006/relationships/hyperlink" Target="https://www.youtube.com/watch?v=e-CAW3fN68M" TargetMode="External"/><Relationship Id="rId899" Type="http://schemas.openxmlformats.org/officeDocument/2006/relationships/hyperlink" Target="https://www.youtube.com/watch?v=Nxd15UuGdj0" TargetMode="External"/><Relationship Id="rId414" Type="http://schemas.openxmlformats.org/officeDocument/2006/relationships/hyperlink" Target="https://drive.google.com/file/d/1NNatQtkLPdnF_ldnnDZm0lm3jNGXkln9/view?usp=drive_link" TargetMode="External"/><Relationship Id="rId898" Type="http://schemas.openxmlformats.org/officeDocument/2006/relationships/hyperlink" Target="https://www.youtube.com/watch?v=aKRDvSZ-igA" TargetMode="External"/><Relationship Id="rId413" Type="http://schemas.openxmlformats.org/officeDocument/2006/relationships/hyperlink" Target="https://www.youtube.com/watch?v=Cw98nVOmazw" TargetMode="External"/><Relationship Id="rId897" Type="http://schemas.openxmlformats.org/officeDocument/2006/relationships/hyperlink" Target="https://drive.google.com/file/d/1u9vWvcxSUg76BQCKjRAACvMvgW7bs5XC/view?usp=drive_link" TargetMode="External"/><Relationship Id="rId412" Type="http://schemas.openxmlformats.org/officeDocument/2006/relationships/hyperlink" Target="https://www.youtube.com/watch?v=lOC-RDGOM3s" TargetMode="External"/><Relationship Id="rId896" Type="http://schemas.openxmlformats.org/officeDocument/2006/relationships/hyperlink" Target="https://www.youtube.com/watch?v=_o4iJELaCLg" TargetMode="External"/><Relationship Id="rId419" Type="http://schemas.openxmlformats.org/officeDocument/2006/relationships/hyperlink" Target="https://www.youtube.com/watch?v=V5AoMA_fg-I" TargetMode="External"/><Relationship Id="rId418" Type="http://schemas.openxmlformats.org/officeDocument/2006/relationships/hyperlink" Target="https://www.youtube.com/watch?v=Kmr5w1j0neA" TargetMode="External"/><Relationship Id="rId417" Type="http://schemas.openxmlformats.org/officeDocument/2006/relationships/hyperlink" Target="https://drive.google.com/file/d/1GPqrXL3XBzg54p8PIb3IYdsTUmXUMOUe/view?usp=drive_link" TargetMode="External"/><Relationship Id="rId416" Type="http://schemas.openxmlformats.org/officeDocument/2006/relationships/hyperlink" Target="https://www.youtube.com/watch?v=Hirwk0n5f7s" TargetMode="External"/><Relationship Id="rId891" Type="http://schemas.openxmlformats.org/officeDocument/2006/relationships/hyperlink" Target="https://drive.google.com/file/d/1oSUlgZc9-Vj9NbHuuOHTlwIqasba4sWm/view?usp=drive_link" TargetMode="External"/><Relationship Id="rId890" Type="http://schemas.openxmlformats.org/officeDocument/2006/relationships/hyperlink" Target="https://www.youtube.com/watch?v=ah2BdyRpbZc" TargetMode="External"/><Relationship Id="rId1240" Type="http://schemas.openxmlformats.org/officeDocument/2006/relationships/hyperlink" Target="https://www.youtube.com/watch?v=pn4KUd-yKbw" TargetMode="External"/><Relationship Id="rId1241" Type="http://schemas.openxmlformats.org/officeDocument/2006/relationships/hyperlink" Target="https://www.youtube.com/watch?v=hhADA5vf3BQ" TargetMode="External"/><Relationship Id="rId411" Type="http://schemas.openxmlformats.org/officeDocument/2006/relationships/hyperlink" Target="https://drive.google.com/file/d/1P6YJXN6diVfZywET1Cj02HYAjH94An3w/view?usp=drive_link" TargetMode="External"/><Relationship Id="rId895" Type="http://schemas.openxmlformats.org/officeDocument/2006/relationships/hyperlink" Target="https://www.youtube.com/watch?v=xJf6pHqLzs0" TargetMode="External"/><Relationship Id="rId1242" Type="http://schemas.openxmlformats.org/officeDocument/2006/relationships/hyperlink" Target="https://drive.google.com/file/d/1RT_2IrqDjC9xPV_z_4fqJsNAXF3wtX5l/view?usp=drive_link" TargetMode="External"/><Relationship Id="rId410" Type="http://schemas.openxmlformats.org/officeDocument/2006/relationships/hyperlink" Target="https://www.youtube.com/watch?v=3Jzty8ALHPQ" TargetMode="External"/><Relationship Id="rId894" Type="http://schemas.openxmlformats.org/officeDocument/2006/relationships/hyperlink" Target="https://drive.google.com/file/d/1enGPVKRoHngsiBOJ8E_76sTYDPy7Oppe/view?usp=drive_link" TargetMode="External"/><Relationship Id="rId1243" Type="http://schemas.openxmlformats.org/officeDocument/2006/relationships/hyperlink" Target="https://www.youtube.com/watch?v=FN5fkGtu_hw" TargetMode="External"/><Relationship Id="rId893" Type="http://schemas.openxmlformats.org/officeDocument/2006/relationships/hyperlink" Target="https://www.youtube.com/watch?v=8b6l1xOzQcI" TargetMode="External"/><Relationship Id="rId1244" Type="http://schemas.openxmlformats.org/officeDocument/2006/relationships/hyperlink" Target="https://www.youtube.com/watch?v=Kv6TiTaCF2c" TargetMode="External"/><Relationship Id="rId892" Type="http://schemas.openxmlformats.org/officeDocument/2006/relationships/hyperlink" Target="https://www.youtube.com/watch?v=WLKEVfLFau4" TargetMode="External"/><Relationship Id="rId1245" Type="http://schemas.openxmlformats.org/officeDocument/2006/relationships/hyperlink" Target="https://drive.google.com/file/d/1q5kz8DYPC6ojfqDhkNxJsuJtMm-phHHD/view?usp=drive_link" TargetMode="External"/><Relationship Id="rId1279" Type="http://schemas.openxmlformats.org/officeDocument/2006/relationships/hyperlink" Target="https://www.youtube.com/watch?v=fQcPEeoiUwU" TargetMode="External"/><Relationship Id="rId448" Type="http://schemas.openxmlformats.org/officeDocument/2006/relationships/hyperlink" Target="https://www.youtube.com/watch?v=Ncode2Fsqq0" TargetMode="External"/><Relationship Id="rId447" Type="http://schemas.openxmlformats.org/officeDocument/2006/relationships/hyperlink" Target="https://drive.google.com/file/d/1YNxPl2E6e-AXZ_eebsYqbgLFZvyHNteo/view?usp=drive_link" TargetMode="External"/><Relationship Id="rId446" Type="http://schemas.openxmlformats.org/officeDocument/2006/relationships/hyperlink" Target="https://www.youtube.com/watch?v=8pRjUIyCxms" TargetMode="External"/><Relationship Id="rId445" Type="http://schemas.openxmlformats.org/officeDocument/2006/relationships/hyperlink" Target="https://www.youtube.com/watch?v=PUB_gAm4LCA" TargetMode="External"/><Relationship Id="rId449" Type="http://schemas.openxmlformats.org/officeDocument/2006/relationships/hyperlink" Target="https://www.youtube.com/watch?v=W4KlMhqZlpM" TargetMode="External"/><Relationship Id="rId1270" Type="http://schemas.openxmlformats.org/officeDocument/2006/relationships/hyperlink" Target="https://www.youtube.com/watch?v=yU--8Zk57-Y" TargetMode="External"/><Relationship Id="rId440" Type="http://schemas.openxmlformats.org/officeDocument/2006/relationships/hyperlink" Target="https://www.youtube.com/watch?v=jV8Vw5vboeE" TargetMode="External"/><Relationship Id="rId1271" Type="http://schemas.openxmlformats.org/officeDocument/2006/relationships/hyperlink" Target="https://www.youtube.com/watch?v=Qoc-cIdE6n4" TargetMode="External"/><Relationship Id="rId1272" Type="http://schemas.openxmlformats.org/officeDocument/2006/relationships/hyperlink" Target="https://drive.google.com/file/d/19PeJXOq_F6HfKIbSTgGojyavH_COUBuX/view?usp=drive_link" TargetMode="External"/><Relationship Id="rId1273" Type="http://schemas.openxmlformats.org/officeDocument/2006/relationships/hyperlink" Target="https://www.youtube.com/watch?v=OJ9cWa_2bCo" TargetMode="External"/><Relationship Id="rId1274" Type="http://schemas.openxmlformats.org/officeDocument/2006/relationships/hyperlink" Target="https://www.youtube.com/watch?v=-29tWFxCrUc" TargetMode="External"/><Relationship Id="rId444" Type="http://schemas.openxmlformats.org/officeDocument/2006/relationships/hyperlink" Target="https://drive.google.com/file/d/1Eg5VWZfa7yVCN6oF589Gzo1ZQAzjOUKO/view?usp=drive_link" TargetMode="External"/><Relationship Id="rId1275" Type="http://schemas.openxmlformats.org/officeDocument/2006/relationships/hyperlink" Target="https://drive.google.com/file/d/1X5P0wja0P_5SMXYTtZShaXlF5oZSQuSj/view?usp=drive_link" TargetMode="External"/><Relationship Id="rId443" Type="http://schemas.openxmlformats.org/officeDocument/2006/relationships/hyperlink" Target="https://www.youtube.com/watch?v=boNeoUmaE6U" TargetMode="External"/><Relationship Id="rId1276" Type="http://schemas.openxmlformats.org/officeDocument/2006/relationships/hyperlink" Target="https://www.youtube.com/watch?v=Ylgb8FFMgd4" TargetMode="External"/><Relationship Id="rId442" Type="http://schemas.openxmlformats.org/officeDocument/2006/relationships/hyperlink" Target="https://www.youtube.com/watch?v=_A1ww8WQhu0" TargetMode="External"/><Relationship Id="rId1277" Type="http://schemas.openxmlformats.org/officeDocument/2006/relationships/hyperlink" Target="https://www.youtube.com/watch?v=IQQgfAnxKxk" TargetMode="External"/><Relationship Id="rId441" Type="http://schemas.openxmlformats.org/officeDocument/2006/relationships/hyperlink" Target="https://drive.google.com/file/d/1wFW3sfPDIW2mNmOWboBNNXyPiJqCbwmu/view?usp=drive_link" TargetMode="External"/><Relationship Id="rId1278" Type="http://schemas.openxmlformats.org/officeDocument/2006/relationships/hyperlink" Target="https://drive.google.com/file/d/1gukdNKAWS75-F42L6JyiD-UW-fFHhj2q/view?usp=drive_link" TargetMode="External"/><Relationship Id="rId1268" Type="http://schemas.openxmlformats.org/officeDocument/2006/relationships/hyperlink" Target="https://www.youtube.com/watch?v=Q8DDmoXHCNw" TargetMode="External"/><Relationship Id="rId1269" Type="http://schemas.openxmlformats.org/officeDocument/2006/relationships/hyperlink" Target="https://drive.google.com/file/d/1CDYEi4uXZCKgBxRbZXesBiNYvHm80yTh/view?usp=drive_link" TargetMode="External"/><Relationship Id="rId437" Type="http://schemas.openxmlformats.org/officeDocument/2006/relationships/hyperlink" Target="https://www.youtube.com/watch?v=rFR-ZwzBf4g" TargetMode="External"/><Relationship Id="rId436" Type="http://schemas.openxmlformats.org/officeDocument/2006/relationships/hyperlink" Target="https://www.youtube.com/watch?v=RpbxIG5HTf4" TargetMode="External"/><Relationship Id="rId435" Type="http://schemas.openxmlformats.org/officeDocument/2006/relationships/hyperlink" Target="https://drive.google.com/file/d/1kf5CIcJ3CflKlwwV7AwOsOitHWYzk9EO/view?t=34" TargetMode="External"/><Relationship Id="rId434" Type="http://schemas.openxmlformats.org/officeDocument/2006/relationships/hyperlink" Target="https://www.youtube.com/watch?v=SXvpGTu-m78" TargetMode="External"/><Relationship Id="rId439" Type="http://schemas.openxmlformats.org/officeDocument/2006/relationships/hyperlink" Target="https://www.youtube.com/watch?v=zM13d7HmY6g" TargetMode="External"/><Relationship Id="rId438" Type="http://schemas.openxmlformats.org/officeDocument/2006/relationships/hyperlink" Target="https://drive.google.com/file/d/1scayj9YnkRegzDE1vclawMtiu_GozYeY/view" TargetMode="External"/><Relationship Id="rId1260" Type="http://schemas.openxmlformats.org/officeDocument/2006/relationships/hyperlink" Target="https://drive.google.com/file/d/1Uc8SWe6H6EtP3s9SJCk9ppvvIu5fmfdr/view?usp=drive_link" TargetMode="External"/><Relationship Id="rId1261" Type="http://schemas.openxmlformats.org/officeDocument/2006/relationships/hyperlink" Target="https://www.youtube.com/watch?v=5-jEjjt8KUw" TargetMode="External"/><Relationship Id="rId1262" Type="http://schemas.openxmlformats.org/officeDocument/2006/relationships/hyperlink" Target="https://www.youtube.com/watch?v=YBzyo_ICThk" TargetMode="External"/><Relationship Id="rId1263" Type="http://schemas.openxmlformats.org/officeDocument/2006/relationships/hyperlink" Target="https://drive.google.com/file/d/15zbZTnlzxDZRkKDAj2xBEYF_v0Ilogd7/view?usp=drive_link" TargetMode="External"/><Relationship Id="rId433" Type="http://schemas.openxmlformats.org/officeDocument/2006/relationships/hyperlink" Target="https://www.youtube.com/watch?v=HR5iEX3Sy1k" TargetMode="External"/><Relationship Id="rId1264" Type="http://schemas.openxmlformats.org/officeDocument/2006/relationships/hyperlink" Target="https://www.youtube.com/watch?v=0nMLSkoso00" TargetMode="External"/><Relationship Id="rId432" Type="http://schemas.openxmlformats.org/officeDocument/2006/relationships/hyperlink" Target="https://drive.google.com/file/d/1Oclh1OFSp2UgazKAFGJ_gcW_wabWVGx2/view?usp=drive_link" TargetMode="External"/><Relationship Id="rId1265" Type="http://schemas.openxmlformats.org/officeDocument/2006/relationships/hyperlink" Target="https://www.youtube.com/watch?v=pIg7jbELkjI" TargetMode="External"/><Relationship Id="rId431" Type="http://schemas.openxmlformats.org/officeDocument/2006/relationships/hyperlink" Target="https://www.youtube.com/watch?v=2HTSWmAaeOc" TargetMode="External"/><Relationship Id="rId1266" Type="http://schemas.openxmlformats.org/officeDocument/2006/relationships/hyperlink" Target="https://drive.google.com/file/d/1G-nVQ7icGyFL5Wbk8Z5CgVzVM_S9RuU3/view?usp=drive_link" TargetMode="External"/><Relationship Id="rId430" Type="http://schemas.openxmlformats.org/officeDocument/2006/relationships/hyperlink" Target="https://www.youtube.com/watch?v=LexvE1LV0aE" TargetMode="External"/><Relationship Id="rId1267" Type="http://schemas.openxmlformats.org/officeDocument/2006/relationships/hyperlink" Target="https://www.youtube.com/watch?v=43XAuU-515g" TargetMode="External"/></Relationships>
</file>

<file path=xl/worksheets/_rels/sheet8.xml.rels><?xml version="1.0" encoding="UTF-8" standalone="yes"?><Relationships xmlns="http://schemas.openxmlformats.org/package/2006/relationships"><Relationship Id="rId392" Type="http://schemas.openxmlformats.org/officeDocument/2006/relationships/hyperlink" Target="https://www.youtube.com/watch?v=vinEPfrqfiU" TargetMode="External"/><Relationship Id="rId391" Type="http://schemas.openxmlformats.org/officeDocument/2006/relationships/hyperlink" Target="https://drive.google.com/file/d/1A-9XzTBkRf7ZkCavJLlxBxPQdchvG0kT/view?usp=drive_link" TargetMode="External"/><Relationship Id="rId390" Type="http://schemas.openxmlformats.org/officeDocument/2006/relationships/hyperlink" Target="https://www.youtube.com/watch?v=VbExG8VtlPM" TargetMode="External"/><Relationship Id="rId1" Type="http://schemas.openxmlformats.org/officeDocument/2006/relationships/comments" Target="../comments3.xml"/><Relationship Id="rId2" Type="http://schemas.openxmlformats.org/officeDocument/2006/relationships/hyperlink" Target="https://www.youtube.com/watch?v=Rd4a1X3B61w" TargetMode="External"/><Relationship Id="rId3" Type="http://schemas.openxmlformats.org/officeDocument/2006/relationships/hyperlink" Target="https://www.youtube.com/watch?v=-ukNw06S8Sg" TargetMode="External"/><Relationship Id="rId4" Type="http://schemas.openxmlformats.org/officeDocument/2006/relationships/hyperlink" Target="https://drive.google.com/file/d/159nBDEtvOiqQ0woVAgSeBkG1DrCgRgjl/view?usp=drive_link" TargetMode="External"/><Relationship Id="rId9" Type="http://schemas.openxmlformats.org/officeDocument/2006/relationships/hyperlink" Target="https://www.youtube.com/watch?v=f7HOh6dz9dI" TargetMode="External"/><Relationship Id="rId385" Type="http://schemas.openxmlformats.org/officeDocument/2006/relationships/hyperlink" Target="https://drive.google.com/file/d/1C-17wr8sW6kf4LFuBkfvQyUcZpVZZACD/view?usp=drive_link" TargetMode="External"/><Relationship Id="rId384" Type="http://schemas.openxmlformats.org/officeDocument/2006/relationships/hyperlink" Target="https://www.youtube.com/watch?v=N5vnkxLI4P4" TargetMode="External"/><Relationship Id="rId383" Type="http://schemas.openxmlformats.org/officeDocument/2006/relationships/hyperlink" Target="https://www.youtube.com/watch?v=U9dGHwsewNk" TargetMode="External"/><Relationship Id="rId382" Type="http://schemas.openxmlformats.org/officeDocument/2006/relationships/hyperlink" Target="https://drive.google.com/file/d/1bp7y4U7_D0Xn4RF7Ji9zDXGEqNtD3sl3/view?usp=drive_link" TargetMode="External"/><Relationship Id="rId5" Type="http://schemas.openxmlformats.org/officeDocument/2006/relationships/hyperlink" Target="https://www.youtube.com/watch?v=trdbaV4TaAo" TargetMode="External"/><Relationship Id="rId389" Type="http://schemas.openxmlformats.org/officeDocument/2006/relationships/hyperlink" Target="https://www.youtube.com/watch?v=12Rvts2NR7M" TargetMode="External"/><Relationship Id="rId6" Type="http://schemas.openxmlformats.org/officeDocument/2006/relationships/hyperlink" Target="https://www.youtube.com/watch?v=ki3Hi1STgpg" TargetMode="External"/><Relationship Id="rId388" Type="http://schemas.openxmlformats.org/officeDocument/2006/relationships/hyperlink" Target="https://drive.google.com/file/d/13u3FTS0oaijjCBzB95jnPcCDyTDUi-2c/view?usp=drive_link" TargetMode="External"/><Relationship Id="rId7" Type="http://schemas.openxmlformats.org/officeDocument/2006/relationships/hyperlink" Target="https://drive.google.com/file/d/159nBDEtvOiqQ0woVAgSeBkG1DrCgRgjl/view?usp=drive_link" TargetMode="External"/><Relationship Id="rId387" Type="http://schemas.openxmlformats.org/officeDocument/2006/relationships/hyperlink" Target="https://www.youtube.com/watch?v=yYL7Md6wDso" TargetMode="External"/><Relationship Id="rId8" Type="http://schemas.openxmlformats.org/officeDocument/2006/relationships/hyperlink" Target="https://www.youtube.com/watch?v=0Dd-y_apbRw" TargetMode="External"/><Relationship Id="rId386" Type="http://schemas.openxmlformats.org/officeDocument/2006/relationships/hyperlink" Target="https://www.youtube.com/watch?v=2jO--kC3aqk" TargetMode="External"/><Relationship Id="rId381" Type="http://schemas.openxmlformats.org/officeDocument/2006/relationships/hyperlink" Target="https://www.youtube.com/watch?v=boJL-3Du2IQ" TargetMode="External"/><Relationship Id="rId380" Type="http://schemas.openxmlformats.org/officeDocument/2006/relationships/hyperlink" Target="https://www.youtube.com/watch?v=J0gXdEAaSiA" TargetMode="External"/><Relationship Id="rId379" Type="http://schemas.openxmlformats.org/officeDocument/2006/relationships/hyperlink" Target="https://drive.google.com/file/d/1tfR8ZNHYDhu2CFKXwXOe7NG-xVO4islU/view?usp=drive_link" TargetMode="External"/><Relationship Id="rId374" Type="http://schemas.openxmlformats.org/officeDocument/2006/relationships/hyperlink" Target="https://www.youtube.com/watch?v=Q4ZO05VQEqQ" TargetMode="External"/><Relationship Id="rId373" Type="http://schemas.openxmlformats.org/officeDocument/2006/relationships/hyperlink" Target="https://drive.google.com/file/d/1D8La6u4WAwEPBjxrjoAHkOqjFNAGZ6O5/view?usp=drive_link" TargetMode="External"/><Relationship Id="rId372" Type="http://schemas.openxmlformats.org/officeDocument/2006/relationships/hyperlink" Target="https://www.youtube.com/watch?v=3Wmi6xGhy9A" TargetMode="External"/><Relationship Id="rId371" Type="http://schemas.openxmlformats.org/officeDocument/2006/relationships/hyperlink" Target="https://www.youtube.com/watch?v=XEPdMvZqCHQ" TargetMode="External"/><Relationship Id="rId378" Type="http://schemas.openxmlformats.org/officeDocument/2006/relationships/hyperlink" Target="https://www.youtube.com/watch?v=h7KAmfO-wcQ" TargetMode="External"/><Relationship Id="rId377" Type="http://schemas.openxmlformats.org/officeDocument/2006/relationships/hyperlink" Target="https://www.youtube.com/watch?v=Mx7KM-k2MMo" TargetMode="External"/><Relationship Id="rId376" Type="http://schemas.openxmlformats.org/officeDocument/2006/relationships/hyperlink" Target="https://drive.google.com/file/d/19pVmliPNytTY056C81ePGkNkRcxT4HlI/view?usp=drive_link" TargetMode="External"/><Relationship Id="rId375" Type="http://schemas.openxmlformats.org/officeDocument/2006/relationships/hyperlink" Target="https://www.youtube.com/watch?v=CpzDzt2pN7k" TargetMode="External"/><Relationship Id="rId396" Type="http://schemas.openxmlformats.org/officeDocument/2006/relationships/hyperlink" Target="https://www.youtube.com/watch?v=oQXqV2AS3wg" TargetMode="External"/><Relationship Id="rId395" Type="http://schemas.openxmlformats.org/officeDocument/2006/relationships/hyperlink" Target="https://www.youtube.com/watch?v=MtwvLru62Qw" TargetMode="External"/><Relationship Id="rId394" Type="http://schemas.openxmlformats.org/officeDocument/2006/relationships/hyperlink" Target="https://drive.google.com/file/d/1xu-4uNSZlfD6z4muOiEQzZFHjzRZ7Rns/view?usp=drive_link" TargetMode="External"/><Relationship Id="rId393" Type="http://schemas.openxmlformats.org/officeDocument/2006/relationships/hyperlink" Target="https://www.youtube.com/watch?v=9rub7BGngQI" TargetMode="External"/><Relationship Id="rId399" Type="http://schemas.openxmlformats.org/officeDocument/2006/relationships/hyperlink" Target="https://www.youtube.com/watch?v=bowE9NvkwhA" TargetMode="External"/><Relationship Id="rId398" Type="http://schemas.openxmlformats.org/officeDocument/2006/relationships/hyperlink" Target="https://www.youtube.com/watch?v=Z4F88tTx9-8" TargetMode="External"/><Relationship Id="rId397" Type="http://schemas.openxmlformats.org/officeDocument/2006/relationships/hyperlink" Target="https://drive.google.com/file/d/16aNy3CV69PMHxkKTGnFhE30uOsQrSRNw/view?usp=drive_link" TargetMode="External"/><Relationship Id="rId808" Type="http://schemas.openxmlformats.org/officeDocument/2006/relationships/hyperlink" Target="https://drive.google.com/file/d/1mjagOJc4lPZHLlTOjCCPZ-7fm0pWeawM/view?usp=drive_link" TargetMode="External"/><Relationship Id="rId807" Type="http://schemas.openxmlformats.org/officeDocument/2006/relationships/hyperlink" Target="https://www.youtube.com/watch?v=zNh2XOitAHw" TargetMode="External"/><Relationship Id="rId806" Type="http://schemas.openxmlformats.org/officeDocument/2006/relationships/hyperlink" Target="https://www.youtube.com/watch?v=GFiizJ-jGVw" TargetMode="External"/><Relationship Id="rId805" Type="http://schemas.openxmlformats.org/officeDocument/2006/relationships/hyperlink" Target="https://drive.google.com/file/d/1xLmUGUL6qNlnWD5aF002f7qDRKk8lH7F/view?usp=drive_link" TargetMode="External"/><Relationship Id="rId809" Type="http://schemas.openxmlformats.org/officeDocument/2006/relationships/hyperlink" Target="https://www.youtube.com/watch?v=Z_GWBW_GVGA" TargetMode="External"/><Relationship Id="rId800" Type="http://schemas.openxmlformats.org/officeDocument/2006/relationships/hyperlink" Target="https://www.youtube.com/watch?v=esJ5MbAHswc" TargetMode="External"/><Relationship Id="rId804" Type="http://schemas.openxmlformats.org/officeDocument/2006/relationships/hyperlink" Target="https://www.youtube.com/watch?v=xKoSCv1GBcM" TargetMode="External"/><Relationship Id="rId803" Type="http://schemas.openxmlformats.org/officeDocument/2006/relationships/hyperlink" Target="https://www.youtube.com/watch?v=oYoQpDtBLac" TargetMode="External"/><Relationship Id="rId802" Type="http://schemas.openxmlformats.org/officeDocument/2006/relationships/hyperlink" Target="https://drive.google.com/file/d/1qaLOrQsXxDMkFN5FykBlEkrGSqshK1dM/view?usp=drive_link" TargetMode="External"/><Relationship Id="rId801" Type="http://schemas.openxmlformats.org/officeDocument/2006/relationships/hyperlink" Target="https://www.youtube.com/watch?v=4FRajKIhkXM" TargetMode="External"/><Relationship Id="rId40" Type="http://schemas.openxmlformats.org/officeDocument/2006/relationships/hyperlink" Target="https://drive.google.com/file/d/14Er8cxVj-h1fSwikvRxOMB7Kk8RlOlYA/view?usp=drive_link" TargetMode="External"/><Relationship Id="rId42" Type="http://schemas.openxmlformats.org/officeDocument/2006/relationships/hyperlink" Target="https://www.youtube.com/watch?v=1xxVxyIxp4g" TargetMode="External"/><Relationship Id="rId41" Type="http://schemas.openxmlformats.org/officeDocument/2006/relationships/hyperlink" Target="https://www.youtube.com/watch?v=YNriRslOk9A" TargetMode="External"/><Relationship Id="rId44" Type="http://schemas.openxmlformats.org/officeDocument/2006/relationships/hyperlink" Target="https://www.youtube.com/watch?v=ShC3VoxxW3g" TargetMode="External"/><Relationship Id="rId43" Type="http://schemas.openxmlformats.org/officeDocument/2006/relationships/hyperlink" Target="https://drive.google.com/file/d/1lGFPCZBw6JcLhljuyyCiUYtHRwMbyK1J/view?usp=drive_link" TargetMode="External"/><Relationship Id="rId46" Type="http://schemas.openxmlformats.org/officeDocument/2006/relationships/hyperlink" Target="https://drive.google.com/file/d/1p1bh0zbnUsLZcnhoJVzfFCXL_TB6pLH7/view?usp=drive_link" TargetMode="External"/><Relationship Id="rId45" Type="http://schemas.openxmlformats.org/officeDocument/2006/relationships/hyperlink" Target="https://www.youtube.com/watch?v=KHAMsB0ga1M" TargetMode="External"/><Relationship Id="rId745" Type="http://schemas.openxmlformats.org/officeDocument/2006/relationships/hyperlink" Target="https://drive.google.com/file/d/1xycbdbytT1ZOiNk3aAV6OnDBx3kKHMhY/view?usp=drive_link" TargetMode="External"/><Relationship Id="rId744" Type="http://schemas.openxmlformats.org/officeDocument/2006/relationships/hyperlink" Target="https://www.youtube.com/watch?v=tPIIJoOvXwQ" TargetMode="External"/><Relationship Id="rId743" Type="http://schemas.openxmlformats.org/officeDocument/2006/relationships/hyperlink" Target="https://www.youtube.com/watch?v=8QYiN--_4-c" TargetMode="External"/><Relationship Id="rId742" Type="http://schemas.openxmlformats.org/officeDocument/2006/relationships/hyperlink" Target="https://drive.google.com/file/d/1Br8g6W2yNGvgkfdF4ICA7USDILmbKr7z/view?usp=drive_link" TargetMode="External"/><Relationship Id="rId749" Type="http://schemas.openxmlformats.org/officeDocument/2006/relationships/hyperlink" Target="https://www.youtube.com/watch?v=y4NVshz6wxk" TargetMode="External"/><Relationship Id="rId748" Type="http://schemas.openxmlformats.org/officeDocument/2006/relationships/hyperlink" Target="https://drive.google.com/file/d/1bbRMrHmBj07Ki7G7seGAHpz1qn-Ra6um/view?usp=drive_link" TargetMode="External"/><Relationship Id="rId747" Type="http://schemas.openxmlformats.org/officeDocument/2006/relationships/hyperlink" Target="https://www.youtube.com/watch?v=E7q411JTNPw" TargetMode="External"/><Relationship Id="rId746" Type="http://schemas.openxmlformats.org/officeDocument/2006/relationships/hyperlink" Target="https://www.youtube.com/watch?v=tlUOyF3mz-k" TargetMode="External"/><Relationship Id="rId48" Type="http://schemas.openxmlformats.org/officeDocument/2006/relationships/hyperlink" Target="https://www.youtube.com/watch?v=8itjNUw2vsM" TargetMode="External"/><Relationship Id="rId47" Type="http://schemas.openxmlformats.org/officeDocument/2006/relationships/hyperlink" Target="https://www.youtube.com/watch?v=koAFBScR41A" TargetMode="External"/><Relationship Id="rId49" Type="http://schemas.openxmlformats.org/officeDocument/2006/relationships/hyperlink" Target="https://drive.google.com/file/d/1Xch_xA1cBW1YcFCG5mcT2e6T76aUnh2h/view?usp=drive_link" TargetMode="External"/><Relationship Id="rId741" Type="http://schemas.openxmlformats.org/officeDocument/2006/relationships/hyperlink" Target="https://www.youtube.com/watch?v=vPtHEALqrmo" TargetMode="External"/><Relationship Id="rId740" Type="http://schemas.openxmlformats.org/officeDocument/2006/relationships/hyperlink" Target="https://www.youtube.com/watch?v=ayKHmN90ncc" TargetMode="External"/><Relationship Id="rId31" Type="http://schemas.openxmlformats.org/officeDocument/2006/relationships/hyperlink" Target="https://drive.google.com/file/d/1YkxctjiU8YS5k32aQWYsTTaHs92a9vV4/view?usp=drive_link" TargetMode="External"/><Relationship Id="rId30" Type="http://schemas.openxmlformats.org/officeDocument/2006/relationships/hyperlink" Target="https://www.youtube.com/watch?v=Ob0dXY-bAtU" TargetMode="External"/><Relationship Id="rId33" Type="http://schemas.openxmlformats.org/officeDocument/2006/relationships/hyperlink" Target="https://www.youtube.com/watch?v=wRS62sscTxw" TargetMode="External"/><Relationship Id="rId32" Type="http://schemas.openxmlformats.org/officeDocument/2006/relationships/hyperlink" Target="https://www.youtube.com/watch?v=SjQG3rKSZUQ" TargetMode="External"/><Relationship Id="rId35" Type="http://schemas.openxmlformats.org/officeDocument/2006/relationships/hyperlink" Target="https://www.youtube.com/watch?v=jFv6k2OV7IU" TargetMode="External"/><Relationship Id="rId34" Type="http://schemas.openxmlformats.org/officeDocument/2006/relationships/hyperlink" Target="https://drive.google.com/file/d/1fLCWZF5EC94Lob22V6vlQbyTa2rRtJfD/view?usp=drive_link" TargetMode="External"/><Relationship Id="rId739" Type="http://schemas.openxmlformats.org/officeDocument/2006/relationships/hyperlink" Target="https://drive.google.com/file/d/1CzZK55YEeAhapQUn8j0PaVfJ0Mi3OoDW/view?usp=drive_link" TargetMode="External"/><Relationship Id="rId734" Type="http://schemas.openxmlformats.org/officeDocument/2006/relationships/hyperlink" Target="https://www.youtube.com/watch?v=joQd0qVnX4M" TargetMode="External"/><Relationship Id="rId733" Type="http://schemas.openxmlformats.org/officeDocument/2006/relationships/hyperlink" Target="https://drive.google.com/file/d/1JRLBbo6f27X4CyrueeFQtdc96Ni11oYL/view?usp=drive_link" TargetMode="External"/><Relationship Id="rId732" Type="http://schemas.openxmlformats.org/officeDocument/2006/relationships/hyperlink" Target="https://www.youtube.com/watch?v=HEsjKlkRvY4" TargetMode="External"/><Relationship Id="rId731" Type="http://schemas.openxmlformats.org/officeDocument/2006/relationships/hyperlink" Target="https://www.youtube.com/watch?v=9tEnXUuHkp4" TargetMode="External"/><Relationship Id="rId738" Type="http://schemas.openxmlformats.org/officeDocument/2006/relationships/hyperlink" Target="https://www.youtube.com/watch?v=vML8J3o_WGM" TargetMode="External"/><Relationship Id="rId737" Type="http://schemas.openxmlformats.org/officeDocument/2006/relationships/hyperlink" Target="https://www.youtube.com/watch?v=cM-SFbffb7k" TargetMode="External"/><Relationship Id="rId736" Type="http://schemas.openxmlformats.org/officeDocument/2006/relationships/hyperlink" Target="https://drive.google.com/file/d/11tSIQ_AlEGiB3TYeRHlTshkhcjT4bquO/view?usp=drive_link" TargetMode="External"/><Relationship Id="rId735" Type="http://schemas.openxmlformats.org/officeDocument/2006/relationships/hyperlink" Target="https://www.youtube.com/watch?v=1N26pyDsyGI" TargetMode="External"/><Relationship Id="rId37" Type="http://schemas.openxmlformats.org/officeDocument/2006/relationships/hyperlink" Target="https://drive.google.com/file/d/1-dfHT0A31Q1kGIxwN-O6qyxRmLJOe4d3/view?usp=drive_link" TargetMode="External"/><Relationship Id="rId36" Type="http://schemas.openxmlformats.org/officeDocument/2006/relationships/hyperlink" Target="https://www.youtube.com/watch?v=aSYa-LegUik" TargetMode="External"/><Relationship Id="rId39" Type="http://schemas.openxmlformats.org/officeDocument/2006/relationships/hyperlink" Target="https://www.youtube.com/watch?v=FEU9AQmLj9o" TargetMode="External"/><Relationship Id="rId38" Type="http://schemas.openxmlformats.org/officeDocument/2006/relationships/hyperlink" Target="https://www.youtube.com/watch?v=eQf_EAYGo-k" TargetMode="External"/><Relationship Id="rId730" Type="http://schemas.openxmlformats.org/officeDocument/2006/relationships/hyperlink" Target="https://drive.google.com/file/d/156v3-OI5DaHGZZmuCV54ueLOvcavt4WE/view?usp=drive_link" TargetMode="External"/><Relationship Id="rId20" Type="http://schemas.openxmlformats.org/officeDocument/2006/relationships/hyperlink" Target="https://www.youtube.com/watch?v=enTtIDEtda8" TargetMode="External"/><Relationship Id="rId22" Type="http://schemas.openxmlformats.org/officeDocument/2006/relationships/hyperlink" Target="https://drive.google.com/file/d/1HNkAeBT0CiFwbUqTRv1FIrxORm_5JySn/view?usp=drive_link" TargetMode="External"/><Relationship Id="rId21" Type="http://schemas.openxmlformats.org/officeDocument/2006/relationships/hyperlink" Target="https://www.youtube.com/watch?v=1hfpluLvVSg" TargetMode="External"/><Relationship Id="rId24" Type="http://schemas.openxmlformats.org/officeDocument/2006/relationships/hyperlink" Target="https://www.youtube.com/watch?v=7IR4S7p_Fnw" TargetMode="External"/><Relationship Id="rId23" Type="http://schemas.openxmlformats.org/officeDocument/2006/relationships/hyperlink" Target="https://www.youtube.com/watch?v=bmjg7lq4m4o" TargetMode="External"/><Relationship Id="rId767" Type="http://schemas.openxmlformats.org/officeDocument/2006/relationships/hyperlink" Target="https://www.youtube.com/watch?v=iUrleWSqok4" TargetMode="External"/><Relationship Id="rId766" Type="http://schemas.openxmlformats.org/officeDocument/2006/relationships/hyperlink" Target="https://drive.google.com/file/d/1gV2KO7n98djiloTZ85rgmWlAUF1BpqUA/view?usp=drive_link" TargetMode="External"/><Relationship Id="rId765" Type="http://schemas.openxmlformats.org/officeDocument/2006/relationships/hyperlink" Target="https://www.youtube.com/watch?v=P1VVmVdgJG4" TargetMode="External"/><Relationship Id="rId764" Type="http://schemas.openxmlformats.org/officeDocument/2006/relationships/hyperlink" Target="https://www.youtube.com/watch?v=MOHzzgQLkk8" TargetMode="External"/><Relationship Id="rId769" Type="http://schemas.openxmlformats.org/officeDocument/2006/relationships/hyperlink" Target="https://drive.google.com/file/d/1TmShxebjrRXcDi-U7qCywjE-62Yluaci/view?usp=drive_link" TargetMode="External"/><Relationship Id="rId768" Type="http://schemas.openxmlformats.org/officeDocument/2006/relationships/hyperlink" Target="https://www.youtube.com/watch?v=t4VVHWUNiIg" TargetMode="External"/><Relationship Id="rId26" Type="http://schemas.openxmlformats.org/officeDocument/2006/relationships/hyperlink" Target="https://www.youtube.com/watch?v=k9cxYojKI1I" TargetMode="External"/><Relationship Id="rId25" Type="http://schemas.openxmlformats.org/officeDocument/2006/relationships/hyperlink" Target="https://drive.google.com/file/d/11lRg9uS0WsQXkUlPcfJAI-jY-gOdSBag/view?usp=drive_link" TargetMode="External"/><Relationship Id="rId28" Type="http://schemas.openxmlformats.org/officeDocument/2006/relationships/hyperlink" Target="https://drive.google.com/file/d/1czjra6aR8h2ZNW90gUk2SruhHA8TQcZ3/view?usp=drive_link" TargetMode="External"/><Relationship Id="rId27" Type="http://schemas.openxmlformats.org/officeDocument/2006/relationships/hyperlink" Target="https://www.youtube.com/watch?v=IOKKdglUPZM" TargetMode="External"/><Relationship Id="rId763" Type="http://schemas.openxmlformats.org/officeDocument/2006/relationships/hyperlink" Target="https://drive.google.com/file/d/1AkayrBbzndKhvYl7nQT7agn5r_bBns3h/view?usp=drive_link" TargetMode="External"/><Relationship Id="rId29" Type="http://schemas.openxmlformats.org/officeDocument/2006/relationships/hyperlink" Target="https://www.youtube.com/watch?v=SE9kPohzgk4" TargetMode="External"/><Relationship Id="rId762" Type="http://schemas.openxmlformats.org/officeDocument/2006/relationships/hyperlink" Target="https://www.youtube.com/watch?v=T9CQjqYL6lk" TargetMode="External"/><Relationship Id="rId761" Type="http://schemas.openxmlformats.org/officeDocument/2006/relationships/hyperlink" Target="https://www.youtube.com/watch?v=lIJ45KYQOLM" TargetMode="External"/><Relationship Id="rId760" Type="http://schemas.openxmlformats.org/officeDocument/2006/relationships/hyperlink" Target="https://drive.google.com/file/d/1aNWKN46VRYCYrYEnZGPstuk-8v0t2eds/view?usp=drive_link" TargetMode="External"/><Relationship Id="rId11" Type="http://schemas.openxmlformats.org/officeDocument/2006/relationships/hyperlink" Target="https://www.youtube.com/watch?v=YsqoF3hqdkg" TargetMode="External"/><Relationship Id="rId10" Type="http://schemas.openxmlformats.org/officeDocument/2006/relationships/hyperlink" Target="https://drive.google.com/file/d/1i4cMrpOaSt6Zkk96MfIfUMUI29Rvpj5p/view?usp=drive_link" TargetMode="External"/><Relationship Id="rId13" Type="http://schemas.openxmlformats.org/officeDocument/2006/relationships/hyperlink" Target="https://drive.google.com/file/d/1e6zPq2BZB5KQi2x3dwW76uTx-_TFnZEJ/view?usp=drive_link" TargetMode="External"/><Relationship Id="rId12" Type="http://schemas.openxmlformats.org/officeDocument/2006/relationships/hyperlink" Target="https://www.youtube.com/watch?v=vZnc5ZOuu1E" TargetMode="External"/><Relationship Id="rId756" Type="http://schemas.openxmlformats.org/officeDocument/2006/relationships/hyperlink" Target="https://www.youtube.com/watch?v=ynP-jSiAgEA" TargetMode="External"/><Relationship Id="rId755" Type="http://schemas.openxmlformats.org/officeDocument/2006/relationships/hyperlink" Target="https://www.youtube.com/watch?v=ryJvNEHcuDg" TargetMode="External"/><Relationship Id="rId754" Type="http://schemas.openxmlformats.org/officeDocument/2006/relationships/hyperlink" Target="https://drive.google.com/file/d/1ms1swsZao5R2PAbsM32axRe-mvQEoXwf/view?usp=drive_link" TargetMode="External"/><Relationship Id="rId753" Type="http://schemas.openxmlformats.org/officeDocument/2006/relationships/hyperlink" Target="https://www.youtube.com/watch?v=UaRROOx5nuI" TargetMode="External"/><Relationship Id="rId759" Type="http://schemas.openxmlformats.org/officeDocument/2006/relationships/hyperlink" Target="https://www.youtube.com/watch?v=5RyDdTjsJJc" TargetMode="External"/><Relationship Id="rId758" Type="http://schemas.openxmlformats.org/officeDocument/2006/relationships/hyperlink" Target="https://www.youtube.com/watch?v=vOq6cwT-l2U" TargetMode="External"/><Relationship Id="rId757" Type="http://schemas.openxmlformats.org/officeDocument/2006/relationships/hyperlink" Target="https://drive.google.com/file/d/14Eg2hgfUfMpfD4Fs6ljaPNsASxd7yj-m/view?usp=drive_link" TargetMode="External"/><Relationship Id="rId15" Type="http://schemas.openxmlformats.org/officeDocument/2006/relationships/hyperlink" Target="https://www.youtube.com/watch?v=GgqVV1-03w8" TargetMode="External"/><Relationship Id="rId14" Type="http://schemas.openxmlformats.org/officeDocument/2006/relationships/hyperlink" Target="https://www.youtube.com/watch?v=EPvd-3712U8" TargetMode="External"/><Relationship Id="rId17" Type="http://schemas.openxmlformats.org/officeDocument/2006/relationships/hyperlink" Target="https://www.youtube.com/watch?v=PAqzpZ-nMlg" TargetMode="External"/><Relationship Id="rId16" Type="http://schemas.openxmlformats.org/officeDocument/2006/relationships/hyperlink" Target="https://drive.google.com/file/d/1mM9vNHfozwt-eQAenZ9QGBAWgvfx34GV/view?usp=drive_link" TargetMode="External"/><Relationship Id="rId19" Type="http://schemas.openxmlformats.org/officeDocument/2006/relationships/hyperlink" Target="https://drive.google.com/file/d/1DZY8lyx8DOTuWCn6ofnGYymmrd6nVWVr/view?usp=drive_link" TargetMode="External"/><Relationship Id="rId752" Type="http://schemas.openxmlformats.org/officeDocument/2006/relationships/hyperlink" Target="https://www.youtube.com/watch?v=IkmM4CPnqF0" TargetMode="External"/><Relationship Id="rId18" Type="http://schemas.openxmlformats.org/officeDocument/2006/relationships/hyperlink" Target="https://www.youtube.com/watch?v=0sLy4KoWSkg" TargetMode="External"/><Relationship Id="rId751" Type="http://schemas.openxmlformats.org/officeDocument/2006/relationships/hyperlink" Target="https://drive.google.com/file/d/1spl5KCa_mqw45ToNcyTPryoG_OQsIyYr/view?usp=drive_link" TargetMode="External"/><Relationship Id="rId750" Type="http://schemas.openxmlformats.org/officeDocument/2006/relationships/hyperlink" Target="https://www.youtube.com/watch?v=sFNOy1a-oTQ" TargetMode="External"/><Relationship Id="rId84" Type="http://schemas.openxmlformats.org/officeDocument/2006/relationships/hyperlink" Target="https://www.youtube.com/watch?v=8ldO_JfcwbQ" TargetMode="External"/><Relationship Id="rId83" Type="http://schemas.openxmlformats.org/officeDocument/2006/relationships/hyperlink" Target="https://www.youtube.com/watch?v=HBi8xjMchZc" TargetMode="External"/><Relationship Id="rId86" Type="http://schemas.openxmlformats.org/officeDocument/2006/relationships/hyperlink" Target="https://www.youtube.com/watch?v=Rr7LhdSKMxY" TargetMode="External"/><Relationship Id="rId85" Type="http://schemas.openxmlformats.org/officeDocument/2006/relationships/hyperlink" Target="https://drive.google.com/file/d/1mDM20BTp47JgBR7siciiOjf40DcTR5ox/view?usp=drive_link" TargetMode="External"/><Relationship Id="rId88" Type="http://schemas.openxmlformats.org/officeDocument/2006/relationships/hyperlink" Target="https://drive.google.com/file/d/1IKn6MSMVND3hol6H_mLeJgIf6EglCQp-/view?usp=drive_link" TargetMode="External"/><Relationship Id="rId87" Type="http://schemas.openxmlformats.org/officeDocument/2006/relationships/hyperlink" Target="https://www.youtube.com/watch?v=D7ez7njgiYs" TargetMode="External"/><Relationship Id="rId89" Type="http://schemas.openxmlformats.org/officeDocument/2006/relationships/hyperlink" Target="https://www.youtube.com/watch?v=pAjluTxSYgY" TargetMode="External"/><Relationship Id="rId709" Type="http://schemas.openxmlformats.org/officeDocument/2006/relationships/hyperlink" Target="https://drive.google.com/file/d/1NkZkO5p8CSP63XDwOpwKnyYlraNDiR4Y/view?usp=drive_link" TargetMode="External"/><Relationship Id="rId708" Type="http://schemas.openxmlformats.org/officeDocument/2006/relationships/hyperlink" Target="https://www.youtube.com/watch?v=dvaeB37LFjs" TargetMode="External"/><Relationship Id="rId707" Type="http://schemas.openxmlformats.org/officeDocument/2006/relationships/hyperlink" Target="https://www.youtube.com/watch?v=q_Q9C1Ooofc" TargetMode="External"/><Relationship Id="rId706" Type="http://schemas.openxmlformats.org/officeDocument/2006/relationships/hyperlink" Target="https://drive.google.com/file/d/1SpRtCoiMNl8ooSLO6JJu4TJ7Iv96jx_M/view?usp=drive_link" TargetMode="External"/><Relationship Id="rId80" Type="http://schemas.openxmlformats.org/officeDocument/2006/relationships/hyperlink" Target="https://www.youtube.com/watch?v=q--2WP8wXtk" TargetMode="External"/><Relationship Id="rId82" Type="http://schemas.openxmlformats.org/officeDocument/2006/relationships/hyperlink" Target="https://drive.google.com/file/d/1oCqQprYl9es9HbcvsY28deD6RIpovBgI/view?usp=drive_link" TargetMode="External"/><Relationship Id="rId81" Type="http://schemas.openxmlformats.org/officeDocument/2006/relationships/hyperlink" Target="https://www.youtube.com/watch?v=kv_78Z0zFZ8" TargetMode="External"/><Relationship Id="rId701" Type="http://schemas.openxmlformats.org/officeDocument/2006/relationships/hyperlink" Target="https://www.youtube.com/watch?v=KKAD-OOOHxg" TargetMode="External"/><Relationship Id="rId700" Type="http://schemas.openxmlformats.org/officeDocument/2006/relationships/hyperlink" Target="https://drive.google.com/file/d/1UWQkLMcPs7aikYhiL-BltH8994zaqgBE/view?usp=drive_link" TargetMode="External"/><Relationship Id="rId705" Type="http://schemas.openxmlformats.org/officeDocument/2006/relationships/hyperlink" Target="https://www.youtube.com/watch?v=zSOWQRxLPEQ" TargetMode="External"/><Relationship Id="rId704" Type="http://schemas.openxmlformats.org/officeDocument/2006/relationships/hyperlink" Target="https://www.youtube.com/watch?v=TJUm860AjNw" TargetMode="External"/><Relationship Id="rId703" Type="http://schemas.openxmlformats.org/officeDocument/2006/relationships/hyperlink" Target="https://drive.google.com/file/d/1yvnv-qW8GRyWqNjpp-6zlAYiwKdBCyHe/view?usp=drive_link" TargetMode="External"/><Relationship Id="rId702" Type="http://schemas.openxmlformats.org/officeDocument/2006/relationships/hyperlink" Target="https://www.youtube.com/watch?v=wB0EyCnHg84" TargetMode="External"/><Relationship Id="rId73" Type="http://schemas.openxmlformats.org/officeDocument/2006/relationships/hyperlink" Target="https://drive.google.com/file/d/12dAtahTSU_KZhUaZE80opwjQwosVy3bE/view?usp=drive_link" TargetMode="External"/><Relationship Id="rId72" Type="http://schemas.openxmlformats.org/officeDocument/2006/relationships/hyperlink" Target="https://www.youtube.com/watch?v=G_2ECX_EKoI" TargetMode="External"/><Relationship Id="rId75" Type="http://schemas.openxmlformats.org/officeDocument/2006/relationships/hyperlink" Target="https://www.youtube.com/watch?v=NsZFgwkcEFE" TargetMode="External"/><Relationship Id="rId74" Type="http://schemas.openxmlformats.org/officeDocument/2006/relationships/hyperlink" Target="https://www.youtube.com/watch?v=z3rKt6J6nGU" TargetMode="External"/><Relationship Id="rId77" Type="http://schemas.openxmlformats.org/officeDocument/2006/relationships/hyperlink" Target="https://www.youtube.com/watch?v=jQGUkJc7_04" TargetMode="External"/><Relationship Id="rId76" Type="http://schemas.openxmlformats.org/officeDocument/2006/relationships/hyperlink" Target="https://drive.google.com/file/d/1fJ9vmO_rw5a1an1e_mcUrUyFLD2FQiHZ/view?usp=drive_link" TargetMode="External"/><Relationship Id="rId79" Type="http://schemas.openxmlformats.org/officeDocument/2006/relationships/hyperlink" Target="https://drive.google.com/file/d/1lJnO97OQw0HjF2pibFSffXpdxHsG40ua/view?usp=drive_link" TargetMode="External"/><Relationship Id="rId78" Type="http://schemas.openxmlformats.org/officeDocument/2006/relationships/hyperlink" Target="https://www.youtube.com/watch?v=IsBVfdYMEF0" TargetMode="External"/><Relationship Id="rId71" Type="http://schemas.openxmlformats.org/officeDocument/2006/relationships/hyperlink" Target="https://www.youtube.com/watch?v=ge1lyL8UVaI" TargetMode="External"/><Relationship Id="rId70" Type="http://schemas.openxmlformats.org/officeDocument/2006/relationships/hyperlink" Target="https://drive.google.com/file/d/1ZzQDshmhUYzS4_1h9A69PpKOgDyR8aR5/view?usp=drive_link" TargetMode="External"/><Relationship Id="rId62" Type="http://schemas.openxmlformats.org/officeDocument/2006/relationships/hyperlink" Target="https://www.youtube.com/watch?v=oCajIGPK-WM" TargetMode="External"/><Relationship Id="rId61" Type="http://schemas.openxmlformats.org/officeDocument/2006/relationships/hyperlink" Target="https://drive.google.com/file/d/1xprDEJLTp33ull4p5WWwKfX6DJ1__Bzc/view?usp=drive_link" TargetMode="External"/><Relationship Id="rId64" Type="http://schemas.openxmlformats.org/officeDocument/2006/relationships/hyperlink" Target="https://drive.google.com/file/d/108PlfbhHcIEp2tKtopiZV-I3zo-5mlvz/view?usp=drive_link" TargetMode="External"/><Relationship Id="rId63" Type="http://schemas.openxmlformats.org/officeDocument/2006/relationships/hyperlink" Target="https://www.youtube.com/watch?v=R9aBhH_p3eM" TargetMode="External"/><Relationship Id="rId66" Type="http://schemas.openxmlformats.org/officeDocument/2006/relationships/hyperlink" Target="https://www.youtube.com/watch?v=oBWZnOTI4P0" TargetMode="External"/><Relationship Id="rId65" Type="http://schemas.openxmlformats.org/officeDocument/2006/relationships/hyperlink" Target="https://www.youtube.com/watch?v=QjRN0rkt-gg" TargetMode="External"/><Relationship Id="rId68" Type="http://schemas.openxmlformats.org/officeDocument/2006/relationships/hyperlink" Target="https://www.youtube.com/watch?v=Sy_rpHWhVZA" TargetMode="External"/><Relationship Id="rId67" Type="http://schemas.openxmlformats.org/officeDocument/2006/relationships/hyperlink" Target="https://drive.google.com/file/d/1QPiOTTDgJE67rA2i6o7brVqrAxMZej05/view?usp=drive_link" TargetMode="External"/><Relationship Id="rId729" Type="http://schemas.openxmlformats.org/officeDocument/2006/relationships/hyperlink" Target="https://www.youtube.com/watch?v=oI3gV8XIJ7s" TargetMode="External"/><Relationship Id="rId728" Type="http://schemas.openxmlformats.org/officeDocument/2006/relationships/hyperlink" Target="https://www.youtube.com/watch?v=F8RCR_1jIAk" TargetMode="External"/><Relationship Id="rId60" Type="http://schemas.openxmlformats.org/officeDocument/2006/relationships/hyperlink" Target="https://www.youtube.com/watch?v=vi5SoyC-8Ic" TargetMode="External"/><Relationship Id="rId723" Type="http://schemas.openxmlformats.org/officeDocument/2006/relationships/hyperlink" Target="https://www.youtube.com/watch?v=F8D0Xaf0JVw" TargetMode="External"/><Relationship Id="rId722" Type="http://schemas.openxmlformats.org/officeDocument/2006/relationships/hyperlink" Target="https://www.youtube.com/watch?v=Xw1CMTXQGPY" TargetMode="External"/><Relationship Id="rId721" Type="http://schemas.openxmlformats.org/officeDocument/2006/relationships/hyperlink" Target="https://drive.google.com/file/d/16nClM9sRXEba5upvT9YHjgnz3mxNd5YK/view?usp=drive_link" TargetMode="External"/><Relationship Id="rId720" Type="http://schemas.openxmlformats.org/officeDocument/2006/relationships/hyperlink" Target="https://www.youtube.com/watch?v=tULGw65bbBo" TargetMode="External"/><Relationship Id="rId727" Type="http://schemas.openxmlformats.org/officeDocument/2006/relationships/hyperlink" Target="https://drive.google.com/file/d/17Upqsz7dPRIbSOx5dS0UEaqDr_l_Nqpo/view?usp=drive_link" TargetMode="External"/><Relationship Id="rId726" Type="http://schemas.openxmlformats.org/officeDocument/2006/relationships/hyperlink" Target="https://www.youtube.com/watch?v=mDjEg3Vxfqc" TargetMode="External"/><Relationship Id="rId725" Type="http://schemas.openxmlformats.org/officeDocument/2006/relationships/hyperlink" Target="https://www.youtube.com/watch?v=6BR0Q5e74bs" TargetMode="External"/><Relationship Id="rId724" Type="http://schemas.openxmlformats.org/officeDocument/2006/relationships/hyperlink" Target="https://drive.google.com/file/d/1kyfqep9e9pCreVom6Uk39qjKCSL_-VJ3/view?usp=drive_link" TargetMode="External"/><Relationship Id="rId69" Type="http://schemas.openxmlformats.org/officeDocument/2006/relationships/hyperlink" Target="https://www.youtube.com/watch?v=BtiKWMJj0dU" TargetMode="External"/><Relationship Id="rId51" Type="http://schemas.openxmlformats.org/officeDocument/2006/relationships/hyperlink" Target="https://www.youtube.com/watch?v=clGIgpesUoA" TargetMode="External"/><Relationship Id="rId50" Type="http://schemas.openxmlformats.org/officeDocument/2006/relationships/hyperlink" Target="https://www.youtube.com/watch?v=26PF9Ctch9Y" TargetMode="External"/><Relationship Id="rId53" Type="http://schemas.openxmlformats.org/officeDocument/2006/relationships/hyperlink" Target="https://www.youtube.com/watch?v=Zersl0Ji3P0" TargetMode="External"/><Relationship Id="rId52" Type="http://schemas.openxmlformats.org/officeDocument/2006/relationships/hyperlink" Target="https://drive.google.com/file/d/13G1tAF1f5fkEMYg1ZhvDTB4qbdT5_7Gs/view?usp=drive_link" TargetMode="External"/><Relationship Id="rId55" Type="http://schemas.openxmlformats.org/officeDocument/2006/relationships/hyperlink" Target="https://drive.google.com/file/d/1tM8aCAffXBc7FnGHS4CWxEwh7xFJKHiS/view?usp=drive_link" TargetMode="External"/><Relationship Id="rId54" Type="http://schemas.openxmlformats.org/officeDocument/2006/relationships/hyperlink" Target="https://www.youtube.com/watch?v=LXsmJVAlMPU" TargetMode="External"/><Relationship Id="rId57" Type="http://schemas.openxmlformats.org/officeDocument/2006/relationships/hyperlink" Target="https://www.youtube.com/watch?v=jkgoE8oluZs" TargetMode="External"/><Relationship Id="rId56" Type="http://schemas.openxmlformats.org/officeDocument/2006/relationships/hyperlink" Target="https://www.youtube.com/watch?v=LyFzELsUgBU" TargetMode="External"/><Relationship Id="rId719" Type="http://schemas.openxmlformats.org/officeDocument/2006/relationships/hyperlink" Target="https://www.youtube.com/watch?v=ygXkdSKXQoA" TargetMode="External"/><Relationship Id="rId718" Type="http://schemas.openxmlformats.org/officeDocument/2006/relationships/hyperlink" Target="https://drive.google.com/file/d/1ndTIZ_1eWxfj4-fIJUSBYCcCwC5eFtA3/view?usp=drive_link" TargetMode="External"/><Relationship Id="rId717" Type="http://schemas.openxmlformats.org/officeDocument/2006/relationships/hyperlink" Target="https://www.youtube.com/watch?v=iz-P87ghMGI" TargetMode="External"/><Relationship Id="rId712" Type="http://schemas.openxmlformats.org/officeDocument/2006/relationships/hyperlink" Target="https://drive.google.com/file/d/1h7jIqc0AO6vstWAAgV2O4iMqrB1JPHta/view?usp=drive_link" TargetMode="External"/><Relationship Id="rId711" Type="http://schemas.openxmlformats.org/officeDocument/2006/relationships/hyperlink" Target="https://www.youtube.com/watch?v=-On9JAXzosA" TargetMode="External"/><Relationship Id="rId710" Type="http://schemas.openxmlformats.org/officeDocument/2006/relationships/hyperlink" Target="https://www.youtube.com/watch?v=O9RPGJcAfJk" TargetMode="External"/><Relationship Id="rId716" Type="http://schemas.openxmlformats.org/officeDocument/2006/relationships/hyperlink" Target="https://www.youtube.com/watch?v=Se-ekDNhCDk" TargetMode="External"/><Relationship Id="rId715" Type="http://schemas.openxmlformats.org/officeDocument/2006/relationships/hyperlink" Target="https://drive.google.com/file/d/1sSH2Mc5W7yQiridAaramuVNVYKkR1n6X/view?usp=drive_link" TargetMode="External"/><Relationship Id="rId714" Type="http://schemas.openxmlformats.org/officeDocument/2006/relationships/hyperlink" Target="https://www.youtube.com/watch?v=DjJP30saQh8" TargetMode="External"/><Relationship Id="rId713" Type="http://schemas.openxmlformats.org/officeDocument/2006/relationships/hyperlink" Target="https://www.youtube.com/watch?v=CJRQ8gOjq4E" TargetMode="External"/><Relationship Id="rId59" Type="http://schemas.openxmlformats.org/officeDocument/2006/relationships/hyperlink" Target="https://www.youtube.com/watch?v=tlSJCG5DqzI" TargetMode="External"/><Relationship Id="rId58" Type="http://schemas.openxmlformats.org/officeDocument/2006/relationships/hyperlink" Target="https://drive.google.com/file/d/10vdBom7iQMEuGKK2GIm1MtfFt-DIk8XO/view?usp=drive_link" TargetMode="External"/><Relationship Id="rId349" Type="http://schemas.openxmlformats.org/officeDocument/2006/relationships/hyperlink" Target="https://drive.google.com/file/d/1VkkZvHK_ggW8-__B39VfYZbNUEPvOYLC/view?usp=drive_link" TargetMode="External"/><Relationship Id="rId348" Type="http://schemas.openxmlformats.org/officeDocument/2006/relationships/hyperlink" Target="https://www.youtube.com/watch?v=HDpLqG-D8VU" TargetMode="External"/><Relationship Id="rId347" Type="http://schemas.openxmlformats.org/officeDocument/2006/relationships/hyperlink" Target="https://www.youtube.com/watch?v=z8M4EciPpYI" TargetMode="External"/><Relationship Id="rId346" Type="http://schemas.openxmlformats.org/officeDocument/2006/relationships/hyperlink" Target="https://drive.google.com/file/d/1u5TYk9btJxteEDwqUuSR63xgtjBwt98_/view?usp=drive_link" TargetMode="External"/><Relationship Id="rId341" Type="http://schemas.openxmlformats.org/officeDocument/2006/relationships/hyperlink" Target="https://www.youtube.com/watch?v=vny1qUaToHw" TargetMode="External"/><Relationship Id="rId340" Type="http://schemas.openxmlformats.org/officeDocument/2006/relationships/hyperlink" Target="https://drive.google.com/file/d/1INZw4BP_3HaHjGlOzmTnUX8ZCYWQxUCn/view?usp=drive_link" TargetMode="External"/><Relationship Id="rId345" Type="http://schemas.openxmlformats.org/officeDocument/2006/relationships/hyperlink" Target="https://www.youtube.com/watch?v=Pzas3WEqTxs" TargetMode="External"/><Relationship Id="rId344" Type="http://schemas.openxmlformats.org/officeDocument/2006/relationships/hyperlink" Target="https://www.youtube.com/watch?v=JgYlogdtJDo" TargetMode="External"/><Relationship Id="rId343" Type="http://schemas.openxmlformats.org/officeDocument/2006/relationships/hyperlink" Target="https://drive.google.com/file/d/1Uzglz51Id9W2rTvuqm-Is2nh8cuzml1V/view?usp=drive_link" TargetMode="External"/><Relationship Id="rId342" Type="http://schemas.openxmlformats.org/officeDocument/2006/relationships/hyperlink" Target="https://www.youtube.com/watch?v=TS19-dv91dI" TargetMode="External"/><Relationship Id="rId338" Type="http://schemas.openxmlformats.org/officeDocument/2006/relationships/hyperlink" Target="https://www.youtube.com/watch?v=zpUIeN48A9c" TargetMode="External"/><Relationship Id="rId337" Type="http://schemas.openxmlformats.org/officeDocument/2006/relationships/hyperlink" Target="https://drive.google.com/file/d/19Ma8CBwMFHGELueXvu8sJN-lIEBJETyt/view" TargetMode="External"/><Relationship Id="rId336" Type="http://schemas.openxmlformats.org/officeDocument/2006/relationships/hyperlink" Target="https://www.youtube.com/watch?v=QWC0PXried0" TargetMode="External"/><Relationship Id="rId335" Type="http://schemas.openxmlformats.org/officeDocument/2006/relationships/hyperlink" Target="https://www.youtube.com/watch?v=YnDIruChpHU" TargetMode="External"/><Relationship Id="rId339" Type="http://schemas.openxmlformats.org/officeDocument/2006/relationships/hyperlink" Target="https://www.youtube.com/watch?v=Ikl3TlRJV60" TargetMode="External"/><Relationship Id="rId330" Type="http://schemas.openxmlformats.org/officeDocument/2006/relationships/hyperlink" Target="https://www.youtube.com/watch?v=Jel9fUr3JwY" TargetMode="External"/><Relationship Id="rId334" Type="http://schemas.openxmlformats.org/officeDocument/2006/relationships/hyperlink" Target="https://drive.google.com/file/d/1IH5oW-yglKS6OvAwBy_PvNQeEoP457PM/view?usp=drive_link" TargetMode="External"/><Relationship Id="rId333" Type="http://schemas.openxmlformats.org/officeDocument/2006/relationships/hyperlink" Target="https://www.youtube.com/watch?v=gAwvYBr6BDo" TargetMode="External"/><Relationship Id="rId332" Type="http://schemas.openxmlformats.org/officeDocument/2006/relationships/hyperlink" Target="https://www.youtube.com/watch?v=tDampkkeS8Q" TargetMode="External"/><Relationship Id="rId331" Type="http://schemas.openxmlformats.org/officeDocument/2006/relationships/hyperlink" Target="https://drive.google.com/file/d/1LtuyGXIFyVTVXc1FsvcwSx9aDFtNivCu/view?usp=drive_link" TargetMode="External"/><Relationship Id="rId370" Type="http://schemas.openxmlformats.org/officeDocument/2006/relationships/hyperlink" Target="https://drive.google.com/file/d/1ThmUp529MgKfj7JeRbLyRQZVlB_x01TP/view?usp=drive_link" TargetMode="External"/><Relationship Id="rId369" Type="http://schemas.openxmlformats.org/officeDocument/2006/relationships/hyperlink" Target="https://www.youtube.com/watch?v=ibIxoNYMrq8" TargetMode="External"/><Relationship Id="rId368" Type="http://schemas.openxmlformats.org/officeDocument/2006/relationships/hyperlink" Target="https://www.youtube.com/watch?v=kQCS1AhAnMI" TargetMode="External"/><Relationship Id="rId363" Type="http://schemas.openxmlformats.org/officeDocument/2006/relationships/hyperlink" Target="https://www.youtube.com/watch?v=fbxaii2Qhcs" TargetMode="External"/><Relationship Id="rId362" Type="http://schemas.openxmlformats.org/officeDocument/2006/relationships/hyperlink" Target="https://www.youtube.com/watch?v=UHZHkZ6_H5o" TargetMode="External"/><Relationship Id="rId361" Type="http://schemas.openxmlformats.org/officeDocument/2006/relationships/hyperlink" Target="https://drive.google.com/file/d/1BJSa0kxZfSadS3nJcBeGeO90tbGjjsmu/view?usp=drive_link" TargetMode="External"/><Relationship Id="rId360" Type="http://schemas.openxmlformats.org/officeDocument/2006/relationships/hyperlink" Target="https://www.youtube.com/watch?v=hAfrVyxRQvY" TargetMode="External"/><Relationship Id="rId367" Type="http://schemas.openxmlformats.org/officeDocument/2006/relationships/hyperlink" Target="https://drive.google.com/file/d/1TnPj9EoqrR1atm3iCMFANBWBdtBvn3eT/view?usp=drive_link" TargetMode="External"/><Relationship Id="rId366" Type="http://schemas.openxmlformats.org/officeDocument/2006/relationships/hyperlink" Target="https://www.youtube.com/watch?v=r7IJKMiRbS4&amp;t=43s" TargetMode="External"/><Relationship Id="rId365" Type="http://schemas.openxmlformats.org/officeDocument/2006/relationships/hyperlink" Target="https://www.youtube.com/watch?v=qpP8D7yQV50" TargetMode="External"/><Relationship Id="rId364" Type="http://schemas.openxmlformats.org/officeDocument/2006/relationships/hyperlink" Target="https://drive.google.com/file/d/1AyEmDOhZGhPS7Fv2Csz9kYjsw3zeSy66/view?usp=drive_link" TargetMode="External"/><Relationship Id="rId95" Type="http://schemas.openxmlformats.org/officeDocument/2006/relationships/hyperlink" Target="https://www.youtube.com/watch?v=lJX8DxoPRfk" TargetMode="External"/><Relationship Id="rId94" Type="http://schemas.openxmlformats.org/officeDocument/2006/relationships/hyperlink" Target="https://drive.google.com/file/d/1XVTgWXuK_N7xUz3Oe3l8ho8X68afL-Pt/view?usp=drive_link" TargetMode="External"/><Relationship Id="rId97" Type="http://schemas.openxmlformats.org/officeDocument/2006/relationships/hyperlink" Target="https://drive.google.com/file/d/1T4Zc16Qu8l2IAOtVItwrgU1lTOljaNm2/view?usp=drive_link" TargetMode="External"/><Relationship Id="rId96" Type="http://schemas.openxmlformats.org/officeDocument/2006/relationships/hyperlink" Target="https://www.youtube.com/watch?v=xEoFUk0h2Gc" TargetMode="External"/><Relationship Id="rId99" Type="http://schemas.openxmlformats.org/officeDocument/2006/relationships/hyperlink" Target="https://www.youtube.com/watch?v=ogLLC2KoQiw" TargetMode="External"/><Relationship Id="rId98" Type="http://schemas.openxmlformats.org/officeDocument/2006/relationships/hyperlink" Target="https://www.youtube.com/watch?v=2UTr46btzaY" TargetMode="External"/><Relationship Id="rId91" Type="http://schemas.openxmlformats.org/officeDocument/2006/relationships/hyperlink" Target="https://drive.google.com/file/d/1lC1WyoraN6td7WHGIu0Edb2ImteyuvO7/view?usp=drive_link" TargetMode="External"/><Relationship Id="rId90" Type="http://schemas.openxmlformats.org/officeDocument/2006/relationships/hyperlink" Target="https://www.youtube.com/watch?v=F4jl__QtRYQ" TargetMode="External"/><Relationship Id="rId93" Type="http://schemas.openxmlformats.org/officeDocument/2006/relationships/hyperlink" Target="https://www.youtube.com/watch?v=v8fjMXmy3us" TargetMode="External"/><Relationship Id="rId92" Type="http://schemas.openxmlformats.org/officeDocument/2006/relationships/hyperlink" Target="https://www.youtube.com/watch?v=XPnlIEk7XrU" TargetMode="External"/><Relationship Id="rId359" Type="http://schemas.openxmlformats.org/officeDocument/2006/relationships/hyperlink" Target="https://www.youtube.com/watch?v=7BgiKyvviyU" TargetMode="External"/><Relationship Id="rId358" Type="http://schemas.openxmlformats.org/officeDocument/2006/relationships/hyperlink" Target="https://drive.google.com/file/d/1NBv3M3VCWRNAEvFmV3-NkyQfKEo99Uks/view?usp=drive_link" TargetMode="External"/><Relationship Id="rId357" Type="http://schemas.openxmlformats.org/officeDocument/2006/relationships/hyperlink" Target="https://www.youtube.com/watch?v=eTq5yiuivjw" TargetMode="External"/><Relationship Id="rId352" Type="http://schemas.openxmlformats.org/officeDocument/2006/relationships/hyperlink" Target="https://drive.google.com/file/d/146VvcihkuC7xMrVzQI-zumlxarDMinZU/view?t=20s" TargetMode="External"/><Relationship Id="rId351" Type="http://schemas.openxmlformats.org/officeDocument/2006/relationships/hyperlink" Target="https://www.youtube.com/watch?v=w2g4h4xEgIc" TargetMode="External"/><Relationship Id="rId350" Type="http://schemas.openxmlformats.org/officeDocument/2006/relationships/hyperlink" Target="https://www.youtube.com/watch?v=7p2qfyqiXHc" TargetMode="External"/><Relationship Id="rId356" Type="http://schemas.openxmlformats.org/officeDocument/2006/relationships/hyperlink" Target="https://www.youtube.com/watch?v=8x8tA4YPhJw" TargetMode="External"/><Relationship Id="rId355" Type="http://schemas.openxmlformats.org/officeDocument/2006/relationships/hyperlink" Target="https://drive.google.com/file/d/132uTTyBYjKWytn4d5InKAla4oG3jQ8qF/view?usp=drive_link" TargetMode="External"/><Relationship Id="rId354" Type="http://schemas.openxmlformats.org/officeDocument/2006/relationships/hyperlink" Target="https://www.youtube.com/watch?v=s9pOfjI3aNs" TargetMode="External"/><Relationship Id="rId353" Type="http://schemas.openxmlformats.org/officeDocument/2006/relationships/hyperlink" Target="https://www.youtube.com/watch?v=5-MM39VCwc0" TargetMode="External"/><Relationship Id="rId305" Type="http://schemas.openxmlformats.org/officeDocument/2006/relationships/hyperlink" Target="https://www.youtube.com/watch?v=1wQqGFebxyA" TargetMode="External"/><Relationship Id="rId789" Type="http://schemas.openxmlformats.org/officeDocument/2006/relationships/hyperlink" Target="https://www.youtube.com/watch?v=HvDLae08E5A" TargetMode="External"/><Relationship Id="rId304" Type="http://schemas.openxmlformats.org/officeDocument/2006/relationships/hyperlink" Target="https://drive.google.com/file/d/1vDAr3ackGlc2WiqFHxrPWZrwRYCyCmpv/view?usp=drive_link" TargetMode="External"/><Relationship Id="rId788" Type="http://schemas.openxmlformats.org/officeDocument/2006/relationships/hyperlink" Target="https://www.youtube.com/watch?v=TI27-ZN2Glg" TargetMode="External"/><Relationship Id="rId303" Type="http://schemas.openxmlformats.org/officeDocument/2006/relationships/hyperlink" Target="https://www.youtube.com/watch?v=DclwQcI_prc" TargetMode="External"/><Relationship Id="rId787" Type="http://schemas.openxmlformats.org/officeDocument/2006/relationships/hyperlink" Target="https://drive.google.com/file/d/1bCg88iYp9S-LbrpQXFMEOiKYCLyB2F4J/view?usp=drive_link" TargetMode="External"/><Relationship Id="rId302" Type="http://schemas.openxmlformats.org/officeDocument/2006/relationships/hyperlink" Target="https://www.youtube.com/watch?v=UH4b57cMKCM" TargetMode="External"/><Relationship Id="rId786" Type="http://schemas.openxmlformats.org/officeDocument/2006/relationships/hyperlink" Target="https://www.youtube.com/watch?v=ZTyB5QnbQZo" TargetMode="External"/><Relationship Id="rId309" Type="http://schemas.openxmlformats.org/officeDocument/2006/relationships/hyperlink" Target="https://www.youtube.com/watch?v=nfp4nfg_q54" TargetMode="External"/><Relationship Id="rId308" Type="http://schemas.openxmlformats.org/officeDocument/2006/relationships/hyperlink" Target="https://www.youtube.com/watch?v=6esN2vQCwrY&amp;t=85s" TargetMode="External"/><Relationship Id="rId307" Type="http://schemas.openxmlformats.org/officeDocument/2006/relationships/hyperlink" Target="https://drive.google.com/file/d/1xbrE6GatqewYzjNUwaHCxfkg4y88VvpV/view?usp=drive_link" TargetMode="External"/><Relationship Id="rId306" Type="http://schemas.openxmlformats.org/officeDocument/2006/relationships/hyperlink" Target="https://www.youtube.com/watch?v=4UPbhs_Yv2k" TargetMode="External"/><Relationship Id="rId781" Type="http://schemas.openxmlformats.org/officeDocument/2006/relationships/hyperlink" Target="https://drive.google.com/file/d/1MIl-DS7h5XnxI_-f6v5uO9LMf8GGu6oH/view?usp=drive_link" TargetMode="External"/><Relationship Id="rId780" Type="http://schemas.openxmlformats.org/officeDocument/2006/relationships/hyperlink" Target="https://www.youtube.com/watch?v=QxxaoXZBTgU" TargetMode="External"/><Relationship Id="rId301" Type="http://schemas.openxmlformats.org/officeDocument/2006/relationships/hyperlink" Target="https://drive.google.com/file/d/1z7dI1znwnGA_FDrKNHKGfOYb2uMo7_Im/view?usp=drive_link" TargetMode="External"/><Relationship Id="rId785" Type="http://schemas.openxmlformats.org/officeDocument/2006/relationships/hyperlink" Target="https://www.youtube.com/watch?v=kNQnnshdNuo" TargetMode="External"/><Relationship Id="rId300" Type="http://schemas.openxmlformats.org/officeDocument/2006/relationships/hyperlink" Target="https://www.youtube.com/watch?v=Emsj1mphUlE" TargetMode="External"/><Relationship Id="rId784" Type="http://schemas.openxmlformats.org/officeDocument/2006/relationships/hyperlink" Target="https://drive.google.com/file/d/1zF_2MtkkXthVqiuj0oLJQ5wios3F5uq0/view?usp=drive_link" TargetMode="External"/><Relationship Id="rId783" Type="http://schemas.openxmlformats.org/officeDocument/2006/relationships/hyperlink" Target="https://www.youtube.com/watch?v=Nu300DCaYVM" TargetMode="External"/><Relationship Id="rId782" Type="http://schemas.openxmlformats.org/officeDocument/2006/relationships/hyperlink" Target="https://www.youtube.com/watch?v=AtK0QQYHKCk" TargetMode="External"/><Relationship Id="rId778" Type="http://schemas.openxmlformats.org/officeDocument/2006/relationships/hyperlink" Target="https://drive.google.com/file/d/1jRTKmQLP2x8WzbZ9Cb3-hSK3Ey3Ezf9S/view?usp=drive_link" TargetMode="External"/><Relationship Id="rId777" Type="http://schemas.openxmlformats.org/officeDocument/2006/relationships/hyperlink" Target="https://www.youtube.com/watch?v=0qUJjy6lhuI" TargetMode="External"/><Relationship Id="rId776" Type="http://schemas.openxmlformats.org/officeDocument/2006/relationships/hyperlink" Target="https://www.youtube.com/watch?v=DXc4pa9lIaA" TargetMode="External"/><Relationship Id="rId775" Type="http://schemas.openxmlformats.org/officeDocument/2006/relationships/hyperlink" Target="https://drive.google.com/file/d/1c2n-0rIou6NatWCtqZgrX20WyAgXhMS6/view?usp=drive_link" TargetMode="External"/><Relationship Id="rId779" Type="http://schemas.openxmlformats.org/officeDocument/2006/relationships/hyperlink" Target="https://www.youtube.com/watch?v=p9NzhA3E-70" TargetMode="External"/><Relationship Id="rId770" Type="http://schemas.openxmlformats.org/officeDocument/2006/relationships/hyperlink" Target="https://www.youtube.com/watch?v=YUEkOBvJSNg" TargetMode="External"/><Relationship Id="rId774" Type="http://schemas.openxmlformats.org/officeDocument/2006/relationships/hyperlink" Target="https://www.youtube.com/watch?v=ZRbW0JlpL10" TargetMode="External"/><Relationship Id="rId773" Type="http://schemas.openxmlformats.org/officeDocument/2006/relationships/hyperlink" Target="https://www.youtube.com/watch?v=I6LsWSXx8fg" TargetMode="External"/><Relationship Id="rId772" Type="http://schemas.openxmlformats.org/officeDocument/2006/relationships/hyperlink" Target="https://drive.google.com/file/d/1-AGbUxvZLJo7p98GDVw72hrw99J7LDX7/view?usp=drive_link" TargetMode="External"/><Relationship Id="rId771" Type="http://schemas.openxmlformats.org/officeDocument/2006/relationships/hyperlink" Target="https://www.youtube.com/watch?v=wUDBm2AMiJ8" TargetMode="External"/><Relationship Id="rId327" Type="http://schemas.openxmlformats.org/officeDocument/2006/relationships/hyperlink" Target="https://www.youtube.com/watch?v=PSRFqYRgCRw" TargetMode="External"/><Relationship Id="rId326" Type="http://schemas.openxmlformats.org/officeDocument/2006/relationships/hyperlink" Target="https://www.youtube.com/watch?v=x5xLkfg5hz8" TargetMode="External"/><Relationship Id="rId325" Type="http://schemas.openxmlformats.org/officeDocument/2006/relationships/hyperlink" Target="https://drive.google.com/drive/search?q=all%20types" TargetMode="External"/><Relationship Id="rId324" Type="http://schemas.openxmlformats.org/officeDocument/2006/relationships/hyperlink" Target="https://www.youtube.com/watch?v=nfp4nfg_q54" TargetMode="External"/><Relationship Id="rId329" Type="http://schemas.openxmlformats.org/officeDocument/2006/relationships/hyperlink" Target="https://www.youtube.com/watch?v=1XgIG65b8_4" TargetMode="External"/><Relationship Id="rId328" Type="http://schemas.openxmlformats.org/officeDocument/2006/relationships/hyperlink" Target="https://drive.google.com/file/d/1Wbepqty5NURIOpc9wZkWNR5harxbq1yO/view?usp=drive_link" TargetMode="External"/><Relationship Id="rId323" Type="http://schemas.openxmlformats.org/officeDocument/2006/relationships/hyperlink" Target="https://www.youtube.com/watch?v=kAKDFNWMixU&amp;t=201s" TargetMode="External"/><Relationship Id="rId322" Type="http://schemas.openxmlformats.org/officeDocument/2006/relationships/hyperlink" Target="https://drive.google.com/file/d/1PFWzqfFblylgBn22bX_EKAdlnw0ijeTg/view?usp=drive_link" TargetMode="External"/><Relationship Id="rId321" Type="http://schemas.openxmlformats.org/officeDocument/2006/relationships/hyperlink" Target="https://www.youtube.com/watch?v=lzh5_S3eBdA" TargetMode="External"/><Relationship Id="rId320" Type="http://schemas.openxmlformats.org/officeDocument/2006/relationships/hyperlink" Target="https://www.youtube.com/watch?v=NOmoGxniQoM" TargetMode="External"/><Relationship Id="rId316" Type="http://schemas.openxmlformats.org/officeDocument/2006/relationships/hyperlink" Target="https://drive.google.com/file/d/1pBKMzg0emJKyTCf2kC5qYD2ZIysN6L8f/view?usp=drive_link" TargetMode="External"/><Relationship Id="rId315" Type="http://schemas.openxmlformats.org/officeDocument/2006/relationships/hyperlink" Target="https://www.youtube.com/watch?v=WIY1ySpdggg" TargetMode="External"/><Relationship Id="rId799" Type="http://schemas.openxmlformats.org/officeDocument/2006/relationships/hyperlink" Target="https://drive.google.com/file/d/15-J3q9Gr_JUWea_rioMZZi43RFPWxyi0/view?usp=drive_link" TargetMode="External"/><Relationship Id="rId314" Type="http://schemas.openxmlformats.org/officeDocument/2006/relationships/hyperlink" Target="https://www.youtube.com/watch?v=v=uwrBiqKoE6Q" TargetMode="External"/><Relationship Id="rId798" Type="http://schemas.openxmlformats.org/officeDocument/2006/relationships/hyperlink" Target="https://www.youtube.com/watch?v=kJyXfST7bSs" TargetMode="External"/><Relationship Id="rId313" Type="http://schemas.openxmlformats.org/officeDocument/2006/relationships/hyperlink" Target="https://drive.google.com/file/d/17z4ucJDb4WeW6wZLOQ4ChXe4BDmhA191/view?usp=drive_link" TargetMode="External"/><Relationship Id="rId797" Type="http://schemas.openxmlformats.org/officeDocument/2006/relationships/hyperlink" Target="https://www.youtube.com/watch?v=Z9IWg0pcpqo" TargetMode="External"/><Relationship Id="rId319" Type="http://schemas.openxmlformats.org/officeDocument/2006/relationships/hyperlink" Target="https://drive.google.com/file/d/1kcm1Q99JqSMq36vbIM1aZmGdXoy35NzZ/view?usp=drive_link" TargetMode="External"/><Relationship Id="rId318" Type="http://schemas.openxmlformats.org/officeDocument/2006/relationships/hyperlink" Target="https://www.youtube.com/watch?v=RVZz9NS_n-s" TargetMode="External"/><Relationship Id="rId317" Type="http://schemas.openxmlformats.org/officeDocument/2006/relationships/hyperlink" Target="https://www.youtube.com/watch?v=zEnY9lUPDec" TargetMode="External"/><Relationship Id="rId792" Type="http://schemas.openxmlformats.org/officeDocument/2006/relationships/hyperlink" Target="https://www.youtube.com/watch?v=w4_MaRP4jHY" TargetMode="External"/><Relationship Id="rId791" Type="http://schemas.openxmlformats.org/officeDocument/2006/relationships/hyperlink" Target="https://www.youtube.com/watch?v=BwPjtAe1gvE" TargetMode="External"/><Relationship Id="rId790" Type="http://schemas.openxmlformats.org/officeDocument/2006/relationships/hyperlink" Target="https://drive.google.com/file/d/1_Ilgu1Ce7qrenVDPlhtAbjPtDeRB08VS/view?usp=drive_link" TargetMode="External"/><Relationship Id="rId312" Type="http://schemas.openxmlformats.org/officeDocument/2006/relationships/hyperlink" Target="https://www.youtube.com/watch?v=JX5Eeh9o-vo" TargetMode="External"/><Relationship Id="rId796" Type="http://schemas.openxmlformats.org/officeDocument/2006/relationships/hyperlink" Target="https://drive.google.com/file/d/19VIyBFodCtqmwmUmiYfw8Cld7URCCPEm/view?usp=drive_link" TargetMode="External"/><Relationship Id="rId311" Type="http://schemas.openxmlformats.org/officeDocument/2006/relationships/hyperlink" Target="https://www.youtube.com/watch?v=6esN2vQCwrY&amp;t=85s" TargetMode="External"/><Relationship Id="rId795" Type="http://schemas.openxmlformats.org/officeDocument/2006/relationships/hyperlink" Target="https://www.youtube.com/watch?v=fvs-7YOGLJA" TargetMode="External"/><Relationship Id="rId310" Type="http://schemas.openxmlformats.org/officeDocument/2006/relationships/hyperlink" Target="https://drive.google.com/file/d/1nwAdiTgmDmNOvO-ouPbMfcKvwis1tuS9/view" TargetMode="External"/><Relationship Id="rId794" Type="http://schemas.openxmlformats.org/officeDocument/2006/relationships/hyperlink" Target="https://www.youtube.com/watch?v=jXYKP5NvKjM" TargetMode="External"/><Relationship Id="rId793" Type="http://schemas.openxmlformats.org/officeDocument/2006/relationships/hyperlink" Target="https://drive.google.com/file/d/1kOcw2NEux_07yGO-zTjQ6T4Bjh5TqP-A/view?usp=drive_link" TargetMode="External"/><Relationship Id="rId297" Type="http://schemas.openxmlformats.org/officeDocument/2006/relationships/hyperlink" Target="https://www.youtube.com/watch?v=F9EUpA4cV6s" TargetMode="External"/><Relationship Id="rId296" Type="http://schemas.openxmlformats.org/officeDocument/2006/relationships/hyperlink" Target="https://www.youtube.com/watch?v=9wPp-WoLfg4" TargetMode="External"/><Relationship Id="rId295" Type="http://schemas.openxmlformats.org/officeDocument/2006/relationships/hyperlink" Target="https://drive.google.com/file/d/1Up5IW-w5-0hkmmQtUQPDOpXR4ZYMHyiE/view?usp=drive_link" TargetMode="External"/><Relationship Id="rId294" Type="http://schemas.openxmlformats.org/officeDocument/2006/relationships/hyperlink" Target="https://www.youtube.com/watch?v=_RZga99ei28" TargetMode="External"/><Relationship Id="rId299" Type="http://schemas.openxmlformats.org/officeDocument/2006/relationships/hyperlink" Target="https://www.youtube.com/watch?v=WDBJh0oYF8w" TargetMode="External"/><Relationship Id="rId298" Type="http://schemas.openxmlformats.org/officeDocument/2006/relationships/hyperlink" Target="https://drive.google.com/file/d/1qy9YHR5sbiGIy1-1kKlI1Na2y5iWnmO5/view?usp=drive_link" TargetMode="External"/><Relationship Id="rId271" Type="http://schemas.openxmlformats.org/officeDocument/2006/relationships/hyperlink" Target="https://drive.google.com/file/d/14_7yyDFp5MxlrsQ-W0Wk9vBusOmNQTzT/view?usp=drive_link" TargetMode="External"/><Relationship Id="rId270" Type="http://schemas.openxmlformats.org/officeDocument/2006/relationships/hyperlink" Target="https://www.youtube.com/watch?v=OQ9a8C_t9Ps" TargetMode="External"/><Relationship Id="rId269" Type="http://schemas.openxmlformats.org/officeDocument/2006/relationships/hyperlink" Target="https://www.youtube.com/watch?v=CdE1Sa18gIo" TargetMode="External"/><Relationship Id="rId264" Type="http://schemas.openxmlformats.org/officeDocument/2006/relationships/hyperlink" Target="https://www.youtube.com/watch?v=rChzhWDdX5s" TargetMode="External"/><Relationship Id="rId263" Type="http://schemas.openxmlformats.org/officeDocument/2006/relationships/hyperlink" Target="https://www.youtube.com/watch?v=xsSLvlonxs4" TargetMode="External"/><Relationship Id="rId262" Type="http://schemas.openxmlformats.org/officeDocument/2006/relationships/hyperlink" Target="https://drive.google.com/file/d/1zQb1_W7_TmoIPo1brqvod-ifN6snv8BD/view?usp=drive_link" TargetMode="External"/><Relationship Id="rId261" Type="http://schemas.openxmlformats.org/officeDocument/2006/relationships/hyperlink" Target="https://www.youtube.com/watch?v=n3Lokc066vE" TargetMode="External"/><Relationship Id="rId268" Type="http://schemas.openxmlformats.org/officeDocument/2006/relationships/hyperlink" Target="https://drive.google.com/file/d/1doa01As88Bf6z7De2ES7F-OtgSmADyKa/view?usp=drive_link" TargetMode="External"/><Relationship Id="rId267" Type="http://schemas.openxmlformats.org/officeDocument/2006/relationships/hyperlink" Target="https://www.youtube.com/watch?v=E04XL0Xw4ng" TargetMode="External"/><Relationship Id="rId266" Type="http://schemas.openxmlformats.org/officeDocument/2006/relationships/hyperlink" Target="https://www.youtube.com/watch?v=4tcLzVJdxZs" TargetMode="External"/><Relationship Id="rId265" Type="http://schemas.openxmlformats.org/officeDocument/2006/relationships/hyperlink" Target="https://drive.google.com/file/d/1baxJ3EkqESspmWSR9GxrrJWU3DQUJQ68/view?usp=drive_link" TargetMode="External"/><Relationship Id="rId260" Type="http://schemas.openxmlformats.org/officeDocument/2006/relationships/hyperlink" Target="https://www.youtube.com/watch?v=R2EtXOoIU-E" TargetMode="External"/><Relationship Id="rId259" Type="http://schemas.openxmlformats.org/officeDocument/2006/relationships/hyperlink" Target="https://drive.google.com/file/d/1G4pIXlDD2Wlf4WJV7-AxhcJZh9MNSvtB/view?usp=drive_link" TargetMode="External"/><Relationship Id="rId258" Type="http://schemas.openxmlformats.org/officeDocument/2006/relationships/hyperlink" Target="https://www.youtube.com/watch?v=iGGxgmJjw-Q" TargetMode="External"/><Relationship Id="rId253" Type="http://schemas.openxmlformats.org/officeDocument/2006/relationships/hyperlink" Target="https://drive.google.com/file/d/153X63jFmTTAErViz5BaiTwNgEdQ4DZrA/view?usp=drive_link" TargetMode="External"/><Relationship Id="rId252" Type="http://schemas.openxmlformats.org/officeDocument/2006/relationships/hyperlink" Target="https://www.youtube.com/watch?v=kWeQNj3qvr8" TargetMode="External"/><Relationship Id="rId251" Type="http://schemas.openxmlformats.org/officeDocument/2006/relationships/hyperlink" Target="https://www.youtube.com/watch?v=DvYs1HILq1g" TargetMode="External"/><Relationship Id="rId250" Type="http://schemas.openxmlformats.org/officeDocument/2006/relationships/hyperlink" Target="https://drive.google.com/file/d/1UKPCrtqNJz7sMsPnKw8awRSB0P5zQ0_V/view?usp=drive_link" TargetMode="External"/><Relationship Id="rId257" Type="http://schemas.openxmlformats.org/officeDocument/2006/relationships/hyperlink" Target="https://www.youtube.com/watch?v=CsgVO0ldmQs" TargetMode="External"/><Relationship Id="rId256" Type="http://schemas.openxmlformats.org/officeDocument/2006/relationships/hyperlink" Target="https://drive.google.com/file/d/1EyhqSwcZCZl-7tpWUCdY1LoDM8Kb5Jzh/view?usp=drive_link" TargetMode="External"/><Relationship Id="rId255" Type="http://schemas.openxmlformats.org/officeDocument/2006/relationships/hyperlink" Target="https://www.youtube.com/watch?v=a-oz-eP-VgQ" TargetMode="External"/><Relationship Id="rId254" Type="http://schemas.openxmlformats.org/officeDocument/2006/relationships/hyperlink" Target="https://www.youtube.com/watch?v=CCsNJFsYSGs" TargetMode="External"/><Relationship Id="rId293" Type="http://schemas.openxmlformats.org/officeDocument/2006/relationships/hyperlink" Target="https://www.youtube.com/watch?v=hyok0gpQaZk" TargetMode="External"/><Relationship Id="rId292" Type="http://schemas.openxmlformats.org/officeDocument/2006/relationships/hyperlink" Target="https://drive.google.com/file/d/1g85WEBCYvXFPglI7t9kDbGn9KI-u_ZS5/view?usp=drive_link" TargetMode="External"/><Relationship Id="rId291" Type="http://schemas.openxmlformats.org/officeDocument/2006/relationships/hyperlink" Target="https://www.youtube.com/watch?v=M0QRGretlIk" TargetMode="External"/><Relationship Id="rId290" Type="http://schemas.openxmlformats.org/officeDocument/2006/relationships/hyperlink" Target="https://www.youtube.com/watch?v=vLKnFm2vCB0" TargetMode="External"/><Relationship Id="rId286" Type="http://schemas.openxmlformats.org/officeDocument/2006/relationships/hyperlink" Target="https://drive.google.com/file/d/1nvs66TrX22ut-D43wtgMD8FmshCkHQ0y/view?usp=drive_link" TargetMode="External"/><Relationship Id="rId285" Type="http://schemas.openxmlformats.org/officeDocument/2006/relationships/hyperlink" Target="https://www.youtube.com/watch?v=_pAgOyKz2JM" TargetMode="External"/><Relationship Id="rId284" Type="http://schemas.openxmlformats.org/officeDocument/2006/relationships/hyperlink" Target="https://www.youtube.com/watch?v=Q9BtOLDr0vg" TargetMode="External"/><Relationship Id="rId283" Type="http://schemas.openxmlformats.org/officeDocument/2006/relationships/hyperlink" Target="https://drive.google.com/file/d/1IQwn-hh32FtYjTQnTemNHjl_kzEC34MV/view?usp=drive_link" TargetMode="External"/><Relationship Id="rId289" Type="http://schemas.openxmlformats.org/officeDocument/2006/relationships/hyperlink" Target="https://drive.google.com/file/d/1U2NubX98ikTDsZe7rOwV3o9qDO_crlGA/view?usp=drive_link" TargetMode="External"/><Relationship Id="rId288" Type="http://schemas.openxmlformats.org/officeDocument/2006/relationships/hyperlink" Target="https://www.youtube.com/watch?v=028NFcsMFwU" TargetMode="External"/><Relationship Id="rId287" Type="http://schemas.openxmlformats.org/officeDocument/2006/relationships/hyperlink" Target="https://www.youtube.com/watch?v=CuGg-Tf8lPI" TargetMode="External"/><Relationship Id="rId282" Type="http://schemas.openxmlformats.org/officeDocument/2006/relationships/hyperlink" Target="https://www.youtube.com/watch?v=b1FUhjnWqp8" TargetMode="External"/><Relationship Id="rId281" Type="http://schemas.openxmlformats.org/officeDocument/2006/relationships/hyperlink" Target="https://www.youtube.com/watch?v=QEUsZeKYsgo" TargetMode="External"/><Relationship Id="rId280" Type="http://schemas.openxmlformats.org/officeDocument/2006/relationships/hyperlink" Target="https://drive.google.com/file/d/1aBGVLGkhnnnXZxizTQG6tf3DcvHzezXQ/view?usp=drive_link" TargetMode="External"/><Relationship Id="rId275" Type="http://schemas.openxmlformats.org/officeDocument/2006/relationships/hyperlink" Target="https://www.youtube.com/watch?v=QaOtsYouet0" TargetMode="External"/><Relationship Id="rId274" Type="http://schemas.openxmlformats.org/officeDocument/2006/relationships/hyperlink" Target="https://drive.google.com/file/d/1K6C1RhmcKT8stgm--YwKfCNp7PswQDld/view?usp=drive_link" TargetMode="External"/><Relationship Id="rId273" Type="http://schemas.openxmlformats.org/officeDocument/2006/relationships/hyperlink" Target="https://www.youtube.com/watch?v=ZqK8NA36kuU" TargetMode="External"/><Relationship Id="rId272" Type="http://schemas.openxmlformats.org/officeDocument/2006/relationships/hyperlink" Target="https://www.youtube.com/watch?v=kxNaVzQ07yc" TargetMode="External"/><Relationship Id="rId279" Type="http://schemas.openxmlformats.org/officeDocument/2006/relationships/hyperlink" Target="https://www.youtube.com/watch?v=KSBD2Fwoc5I" TargetMode="External"/><Relationship Id="rId278" Type="http://schemas.openxmlformats.org/officeDocument/2006/relationships/hyperlink" Target="https://www.youtube.com/watch?v=mMzbr5rm4j8" TargetMode="External"/><Relationship Id="rId277" Type="http://schemas.openxmlformats.org/officeDocument/2006/relationships/hyperlink" Target="https://drive.google.com/file/d/10sHK0umvNNzAicFXwZJjQLvml9BLnmNE/view?usp=drive_link" TargetMode="External"/><Relationship Id="rId276" Type="http://schemas.openxmlformats.org/officeDocument/2006/relationships/hyperlink" Target="https://www.youtube.com/watch?v=xPqgrG6w7JE" TargetMode="External"/><Relationship Id="rId629" Type="http://schemas.openxmlformats.org/officeDocument/2006/relationships/hyperlink" Target="https://www.youtube.com/watch?v=SJ3TKg_3PD8" TargetMode="External"/><Relationship Id="rId624" Type="http://schemas.openxmlformats.org/officeDocument/2006/relationships/hyperlink" Target="https://www.youtube.com/watch?v=C6wL_y7sTmg" TargetMode="External"/><Relationship Id="rId623" Type="http://schemas.openxmlformats.org/officeDocument/2006/relationships/hyperlink" Target="https://www.youtube.com/watch?v=j-rBgs_p-bg" TargetMode="External"/><Relationship Id="rId622" Type="http://schemas.openxmlformats.org/officeDocument/2006/relationships/hyperlink" Target="https://drive.google.com/file/d/1HbHiXYuVAOrFlfiipcnP0fcYNzlpDAXr/view?usp=drive_link" TargetMode="External"/><Relationship Id="rId621" Type="http://schemas.openxmlformats.org/officeDocument/2006/relationships/hyperlink" Target="https://www.youtube.com/watch?v=Q9hOq08tFUA" TargetMode="External"/><Relationship Id="rId628" Type="http://schemas.openxmlformats.org/officeDocument/2006/relationships/hyperlink" Target="https://drive.google.com/file/d/1_jZAL2lcnzAXeBOrcP1xywkYCWAm1wl_/view?usp=drive_link" TargetMode="External"/><Relationship Id="rId627" Type="http://schemas.openxmlformats.org/officeDocument/2006/relationships/hyperlink" Target="https://www.youtube.com/watch?v=XE5V8VniA44" TargetMode="External"/><Relationship Id="rId626" Type="http://schemas.openxmlformats.org/officeDocument/2006/relationships/hyperlink" Target="https://www.youtube.com/watch?v=wvwLy9ifmX0" TargetMode="External"/><Relationship Id="rId625" Type="http://schemas.openxmlformats.org/officeDocument/2006/relationships/hyperlink" Target="https://drive.google.com/file/d/1Y2ul3DDfZHsAtQET5YLuHXempvM456JW/view?usp=drive_link" TargetMode="External"/><Relationship Id="rId620" Type="http://schemas.openxmlformats.org/officeDocument/2006/relationships/hyperlink" Target="https://www.youtube.com/watch?v=DhwgNaRwscQ" TargetMode="External"/><Relationship Id="rId619" Type="http://schemas.openxmlformats.org/officeDocument/2006/relationships/hyperlink" Target="https://drive.google.com/file/d/1XrcCI3NG4YzFRwiDLl2k9MYX2fVSC1Le/view?usp=drive_link" TargetMode="External"/><Relationship Id="rId618" Type="http://schemas.openxmlformats.org/officeDocument/2006/relationships/hyperlink" Target="https://www.youtube.com/watch?v=GyJCnIGiC64" TargetMode="External"/><Relationship Id="rId613" Type="http://schemas.openxmlformats.org/officeDocument/2006/relationships/hyperlink" Target="https://drive.google.com/file/d/1VITI6cf6fBU_ZMLVUtArmEpEPrRPDRNM/view?usp=drive_link" TargetMode="External"/><Relationship Id="rId612" Type="http://schemas.openxmlformats.org/officeDocument/2006/relationships/hyperlink" Target="https://www.youtube.com/watch?v=spUjyIRupVg" TargetMode="External"/><Relationship Id="rId611" Type="http://schemas.openxmlformats.org/officeDocument/2006/relationships/hyperlink" Target="https://www.youtube.com/watch?v=ad5e-jy-eqs" TargetMode="External"/><Relationship Id="rId610" Type="http://schemas.openxmlformats.org/officeDocument/2006/relationships/hyperlink" Target="https://drive.google.com/file/d/158C6Xqk7PVcXBP0a7bV9X54cV3hsbqNM/view?usp=drive_link" TargetMode="External"/><Relationship Id="rId617" Type="http://schemas.openxmlformats.org/officeDocument/2006/relationships/hyperlink" Target="https://www.youtube.com/watch?v=itnwiwRpw4w" TargetMode="External"/><Relationship Id="rId616" Type="http://schemas.openxmlformats.org/officeDocument/2006/relationships/hyperlink" Target="https://drive.google.com/file/d/10WREG0KnHSrI3iFu3buTyTO9lWBLlw4e/view?usp=drive_link" TargetMode="External"/><Relationship Id="rId615" Type="http://schemas.openxmlformats.org/officeDocument/2006/relationships/hyperlink" Target="https://www.youtube.com/watch?v=-gFS5PEvpdk" TargetMode="External"/><Relationship Id="rId614" Type="http://schemas.openxmlformats.org/officeDocument/2006/relationships/hyperlink" Target="https://www.youtube.com/watch?v=rNJPNlgmhbk" TargetMode="External"/><Relationship Id="rId646" Type="http://schemas.openxmlformats.org/officeDocument/2006/relationships/hyperlink" Target="https://drive.google.com/file/d/1NYOpWfAI_n7uFaSpNLjsufjKr9DAfL_8/view?usp=drive_link" TargetMode="External"/><Relationship Id="rId645" Type="http://schemas.openxmlformats.org/officeDocument/2006/relationships/hyperlink" Target="https://www.youtube.com/watch?v=XNjEtarn7zw" TargetMode="External"/><Relationship Id="rId644" Type="http://schemas.openxmlformats.org/officeDocument/2006/relationships/hyperlink" Target="https://www.youtube.com/watch?v=UlJmX9SLGRw" TargetMode="External"/><Relationship Id="rId643" Type="http://schemas.openxmlformats.org/officeDocument/2006/relationships/hyperlink" Target="https://drive.google.com/file/d/1K6S-zPR-aWc3F4yqDEJhG_y7_VC15f9N/view?usp=drive_link" TargetMode="External"/><Relationship Id="rId649" Type="http://schemas.openxmlformats.org/officeDocument/2006/relationships/hyperlink" Target="https://drive.google.com/file/d/1nEVv92kijIag2U6H-OX83XFX7iALtyvG/view?usp=drive_link" TargetMode="External"/><Relationship Id="rId648" Type="http://schemas.openxmlformats.org/officeDocument/2006/relationships/hyperlink" Target="https://www.youtube.com/watch?v=U6F3tDNBeUY" TargetMode="External"/><Relationship Id="rId647" Type="http://schemas.openxmlformats.org/officeDocument/2006/relationships/hyperlink" Target="https://www.youtube.com/watch?v=X9ypryY7hrQ" TargetMode="External"/><Relationship Id="rId642" Type="http://schemas.openxmlformats.org/officeDocument/2006/relationships/hyperlink" Target="https://www.youtube.com/watch?v=IqI63rwr3js" TargetMode="External"/><Relationship Id="rId641" Type="http://schemas.openxmlformats.org/officeDocument/2006/relationships/hyperlink" Target="https://www.youtube.com/watch?v=gW8za1t2nFg" TargetMode="External"/><Relationship Id="rId640" Type="http://schemas.openxmlformats.org/officeDocument/2006/relationships/hyperlink" Target="https://drive.google.com/file/d/19i6a-Yef8mqN01mrLTDeVv9zOZ56kG3O/view?usp=drive_link" TargetMode="External"/><Relationship Id="rId635" Type="http://schemas.openxmlformats.org/officeDocument/2006/relationships/hyperlink" Target="https://www.youtube.com/watch?v=LccmkSz-Y-w" TargetMode="External"/><Relationship Id="rId634" Type="http://schemas.openxmlformats.org/officeDocument/2006/relationships/hyperlink" Target="https://drive.google.com/file/d/18VBU6O8glsGGv4OdcYpsskCVqWPh1LMQ/view?usp=drive_link" TargetMode="External"/><Relationship Id="rId633" Type="http://schemas.openxmlformats.org/officeDocument/2006/relationships/hyperlink" Target="https://www.youtube.com/watch?v=7-b44hrQaqU" TargetMode="External"/><Relationship Id="rId632" Type="http://schemas.openxmlformats.org/officeDocument/2006/relationships/hyperlink" Target="https://www.youtube.com/watch?v=_yvdb_0NGT8" TargetMode="External"/><Relationship Id="rId639" Type="http://schemas.openxmlformats.org/officeDocument/2006/relationships/hyperlink" Target="https://www.youtube.com/watch?v=dHTfgk9tKUY" TargetMode="External"/><Relationship Id="rId638" Type="http://schemas.openxmlformats.org/officeDocument/2006/relationships/hyperlink" Target="https://www.youtube.com/watch?v=roUGDG1rhPI" TargetMode="External"/><Relationship Id="rId637" Type="http://schemas.openxmlformats.org/officeDocument/2006/relationships/hyperlink" Target="https://drive.google.com/file/d/1p6JtUVc8jubrZZXs1pHNcXWBDtKNW05k/view?usp=drive_link" TargetMode="External"/><Relationship Id="rId636" Type="http://schemas.openxmlformats.org/officeDocument/2006/relationships/hyperlink" Target="https://www.youtube.com/watch?v=Y_oQqzyY7I4" TargetMode="External"/><Relationship Id="rId631" Type="http://schemas.openxmlformats.org/officeDocument/2006/relationships/hyperlink" Target="https://drive.google.com/file/d/1zF5tAX3nmpEMXYINDWfWs6KR9TCAl5SB/view?usp=drive_link" TargetMode="External"/><Relationship Id="rId630" Type="http://schemas.openxmlformats.org/officeDocument/2006/relationships/hyperlink" Target="https://www.youtube.com/watch?v=n2Tvt13B9bE" TargetMode="External"/><Relationship Id="rId609" Type="http://schemas.openxmlformats.org/officeDocument/2006/relationships/hyperlink" Target="https://www.youtube.com/watch?v=I8QhtEzavYk" TargetMode="External"/><Relationship Id="rId608" Type="http://schemas.openxmlformats.org/officeDocument/2006/relationships/hyperlink" Target="https://www.youtube.com/watch?v=t6qlbcdn_6k" TargetMode="External"/><Relationship Id="rId607" Type="http://schemas.openxmlformats.org/officeDocument/2006/relationships/hyperlink" Target="https://drive.google.com/file/d/15ICYb3O9cChCY9KemfwKhZkta_LKubND/view?usp=drive_link" TargetMode="External"/><Relationship Id="rId602" Type="http://schemas.openxmlformats.org/officeDocument/2006/relationships/hyperlink" Target="https://www.youtube.com/watch?v=Aa1CMokCch4" TargetMode="External"/><Relationship Id="rId601" Type="http://schemas.openxmlformats.org/officeDocument/2006/relationships/hyperlink" Target="https://drive.google.com/file/d/1p_CnSOGfrYKfIeaTJ6lUwfGb-f4ld1tp/view?usp=drive_link" TargetMode="External"/><Relationship Id="rId600" Type="http://schemas.openxmlformats.org/officeDocument/2006/relationships/hyperlink" Target="https://www.youtube.com/watch?v=IibUfzHpp_s" TargetMode="External"/><Relationship Id="rId606" Type="http://schemas.openxmlformats.org/officeDocument/2006/relationships/hyperlink" Target="https://www.youtube.com/watch?v=khbpRomHkPc" TargetMode="External"/><Relationship Id="rId605" Type="http://schemas.openxmlformats.org/officeDocument/2006/relationships/hyperlink" Target="https://www.youtube.com/watch?v=kFpLDQfEg1E" TargetMode="External"/><Relationship Id="rId604" Type="http://schemas.openxmlformats.org/officeDocument/2006/relationships/hyperlink" Target="https://drive.google.com/file/d/1rl9gfgMtiZFBwu0whH7U6IAUpeZh30sl/view?usp=drive_link" TargetMode="External"/><Relationship Id="rId603" Type="http://schemas.openxmlformats.org/officeDocument/2006/relationships/hyperlink" Target="https://www.youtube.com/watch?v=VMq-kX0Uma0" TargetMode="External"/><Relationship Id="rId1059" Type="http://schemas.openxmlformats.org/officeDocument/2006/relationships/hyperlink" Target="https://www.youtube.com/watch?v=nie2FJAOAXo" TargetMode="External"/><Relationship Id="rId228" Type="http://schemas.openxmlformats.org/officeDocument/2006/relationships/hyperlink" Target="https://www.youtube.com/watch?v=pWafGXf10TM" TargetMode="External"/><Relationship Id="rId227" Type="http://schemas.openxmlformats.org/officeDocument/2006/relationships/hyperlink" Target="https://www.youtube.com/watch?v=5kT7oUB0q6Q" TargetMode="External"/><Relationship Id="rId226" Type="http://schemas.openxmlformats.org/officeDocument/2006/relationships/hyperlink" Target="https://drive.google.com/file/d/1xZkn41KdISbS1AALHikrvWZveypYTE4q/view?usp=drive_link" TargetMode="External"/><Relationship Id="rId225" Type="http://schemas.openxmlformats.org/officeDocument/2006/relationships/hyperlink" Target="https://www.youtube.com/watch?v=Ry8K1xYM8a4" TargetMode="External"/><Relationship Id="rId229" Type="http://schemas.openxmlformats.org/officeDocument/2006/relationships/hyperlink" Target="https://drive.google.com/file/d/1vkPiuf7IKfCdf0Q1Ir5g_BuyH_2V0jR2/view?usp=drive_link" TargetMode="External"/><Relationship Id="rId1050" Type="http://schemas.openxmlformats.org/officeDocument/2006/relationships/hyperlink" Target="https://www.youtube.com/watch?v=Q-ua97Vkrn4" TargetMode="External"/><Relationship Id="rId220" Type="http://schemas.openxmlformats.org/officeDocument/2006/relationships/hyperlink" Target="https://drive.google.com/file/d/1vkPiuf7IKfCdf0Q1Ir5g_BuyH_2V0jR2/view?t=3" TargetMode="External"/><Relationship Id="rId1051" Type="http://schemas.openxmlformats.org/officeDocument/2006/relationships/hyperlink" Target="https://drive.google.com/file/d/17bgbvWT4OyPTJCsfNgvJN-s_Zbg03aTy/view?usp=drive_link" TargetMode="External"/><Relationship Id="rId1052" Type="http://schemas.openxmlformats.org/officeDocument/2006/relationships/hyperlink" Target="https://www.youtube.com/watch?v=SrrcBWllLbI" TargetMode="External"/><Relationship Id="rId1053" Type="http://schemas.openxmlformats.org/officeDocument/2006/relationships/hyperlink" Target="https://www.youtube.com/watch?v=dd4yFjHdCPY" TargetMode="External"/><Relationship Id="rId1054" Type="http://schemas.openxmlformats.org/officeDocument/2006/relationships/hyperlink" Target="https://drive.google.com/file/d/1hx2Tkpa2BcFAYcfm6ACzyPwjklhYEQY0/view?usp=drive_link" TargetMode="External"/><Relationship Id="rId224" Type="http://schemas.openxmlformats.org/officeDocument/2006/relationships/hyperlink" Target="https://www.youtube.com/watch?v=-QpkmwIoMaY" TargetMode="External"/><Relationship Id="rId1055" Type="http://schemas.openxmlformats.org/officeDocument/2006/relationships/hyperlink" Target="https://www.youtube.com/watch?v=aP-IPzDzasM" TargetMode="External"/><Relationship Id="rId223" Type="http://schemas.openxmlformats.org/officeDocument/2006/relationships/hyperlink" Target="https://drive.google.com/file/d/13RXyMPkjEDLxUeBavzNXEjftezXO8NBP/view?usp=drive_link" TargetMode="External"/><Relationship Id="rId1056" Type="http://schemas.openxmlformats.org/officeDocument/2006/relationships/hyperlink" Target="https://www.youtube.com/watch?v=-TTbNKneLQU" TargetMode="External"/><Relationship Id="rId222" Type="http://schemas.openxmlformats.org/officeDocument/2006/relationships/hyperlink" Target="https://www.youtube.com/watch?v=RAWWemGxvVg" TargetMode="External"/><Relationship Id="rId1057" Type="http://schemas.openxmlformats.org/officeDocument/2006/relationships/hyperlink" Target="https://drive.google.com/file/d/1EYXX_Ryz3u9TvVMTn9rwZjs9gZc9IeO_/view?usp=drive_link" TargetMode="External"/><Relationship Id="rId221" Type="http://schemas.openxmlformats.org/officeDocument/2006/relationships/hyperlink" Target="https://www.youtube.com/watch?v=hA5jddDYcyg" TargetMode="External"/><Relationship Id="rId1058" Type="http://schemas.openxmlformats.org/officeDocument/2006/relationships/hyperlink" Target="https://www.youtube.com/watch?v=A5r7wkwDID4" TargetMode="External"/><Relationship Id="rId1048" Type="http://schemas.openxmlformats.org/officeDocument/2006/relationships/hyperlink" Target="https://drive.google.com/file/d/1BlZ2sOJRGkyd4oakXIjpmgvvGNsYQBrJ/view?usp=drive_link" TargetMode="External"/><Relationship Id="rId1049" Type="http://schemas.openxmlformats.org/officeDocument/2006/relationships/hyperlink" Target="https://www.youtube.com/watch?v=jXanAqj_BVA" TargetMode="External"/><Relationship Id="rId217" Type="http://schemas.openxmlformats.org/officeDocument/2006/relationships/hyperlink" Target="https://drive.google.com/file/d/1qNHtP0LZnp4y2LInX3UGHr0Xtj5c6L6W/view?usp=drive_link" TargetMode="External"/><Relationship Id="rId216" Type="http://schemas.openxmlformats.org/officeDocument/2006/relationships/hyperlink" Target="https://www.youtube.com/watch?v=VKZVD2J1J3M" TargetMode="External"/><Relationship Id="rId215" Type="http://schemas.openxmlformats.org/officeDocument/2006/relationships/hyperlink" Target="https://www.youtube.com/watch?v=erjMiErRgSQ" TargetMode="External"/><Relationship Id="rId699" Type="http://schemas.openxmlformats.org/officeDocument/2006/relationships/hyperlink" Target="https://www.youtube.com/watch?v=0Gt9FdN_yaw" TargetMode="External"/><Relationship Id="rId214" Type="http://schemas.openxmlformats.org/officeDocument/2006/relationships/hyperlink" Target="https://drive.google.com/file/d/10COYL2XDSh6d9DN8CTNk39vyuZko1i7i/view?usp=drive_link" TargetMode="External"/><Relationship Id="rId698" Type="http://schemas.openxmlformats.org/officeDocument/2006/relationships/hyperlink" Target="https://www.youtube.com/watch?v=NRFPvLp3r3g" TargetMode="External"/><Relationship Id="rId219" Type="http://schemas.openxmlformats.org/officeDocument/2006/relationships/hyperlink" Target="https://www.youtube.com/watch?v=pWafGXf10TM" TargetMode="External"/><Relationship Id="rId218" Type="http://schemas.openxmlformats.org/officeDocument/2006/relationships/hyperlink" Target="https://www.youtube.com/watch?v=5kT7oUB0q6Q" TargetMode="External"/><Relationship Id="rId693" Type="http://schemas.openxmlformats.org/officeDocument/2006/relationships/hyperlink" Target="https://www.youtube.com/watch?v=fvs-7YOGLJA" TargetMode="External"/><Relationship Id="rId1040" Type="http://schemas.openxmlformats.org/officeDocument/2006/relationships/hyperlink" Target="https://www.youtube.com/watch?v=HyKNyV0dfTI" TargetMode="External"/><Relationship Id="rId692" Type="http://schemas.openxmlformats.org/officeDocument/2006/relationships/hyperlink" Target="https://www.youtube.com/watch?v=jXYKP5NvKjM" TargetMode="External"/><Relationship Id="rId1041" Type="http://schemas.openxmlformats.org/officeDocument/2006/relationships/hyperlink" Target="https://www.youtube.com/watch?v=loh50_UmkUA" TargetMode="External"/><Relationship Id="rId691" Type="http://schemas.openxmlformats.org/officeDocument/2006/relationships/hyperlink" Target="https://drive.google.com/file/d/1nCZnw5k6DGm4ozMtB3Coswf4Fol4VGD_/view?usp=drive_link" TargetMode="External"/><Relationship Id="rId1042" Type="http://schemas.openxmlformats.org/officeDocument/2006/relationships/hyperlink" Target="https://drive.google.com/file/d/1u01VaV_pMLLPkg1pEn5b-vAENNSUVXeN/view?usp=drive_link" TargetMode="External"/><Relationship Id="rId690" Type="http://schemas.openxmlformats.org/officeDocument/2006/relationships/hyperlink" Target="https://www.youtube.com/watch?v=aNO22apJwVM" TargetMode="External"/><Relationship Id="rId1043" Type="http://schemas.openxmlformats.org/officeDocument/2006/relationships/hyperlink" Target="https://www.youtube.com/watch?v=vXESvgGbSiw" TargetMode="External"/><Relationship Id="rId213" Type="http://schemas.openxmlformats.org/officeDocument/2006/relationships/hyperlink" Target="https://www.youtube.com/watch?v=t693ViZesjQ" TargetMode="External"/><Relationship Id="rId697" Type="http://schemas.openxmlformats.org/officeDocument/2006/relationships/hyperlink" Target="https://drive.google.com/file/d/1Lv-_ficpbf-3ug_b5rKqok8Stz8D3WhC/view?usp=drive_link" TargetMode="External"/><Relationship Id="rId1044" Type="http://schemas.openxmlformats.org/officeDocument/2006/relationships/hyperlink" Target="https://www.youtube.com/watch?v=TmFAjTtZw8E" TargetMode="External"/><Relationship Id="rId212" Type="http://schemas.openxmlformats.org/officeDocument/2006/relationships/hyperlink" Target="https://www.youtube.com/watch?v=WenwtcuqOj8" TargetMode="External"/><Relationship Id="rId696" Type="http://schemas.openxmlformats.org/officeDocument/2006/relationships/hyperlink" Target="https://www.youtube.com/watch?v=hpyHjkkrWHs" TargetMode="External"/><Relationship Id="rId1045" Type="http://schemas.openxmlformats.org/officeDocument/2006/relationships/hyperlink" Target="https://drive.google.com/file/d/1-dgTHSwaTgM1H-XOVR5QnkXU06Q69OiJ/view?usp=drive_link" TargetMode="External"/><Relationship Id="rId211" Type="http://schemas.openxmlformats.org/officeDocument/2006/relationships/hyperlink" Target="https://drive.google.com/file/d/1i0f-Imvr-Q8wSt_7CiTetAHj23m7uWzZ/view?usp=drive_link" TargetMode="External"/><Relationship Id="rId695" Type="http://schemas.openxmlformats.org/officeDocument/2006/relationships/hyperlink" Target="https://www.youtube.com/watch?v=S6UG_JZYyFI" TargetMode="External"/><Relationship Id="rId1046" Type="http://schemas.openxmlformats.org/officeDocument/2006/relationships/hyperlink" Target="https://www.youtube.com/watch?v=CbgWfnqLJI0" TargetMode="External"/><Relationship Id="rId210" Type="http://schemas.openxmlformats.org/officeDocument/2006/relationships/hyperlink" Target="https://www.youtube.com/watch?v=84jJmqfsoR0" TargetMode="External"/><Relationship Id="rId694" Type="http://schemas.openxmlformats.org/officeDocument/2006/relationships/hyperlink" Target="https://drive.google.com/file/d/1-Z0uGb8QoT_yqGEZNNtxa39GdGfud8wv/view?usp=drive_link" TargetMode="External"/><Relationship Id="rId1047" Type="http://schemas.openxmlformats.org/officeDocument/2006/relationships/hyperlink" Target="https://www.youtube.com/watch?v=94BtiWcsJ1k" TargetMode="External"/><Relationship Id="rId249" Type="http://schemas.openxmlformats.org/officeDocument/2006/relationships/hyperlink" Target="https://www.youtube.com/watch?v=8CsMf9A3KB4" TargetMode="External"/><Relationship Id="rId248" Type="http://schemas.openxmlformats.org/officeDocument/2006/relationships/hyperlink" Target="https://www.youtube.com/watch?v=bJMUKNbAsTY" TargetMode="External"/><Relationship Id="rId247" Type="http://schemas.openxmlformats.org/officeDocument/2006/relationships/hyperlink" Target="https://drive.google.com/file/d/1MH42wVprfOA-bn4Wfxj1HE1_rQgk68tL/view?usp=drive_link" TargetMode="External"/><Relationship Id="rId1070" Type="http://schemas.openxmlformats.org/officeDocument/2006/relationships/hyperlink" Target="https://www.youtube.com/watch?v=HOMn523JBok" TargetMode="External"/><Relationship Id="rId1071" Type="http://schemas.openxmlformats.org/officeDocument/2006/relationships/hyperlink" Target="https://www.youtube.com/watch?v=sfIkPzV46PQ" TargetMode="External"/><Relationship Id="rId1072" Type="http://schemas.openxmlformats.org/officeDocument/2006/relationships/hyperlink" Target="https://drive.google.com/file/d/1fbe_mMyyJ63resoYUIynu4duQF_Ucpip/view?usp=drive_link" TargetMode="External"/><Relationship Id="rId242" Type="http://schemas.openxmlformats.org/officeDocument/2006/relationships/hyperlink" Target="https://www.youtube.com/watch?v=3ROWXs3jtQU" TargetMode="External"/><Relationship Id="rId1073" Type="http://schemas.openxmlformats.org/officeDocument/2006/relationships/hyperlink" Target="https://www.youtube.com/watch?v=DfO27juYly8" TargetMode="External"/><Relationship Id="rId241" Type="http://schemas.openxmlformats.org/officeDocument/2006/relationships/hyperlink" Target="https://drive.google.com/file/d/16PDn726ToyJX9ikoqgfvSh_tNaxdu7rs/view?usp=drive_link" TargetMode="External"/><Relationship Id="rId1074" Type="http://schemas.openxmlformats.org/officeDocument/2006/relationships/hyperlink" Target="https://www.youtube.com/watch?v=ycoa--zMNLM" TargetMode="External"/><Relationship Id="rId240" Type="http://schemas.openxmlformats.org/officeDocument/2006/relationships/hyperlink" Target="https://www.youtube.com/watch?v=X-SkdLeWn3M" TargetMode="External"/><Relationship Id="rId1075" Type="http://schemas.openxmlformats.org/officeDocument/2006/relationships/hyperlink" Target="https://drive.google.com/file/d/1AxDl92JDOPbM3GMHtnMxMC_rGw91TlPS/view?usp=drive_link" TargetMode="External"/><Relationship Id="rId1076" Type="http://schemas.openxmlformats.org/officeDocument/2006/relationships/hyperlink" Target="https://www.youtube.com/watch?v=peQsBg9P4ms" TargetMode="External"/><Relationship Id="rId246" Type="http://schemas.openxmlformats.org/officeDocument/2006/relationships/hyperlink" Target="https://www.youtube.com/watch?v=E3X6Hl8vy5o" TargetMode="External"/><Relationship Id="rId1077" Type="http://schemas.openxmlformats.org/officeDocument/2006/relationships/hyperlink" Target="https://www.youtube.com/watch?v=hyv7brbFQb4" TargetMode="External"/><Relationship Id="rId245" Type="http://schemas.openxmlformats.org/officeDocument/2006/relationships/hyperlink" Target="https://www.youtube.com/watch?v=z9LxdqYntlU" TargetMode="External"/><Relationship Id="rId1078" Type="http://schemas.openxmlformats.org/officeDocument/2006/relationships/hyperlink" Target="https://drive.google.com/file/d/12timIkCpyCjweacQ1yAflpbfk03ID1Ah/view?usp=drive_link" TargetMode="External"/><Relationship Id="rId244" Type="http://schemas.openxmlformats.org/officeDocument/2006/relationships/hyperlink" Target="https://drive.google.com/file/d/1MPmS81bVRAABOWg0-mPgC-mFYukwRPj8/view?usp=drive_link" TargetMode="External"/><Relationship Id="rId1079" Type="http://schemas.openxmlformats.org/officeDocument/2006/relationships/hyperlink" Target="https://www.youtube.com/watch?v=9IYTqlVk_ZI" TargetMode="External"/><Relationship Id="rId243" Type="http://schemas.openxmlformats.org/officeDocument/2006/relationships/hyperlink" Target="https://www.youtube.com/watch?v=nuywPNEyBAc" TargetMode="External"/><Relationship Id="rId239" Type="http://schemas.openxmlformats.org/officeDocument/2006/relationships/hyperlink" Target="https://www.youtube.com/watch?v=JRxFsmvsmHY" TargetMode="External"/><Relationship Id="rId238" Type="http://schemas.openxmlformats.org/officeDocument/2006/relationships/hyperlink" Target="https://drive.google.com/file/d/1rsxgNpNBe6c6XWfRlv_ACGALgyIhNx-4/view?usp=drive_link" TargetMode="External"/><Relationship Id="rId237" Type="http://schemas.openxmlformats.org/officeDocument/2006/relationships/hyperlink" Target="https://www.youtube.com/watch?v=t8bCNi1dRNM" TargetMode="External"/><Relationship Id="rId236" Type="http://schemas.openxmlformats.org/officeDocument/2006/relationships/hyperlink" Target="https://www.youtube.com/watch?v=zjIVJh4JLNo" TargetMode="External"/><Relationship Id="rId1060" Type="http://schemas.openxmlformats.org/officeDocument/2006/relationships/hyperlink" Target="https://drive.google.com/file/d/1UgQfwZ-GIMlVXGt0bmYaaVfpOkmxZu3E/view?usp=drive_link" TargetMode="External"/><Relationship Id="rId1061" Type="http://schemas.openxmlformats.org/officeDocument/2006/relationships/hyperlink" Target="https://www.youtube.com/watch?v=tk-SNvCPLCE" TargetMode="External"/><Relationship Id="rId231" Type="http://schemas.openxmlformats.org/officeDocument/2006/relationships/hyperlink" Target="https://www.youtube.com/watch?v=mpo_KxK-sW0" TargetMode="External"/><Relationship Id="rId1062" Type="http://schemas.openxmlformats.org/officeDocument/2006/relationships/hyperlink" Target="https://www.youtube.com/watch?v=cAbtzM0faR4" TargetMode="External"/><Relationship Id="rId230" Type="http://schemas.openxmlformats.org/officeDocument/2006/relationships/hyperlink" Target="https://www.youtube.com/watch?v=zz4KbvF_X-0" TargetMode="External"/><Relationship Id="rId1063" Type="http://schemas.openxmlformats.org/officeDocument/2006/relationships/hyperlink" Target="https://drive.google.com/file/d/1F3w8BvU44qibMWmCRF3eFXi-qDi-Kzi9/view?usp=drive_link" TargetMode="External"/><Relationship Id="rId1064" Type="http://schemas.openxmlformats.org/officeDocument/2006/relationships/hyperlink" Target="https://www.youtube.com/watch?v=0XSSPow5oAc" TargetMode="External"/><Relationship Id="rId1065" Type="http://schemas.openxmlformats.org/officeDocument/2006/relationships/hyperlink" Target="https://www.youtube.com/watch?v=h0v86nOSsv4" TargetMode="External"/><Relationship Id="rId235" Type="http://schemas.openxmlformats.org/officeDocument/2006/relationships/hyperlink" Target="https://drive.google.com/file/d/1Zu4oj0i2EM5iz1JJBGWqtC-0wQW3Tl7k/view?usp=drive_link" TargetMode="External"/><Relationship Id="rId1066" Type="http://schemas.openxmlformats.org/officeDocument/2006/relationships/hyperlink" Target="https://drive.google.com/file/d/12n06lDccw5O70K0Rh92DKau_4pBoJb1R/view?usp=drive_link" TargetMode="External"/><Relationship Id="rId234" Type="http://schemas.openxmlformats.org/officeDocument/2006/relationships/hyperlink" Target="https://www.youtube.com/watch?v=Ysrg08iZXBE" TargetMode="External"/><Relationship Id="rId1067" Type="http://schemas.openxmlformats.org/officeDocument/2006/relationships/hyperlink" Target="https://www.youtube.com/watch?v=QQMZ1ljepWg" TargetMode="External"/><Relationship Id="rId233" Type="http://schemas.openxmlformats.org/officeDocument/2006/relationships/hyperlink" Target="https://www.youtube.com/watch?v=tvO0358YUYM" TargetMode="External"/><Relationship Id="rId1068" Type="http://schemas.openxmlformats.org/officeDocument/2006/relationships/hyperlink" Target="https://www.youtube.com/watch?v=8JuC3OcZ6UU" TargetMode="External"/><Relationship Id="rId232" Type="http://schemas.openxmlformats.org/officeDocument/2006/relationships/hyperlink" Target="https://drive.google.com/file/d/1feaRyH4vz6Mdxw10GdhK-BrENfbQ0-7D/view?usp=drive_link" TargetMode="External"/><Relationship Id="rId1069" Type="http://schemas.openxmlformats.org/officeDocument/2006/relationships/hyperlink" Target="https://drive.google.com/file/d/1zQP1W6d_7MzgbQxWT3pTnRwoEnnm1Q96/view?usp=drive_link" TargetMode="External"/><Relationship Id="rId1015" Type="http://schemas.openxmlformats.org/officeDocument/2006/relationships/hyperlink" Target="https://drive.google.com/file/d/1Jetszg-YEeIu5V1ayJ9-zpLM2bRaqhw3/view?usp=drive_link" TargetMode="External"/><Relationship Id="rId1016" Type="http://schemas.openxmlformats.org/officeDocument/2006/relationships/hyperlink" Target="https://www.youtube.com/watch?v=3pL2X-8-eVk" TargetMode="External"/><Relationship Id="rId1017" Type="http://schemas.openxmlformats.org/officeDocument/2006/relationships/hyperlink" Target="https://www.youtube.com/watch?v=JoT0fTZ-NGE" TargetMode="External"/><Relationship Id="rId1018" Type="http://schemas.openxmlformats.org/officeDocument/2006/relationships/hyperlink" Target="https://drive.google.com/file/d/1UOSNL8l3dVPBIXXkIPkH7GQ1duFsh_9j/view?usp=drive_link" TargetMode="External"/><Relationship Id="rId1019" Type="http://schemas.openxmlformats.org/officeDocument/2006/relationships/hyperlink" Target="https://www.youtube.com/watch?v=e3lRt9XdV0s" TargetMode="External"/><Relationship Id="rId668" Type="http://schemas.openxmlformats.org/officeDocument/2006/relationships/hyperlink" Target="https://www.youtube.com/watch?v=MC8Mc6tSjYI" TargetMode="External"/><Relationship Id="rId667" Type="http://schemas.openxmlformats.org/officeDocument/2006/relationships/hyperlink" Target="https://drive.google.com/file/d/1fZgAuzu61oR2x_ziS15A4xCSaFpfMcK-/view?usp=drive_link" TargetMode="External"/><Relationship Id="rId666" Type="http://schemas.openxmlformats.org/officeDocument/2006/relationships/hyperlink" Target="https://www.youtube.com/watch?v=vLtIv9aTcvo" TargetMode="External"/><Relationship Id="rId665" Type="http://schemas.openxmlformats.org/officeDocument/2006/relationships/hyperlink" Target="https://www.youtube.com/watch?v=NRsM8kXtT5s" TargetMode="External"/><Relationship Id="rId669" Type="http://schemas.openxmlformats.org/officeDocument/2006/relationships/hyperlink" Target="https://www.youtube.com/watch?v=snxOURKuXsQ" TargetMode="External"/><Relationship Id="rId660" Type="http://schemas.openxmlformats.org/officeDocument/2006/relationships/hyperlink" Target="https://www.youtube.com/watch?v=jKVOmb6hT0I" TargetMode="External"/><Relationship Id="rId1010" Type="http://schemas.openxmlformats.org/officeDocument/2006/relationships/hyperlink" Target="https://www.youtube.com/watch?v=3XiHrsZNZko" TargetMode="External"/><Relationship Id="rId664" Type="http://schemas.openxmlformats.org/officeDocument/2006/relationships/hyperlink" Target="https://drive.google.com/file/d/17sIQTHhHaAoBmzoBzcgDOadE2Vv083ni/view?usp=drive_link" TargetMode="External"/><Relationship Id="rId1011" Type="http://schemas.openxmlformats.org/officeDocument/2006/relationships/hyperlink" Target="https://www.youtube.com/watch?v=qxs_jZDQtV0" TargetMode="External"/><Relationship Id="rId663" Type="http://schemas.openxmlformats.org/officeDocument/2006/relationships/hyperlink" Target="https://www.youtube.com/watch?v=U9kvy9XAn0c" TargetMode="External"/><Relationship Id="rId1012" Type="http://schemas.openxmlformats.org/officeDocument/2006/relationships/hyperlink" Target="https://drive.google.com/file/d/1UHhMeVsLI5rVUyGwpxHXYvkugvKAe17P/view?usp=drive_link7" TargetMode="External"/><Relationship Id="rId662" Type="http://schemas.openxmlformats.org/officeDocument/2006/relationships/hyperlink" Target="https://www.youtube.com/watch?v=rWfs1hyguaM" TargetMode="External"/><Relationship Id="rId1013" Type="http://schemas.openxmlformats.org/officeDocument/2006/relationships/hyperlink" Target="https://www.youtube.com/watch?v=CC8-yVzhWI4" TargetMode="External"/><Relationship Id="rId661" Type="http://schemas.openxmlformats.org/officeDocument/2006/relationships/hyperlink" Target="https://drive.google.com/file/d/18CJH-1n-_4rAJt8UBkBzOo62AgOstBVx/view?usp=drive_link" TargetMode="External"/><Relationship Id="rId1014" Type="http://schemas.openxmlformats.org/officeDocument/2006/relationships/hyperlink" Target="https://www.youtube.com/watch?v=GlsLGfEouws" TargetMode="External"/><Relationship Id="rId1004" Type="http://schemas.openxmlformats.org/officeDocument/2006/relationships/hyperlink" Target="https://www.youtube.com/watch?v=NYI0bJK64MY" TargetMode="External"/><Relationship Id="rId1005" Type="http://schemas.openxmlformats.org/officeDocument/2006/relationships/hyperlink" Target="https://www.youtube.com/watch?v=XG8udsdSOyg" TargetMode="External"/><Relationship Id="rId1006" Type="http://schemas.openxmlformats.org/officeDocument/2006/relationships/hyperlink" Target="https://drive.google.com/file/d/1zuK_5MoRrkytZKkNiQIou_dDDuE8pnZe/view?usp=drive_link" TargetMode="External"/><Relationship Id="rId1007" Type="http://schemas.openxmlformats.org/officeDocument/2006/relationships/hyperlink" Target="https://www.youtube.com/watch?v=gMKtGulgGH8" TargetMode="External"/><Relationship Id="rId1008" Type="http://schemas.openxmlformats.org/officeDocument/2006/relationships/hyperlink" Target="https://www.youtube.com/watch?v=eXBY-eSz_cU" TargetMode="External"/><Relationship Id="rId1009" Type="http://schemas.openxmlformats.org/officeDocument/2006/relationships/hyperlink" Target="https://drive.google.com/file/d/1V-nVhzUNowt2FTAV-92zfUUHsCT_4s6c/view?usp=drive_link" TargetMode="External"/><Relationship Id="rId657" Type="http://schemas.openxmlformats.org/officeDocument/2006/relationships/hyperlink" Target="https://www.youtube.com/watch?v=PMZOYlTpQXU" TargetMode="External"/><Relationship Id="rId656" Type="http://schemas.openxmlformats.org/officeDocument/2006/relationships/hyperlink" Target="https://www.youtube.com/watch?v=zGO-MlsdmgU" TargetMode="External"/><Relationship Id="rId655" Type="http://schemas.openxmlformats.org/officeDocument/2006/relationships/hyperlink" Target="https://drive.google.com/file/d/1_YVydHRZvfBhDYyA6WFtUiHjO4XL1-ka/view?usp=drive_link" TargetMode="External"/><Relationship Id="rId654" Type="http://schemas.openxmlformats.org/officeDocument/2006/relationships/hyperlink" Target="https://www.youtube.com/watch?v=MlJXQtSfnso" TargetMode="External"/><Relationship Id="rId659" Type="http://schemas.openxmlformats.org/officeDocument/2006/relationships/hyperlink" Target="https://www.youtube.com/watch?v=E9fw0EU4wpA" TargetMode="External"/><Relationship Id="rId658" Type="http://schemas.openxmlformats.org/officeDocument/2006/relationships/hyperlink" Target="https://drive.google.com/file/d/1YWGRCRlCcoentN-rwMjfyuv55uAERCOc/view?usp=drive_link" TargetMode="External"/><Relationship Id="rId653" Type="http://schemas.openxmlformats.org/officeDocument/2006/relationships/hyperlink" Target="https://www.youtube.com/watch?v=5d63YMUxcS4" TargetMode="External"/><Relationship Id="rId1000" Type="http://schemas.openxmlformats.org/officeDocument/2006/relationships/hyperlink" Target="https://drive.google.com/file/d/18UkmSWIpN6K1FMHbjmOt3-_-BqaoVhRH/view?usp=drive_link" TargetMode="External"/><Relationship Id="rId652" Type="http://schemas.openxmlformats.org/officeDocument/2006/relationships/hyperlink" Target="https://drive.google.com/file/d/1ujy2q-O8fi2IJKLcOOgc4dxWpG-IIiNm/view?usp=drive_link" TargetMode="External"/><Relationship Id="rId1001" Type="http://schemas.openxmlformats.org/officeDocument/2006/relationships/hyperlink" Target="https://www.youtube.com/watch?v=SRPQ62dR6b4" TargetMode="External"/><Relationship Id="rId651" Type="http://schemas.openxmlformats.org/officeDocument/2006/relationships/hyperlink" Target="https://www.youtube.com/watch?v=skAHJZ9SG7M" TargetMode="External"/><Relationship Id="rId1002" Type="http://schemas.openxmlformats.org/officeDocument/2006/relationships/hyperlink" Target="https://www.youtube.com/watch?v=V15StFjLM7Y" TargetMode="External"/><Relationship Id="rId650" Type="http://schemas.openxmlformats.org/officeDocument/2006/relationships/hyperlink" Target="https://www.youtube.com/watch?v=1k6MUeM-pEo" TargetMode="External"/><Relationship Id="rId1003" Type="http://schemas.openxmlformats.org/officeDocument/2006/relationships/hyperlink" Target="https://drive.google.com/file/d/1sJf67HHmM_1yq68ObT5D4NKvK2O9ATHM/view?usp=drive_link" TargetMode="External"/><Relationship Id="rId1037" Type="http://schemas.openxmlformats.org/officeDocument/2006/relationships/hyperlink" Target="https://www.youtube.com/watch?v=lsXcKgjg8Hs" TargetMode="External"/><Relationship Id="rId1038" Type="http://schemas.openxmlformats.org/officeDocument/2006/relationships/hyperlink" Target="https://www.youtube.com/watch?v=NT5nuYAS8K4" TargetMode="External"/><Relationship Id="rId1039" Type="http://schemas.openxmlformats.org/officeDocument/2006/relationships/hyperlink" Target="https://drive.google.com/file/d/1Wyk39kk04hAbCzCe1Pco3qmsoOTsKfSm/view?usp=drive_link" TargetMode="External"/><Relationship Id="rId206" Type="http://schemas.openxmlformats.org/officeDocument/2006/relationships/hyperlink" Target="https://www.youtube.com/watch?v=ltxqQbiI6-o" TargetMode="External"/><Relationship Id="rId205" Type="http://schemas.openxmlformats.org/officeDocument/2006/relationships/hyperlink" Target="https://drive.google.com/file/d/18r0Xt-NLD7hqOg5cOVtpjNeKi9fW9VTx/view?usp=drive_link" TargetMode="External"/><Relationship Id="rId689" Type="http://schemas.openxmlformats.org/officeDocument/2006/relationships/hyperlink" Target="https://www.youtube.com/watch?v=pMoA65Dj-zk" TargetMode="External"/><Relationship Id="rId204" Type="http://schemas.openxmlformats.org/officeDocument/2006/relationships/hyperlink" Target="https://www.youtube.com/watch?v=iLENeip27lg" TargetMode="External"/><Relationship Id="rId688" Type="http://schemas.openxmlformats.org/officeDocument/2006/relationships/hyperlink" Target="https://drive.google.com/file/d/1QSdn4G6G4UxsoO0y5fiCzPsDS2ZBdN1P/view?usp=drive_link" TargetMode="External"/><Relationship Id="rId203" Type="http://schemas.openxmlformats.org/officeDocument/2006/relationships/hyperlink" Target="https://www.youtube.com/watch?v=hg7jN32q9A0" TargetMode="External"/><Relationship Id="rId687" Type="http://schemas.openxmlformats.org/officeDocument/2006/relationships/hyperlink" Target="https://www.youtube.com/watch?v=a_pN1kziu78" TargetMode="External"/><Relationship Id="rId209" Type="http://schemas.openxmlformats.org/officeDocument/2006/relationships/hyperlink" Target="https://www.youtube.com/watch?v=pKvo0XWZtjo" TargetMode="External"/><Relationship Id="rId208" Type="http://schemas.openxmlformats.org/officeDocument/2006/relationships/hyperlink" Target="https://drive.google.com/file/d/1PvpG7k_aMzaqr4G224yQy4ynBLkVVG4f/view?usp=drive_link" TargetMode="External"/><Relationship Id="rId207" Type="http://schemas.openxmlformats.org/officeDocument/2006/relationships/hyperlink" Target="https://www.youtube.com/watch?v=cxokgtu6KxA" TargetMode="External"/><Relationship Id="rId682" Type="http://schemas.openxmlformats.org/officeDocument/2006/relationships/hyperlink" Target="https://drive.google.com/file/d/10pkbZLsmXCaCy3ca1T-DWXsnS-NXxdjo/view?usp=drive_link" TargetMode="External"/><Relationship Id="rId681" Type="http://schemas.openxmlformats.org/officeDocument/2006/relationships/hyperlink" Target="https://www.youtube.com/watch?v=fK41IbT2MB4" TargetMode="External"/><Relationship Id="rId1030" Type="http://schemas.openxmlformats.org/officeDocument/2006/relationships/hyperlink" Target="https://drive.google.com/file/d/1s4WUkh_W9MsPKWgh1mRGdKmLmp6LAZWG/view?usp=drive_link" TargetMode="External"/><Relationship Id="rId680" Type="http://schemas.openxmlformats.org/officeDocument/2006/relationships/hyperlink" Target="https://www.youtube.com/watch?v=oPqq3Ex6viM" TargetMode="External"/><Relationship Id="rId1031" Type="http://schemas.openxmlformats.org/officeDocument/2006/relationships/hyperlink" Target="https://www.youtube.com/watch?v=Svvr5uF_FZ8" TargetMode="External"/><Relationship Id="rId1032" Type="http://schemas.openxmlformats.org/officeDocument/2006/relationships/hyperlink" Target="https://www.youtube.com/watch?v=i8c8Wr1k5t4" TargetMode="External"/><Relationship Id="rId202" Type="http://schemas.openxmlformats.org/officeDocument/2006/relationships/hyperlink" Target="https://drive.google.com/file/d/191bGjFZXoXfdmccCMTIoXQyPNIcRaEKt/view?usp=drive_link" TargetMode="External"/><Relationship Id="rId686" Type="http://schemas.openxmlformats.org/officeDocument/2006/relationships/hyperlink" Target="https://www.youtube.com/watch?v=nDV5yWfHKko" TargetMode="External"/><Relationship Id="rId1033" Type="http://schemas.openxmlformats.org/officeDocument/2006/relationships/hyperlink" Target="https://drive.google.com/file/d/1d4bdJgx4yoVnz7X0M8dOuvRVXpK2b65T/view?usp=drive_link" TargetMode="External"/><Relationship Id="rId201" Type="http://schemas.openxmlformats.org/officeDocument/2006/relationships/hyperlink" Target="https://www.youtube.com/watch?v=V0IHDSQJ-lg" TargetMode="External"/><Relationship Id="rId685" Type="http://schemas.openxmlformats.org/officeDocument/2006/relationships/hyperlink" Target="https://drive.google.com/file/d/1G5LC5JtytyssH_B71d6Gnz3gumY252lZ/view?usp=drive_link" TargetMode="External"/><Relationship Id="rId1034" Type="http://schemas.openxmlformats.org/officeDocument/2006/relationships/hyperlink" Target="https://www.youtube.com/watch?v=Vc8mmZTrNtI" TargetMode="External"/><Relationship Id="rId200" Type="http://schemas.openxmlformats.org/officeDocument/2006/relationships/hyperlink" Target="https://www.youtube.com/watch?v=5OT5l-NZS24" TargetMode="External"/><Relationship Id="rId684" Type="http://schemas.openxmlformats.org/officeDocument/2006/relationships/hyperlink" Target="https://www.youtube.com/watch?v=v8VKvfYciZg" TargetMode="External"/><Relationship Id="rId1035" Type="http://schemas.openxmlformats.org/officeDocument/2006/relationships/hyperlink" Target="https://www.youtube.com/watch?v=sGSPutPm09E" TargetMode="External"/><Relationship Id="rId683" Type="http://schemas.openxmlformats.org/officeDocument/2006/relationships/hyperlink" Target="https://www.youtube.com/watch?v=nDV5yWfHKko" TargetMode="External"/><Relationship Id="rId1036" Type="http://schemas.openxmlformats.org/officeDocument/2006/relationships/hyperlink" Target="https://drive.google.com/file/d/1O8cZGPUfzgQs0b5DUESqV6nQLabDNzfX/view?usp=drive_link" TargetMode="External"/><Relationship Id="rId1026" Type="http://schemas.openxmlformats.org/officeDocument/2006/relationships/hyperlink" Target="https://www.youtube.com/watch?v=8pbLiycWqSk" TargetMode="External"/><Relationship Id="rId1027" Type="http://schemas.openxmlformats.org/officeDocument/2006/relationships/hyperlink" Target="https://drive.google.com/file/d/1s4WUkh_W9MsPKWgh1mRGdKmLmp6LAZWG/view?usp=drive_link" TargetMode="External"/><Relationship Id="rId1028" Type="http://schemas.openxmlformats.org/officeDocument/2006/relationships/hyperlink" Target="https://www.youtube.com/watch?v=8bCL8TQZFKo" TargetMode="External"/><Relationship Id="rId1029" Type="http://schemas.openxmlformats.org/officeDocument/2006/relationships/hyperlink" Target="https://www.youtube.com/watch?v=uBXtud409V4" TargetMode="External"/><Relationship Id="rId679" Type="http://schemas.openxmlformats.org/officeDocument/2006/relationships/hyperlink" Target="https://drive.google.com/file/d/1EG1b2mp7q_BDlAHG4N9DORc0Oz8WhMbn/view?usp=drive_link" TargetMode="External"/><Relationship Id="rId678" Type="http://schemas.openxmlformats.org/officeDocument/2006/relationships/hyperlink" Target="https://www.youtube.com/watch?v=TJTFnKk138U" TargetMode="External"/><Relationship Id="rId677" Type="http://schemas.openxmlformats.org/officeDocument/2006/relationships/hyperlink" Target="https://www.youtube.com/watch?v=xheOq0XZ-so" TargetMode="External"/><Relationship Id="rId676" Type="http://schemas.openxmlformats.org/officeDocument/2006/relationships/hyperlink" Target="https://drive.google.com/file/d/1Ac35U5AlCnGcyKvHMmZPQb-iooFYEvPI/view?usp=drive_link" TargetMode="External"/><Relationship Id="rId671" Type="http://schemas.openxmlformats.org/officeDocument/2006/relationships/hyperlink" Target="https://www.youtube.com/watch?v=9Ng6Zv9oLzk" TargetMode="External"/><Relationship Id="rId670" Type="http://schemas.openxmlformats.org/officeDocument/2006/relationships/hyperlink" Target="https://drive.google.com/file/d/1waZw7IwYtpjIxzEjUgrDXoqqr5CN9ViQ/view?usp=drive_link" TargetMode="External"/><Relationship Id="rId1020" Type="http://schemas.openxmlformats.org/officeDocument/2006/relationships/hyperlink" Target="https://www.youtube.com/watch?v=n92FERWB5YE" TargetMode="External"/><Relationship Id="rId1021" Type="http://schemas.openxmlformats.org/officeDocument/2006/relationships/hyperlink" Target="https://drive.google.com/file/d/1me7Zjx2FwKScrFseU8PQzYWcs2BHicd2/view?usp=drive_link" TargetMode="External"/><Relationship Id="rId675" Type="http://schemas.openxmlformats.org/officeDocument/2006/relationships/hyperlink" Target="https://www.youtube.com/watch?v=nneW3Jm1SW0" TargetMode="External"/><Relationship Id="rId1022" Type="http://schemas.openxmlformats.org/officeDocument/2006/relationships/hyperlink" Target="https://www.youtube.com/watch?v=Xb05CaG7TsQ" TargetMode="External"/><Relationship Id="rId674" Type="http://schemas.openxmlformats.org/officeDocument/2006/relationships/hyperlink" Target="https://www.youtube.com/watch?v=wD15pD5pCt4" TargetMode="External"/><Relationship Id="rId1023" Type="http://schemas.openxmlformats.org/officeDocument/2006/relationships/hyperlink" Target="https://www.youtube.com/watch?v=TS19-dv91dI" TargetMode="External"/><Relationship Id="rId673" Type="http://schemas.openxmlformats.org/officeDocument/2006/relationships/hyperlink" Target="https://drive.google.com/file/d/1cJTOv9WAt1upbcz7WKRndTH_rW1dysIp/view?usp=drive_link" TargetMode="External"/><Relationship Id="rId1024" Type="http://schemas.openxmlformats.org/officeDocument/2006/relationships/hyperlink" Target="https://drive.google.com/file/d/1bkqFsreHrfX8ek19T0kvkJMB94t-1DBe/view?usp=drive_link" TargetMode="External"/><Relationship Id="rId672" Type="http://schemas.openxmlformats.org/officeDocument/2006/relationships/hyperlink" Target="https://www.youtube.com/watch?v=7b9SufFaj0k" TargetMode="External"/><Relationship Id="rId1025" Type="http://schemas.openxmlformats.org/officeDocument/2006/relationships/hyperlink" Target="https://www.youtube.com/watch?v=FTO0lS1Q9QI" TargetMode="External"/><Relationship Id="rId190" Type="http://schemas.openxmlformats.org/officeDocument/2006/relationships/hyperlink" Target="https://drive.google.com/file/d/1csx8ozqPF81x0bsoeDpAHWDC6Wa2vKWB/view?usp=drive_link" TargetMode="External"/><Relationship Id="rId194" Type="http://schemas.openxmlformats.org/officeDocument/2006/relationships/hyperlink" Target="https://www.youtube.com/watch?v=AHUHpVQXRsw" TargetMode="External"/><Relationship Id="rId193" Type="http://schemas.openxmlformats.org/officeDocument/2006/relationships/hyperlink" Target="https://drive.google.com/file/d/1KwjSrEU_GPyamjiVss3ox7IsFwSYzSsk/view?usp=drive_link" TargetMode="External"/><Relationship Id="rId192" Type="http://schemas.openxmlformats.org/officeDocument/2006/relationships/hyperlink" Target="https://www.youtube.com/watch?v=-x6qTngW7D4" TargetMode="External"/><Relationship Id="rId191" Type="http://schemas.openxmlformats.org/officeDocument/2006/relationships/hyperlink" Target="https://www.youtube.com/watch?v=N8qKGrChGC4" TargetMode="External"/><Relationship Id="rId187" Type="http://schemas.openxmlformats.org/officeDocument/2006/relationships/hyperlink" Target="https://drive.google.com/file/d/1YQO7W3ttRb0vy8Zyd998vkFArV68P-gP/view?usp=drive_link" TargetMode="External"/><Relationship Id="rId186" Type="http://schemas.openxmlformats.org/officeDocument/2006/relationships/hyperlink" Target="https://www.youtube.com/watch?v=k7PqfsiwB9M" TargetMode="External"/><Relationship Id="rId185" Type="http://schemas.openxmlformats.org/officeDocument/2006/relationships/hyperlink" Target="https://www.youtube.com/watch?v=XRM9o1Sq5hg" TargetMode="External"/><Relationship Id="rId184" Type="http://schemas.openxmlformats.org/officeDocument/2006/relationships/hyperlink" Target="https://drive.google.com/file/d/1_N30J8mwCTUGBob0bPpROVmMK32iejsO/view?usp=drive_link" TargetMode="External"/><Relationship Id="rId189" Type="http://schemas.openxmlformats.org/officeDocument/2006/relationships/hyperlink" Target="https://www.youtube.com/watch?v=FjDxIQ1WuXg" TargetMode="External"/><Relationship Id="rId188" Type="http://schemas.openxmlformats.org/officeDocument/2006/relationships/hyperlink" Target="https://www.youtube.com/watch?v=Kv5y3t9jsi4" TargetMode="External"/><Relationship Id="rId183" Type="http://schemas.openxmlformats.org/officeDocument/2006/relationships/hyperlink" Target="https://www.youtube.com/watch?v=escDCsW7tc4" TargetMode="External"/><Relationship Id="rId182" Type="http://schemas.openxmlformats.org/officeDocument/2006/relationships/hyperlink" Target="https://www.youtube.com/watch?v=paXRIINiYlQ" TargetMode="External"/><Relationship Id="rId181" Type="http://schemas.openxmlformats.org/officeDocument/2006/relationships/hyperlink" Target="https://drive.google.com/file/d/1RVmRJBIzDA8ICoj7NG4KLQy4thuqOvZU/view?usp=drive_link" TargetMode="External"/><Relationship Id="rId180" Type="http://schemas.openxmlformats.org/officeDocument/2006/relationships/hyperlink" Target="https://www.youtube.com/watch?v=T5lugYUKMik" TargetMode="External"/><Relationship Id="rId176" Type="http://schemas.openxmlformats.org/officeDocument/2006/relationships/hyperlink" Target="https://www.youtube.com/watch?v=EMCWvehKpd4" TargetMode="External"/><Relationship Id="rId175" Type="http://schemas.openxmlformats.org/officeDocument/2006/relationships/hyperlink" Target="https://drive.google.com/file/d/1I_YdiW4k8KF_SMK4EnRHP0yhuLSG5xF4/view?usp=drive_link" TargetMode="External"/><Relationship Id="rId174" Type="http://schemas.openxmlformats.org/officeDocument/2006/relationships/hyperlink" Target="https://www.youtube.com/watch?v=UbDtc8mlJoA" TargetMode="External"/><Relationship Id="rId173" Type="http://schemas.openxmlformats.org/officeDocument/2006/relationships/hyperlink" Target="https://www.youtube.com/watch?v=kfTm72uWt9o" TargetMode="External"/><Relationship Id="rId179" Type="http://schemas.openxmlformats.org/officeDocument/2006/relationships/hyperlink" Target="https://www.youtube.com/watch?v=-mZAsdJnnMM" TargetMode="External"/><Relationship Id="rId178" Type="http://schemas.openxmlformats.org/officeDocument/2006/relationships/hyperlink" Target="https://drive.google.com/file/d/1c-Mxfx7WL6pqXkSAxiYzWbvkIowjj85Y/view?usp=drive_link" TargetMode="External"/><Relationship Id="rId177" Type="http://schemas.openxmlformats.org/officeDocument/2006/relationships/hyperlink" Target="https://www.youtube.com/watch?v=eQ0F-L-wYKc" TargetMode="External"/><Relationship Id="rId198" Type="http://schemas.openxmlformats.org/officeDocument/2006/relationships/hyperlink" Target="https://www.youtube.com/watch?v=yUARIUkEh38" TargetMode="External"/><Relationship Id="rId197" Type="http://schemas.openxmlformats.org/officeDocument/2006/relationships/hyperlink" Target="https://www.youtube.com/watch?v=Fr_La6MrAfM" TargetMode="External"/><Relationship Id="rId196" Type="http://schemas.openxmlformats.org/officeDocument/2006/relationships/hyperlink" Target="https://drive.google.com/file/d/1Q6DhcY3ckGDZMqI1GT9LB5afVt5vVjsC/view?usp=drive_link" TargetMode="External"/><Relationship Id="rId195" Type="http://schemas.openxmlformats.org/officeDocument/2006/relationships/hyperlink" Target="https://www.youtube.com/watch?v=klPiisknHfs" TargetMode="External"/><Relationship Id="rId199" Type="http://schemas.openxmlformats.org/officeDocument/2006/relationships/hyperlink" Target="https://drive.google.com/file/d/1keyBs-6Z0fdBXn-9Y4MjCugNu7mDOUbJ/view?usp=drive_link" TargetMode="External"/><Relationship Id="rId150" Type="http://schemas.openxmlformats.org/officeDocument/2006/relationships/hyperlink" Target="https://www.youtube.com/watch?v=vs4cm2TW8PQ" TargetMode="External"/><Relationship Id="rId149" Type="http://schemas.openxmlformats.org/officeDocument/2006/relationships/hyperlink" Target="https://www.youtube.com/watch?v=kS5iU4v0QZk" TargetMode="External"/><Relationship Id="rId148" Type="http://schemas.openxmlformats.org/officeDocument/2006/relationships/hyperlink" Target="https://drive.google.com/file/d/1_veOb2bui2eVm4FqEcesD8EYa6hIOLtQ/view?usp=drive_link" TargetMode="External"/><Relationship Id="rId1090" Type="http://schemas.openxmlformats.org/officeDocument/2006/relationships/hyperlink" Target="https://drive.google.com/file/d/1W4Nq_5olLlZDYZ1lsFVqoCfCEcpKEBPx/view?usp=drive_link" TargetMode="External"/><Relationship Id="rId1091" Type="http://schemas.openxmlformats.org/officeDocument/2006/relationships/hyperlink" Target="https://www.youtube.com/watch?v=gxVNjfUABG8" TargetMode="External"/><Relationship Id="rId1092" Type="http://schemas.openxmlformats.org/officeDocument/2006/relationships/hyperlink" Target="https://www.youtube.com/watch?v=oV0zbOLlM54" TargetMode="External"/><Relationship Id="rId1093" Type="http://schemas.openxmlformats.org/officeDocument/2006/relationships/hyperlink" Target="https://drive.google.com/file/d/1olg1RkAv9x5-YqB3OkCRTTDHdNKQFnu3/view?usp=drive_link" TargetMode="External"/><Relationship Id="rId1094" Type="http://schemas.openxmlformats.org/officeDocument/2006/relationships/hyperlink" Target="https://www.youtube.com/watch?v=457xnJv80O0" TargetMode="External"/><Relationship Id="rId143" Type="http://schemas.openxmlformats.org/officeDocument/2006/relationships/hyperlink" Target="https://www.youtube.com/watch?v=ptAw20kem90" TargetMode="External"/><Relationship Id="rId1095" Type="http://schemas.openxmlformats.org/officeDocument/2006/relationships/hyperlink" Target="https://www.youtube.com/watch?v=gVEPz5g4r6U" TargetMode="External"/><Relationship Id="rId142" Type="http://schemas.openxmlformats.org/officeDocument/2006/relationships/hyperlink" Target="https://drive.google.com/file/d/1Gu9k2DxysU1KSGV6Tqlfq5uvyBGbY_er/view?usp=drive_link" TargetMode="External"/><Relationship Id="rId1096" Type="http://schemas.openxmlformats.org/officeDocument/2006/relationships/hyperlink" Target="https://drive.google.com/file/d/1lf1omgxlr_Qr8CZWJkctTHebCjY0XLPf/view?usp=drive_link" TargetMode="External"/><Relationship Id="rId141" Type="http://schemas.openxmlformats.org/officeDocument/2006/relationships/hyperlink" Target="https://www.youtube.com/watch?v=P4UzNkzMCrQ" TargetMode="External"/><Relationship Id="rId1097" Type="http://schemas.openxmlformats.org/officeDocument/2006/relationships/hyperlink" Target="https://www.youtube.com/watch?v=zNAL1R-hZr0" TargetMode="External"/><Relationship Id="rId140" Type="http://schemas.openxmlformats.org/officeDocument/2006/relationships/hyperlink" Target="https://www.youtube.com/watch?v=8_fMpRUsnBk" TargetMode="External"/><Relationship Id="rId1098" Type="http://schemas.openxmlformats.org/officeDocument/2006/relationships/hyperlink" Target="https://www.youtube.com/watch?v=fGYa_sIuRSs" TargetMode="External"/><Relationship Id="rId147" Type="http://schemas.openxmlformats.org/officeDocument/2006/relationships/hyperlink" Target="https://www.youtube.com/watch?v=Yh4gVHho9mM" TargetMode="External"/><Relationship Id="rId1099" Type="http://schemas.openxmlformats.org/officeDocument/2006/relationships/hyperlink" Target="https://drive.google.com/file/d/1qLEGHyn7VMYQagswrse0ymhbUtuUyZpQ/view?usp=drive_link" TargetMode="External"/><Relationship Id="rId146" Type="http://schemas.openxmlformats.org/officeDocument/2006/relationships/hyperlink" Target="https://www.youtube.com/watch?v=vVTwzjvWySs" TargetMode="External"/><Relationship Id="rId145" Type="http://schemas.openxmlformats.org/officeDocument/2006/relationships/hyperlink" Target="https://drive.google.com/file/d/1MLn1Cy6o3LNKorOCMwetCFo_iQUkoLPD/view?usp=drive_link" TargetMode="External"/><Relationship Id="rId144" Type="http://schemas.openxmlformats.org/officeDocument/2006/relationships/hyperlink" Target="https://www.youtube.com/watch?v=N50NKkTxx9w" TargetMode="External"/><Relationship Id="rId139" Type="http://schemas.openxmlformats.org/officeDocument/2006/relationships/hyperlink" Target="https://drive.google.com/file/d/1yamuUa-sbre3_lEf4G0jfMQyl7w5NCai/view?usp=drive_link" TargetMode="External"/><Relationship Id="rId138" Type="http://schemas.openxmlformats.org/officeDocument/2006/relationships/hyperlink" Target="https://www.youtube.com/watch?v=usqTzuS7BA0" TargetMode="External"/><Relationship Id="rId137" Type="http://schemas.openxmlformats.org/officeDocument/2006/relationships/hyperlink" Target="https://www.youtube.com/watch?v=zax0lYlOdiI" TargetMode="External"/><Relationship Id="rId1080" Type="http://schemas.openxmlformats.org/officeDocument/2006/relationships/hyperlink" Target="https://www.youtube.com/watch?v=97gJLk8KAJ4" TargetMode="External"/><Relationship Id="rId1081" Type="http://schemas.openxmlformats.org/officeDocument/2006/relationships/hyperlink" Target="https://drive.google.com/file/d/1_NjN91i0gJI9AVSy9S8s45H0YvdJarI7/view?usp=drive_link" TargetMode="External"/><Relationship Id="rId1082" Type="http://schemas.openxmlformats.org/officeDocument/2006/relationships/hyperlink" Target="https://www.youtube.com/watch?v=sam8CdN-bfs" TargetMode="External"/><Relationship Id="rId1083" Type="http://schemas.openxmlformats.org/officeDocument/2006/relationships/hyperlink" Target="https://www.youtube.com/watch?v=MjI3uzy7QSg" TargetMode="External"/><Relationship Id="rId132" Type="http://schemas.openxmlformats.org/officeDocument/2006/relationships/hyperlink" Target="https://www.youtube.com/watch?v=821i3K-cyKE" TargetMode="External"/><Relationship Id="rId1084" Type="http://schemas.openxmlformats.org/officeDocument/2006/relationships/hyperlink" Target="https://drive.google.com/file/d/1KDaWG9G7DzKvQFfXCltwYmP7KbbPKBnx/view?usp=drive_link" TargetMode="External"/><Relationship Id="rId131" Type="http://schemas.openxmlformats.org/officeDocument/2006/relationships/hyperlink" Target="https://www.youtube.com/watch?v=q-wwE6qkcTk" TargetMode="External"/><Relationship Id="rId1085" Type="http://schemas.openxmlformats.org/officeDocument/2006/relationships/hyperlink" Target="https://www.youtube.com/watch?v=66_qW5UhYn0" TargetMode="External"/><Relationship Id="rId130" Type="http://schemas.openxmlformats.org/officeDocument/2006/relationships/hyperlink" Target="https://drive.google.com/file/d/1AxFqroQpIphemot7xju4rn4fHFmA6RYU/view?usp=drive_link" TargetMode="External"/><Relationship Id="rId1086" Type="http://schemas.openxmlformats.org/officeDocument/2006/relationships/hyperlink" Target="https://www.youtube.com/watch?v=3QIIXgx6Ukg" TargetMode="External"/><Relationship Id="rId1087" Type="http://schemas.openxmlformats.org/officeDocument/2006/relationships/hyperlink" Target="https://drive.google.com/file/d/1sowlYJuKNmZJolqDkJHT0S3DaZ8Cj-NJ/view?usp=drive_link" TargetMode="External"/><Relationship Id="rId136" Type="http://schemas.openxmlformats.org/officeDocument/2006/relationships/hyperlink" Target="https://drive.google.com/file/d/1Cjx7U12zi00Z6TtzsFI9gD0iKosJL7BH/view?usp=drive_link" TargetMode="External"/><Relationship Id="rId1088" Type="http://schemas.openxmlformats.org/officeDocument/2006/relationships/hyperlink" Target="https://www.youtube.com/watch?v=t7oraaLJfYw" TargetMode="External"/><Relationship Id="rId135" Type="http://schemas.openxmlformats.org/officeDocument/2006/relationships/hyperlink" Target="https://www.youtube.com/watch?v=o8HgUaQ-PI0" TargetMode="External"/><Relationship Id="rId1089" Type="http://schemas.openxmlformats.org/officeDocument/2006/relationships/hyperlink" Target="https://www.youtube.com/watch?v=52CVI4nmltQ" TargetMode="External"/><Relationship Id="rId134" Type="http://schemas.openxmlformats.org/officeDocument/2006/relationships/hyperlink" Target="https://www.youtube.com/watch?v=TwqMtO2FLYk" TargetMode="External"/><Relationship Id="rId133" Type="http://schemas.openxmlformats.org/officeDocument/2006/relationships/hyperlink" Target="https://drive.google.com/file/d/1BHlkwpegfL11milhCtlEIVLlOHrjmKIx/view?usp=drive_link" TargetMode="External"/><Relationship Id="rId172" Type="http://schemas.openxmlformats.org/officeDocument/2006/relationships/hyperlink" Target="https://drive.google.com/file/d/13Ens_D1knQ2LMBhM0KoZ2fUlbA_hCDv-/view?usp=drive_link" TargetMode="External"/><Relationship Id="rId171" Type="http://schemas.openxmlformats.org/officeDocument/2006/relationships/hyperlink" Target="https://www.youtube.com/watch?v=TDL6UBfyBtY" TargetMode="External"/><Relationship Id="rId170" Type="http://schemas.openxmlformats.org/officeDocument/2006/relationships/hyperlink" Target="https://www.youtube.com/watch?v=Tkb1OemB2KI" TargetMode="External"/><Relationship Id="rId165" Type="http://schemas.openxmlformats.org/officeDocument/2006/relationships/hyperlink" Target="https://www.youtube.com/watch?v=oJfraTS88T4" TargetMode="External"/><Relationship Id="rId164" Type="http://schemas.openxmlformats.org/officeDocument/2006/relationships/hyperlink" Target="https://www.youtube.com/watch?v=s0VM7WKnPeA" TargetMode="External"/><Relationship Id="rId163" Type="http://schemas.openxmlformats.org/officeDocument/2006/relationships/hyperlink" Target="https://drive.google.com/file/d/1-dRIQ47qHS5aZ0ysR3xGKO4vJ31t3kpG/view?usp=drive_link" TargetMode="External"/><Relationship Id="rId162" Type="http://schemas.openxmlformats.org/officeDocument/2006/relationships/hyperlink" Target="https://www.youtube.com/watch?v=IEScCSkbEwg" TargetMode="External"/><Relationship Id="rId169" Type="http://schemas.openxmlformats.org/officeDocument/2006/relationships/hyperlink" Target="https://drive.google.com/file/d/1QnSqkighhTvic3oRzmY2qE1S4velatD-/view?usp=drive_link" TargetMode="External"/><Relationship Id="rId168" Type="http://schemas.openxmlformats.org/officeDocument/2006/relationships/hyperlink" Target="https://www.youtube.com/watch?v=aKUHPRuy9Ak" TargetMode="External"/><Relationship Id="rId167" Type="http://schemas.openxmlformats.org/officeDocument/2006/relationships/hyperlink" Target="https://www.youtube.com/watch?v=Y8p4cthWB8I" TargetMode="External"/><Relationship Id="rId166" Type="http://schemas.openxmlformats.org/officeDocument/2006/relationships/hyperlink" Target="https://drive.google.com/file/d/1yqPT0p8lUKSL0ebIskJXgpR8Ni16IOOU/view?usp=drive_link" TargetMode="External"/><Relationship Id="rId161" Type="http://schemas.openxmlformats.org/officeDocument/2006/relationships/hyperlink" Target="https://www.youtube.com/watch?v=B9GkAsd8EK8" TargetMode="External"/><Relationship Id="rId160" Type="http://schemas.openxmlformats.org/officeDocument/2006/relationships/hyperlink" Target="https://drive.google.com/file/d/1705aZy6k8eiCiqKrjgGvKF3BTCqQuYDz/view?usp=drive_link" TargetMode="External"/><Relationship Id="rId159" Type="http://schemas.openxmlformats.org/officeDocument/2006/relationships/hyperlink" Target="https://www.youtube.com/watch?v=zBBXeGPPgYo" TargetMode="External"/><Relationship Id="rId154" Type="http://schemas.openxmlformats.org/officeDocument/2006/relationships/hyperlink" Target="https://drive.google.com/file/d/1ju8UeAXdzzTbPhLUvZTVWIs25JgRCKmE/view?usp=drive_link" TargetMode="External"/><Relationship Id="rId153" Type="http://schemas.openxmlformats.org/officeDocument/2006/relationships/hyperlink" Target="https://www.youtube.com/watch?v=jWrqUxiCU8E" TargetMode="External"/><Relationship Id="rId152" Type="http://schemas.openxmlformats.org/officeDocument/2006/relationships/hyperlink" Target="https://www.youtube.com/watch?v=pieio6ohw9c&amp;t=5s" TargetMode="External"/><Relationship Id="rId151" Type="http://schemas.openxmlformats.org/officeDocument/2006/relationships/hyperlink" Target="https://drive.google.com/file/d/1PMrcXIL7vH8GFhyK-eA1b2ceV7ZpxODn/view?usp=drive_link" TargetMode="External"/><Relationship Id="rId158" Type="http://schemas.openxmlformats.org/officeDocument/2006/relationships/hyperlink" Target="https://www.youtube.com/watch?v=9BZFphoY-vo" TargetMode="External"/><Relationship Id="rId157" Type="http://schemas.openxmlformats.org/officeDocument/2006/relationships/hyperlink" Target="https://drive.google.com/file/d/1XpREnFBXnOMDrRdoqOA1NeJ1hDnvcxxM/view?usp=drive_link" TargetMode="External"/><Relationship Id="rId156" Type="http://schemas.openxmlformats.org/officeDocument/2006/relationships/hyperlink" Target="https://www.youtube.com/watch?v=aNcj5XCdVfA" TargetMode="External"/><Relationship Id="rId155" Type="http://schemas.openxmlformats.org/officeDocument/2006/relationships/hyperlink" Target="https://www.youtube.com/watch?v=N5MAFQlnu18" TargetMode="External"/><Relationship Id="rId509" Type="http://schemas.openxmlformats.org/officeDocument/2006/relationships/hyperlink" Target="https://www.youtube.com/watch?v=zbuKIwnHuoA" TargetMode="External"/><Relationship Id="rId508" Type="http://schemas.openxmlformats.org/officeDocument/2006/relationships/hyperlink" Target="https://drive.google.com/file/d/1PAPOedIpH0ExNXSnTsIypDm0G6oxrcF3/view?usp=drive_link" TargetMode="External"/><Relationship Id="rId503" Type="http://schemas.openxmlformats.org/officeDocument/2006/relationships/hyperlink" Target="https://www.youtube.com/watch?v=CPrZmOoxAT4" TargetMode="External"/><Relationship Id="rId987" Type="http://schemas.openxmlformats.org/officeDocument/2006/relationships/hyperlink" Target="https://www.youtube.com/watch?v=Rouh5C5EQh0" TargetMode="External"/><Relationship Id="rId502" Type="http://schemas.openxmlformats.org/officeDocument/2006/relationships/hyperlink" Target="https://drive.google.com/file/d/1iJPXjml6p-hMWdKpdvdwUcN00EdiAlHG/view?usp=drive_link" TargetMode="External"/><Relationship Id="rId986" Type="http://schemas.openxmlformats.org/officeDocument/2006/relationships/hyperlink" Target="https://www.youtube.com/watch?v=mMHOM2qaRaE" TargetMode="External"/><Relationship Id="rId501" Type="http://schemas.openxmlformats.org/officeDocument/2006/relationships/hyperlink" Target="https://www.youtube.com/watch?v=1gt0riI0gLU" TargetMode="External"/><Relationship Id="rId985" Type="http://schemas.openxmlformats.org/officeDocument/2006/relationships/hyperlink" Target="https://drive.google.com/file/d/1L0kHe4QpNHidtE9cQtq8d71FyTdhD6Qn/view?usp=drive_link" TargetMode="External"/><Relationship Id="rId500" Type="http://schemas.openxmlformats.org/officeDocument/2006/relationships/hyperlink" Target="https://www.youtube.com/watch?v=uwfSiFlqt10" TargetMode="External"/><Relationship Id="rId984" Type="http://schemas.openxmlformats.org/officeDocument/2006/relationships/hyperlink" Target="https://www.youtube.com/watch?v=4rDRn7hivf4" TargetMode="External"/><Relationship Id="rId507" Type="http://schemas.openxmlformats.org/officeDocument/2006/relationships/hyperlink" Target="https://www.youtube.com/watch?v=7GuO69KRZ-M" TargetMode="External"/><Relationship Id="rId506" Type="http://schemas.openxmlformats.org/officeDocument/2006/relationships/hyperlink" Target="https://www.youtube.com/watch?v=aXs4gS43rko" TargetMode="External"/><Relationship Id="rId505" Type="http://schemas.openxmlformats.org/officeDocument/2006/relationships/hyperlink" Target="https://drive.google.com/file/d/1CdOZrqwMB-pqrJdBtIoc9kA5fEY26idx/view?usp=drive_link" TargetMode="External"/><Relationship Id="rId989" Type="http://schemas.openxmlformats.org/officeDocument/2006/relationships/hyperlink" Target="https://www.youtube.com/watch?v=oeyBfrx5RJY" TargetMode="External"/><Relationship Id="rId504" Type="http://schemas.openxmlformats.org/officeDocument/2006/relationships/hyperlink" Target="https://www.youtube.com/watch?v=VJWnXXvJYd0" TargetMode="External"/><Relationship Id="rId988" Type="http://schemas.openxmlformats.org/officeDocument/2006/relationships/hyperlink" Target="https://drive.google.com/file/d/14GY1YprvQxOKmW6lURqcuaCbzIFUZSOM/view?usp=drive_link" TargetMode="External"/><Relationship Id="rId983" Type="http://schemas.openxmlformats.org/officeDocument/2006/relationships/hyperlink" Target="https://www.youtube.com/watch?v=6xy02bQS2Zg" TargetMode="External"/><Relationship Id="rId982" Type="http://schemas.openxmlformats.org/officeDocument/2006/relationships/hyperlink" Target="https://drive.google.com/file/d/1sATSYz7Qwagl0oZj9F3MMAn6J9B-v1qj/view?usp=drive_link" TargetMode="External"/><Relationship Id="rId981" Type="http://schemas.openxmlformats.org/officeDocument/2006/relationships/hyperlink" Target="https://www.youtube.com/watch?v=Cyqdp0YDKsc" TargetMode="External"/><Relationship Id="rId980" Type="http://schemas.openxmlformats.org/officeDocument/2006/relationships/hyperlink" Target="https://www.youtube.com/watch?v=b9NZvAhvIwQ" TargetMode="External"/><Relationship Id="rId976" Type="http://schemas.openxmlformats.org/officeDocument/2006/relationships/hyperlink" Target="https://drive.google.com/file/d/1FfLnpzW1KHLXhrw45jsDCGQClTFBRaW8/view?usp=drive_link" TargetMode="External"/><Relationship Id="rId975" Type="http://schemas.openxmlformats.org/officeDocument/2006/relationships/hyperlink" Target="https://www.youtube.com/watch?v=WbOJY0LkXHE" TargetMode="External"/><Relationship Id="rId974" Type="http://schemas.openxmlformats.org/officeDocument/2006/relationships/hyperlink" Target="https://www.youtube.com/watch?v=GonTjrX5PjA" TargetMode="External"/><Relationship Id="rId973" Type="http://schemas.openxmlformats.org/officeDocument/2006/relationships/hyperlink" Target="https://drive.google.com/file/d/1GIGOW_dR1Rmr-tx1OvkIeKDwzo6rdpNT/view?usp=drive_link" TargetMode="External"/><Relationship Id="rId979" Type="http://schemas.openxmlformats.org/officeDocument/2006/relationships/hyperlink" Target="https://drive.google.com/file/d/1YGHGr2nl-4keh-jeNVoKH0mjpPPlWMF6/view?usp=drive_link" TargetMode="External"/><Relationship Id="rId978" Type="http://schemas.openxmlformats.org/officeDocument/2006/relationships/hyperlink" Target="https://www.youtube.com/watch?v=giTLgUrdIbw" TargetMode="External"/><Relationship Id="rId977" Type="http://schemas.openxmlformats.org/officeDocument/2006/relationships/hyperlink" Target="https://www.youtube.com/watch?v=K4RE-6AolEw" TargetMode="External"/><Relationship Id="rId972" Type="http://schemas.openxmlformats.org/officeDocument/2006/relationships/hyperlink" Target="https://www.youtube.com/watch?v=6tSDEwKepK0" TargetMode="External"/><Relationship Id="rId971" Type="http://schemas.openxmlformats.org/officeDocument/2006/relationships/hyperlink" Target="https://www.youtube.com/watch?v=dzjkh9K5Y8o" TargetMode="External"/><Relationship Id="rId970" Type="http://schemas.openxmlformats.org/officeDocument/2006/relationships/hyperlink" Target="https://drive.google.com/file/d/1VovOfcgCorRH548vY_75yCrOOeb-wLFE/view?usp=drive_link" TargetMode="External"/><Relationship Id="rId1114" Type="http://schemas.openxmlformats.org/officeDocument/2006/relationships/hyperlink" Target="https://drive.google.com/file/d/1_1FxS3D0UXCAaau5xydYdTxCehOemikF/view?usp=drive_link" TargetMode="External"/><Relationship Id="rId1115" Type="http://schemas.openxmlformats.org/officeDocument/2006/relationships/hyperlink" Target="https://www.youtube.com/watch?v=K5HPsKdgxsI" TargetMode="External"/><Relationship Id="rId1116" Type="http://schemas.openxmlformats.org/officeDocument/2006/relationships/hyperlink" Target="https://www.youtube.com/watch?v=MNMAVejD9F4" TargetMode="External"/><Relationship Id="rId1117" Type="http://schemas.openxmlformats.org/officeDocument/2006/relationships/hyperlink" Target="https://drive.google.com/file/d/1H8ru06u66dC9ERUdBHjMeLUBTmg7yGjK/view?usp=drive_link" TargetMode="External"/><Relationship Id="rId1118" Type="http://schemas.openxmlformats.org/officeDocument/2006/relationships/hyperlink" Target="https://www.youtube.com/watch?v=cZTdBsAjPPk" TargetMode="External"/><Relationship Id="rId1119" Type="http://schemas.openxmlformats.org/officeDocument/2006/relationships/hyperlink" Target="https://www.youtube.com/watch?v=QzdbYObtfCQ" TargetMode="External"/><Relationship Id="rId525" Type="http://schemas.openxmlformats.org/officeDocument/2006/relationships/hyperlink" Target="https://www.youtube.com/watch?v=-jHLYxh77ck" TargetMode="External"/><Relationship Id="rId524" Type="http://schemas.openxmlformats.org/officeDocument/2006/relationships/hyperlink" Target="https://www.youtube.com/watch?v=Rm3ueYJpVNk" TargetMode="External"/><Relationship Id="rId523" Type="http://schemas.openxmlformats.org/officeDocument/2006/relationships/hyperlink" Target="https://drive.google.com/file/d/1mT_Ih9U8pXrCL3KWFmYVHWkHjVvZzHtD/view?usp=drive_link" TargetMode="External"/><Relationship Id="rId522" Type="http://schemas.openxmlformats.org/officeDocument/2006/relationships/hyperlink" Target="https://www.youtube.com/watch?v=2IQy5qjh6yc" TargetMode="External"/><Relationship Id="rId529" Type="http://schemas.openxmlformats.org/officeDocument/2006/relationships/hyperlink" Target="https://drive.google.com/file/d/1xQMNA4QwGs_d8_AnGhsUwCyMgnsu0vKl/view?usp=drive_link" TargetMode="External"/><Relationship Id="rId528" Type="http://schemas.openxmlformats.org/officeDocument/2006/relationships/hyperlink" Target="https://www.youtube.com/watch?v=-XOA0U1pz8g" TargetMode="External"/><Relationship Id="rId527" Type="http://schemas.openxmlformats.org/officeDocument/2006/relationships/hyperlink" Target="https://www.youtube.com/watch?v=eKqiGlf4XhU" TargetMode="External"/><Relationship Id="rId526" Type="http://schemas.openxmlformats.org/officeDocument/2006/relationships/hyperlink" Target="https://drive.google.com/file/d/1ne92GBT6TyR8UCM8qMO9tk4zdRHgZ7Wi/view?usp=drive_link" TargetMode="External"/><Relationship Id="rId521" Type="http://schemas.openxmlformats.org/officeDocument/2006/relationships/hyperlink" Target="https://www.youtube.com/watch?v=0J4hLIYnAo0" TargetMode="External"/><Relationship Id="rId1110" Type="http://schemas.openxmlformats.org/officeDocument/2006/relationships/hyperlink" Target="https://www.youtube.com/watch?v=kWsR8Z8B76k" TargetMode="External"/><Relationship Id="rId520" Type="http://schemas.openxmlformats.org/officeDocument/2006/relationships/hyperlink" Target="https://drive.google.com/file/d/1Ez4bTowNopGFGzOCNAthj5MU87aPvnEd/view?usp=drive_link" TargetMode="External"/><Relationship Id="rId1111" Type="http://schemas.openxmlformats.org/officeDocument/2006/relationships/hyperlink" Target="https://drive.google.com/file/d/1MX__0ooWIIAie4DJXFxAEL8xuX8AMZ65/view?usp=drive_link" TargetMode="External"/><Relationship Id="rId1112" Type="http://schemas.openxmlformats.org/officeDocument/2006/relationships/hyperlink" Target="https://www.youtube.com/watch?v=Zy3Y3ZbJ2xs" TargetMode="External"/><Relationship Id="rId1113" Type="http://schemas.openxmlformats.org/officeDocument/2006/relationships/hyperlink" Target="https://www.youtube.com/watch?v=XcNMeUPem94" TargetMode="External"/><Relationship Id="rId1103" Type="http://schemas.openxmlformats.org/officeDocument/2006/relationships/hyperlink" Target="https://www.youtube.com/watch?v=wNOxlmgU9jk" TargetMode="External"/><Relationship Id="rId1104" Type="http://schemas.openxmlformats.org/officeDocument/2006/relationships/hyperlink" Target="https://www.youtube.com/watch?v=zZmsg0yQneU" TargetMode="External"/><Relationship Id="rId1105" Type="http://schemas.openxmlformats.org/officeDocument/2006/relationships/hyperlink" Target="https://drive.google.com/file/d/1HuJ_RjDXH6YlOCxxWBrPBK5fOt6D5lOa/view?usp=drive_link" TargetMode="External"/><Relationship Id="rId1106" Type="http://schemas.openxmlformats.org/officeDocument/2006/relationships/hyperlink" Target="https://www.youtube.com/watch?v=myolF-h1kKI" TargetMode="External"/><Relationship Id="rId1107" Type="http://schemas.openxmlformats.org/officeDocument/2006/relationships/hyperlink" Target="https://www.youtube.com/watch?v=eRQH092Cj8E" TargetMode="External"/><Relationship Id="rId1108" Type="http://schemas.openxmlformats.org/officeDocument/2006/relationships/hyperlink" Target="https://drive.google.com/file/d/1B0wchlgGIDhtD5H8a-ukQ296QqrNWjsB/view?usp=drive_link" TargetMode="External"/><Relationship Id="rId1109" Type="http://schemas.openxmlformats.org/officeDocument/2006/relationships/hyperlink" Target="https://www.youtube.com/watch?v=vU7MDe4ph5A" TargetMode="External"/><Relationship Id="rId519" Type="http://schemas.openxmlformats.org/officeDocument/2006/relationships/hyperlink" Target="https://www.youtube.com/watch?v=sKT_KoFvcbk" TargetMode="External"/><Relationship Id="rId514" Type="http://schemas.openxmlformats.org/officeDocument/2006/relationships/hyperlink" Target="https://drive.google.com/file/d/1CdOZrqwMB-pqrJdBtIoc9kA5fEY26idx/view?usp=drive_link" TargetMode="External"/><Relationship Id="rId998" Type="http://schemas.openxmlformats.org/officeDocument/2006/relationships/hyperlink" Target="https://www.youtube.com/watch?v=XKk9K5xTgDA" TargetMode="External"/><Relationship Id="rId513" Type="http://schemas.openxmlformats.org/officeDocument/2006/relationships/hyperlink" Target="https://www.youtube.com/watch?v=WY6EAw-aMik" TargetMode="External"/><Relationship Id="rId997" Type="http://schemas.openxmlformats.org/officeDocument/2006/relationships/hyperlink" Target="https://drive.google.com/file/d/1TCLjfGwFEDwaI2JlshYzBoKCW2T01v8V/view?usp=drive_link" TargetMode="External"/><Relationship Id="rId512" Type="http://schemas.openxmlformats.org/officeDocument/2006/relationships/hyperlink" Target="https://www.youtube.com/watch?v=7MVgrWAj_Ug" TargetMode="External"/><Relationship Id="rId996" Type="http://schemas.openxmlformats.org/officeDocument/2006/relationships/hyperlink" Target="https://www.youtube.com/watch?v=q0G7sU5ECpw" TargetMode="External"/><Relationship Id="rId511" Type="http://schemas.openxmlformats.org/officeDocument/2006/relationships/hyperlink" Target="https://drive.google.com/file/d/1zvK09bc2VPJ2xluMhJK47Fszx-6_cder/view?usp=drive_link" TargetMode="External"/><Relationship Id="rId995" Type="http://schemas.openxmlformats.org/officeDocument/2006/relationships/hyperlink" Target="https://www.youtube.com/watch?v=dbdVMThH1n8" TargetMode="External"/><Relationship Id="rId518" Type="http://schemas.openxmlformats.org/officeDocument/2006/relationships/hyperlink" Target="https://www.youtube.com/watch?v=jNsdcU3U3ss" TargetMode="External"/><Relationship Id="rId517" Type="http://schemas.openxmlformats.org/officeDocument/2006/relationships/hyperlink" Target="https://drive.google.com/file/d/1RV1W2PZPu5xbdzW2OYnmf5J1m7lglM_n/view?usp=drive_link" TargetMode="External"/><Relationship Id="rId516" Type="http://schemas.openxmlformats.org/officeDocument/2006/relationships/hyperlink" Target="https://www.youtube.com/watch?v=9AlHhYHdv84" TargetMode="External"/><Relationship Id="rId515" Type="http://schemas.openxmlformats.org/officeDocument/2006/relationships/hyperlink" Target="https://www.youtube.com/watch?v=jG7Wr9MIwVQ" TargetMode="External"/><Relationship Id="rId999" Type="http://schemas.openxmlformats.org/officeDocument/2006/relationships/hyperlink" Target="https://www.youtube.com/watch?v=pheDTMHmDCM" TargetMode="External"/><Relationship Id="rId990" Type="http://schemas.openxmlformats.org/officeDocument/2006/relationships/hyperlink" Target="https://www.youtube.com/watch?v=83zLNST8lrE" TargetMode="External"/><Relationship Id="rId510" Type="http://schemas.openxmlformats.org/officeDocument/2006/relationships/hyperlink" Target="https://www.youtube.com/watch?v=-ABAUFSAELA" TargetMode="External"/><Relationship Id="rId994" Type="http://schemas.openxmlformats.org/officeDocument/2006/relationships/hyperlink" Target="https://drive.google.com/file/d/1cgAVsykh0oPF3ub7gjbAttsf21gKT9MF/view?usp=drive_link" TargetMode="External"/><Relationship Id="rId993" Type="http://schemas.openxmlformats.org/officeDocument/2006/relationships/hyperlink" Target="https://www.youtube.com/watch?v=c2CqSXB13Pw" TargetMode="External"/><Relationship Id="rId1100" Type="http://schemas.openxmlformats.org/officeDocument/2006/relationships/hyperlink" Target="https://www.youtube.com/watch?v=5HgzsltWwK8" TargetMode="External"/><Relationship Id="rId992" Type="http://schemas.openxmlformats.org/officeDocument/2006/relationships/hyperlink" Target="https://www.youtube.com/watch?v=z8h7QgevqjM" TargetMode="External"/><Relationship Id="rId1101" Type="http://schemas.openxmlformats.org/officeDocument/2006/relationships/hyperlink" Target="https://www.youtube.com/watch?v=67TEZ-rFYiw" TargetMode="External"/><Relationship Id="rId991" Type="http://schemas.openxmlformats.org/officeDocument/2006/relationships/hyperlink" Target="https://drive.google.com/file/d/1Z3KN1ft3kRVbm_SPl_Waofc95uozN2wF/view?usp=drive_link" TargetMode="External"/><Relationship Id="rId1102" Type="http://schemas.openxmlformats.org/officeDocument/2006/relationships/hyperlink" Target="https://drive.google.com/file/d/13DTpUvvY6zqCW0U6DjiIcE7u3UyISGJY/view?usp=drive_link" TargetMode="External"/><Relationship Id="rId949" Type="http://schemas.openxmlformats.org/officeDocument/2006/relationships/hyperlink" Target="https://drive.google.com/file/d/1aPtNtI7J6OGRjqVINuz54zHKDsYJknKO/view?usp=drive_link" TargetMode="External"/><Relationship Id="rId948" Type="http://schemas.openxmlformats.org/officeDocument/2006/relationships/hyperlink" Target="https://www.youtube.com/watch?v=JZmCy_NKX2U" TargetMode="External"/><Relationship Id="rId943" Type="http://schemas.openxmlformats.org/officeDocument/2006/relationships/hyperlink" Target="https://drive.google.com/file/d/14cSzN7o7C1jxlzIPBSL-ikyWVwFDlRal/view?usp=drive_link" TargetMode="External"/><Relationship Id="rId942" Type="http://schemas.openxmlformats.org/officeDocument/2006/relationships/hyperlink" Target="https://www.youtube.com/watch?v=_j6UryhsD9w" TargetMode="External"/><Relationship Id="rId941" Type="http://schemas.openxmlformats.org/officeDocument/2006/relationships/hyperlink" Target="https://www.youtube.com/watch?v=aKeDUvpfOfI" TargetMode="External"/><Relationship Id="rId940" Type="http://schemas.openxmlformats.org/officeDocument/2006/relationships/hyperlink" Target="https://drive.google.com/file/d/13qL5UKv0GY5GJOTi1QEv3A0dl9fS1S1R/view?usp=drive_link" TargetMode="External"/><Relationship Id="rId947" Type="http://schemas.openxmlformats.org/officeDocument/2006/relationships/hyperlink" Target="https://www.youtube.com/watch?v=xUFwzPmqt0Y" TargetMode="External"/><Relationship Id="rId946" Type="http://schemas.openxmlformats.org/officeDocument/2006/relationships/hyperlink" Target="https://drive.google.com/file/d/1ctIPmglBLGqo0ElwCJRshZyrEcqWPirK/view?usp=drive_link" TargetMode="External"/><Relationship Id="rId945" Type="http://schemas.openxmlformats.org/officeDocument/2006/relationships/hyperlink" Target="https://www.youtube.com/watch?v=U57WFaP-5dQ" TargetMode="External"/><Relationship Id="rId944" Type="http://schemas.openxmlformats.org/officeDocument/2006/relationships/hyperlink" Target="https://www.youtube.com/watch?v=vFfriC55fFw" TargetMode="External"/><Relationship Id="rId939" Type="http://schemas.openxmlformats.org/officeDocument/2006/relationships/hyperlink" Target="https://www.youtube.com/watch?v=W9XQ08_gtCE" TargetMode="External"/><Relationship Id="rId938" Type="http://schemas.openxmlformats.org/officeDocument/2006/relationships/hyperlink" Target="https://www.youtube.com/watch?v=rC165FcI4Yg" TargetMode="External"/><Relationship Id="rId937" Type="http://schemas.openxmlformats.org/officeDocument/2006/relationships/hyperlink" Target="https://drive.google.com/file/d/1Ej1WJHKveTxSJ5qSuw2NbvauOsw77Vrb/view?usp=drive_link" TargetMode="External"/><Relationship Id="rId932" Type="http://schemas.openxmlformats.org/officeDocument/2006/relationships/hyperlink" Target="https://www.youtube.com/watch?v=eQzbpL0uWVA" TargetMode="External"/><Relationship Id="rId931" Type="http://schemas.openxmlformats.org/officeDocument/2006/relationships/hyperlink" Target="https://drive.google.com/file/d/1E8Du4R9fBpNQnS5kGlB_hzHzLl3SGcOA/view?usp=drive_link" TargetMode="External"/><Relationship Id="rId930" Type="http://schemas.openxmlformats.org/officeDocument/2006/relationships/hyperlink" Target="https://www.youtube.com/watch?v=yUdwGR3EUpc" TargetMode="External"/><Relationship Id="rId936" Type="http://schemas.openxmlformats.org/officeDocument/2006/relationships/hyperlink" Target="https://www.youtube.com/watch?v=tK_EDwStKa0" TargetMode="External"/><Relationship Id="rId935" Type="http://schemas.openxmlformats.org/officeDocument/2006/relationships/hyperlink" Target="https://www.youtube.com/watch?v=3cVSSiuiwsQ" TargetMode="External"/><Relationship Id="rId934" Type="http://schemas.openxmlformats.org/officeDocument/2006/relationships/hyperlink" Target="https://drive.google.com/file/d/1SbMHrPzUGIZpzxdicS0yO15EmJ_1-EAK/view?usp=drive_link" TargetMode="External"/><Relationship Id="rId933" Type="http://schemas.openxmlformats.org/officeDocument/2006/relationships/hyperlink" Target="https://www.youtube.com/watch?v=sqPld1OVZC4" TargetMode="External"/><Relationship Id="rId965" Type="http://schemas.openxmlformats.org/officeDocument/2006/relationships/hyperlink" Target="https://www.youtube.com/watch?v=iF-f2-KSw6E" TargetMode="External"/><Relationship Id="rId964" Type="http://schemas.openxmlformats.org/officeDocument/2006/relationships/hyperlink" Target="https://drive.google.com/file/d/1eTJyLAddlPdZnBTy848gxe3i_9nTyKzK/view?usp=drive_link" TargetMode="External"/><Relationship Id="rId963" Type="http://schemas.openxmlformats.org/officeDocument/2006/relationships/hyperlink" Target="https://www.youtube.com/watch?v=KAgQ7sR33N8" TargetMode="External"/><Relationship Id="rId962" Type="http://schemas.openxmlformats.org/officeDocument/2006/relationships/hyperlink" Target="https://www.youtube.com/watch?v=XUT7zEffaTY" TargetMode="External"/><Relationship Id="rId969" Type="http://schemas.openxmlformats.org/officeDocument/2006/relationships/hyperlink" Target="https://www.youtube.com/watch?v=DuTC6FtF48M" TargetMode="External"/><Relationship Id="rId968" Type="http://schemas.openxmlformats.org/officeDocument/2006/relationships/hyperlink" Target="https://www.youtube.com/watch?v=p4M2q1t_Up8" TargetMode="External"/><Relationship Id="rId967" Type="http://schemas.openxmlformats.org/officeDocument/2006/relationships/hyperlink" Target="https://drive.google.com/file/d/1gDlTcvmGscT2UsSw9STmF7jmO0wLFZs2/view?usp=drive_link" TargetMode="External"/><Relationship Id="rId966" Type="http://schemas.openxmlformats.org/officeDocument/2006/relationships/hyperlink" Target="https://www.youtube.com/watch?v=V3y64RmawlY" TargetMode="External"/><Relationship Id="rId961" Type="http://schemas.openxmlformats.org/officeDocument/2006/relationships/hyperlink" Target="https://drive.google.com/file/d/1nqu-Z3hInZ7dljZZzasfBqjQ8oYeFkiQ/view?usp=drive_link" TargetMode="External"/><Relationship Id="rId960" Type="http://schemas.openxmlformats.org/officeDocument/2006/relationships/hyperlink" Target="https://www.youtube.com/watch?v=OSHkbteiH7Y" TargetMode="External"/><Relationship Id="rId959" Type="http://schemas.openxmlformats.org/officeDocument/2006/relationships/hyperlink" Target="https://www.youtube.com/watch?v=c547u94QRFU" TargetMode="External"/><Relationship Id="rId954" Type="http://schemas.openxmlformats.org/officeDocument/2006/relationships/hyperlink" Target="https://www.youtube.com/watch?v=DgKPpGSuYNs" TargetMode="External"/><Relationship Id="rId953" Type="http://schemas.openxmlformats.org/officeDocument/2006/relationships/hyperlink" Target="https://www.youtube.com/watch?v=KM_maukQebY" TargetMode="External"/><Relationship Id="rId952" Type="http://schemas.openxmlformats.org/officeDocument/2006/relationships/hyperlink" Target="https://drive.google.com/file/d/1SnMZMc6Mf50KyXJ98_YLIVac1GRDOhqz/view?usp=drive_link" TargetMode="External"/><Relationship Id="rId951" Type="http://schemas.openxmlformats.org/officeDocument/2006/relationships/hyperlink" Target="https://www.youtube.com/watch?v=xxCwzW-1C20" TargetMode="External"/><Relationship Id="rId958" Type="http://schemas.openxmlformats.org/officeDocument/2006/relationships/hyperlink" Target="https://drive.google.com/file/d/1WmM-Td1Vg76A56L7ZGrm089ax3EG0SIM/view?usp=drive_link" TargetMode="External"/><Relationship Id="rId957" Type="http://schemas.openxmlformats.org/officeDocument/2006/relationships/hyperlink" Target="https://www.youtube.com/watch?v=AEsVJ12TtO8" TargetMode="External"/><Relationship Id="rId956" Type="http://schemas.openxmlformats.org/officeDocument/2006/relationships/hyperlink" Target="https://www.youtube.com/watch?v=SFd8mcpP3TU" TargetMode="External"/><Relationship Id="rId955" Type="http://schemas.openxmlformats.org/officeDocument/2006/relationships/hyperlink" Target="https://drive.google.com/file/d/1cDvBd_Yj2rO9Z5UaZn5y4JlsxtmyaWC0/view?usp=drive_link" TargetMode="External"/><Relationship Id="rId950" Type="http://schemas.openxmlformats.org/officeDocument/2006/relationships/hyperlink" Target="https://www.youtube.com/watch?v=i9rfWOAEplk" TargetMode="External"/><Relationship Id="rId590" Type="http://schemas.openxmlformats.org/officeDocument/2006/relationships/hyperlink" Target="https://www.youtube.com/watch?v=znlvsmuROwI" TargetMode="External"/><Relationship Id="rId107" Type="http://schemas.openxmlformats.org/officeDocument/2006/relationships/hyperlink" Target="https://www.youtube.com/watch?v=ZAgQH2azx3w" TargetMode="External"/><Relationship Id="rId106" Type="http://schemas.openxmlformats.org/officeDocument/2006/relationships/hyperlink" Target="https://drive.google.com/file/d/1s06xC2fa2UVj_dh0DkmPkbmPZx6eCrGJ/view?usp=drive_link" TargetMode="External"/><Relationship Id="rId105" Type="http://schemas.openxmlformats.org/officeDocument/2006/relationships/hyperlink" Target="https://www.youtube.com/watch?v=qy3DaQq72fE" TargetMode="External"/><Relationship Id="rId589" Type="http://schemas.openxmlformats.org/officeDocument/2006/relationships/hyperlink" Target="https://drive.google.com/file/d/17QjL6YSUNTazK-hheQtNWeowz124R7YJ/view?usp=drive_link" TargetMode="External"/><Relationship Id="rId104" Type="http://schemas.openxmlformats.org/officeDocument/2006/relationships/hyperlink" Target="https://www.youtube.com/watch?v=8AwKNC1texM" TargetMode="External"/><Relationship Id="rId588" Type="http://schemas.openxmlformats.org/officeDocument/2006/relationships/hyperlink" Target="https://www.youtube.com/watch?v=3ojwdaMEJJs" TargetMode="External"/><Relationship Id="rId109" Type="http://schemas.openxmlformats.org/officeDocument/2006/relationships/hyperlink" Target="https://drive.google.com/file/d/1jVKsi_XZ_Q03AqViefpzla46OXU64Tjc/view?usp=drive_link" TargetMode="External"/><Relationship Id="rId1170" Type="http://schemas.openxmlformats.org/officeDocument/2006/relationships/hyperlink" Target="https://www.youtube.com/watch?v=yN3G-SQ5YKQ" TargetMode="External"/><Relationship Id="rId108" Type="http://schemas.openxmlformats.org/officeDocument/2006/relationships/hyperlink" Target="https://www.youtube.com/watch?v=qACq8Jm4QZ0" TargetMode="External"/><Relationship Id="rId1171" Type="http://schemas.openxmlformats.org/officeDocument/2006/relationships/hyperlink" Target="https://drive.google.com/file/d/11f9fdap_zgy_OBB4PfBxX5WTIewS7-Gb/view?usp=drive_link" TargetMode="External"/><Relationship Id="rId583" Type="http://schemas.openxmlformats.org/officeDocument/2006/relationships/hyperlink" Target="https://drive.google.com/file/d/1mzulwVxKYhfgT1uyDuLC4cB43YzRD8gk/view?usp=drive_link" TargetMode="External"/><Relationship Id="rId1172" Type="http://schemas.openxmlformats.org/officeDocument/2006/relationships/hyperlink" Target="https://www.youtube.com/watch?v=N8bTEEgskss" TargetMode="External"/><Relationship Id="rId582" Type="http://schemas.openxmlformats.org/officeDocument/2006/relationships/hyperlink" Target="https://www.youtube.com/watch?v=3-LxQ44GgqM" TargetMode="External"/><Relationship Id="rId1173" Type="http://schemas.openxmlformats.org/officeDocument/2006/relationships/hyperlink" Target="https://www.youtube.com/watch?v=KQVBC5-k4pQ" TargetMode="External"/><Relationship Id="rId581" Type="http://schemas.openxmlformats.org/officeDocument/2006/relationships/hyperlink" Target="https://www.youtube.com/watch?v=Ce4BGV1DVVg" TargetMode="External"/><Relationship Id="rId1174" Type="http://schemas.openxmlformats.org/officeDocument/2006/relationships/hyperlink" Target="https://drive.google.com/file/d/1BDDP_yBK3T6fH61qX8VF75q7cJ2YYUbJ/view?usp=drive_link" TargetMode="External"/><Relationship Id="rId580" Type="http://schemas.openxmlformats.org/officeDocument/2006/relationships/hyperlink" Target="https://drive.google.com/file/d/1pjvj987dnQgUlogdvYtaP4p50_3MpUrL/view?usp=drive_link" TargetMode="External"/><Relationship Id="rId1175" Type="http://schemas.openxmlformats.org/officeDocument/2006/relationships/hyperlink" Target="https://www.youtube.com/watch?v=SHL_3JvfhXM" TargetMode="External"/><Relationship Id="rId103" Type="http://schemas.openxmlformats.org/officeDocument/2006/relationships/hyperlink" Target="https://drive.google.com/file/d/1l3HqHTVuXhmjJqs5Ks9vDovYzSAn8Q4p/view?usp=drive_link" TargetMode="External"/><Relationship Id="rId587" Type="http://schemas.openxmlformats.org/officeDocument/2006/relationships/hyperlink" Target="https://www.youtube.com/watch?v=VkrOYs2LFNk" TargetMode="External"/><Relationship Id="rId1176" Type="http://schemas.openxmlformats.org/officeDocument/2006/relationships/hyperlink" Target="https://www.youtube.com/watch?v=-OszKg63nJc" TargetMode="External"/><Relationship Id="rId102" Type="http://schemas.openxmlformats.org/officeDocument/2006/relationships/hyperlink" Target="https://www.youtube.com/watch?v=tlNJANnaupQ" TargetMode="External"/><Relationship Id="rId586" Type="http://schemas.openxmlformats.org/officeDocument/2006/relationships/hyperlink" Target="https://drive.google.com/file/d/1FKuDAXqxDtvUAOAC0sI8E4fCF-Li68lI/view?usp=drive_link" TargetMode="External"/><Relationship Id="rId1177" Type="http://schemas.openxmlformats.org/officeDocument/2006/relationships/hyperlink" Target="https://drive.google.com/file/d/1vag31XJ7_jeF1EmdGyyqs35NQKNR4mlP/view?usp=drive_link" TargetMode="External"/><Relationship Id="rId101" Type="http://schemas.openxmlformats.org/officeDocument/2006/relationships/hyperlink" Target="https://www.youtube.com/watch?v=XEPdMvZqCHQ" TargetMode="External"/><Relationship Id="rId585" Type="http://schemas.openxmlformats.org/officeDocument/2006/relationships/hyperlink" Target="https://www.youtube.com/watch?v=mS6P1wdAsUQ" TargetMode="External"/><Relationship Id="rId1178" Type="http://schemas.openxmlformats.org/officeDocument/2006/relationships/hyperlink" Target="https://www.youtube.com/watch?v=55yE4qwjHbE" TargetMode="External"/><Relationship Id="rId100" Type="http://schemas.openxmlformats.org/officeDocument/2006/relationships/hyperlink" Target="https://drive.google.com/file/d/1LZiRuWCqOQlxJjklEb7pMY2wrkm-PPfK/view?usp=drive_link" TargetMode="External"/><Relationship Id="rId584" Type="http://schemas.openxmlformats.org/officeDocument/2006/relationships/hyperlink" Target="https://www.youtube.com/watch?v=COZqJb-HT-k" TargetMode="External"/><Relationship Id="rId1179" Type="http://schemas.openxmlformats.org/officeDocument/2006/relationships/hyperlink" Target="https://www.youtube.com/watch?v=KHnsR0R8oIc" TargetMode="External"/><Relationship Id="rId1169" Type="http://schemas.openxmlformats.org/officeDocument/2006/relationships/hyperlink" Target="https://www.youtube.com/watch?v=euyhg6APq1k" TargetMode="External"/><Relationship Id="rId579" Type="http://schemas.openxmlformats.org/officeDocument/2006/relationships/hyperlink" Target="https://www.youtube.com/watch?v=T9EAVuhttu8" TargetMode="External"/><Relationship Id="rId578" Type="http://schemas.openxmlformats.org/officeDocument/2006/relationships/hyperlink" Target="https://www.youtube.com/watch?v=XjFNmfLv9_Q" TargetMode="External"/><Relationship Id="rId577" Type="http://schemas.openxmlformats.org/officeDocument/2006/relationships/hyperlink" Target="https://drive.google.com/file/d/1oZMyQkHEbxQ-NLYMliDCg1gt7yU-wZq8/view?usp=drive_link" TargetMode="External"/><Relationship Id="rId1160" Type="http://schemas.openxmlformats.org/officeDocument/2006/relationships/hyperlink" Target="https://www.youtube.com/watch?v=ImTwySWxA4U" TargetMode="External"/><Relationship Id="rId572" Type="http://schemas.openxmlformats.org/officeDocument/2006/relationships/hyperlink" Target="https://www.youtube.com/watch?v=BBIGR0RAMtY" TargetMode="External"/><Relationship Id="rId1161" Type="http://schemas.openxmlformats.org/officeDocument/2006/relationships/hyperlink" Target="https://www.youtube.com/watch?v=GqQeLxxL1es" TargetMode="External"/><Relationship Id="rId571" Type="http://schemas.openxmlformats.org/officeDocument/2006/relationships/hyperlink" Target="https://drive.google.com/file/d/1CJGED2fF2JT9oj8uB5218W0rv_A-IV1c/view?usp=drive_link" TargetMode="External"/><Relationship Id="rId1162" Type="http://schemas.openxmlformats.org/officeDocument/2006/relationships/hyperlink" Target="https://drive.google.com/file/d/1gE-kyYq2MFc4OeR4vxP4iael2HMPeD2n/view?usp=drive_link" TargetMode="External"/><Relationship Id="rId570" Type="http://schemas.openxmlformats.org/officeDocument/2006/relationships/hyperlink" Target="https://www.youtube.com/watch?v=55qjP_l--JY" TargetMode="External"/><Relationship Id="rId1163" Type="http://schemas.openxmlformats.org/officeDocument/2006/relationships/hyperlink" Target="https://www.youtube.com/watch?v=5c9hXhJ_o5w" TargetMode="External"/><Relationship Id="rId1164" Type="http://schemas.openxmlformats.org/officeDocument/2006/relationships/hyperlink" Target="https://www.youtube.com/watch?v=h-IyLThQh9k" TargetMode="External"/><Relationship Id="rId576" Type="http://schemas.openxmlformats.org/officeDocument/2006/relationships/hyperlink" Target="https://www.youtube.com/watch?v=DoGfdyOpKWk" TargetMode="External"/><Relationship Id="rId1165" Type="http://schemas.openxmlformats.org/officeDocument/2006/relationships/hyperlink" Target="https://drive.google.com/file/d/1M07El79eFX8i6ckEVCOr3evIqBmphXK-/view?usp=drive_link" TargetMode="External"/><Relationship Id="rId575" Type="http://schemas.openxmlformats.org/officeDocument/2006/relationships/hyperlink" Target="https://www.youtube.com/watch?v=pnW1PNJlmWg" TargetMode="External"/><Relationship Id="rId1166" Type="http://schemas.openxmlformats.org/officeDocument/2006/relationships/hyperlink" Target="https://www.youtube.com/watch?v=jzcB3faNdq0" TargetMode="External"/><Relationship Id="rId574" Type="http://schemas.openxmlformats.org/officeDocument/2006/relationships/hyperlink" Target="https://drive.google.com/file/d/1mILE1uzGqDvr0O1SdOwFulrhz9tA0AY5/view?usp=drive_link" TargetMode="External"/><Relationship Id="rId1167" Type="http://schemas.openxmlformats.org/officeDocument/2006/relationships/hyperlink" Target="https://www.youtube.com/watch?v=hXpqaePcsgA" TargetMode="External"/><Relationship Id="rId573" Type="http://schemas.openxmlformats.org/officeDocument/2006/relationships/hyperlink" Target="https://www.youtube.com/watch?v=QfRw0dgzjpM" TargetMode="External"/><Relationship Id="rId1168" Type="http://schemas.openxmlformats.org/officeDocument/2006/relationships/hyperlink" Target="https://drive.google.com/file/d/1YbW34A6xcJ3rQurY14h_R8uJf0Cosr8o/view?usp=drive_link" TargetMode="External"/><Relationship Id="rId129" Type="http://schemas.openxmlformats.org/officeDocument/2006/relationships/hyperlink" Target="https://www.youtube.com/watch?v=WMiaoiHJr_E" TargetMode="External"/><Relationship Id="rId128" Type="http://schemas.openxmlformats.org/officeDocument/2006/relationships/hyperlink" Target="https://www.youtube.com/watch?v=FaeAurHnQJs" TargetMode="External"/><Relationship Id="rId127" Type="http://schemas.openxmlformats.org/officeDocument/2006/relationships/hyperlink" Target="https://drive.google.com/file/d/1bVQz7MBA59J_nr0qXTWaUdJpok2Zml5x/view?usp=drive_link" TargetMode="External"/><Relationship Id="rId126" Type="http://schemas.openxmlformats.org/officeDocument/2006/relationships/hyperlink" Target="https://www.youtube.com/watch?v=TDqwUr9zI5I" TargetMode="External"/><Relationship Id="rId1190" Type="http://schemas.openxmlformats.org/officeDocument/2006/relationships/hyperlink" Target="https://www.youtube.com/watch?v=RoEZkrDWqmc" TargetMode="External"/><Relationship Id="rId1191" Type="http://schemas.openxmlformats.org/officeDocument/2006/relationships/hyperlink" Target="https://www.youtube.com/watch?v=kibnUE3Zpho" TargetMode="External"/><Relationship Id="rId1192" Type="http://schemas.openxmlformats.org/officeDocument/2006/relationships/hyperlink" Target="https://drive.google.com/file/d/1FozjJ64-ZzZddSWe3HR6aJM3SNEyl2MC/view?usp=drive_link" TargetMode="External"/><Relationship Id="rId1193" Type="http://schemas.openxmlformats.org/officeDocument/2006/relationships/hyperlink" Target="https://www.youtube.com/watch?v=YakL8PYQw58" TargetMode="External"/><Relationship Id="rId121" Type="http://schemas.openxmlformats.org/officeDocument/2006/relationships/hyperlink" Target="https://drive.google.com/file/d/1IREbyrRmNxX984cbRoKqkPzCnymd-Dkk/view?usp=drive_link" TargetMode="External"/><Relationship Id="rId1194" Type="http://schemas.openxmlformats.org/officeDocument/2006/relationships/hyperlink" Target="https://www.youtube.com/watch?v=aWChc6Frm84" TargetMode="External"/><Relationship Id="rId120" Type="http://schemas.openxmlformats.org/officeDocument/2006/relationships/hyperlink" Target="https://www.youtube.com/watch?v=ditiIZkfauI" TargetMode="External"/><Relationship Id="rId1195" Type="http://schemas.openxmlformats.org/officeDocument/2006/relationships/hyperlink" Target="https://drive.google.com/file/d/1_aaZlroCPnLT8KyRdQ59nZRup5Gt0bd5/view?usp=drive_link" TargetMode="External"/><Relationship Id="rId1196" Type="http://schemas.openxmlformats.org/officeDocument/2006/relationships/hyperlink" Target="https://www.youtube.com/watch?v=hAeC68RvwT4" TargetMode="External"/><Relationship Id="rId1197" Type="http://schemas.openxmlformats.org/officeDocument/2006/relationships/hyperlink" Target="https://www.youtube.com/watch?v=DSPXPfLKnv4" TargetMode="External"/><Relationship Id="rId125" Type="http://schemas.openxmlformats.org/officeDocument/2006/relationships/hyperlink" Target="https://www.youtube.com/watch?v=zTUnjPALX_U" TargetMode="External"/><Relationship Id="rId1198" Type="http://schemas.openxmlformats.org/officeDocument/2006/relationships/hyperlink" Target="https://drive.google.com/file/d/1CStP_2hznlK5OpYHMNaTGS_YvTjEhRzb/view?usp=drive_link" TargetMode="External"/><Relationship Id="rId124" Type="http://schemas.openxmlformats.org/officeDocument/2006/relationships/hyperlink" Target="https://drive.google.com/file/d/1rmXAe6gUUR-sE1FilSQ6KCQXKv5WtLnP/view?usp=drive_link" TargetMode="External"/><Relationship Id="rId1199" Type="http://schemas.openxmlformats.org/officeDocument/2006/relationships/drawing" Target="../drawings/drawing8.xml"/><Relationship Id="rId123" Type="http://schemas.openxmlformats.org/officeDocument/2006/relationships/hyperlink" Target="https://www.youtube.com/watch?v=LRAGHiQryiI" TargetMode="External"/><Relationship Id="rId122" Type="http://schemas.openxmlformats.org/officeDocument/2006/relationships/hyperlink" Target="https://www.youtube.com/watch?v=u1eGSL6J6Fo" TargetMode="External"/><Relationship Id="rId118" Type="http://schemas.openxmlformats.org/officeDocument/2006/relationships/hyperlink" Target="https://drive.google.com/file/d/1G5LC5JtytyssH_B71d6Gnz3gumY252lZ/view" TargetMode="External"/><Relationship Id="rId117" Type="http://schemas.openxmlformats.org/officeDocument/2006/relationships/hyperlink" Target="https://www.youtube.com/watch?v=v8VKvfYciZg" TargetMode="External"/><Relationship Id="rId116" Type="http://schemas.openxmlformats.org/officeDocument/2006/relationships/hyperlink" Target="https://www.youtube.com/watch?v=nDV5yWfHKko" TargetMode="External"/><Relationship Id="rId115" Type="http://schemas.openxmlformats.org/officeDocument/2006/relationships/hyperlink" Target="https://drive.google.com/file/d/1rsxgNpNBe6c6XWfRlv_ACGALgyIhNx-4/view?usp=drive_link" TargetMode="External"/><Relationship Id="rId599" Type="http://schemas.openxmlformats.org/officeDocument/2006/relationships/hyperlink" Target="https://www.youtube.com/watch?v=BIZNBfBuu1w" TargetMode="External"/><Relationship Id="rId1180" Type="http://schemas.openxmlformats.org/officeDocument/2006/relationships/hyperlink" Target="https://drive.google.com/file/d/1xjoD6m8jR5Mz1PmAcmSQpvjx3xh-CSuP/view?usp=drive_link" TargetMode="External"/><Relationship Id="rId1181" Type="http://schemas.openxmlformats.org/officeDocument/2006/relationships/hyperlink" Target="https://www.youtube.com/watch?v=XcbobQqv4j4" TargetMode="External"/><Relationship Id="rId119" Type="http://schemas.openxmlformats.org/officeDocument/2006/relationships/hyperlink" Target="https://www.youtube.com/watch?v=WLGTx6sSIOc" TargetMode="External"/><Relationship Id="rId1182" Type="http://schemas.openxmlformats.org/officeDocument/2006/relationships/hyperlink" Target="https://www.youtube.com/watch?v=KelzYZlXxzk" TargetMode="External"/><Relationship Id="rId110" Type="http://schemas.openxmlformats.org/officeDocument/2006/relationships/hyperlink" Target="https://www.youtube.com/watch?v=pILGRZ0nT4o" TargetMode="External"/><Relationship Id="rId594" Type="http://schemas.openxmlformats.org/officeDocument/2006/relationships/hyperlink" Target="https://www.youtube.com/watch?v=fPCu892dNrc" TargetMode="External"/><Relationship Id="rId1183" Type="http://schemas.openxmlformats.org/officeDocument/2006/relationships/hyperlink" Target="https://drive.google.com/file/d/1tjZzfFarNvE2GacpfMbA3diGSMqmH2mg/view?usp=drive_link" TargetMode="External"/><Relationship Id="rId593" Type="http://schemas.openxmlformats.org/officeDocument/2006/relationships/hyperlink" Target="https://www.youtube.com/watch?v=kl8nvKKGvOg" TargetMode="External"/><Relationship Id="rId1184" Type="http://schemas.openxmlformats.org/officeDocument/2006/relationships/hyperlink" Target="https://www.youtube.com/watch?v=JbLRFt_Z8nI" TargetMode="External"/><Relationship Id="rId592" Type="http://schemas.openxmlformats.org/officeDocument/2006/relationships/hyperlink" Target="https://drive.google.com/file/d/17QjL6YSUNTazK-hheQtNWeowz124R7YJ/view?usp=drive_link" TargetMode="External"/><Relationship Id="rId1185" Type="http://schemas.openxmlformats.org/officeDocument/2006/relationships/hyperlink" Target="https://www.youtube.com/watch?v=sprONeZydlE" TargetMode="External"/><Relationship Id="rId591" Type="http://schemas.openxmlformats.org/officeDocument/2006/relationships/hyperlink" Target="https://www.youtube.com/watch?v=WtlcHWqjjFU" TargetMode="External"/><Relationship Id="rId1186" Type="http://schemas.openxmlformats.org/officeDocument/2006/relationships/hyperlink" Target="https://drive.google.com/file/d/1Kr5xQ7dNDnrDLLWB2XJTYMaMxxPdXrMQ/view?usp=drive_link" TargetMode="External"/><Relationship Id="rId114" Type="http://schemas.openxmlformats.org/officeDocument/2006/relationships/hyperlink" Target="https://www.youtube.com/watch?v=ZEiexOk0_F4" TargetMode="External"/><Relationship Id="rId598" Type="http://schemas.openxmlformats.org/officeDocument/2006/relationships/hyperlink" Target="https://drive.google.com/file/d/1GW1Cq6t-d3-vykgupE3_0J6MptaY1mPJ/view?usp=drive_link" TargetMode="External"/><Relationship Id="rId1187" Type="http://schemas.openxmlformats.org/officeDocument/2006/relationships/hyperlink" Target="https://www.youtube.com/watch?v=5Qr-0-Vgxyk" TargetMode="External"/><Relationship Id="rId113" Type="http://schemas.openxmlformats.org/officeDocument/2006/relationships/hyperlink" Target="https://www.youtube.com/watch?v=mWHWJiMKXU" TargetMode="External"/><Relationship Id="rId597" Type="http://schemas.openxmlformats.org/officeDocument/2006/relationships/hyperlink" Target="https://www.youtube.com/watch?v=5Ff-CnY9pAI" TargetMode="External"/><Relationship Id="rId1188" Type="http://schemas.openxmlformats.org/officeDocument/2006/relationships/hyperlink" Target="https://www.youtube.com/watch?v=aEblzy5J3Vs" TargetMode="External"/><Relationship Id="rId112" Type="http://schemas.openxmlformats.org/officeDocument/2006/relationships/hyperlink" Target="https://drive.google.com/file/d/1p6NmJug_fnR0OmmEedQAx9W4WJYp7mNg/view?usp=drive_link" TargetMode="External"/><Relationship Id="rId596" Type="http://schemas.openxmlformats.org/officeDocument/2006/relationships/hyperlink" Target="https://www.youtube.com/watch?v=vAYoAH98Gag" TargetMode="External"/><Relationship Id="rId1189" Type="http://schemas.openxmlformats.org/officeDocument/2006/relationships/hyperlink" Target="https://drive.google.com/file/d/1jk9nmrD93MSqUmZSIvckzMjMFLts5S-R/view?usp=drive_link" TargetMode="External"/><Relationship Id="rId111" Type="http://schemas.openxmlformats.org/officeDocument/2006/relationships/hyperlink" Target="https://www.youtube.com/watch?v=EEkvjOZhGic" TargetMode="External"/><Relationship Id="rId595" Type="http://schemas.openxmlformats.org/officeDocument/2006/relationships/hyperlink" Target="https://drive.google.com/file/d/1OMcAWEGoNM3WEs_OtueRgiUbsgnIaxmX/view?usp=drive_link" TargetMode="External"/><Relationship Id="rId1136" Type="http://schemas.openxmlformats.org/officeDocument/2006/relationships/hyperlink" Target="https://www.youtube.com/watch?v=7HCAGSkK1Do" TargetMode="External"/><Relationship Id="rId1137" Type="http://schemas.openxmlformats.org/officeDocument/2006/relationships/hyperlink" Target="https://www.youtube.com/watch?v=aOu9te863RQ" TargetMode="External"/><Relationship Id="rId1138" Type="http://schemas.openxmlformats.org/officeDocument/2006/relationships/hyperlink" Target="https://drive.google.com/file/d/17JEHhugID39sP-U6QSQqmHgyiMnRVi80/view?usp=drive_link" TargetMode="External"/><Relationship Id="rId1139" Type="http://schemas.openxmlformats.org/officeDocument/2006/relationships/hyperlink" Target="https://www.youtube.com/watch?v=eubN8DwUh48" TargetMode="External"/><Relationship Id="rId547" Type="http://schemas.openxmlformats.org/officeDocument/2006/relationships/hyperlink" Target="https://drive.google.com/file/d/1Mt9Dru926Hd-RT6CJGH7_IodNkc-Hv_G/view?usp=drive_link" TargetMode="External"/><Relationship Id="rId546" Type="http://schemas.openxmlformats.org/officeDocument/2006/relationships/hyperlink" Target="https://www.youtube.com/watch?v=k1GXgtcjEgE" TargetMode="External"/><Relationship Id="rId545" Type="http://schemas.openxmlformats.org/officeDocument/2006/relationships/hyperlink" Target="https://www.youtube.com/watch?v=pnPWdDOR9XE" TargetMode="External"/><Relationship Id="rId544" Type="http://schemas.openxmlformats.org/officeDocument/2006/relationships/hyperlink" Target="https://drive.google.com/file/d/1CJGED2fF2JT9oj8uB5218W0rv_A-IV1c/view?usp=drive_link" TargetMode="External"/><Relationship Id="rId549" Type="http://schemas.openxmlformats.org/officeDocument/2006/relationships/hyperlink" Target="https://www.youtube.com/watch?v=9nI-9CBSdqg" TargetMode="External"/><Relationship Id="rId548" Type="http://schemas.openxmlformats.org/officeDocument/2006/relationships/hyperlink" Target="https://www.youtube.com/watch?v=M7PnxSQedkM" TargetMode="External"/><Relationship Id="rId1130" Type="http://schemas.openxmlformats.org/officeDocument/2006/relationships/hyperlink" Target="https://www.youtube.com/watch?v=sAhRvgX4tQk" TargetMode="External"/><Relationship Id="rId1131" Type="http://schemas.openxmlformats.org/officeDocument/2006/relationships/hyperlink" Target="https://www.youtube.com/watch?v=lQLlIRad80c" TargetMode="External"/><Relationship Id="rId543" Type="http://schemas.openxmlformats.org/officeDocument/2006/relationships/hyperlink" Target="https://www.youtube.com/watch?v=55qjP_l--JY" TargetMode="External"/><Relationship Id="rId1132" Type="http://schemas.openxmlformats.org/officeDocument/2006/relationships/hyperlink" Target="https://drive.google.com/file/d/19klanR5nzlcDKYsai8THYljqWdW2uw2W/view?usp=drive_link" TargetMode="External"/><Relationship Id="rId542" Type="http://schemas.openxmlformats.org/officeDocument/2006/relationships/hyperlink" Target="https://www.youtube.com/watch?v=7ZLjzp7thNI" TargetMode="External"/><Relationship Id="rId1133" Type="http://schemas.openxmlformats.org/officeDocument/2006/relationships/hyperlink" Target="https://www.youtube.com/watch?v=LTH-WH97zbo" TargetMode="External"/><Relationship Id="rId541" Type="http://schemas.openxmlformats.org/officeDocument/2006/relationships/hyperlink" Target="https://drive.google.com/file/d/1y2s5yzDlW47p61-JtUT4B0qPQFJlUOEc/view?usp=drive_link" TargetMode="External"/><Relationship Id="rId1134" Type="http://schemas.openxmlformats.org/officeDocument/2006/relationships/hyperlink" Target="https://www.youtube.com/watch?v=shfKGWKplDw" TargetMode="External"/><Relationship Id="rId540" Type="http://schemas.openxmlformats.org/officeDocument/2006/relationships/hyperlink" Target="https://www.youtube.com/watch?v=bWvikdAAXGE" TargetMode="External"/><Relationship Id="rId1135" Type="http://schemas.openxmlformats.org/officeDocument/2006/relationships/hyperlink" Target="https://drive.google.com/file/d/19klanR5nzlcDKYsai8THYljqWdW2uw2W/view?usp=drive_link" TargetMode="External"/><Relationship Id="rId1125" Type="http://schemas.openxmlformats.org/officeDocument/2006/relationships/hyperlink" Target="https://www.youtube.com/watch?v=aA6RiyWdiWc" TargetMode="External"/><Relationship Id="rId1126" Type="http://schemas.openxmlformats.org/officeDocument/2006/relationships/hyperlink" Target="https://drive.google.com/file/d/1YAStxOPIb2J2qoVqBQUxPUFuitCM7ovK/view?usp=drive_link" TargetMode="External"/><Relationship Id="rId1127" Type="http://schemas.openxmlformats.org/officeDocument/2006/relationships/hyperlink" Target="https://www.youtube.com/watch?v=UaTWrOTh4qU" TargetMode="External"/><Relationship Id="rId1128" Type="http://schemas.openxmlformats.org/officeDocument/2006/relationships/hyperlink" Target="https://www.youtube.com/watch?v=aTOFNdzKhws" TargetMode="External"/><Relationship Id="rId1129" Type="http://schemas.openxmlformats.org/officeDocument/2006/relationships/hyperlink" Target="https://drive.google.com/file/d/1-pRSm8exCoYnMIh9Yp9fRLcqljxTAhu9/view?usp=drive_link" TargetMode="External"/><Relationship Id="rId536" Type="http://schemas.openxmlformats.org/officeDocument/2006/relationships/hyperlink" Target="https://www.youtube.com/watch?v=gjKmQ501sAg" TargetMode="External"/><Relationship Id="rId535" Type="http://schemas.openxmlformats.org/officeDocument/2006/relationships/hyperlink" Target="https://drive.google.com/file/d/1Z8OQzijqkBghl0Sx7JLDMUgKpzhaNcJU/view?usp=drive_link" TargetMode="External"/><Relationship Id="rId534" Type="http://schemas.openxmlformats.org/officeDocument/2006/relationships/hyperlink" Target="https://www.youtube.com/watch?v=lDv4CzEKoQM" TargetMode="External"/><Relationship Id="rId533" Type="http://schemas.openxmlformats.org/officeDocument/2006/relationships/hyperlink" Target="https://www.youtube.com/watch?v=SsUemSnD_-M" TargetMode="External"/><Relationship Id="rId539" Type="http://schemas.openxmlformats.org/officeDocument/2006/relationships/hyperlink" Target="https://www.youtube.com/watch?v=7QgtdYiWH50" TargetMode="External"/><Relationship Id="rId538" Type="http://schemas.openxmlformats.org/officeDocument/2006/relationships/hyperlink" Target="https://drive.google.com/file/d/15_sHQuTGWfzB6EehQ-RmaETgpJYuZgQL/view?usp=drive_link" TargetMode="External"/><Relationship Id="rId537" Type="http://schemas.openxmlformats.org/officeDocument/2006/relationships/hyperlink" Target="https://www.youtube.com/watch?v=qGW0xbSHlaQ" TargetMode="External"/><Relationship Id="rId1120" Type="http://schemas.openxmlformats.org/officeDocument/2006/relationships/hyperlink" Target="https://drive.google.com/file/d/1Ymn5rDBHfu8bGcCNoFC2Ui39wGC2UpIG/view" TargetMode="External"/><Relationship Id="rId532" Type="http://schemas.openxmlformats.org/officeDocument/2006/relationships/hyperlink" Target="https://drive.google.com/file/d/1MtjlvmJRjZuK2j3dTZ_I1OaWlRM4QDCK/view?usp=drive_link" TargetMode="External"/><Relationship Id="rId1121" Type="http://schemas.openxmlformats.org/officeDocument/2006/relationships/hyperlink" Target="https://www.youtube.com/watch?v=gi2Y-kbrjCw" TargetMode="External"/><Relationship Id="rId531" Type="http://schemas.openxmlformats.org/officeDocument/2006/relationships/hyperlink" Target="https://www.youtube.com/watch?v=rthuRf0aG3w" TargetMode="External"/><Relationship Id="rId1122" Type="http://schemas.openxmlformats.org/officeDocument/2006/relationships/hyperlink" Target="https://www.youtube.com/watch?v=9VYTXs-gRKk" TargetMode="External"/><Relationship Id="rId530" Type="http://schemas.openxmlformats.org/officeDocument/2006/relationships/hyperlink" Target="https://www.youtube.com/watch?v=UHRIptTczTI" TargetMode="External"/><Relationship Id="rId1123" Type="http://schemas.openxmlformats.org/officeDocument/2006/relationships/hyperlink" Target="https://drive.google.com/file/d/10STpRwih1LZTEAtPgFZD9Q-3n5K777BI/view?usp=drive_link" TargetMode="External"/><Relationship Id="rId1124" Type="http://schemas.openxmlformats.org/officeDocument/2006/relationships/hyperlink" Target="https://www.youtube.com/watch?v=PfL-gzDdOBo" TargetMode="External"/><Relationship Id="rId1158" Type="http://schemas.openxmlformats.org/officeDocument/2006/relationships/hyperlink" Target="https://www.youtube.com/watch?v=y1KID2l1TUc" TargetMode="External"/><Relationship Id="rId1159" Type="http://schemas.openxmlformats.org/officeDocument/2006/relationships/hyperlink" Target="https://drive.google.com/file/d/1ygj_-L2gtvDAPhsWxA7sMPYHTwyYCZ6g/view?usp=drive_link" TargetMode="External"/><Relationship Id="rId569" Type="http://schemas.openxmlformats.org/officeDocument/2006/relationships/hyperlink" Target="https://www.youtube.com/watch?v=7ZLjzp7thNI" TargetMode="External"/><Relationship Id="rId568" Type="http://schemas.openxmlformats.org/officeDocument/2006/relationships/hyperlink" Target="https://drive.google.com/file/d/1yMsZ-HCm6NDyI1fQ3UjZv1idYK0SC54B/view?usp=drive_link" TargetMode="External"/><Relationship Id="rId567" Type="http://schemas.openxmlformats.org/officeDocument/2006/relationships/hyperlink" Target="https://www.youtube.com/watch?v=X9ER0MbKp0A" TargetMode="External"/><Relationship Id="rId566" Type="http://schemas.openxmlformats.org/officeDocument/2006/relationships/hyperlink" Target="https://www.youtube.com/watch?v=PAz3qwVxDKY" TargetMode="External"/><Relationship Id="rId561" Type="http://schemas.openxmlformats.org/officeDocument/2006/relationships/hyperlink" Target="https://www.youtube.com/watch?v=kO2YaxszXr8" TargetMode="External"/><Relationship Id="rId1150" Type="http://schemas.openxmlformats.org/officeDocument/2006/relationships/hyperlink" Target="https://drive.google.com/file/d/1lCjZUfve3A0yTq-N8HApcj7xWf2n4LgP/view?usp=drive_link" TargetMode="External"/><Relationship Id="rId560" Type="http://schemas.openxmlformats.org/officeDocument/2006/relationships/hyperlink" Target="https://www.youtube.com/watch?v=3Gm4nAAc3zc" TargetMode="External"/><Relationship Id="rId1151" Type="http://schemas.openxmlformats.org/officeDocument/2006/relationships/hyperlink" Target="https://www.youtube.com/watch?v=zZv70LK8TIw" TargetMode="External"/><Relationship Id="rId1152" Type="http://schemas.openxmlformats.org/officeDocument/2006/relationships/hyperlink" Target="https://www.youtube.com/watch?v=RpimOi3gBtM" TargetMode="External"/><Relationship Id="rId1153" Type="http://schemas.openxmlformats.org/officeDocument/2006/relationships/hyperlink" Target="https://drive.google.com/file/d/1X3fnMHuEOEL6go7Adjx7ok8deXglWC8O/view?usp=drive_link" TargetMode="External"/><Relationship Id="rId565" Type="http://schemas.openxmlformats.org/officeDocument/2006/relationships/hyperlink" Target="https://drive.google.com/file/d/1qMBpvYx8uNQKTGH1_xxWx3GZrCEPk69g/view?usp=drive_link" TargetMode="External"/><Relationship Id="rId1154" Type="http://schemas.openxmlformats.org/officeDocument/2006/relationships/hyperlink" Target="https://www.youtube.com/watch?v=12lYK1U4dyY" TargetMode="External"/><Relationship Id="rId564" Type="http://schemas.openxmlformats.org/officeDocument/2006/relationships/hyperlink" Target="https://www.youtube.com/watch?v=ARBdt9D4iJs" TargetMode="External"/><Relationship Id="rId1155" Type="http://schemas.openxmlformats.org/officeDocument/2006/relationships/hyperlink" Target="https://www.youtube.com/watch?v=N2BgicZB-3g" TargetMode="External"/><Relationship Id="rId563" Type="http://schemas.openxmlformats.org/officeDocument/2006/relationships/hyperlink" Target="https://www.youtube.com/watch?v=owA2rUggKoA" TargetMode="External"/><Relationship Id="rId1156" Type="http://schemas.openxmlformats.org/officeDocument/2006/relationships/hyperlink" Target="https://drive.google.com/file/d/1kIqYmbAMLHkLzm5Y05MJp9D-pBT60zWm/view?usp=drive_link" TargetMode="External"/><Relationship Id="rId562" Type="http://schemas.openxmlformats.org/officeDocument/2006/relationships/hyperlink" Target="https://drive.google.com/file/d/1-uwqhiwsx2NLEdqxCrDunh42Qip93D_0/view?usp=drive_link" TargetMode="External"/><Relationship Id="rId1157" Type="http://schemas.openxmlformats.org/officeDocument/2006/relationships/hyperlink" Target="https://www.youtube.com/watch?v=6uojNiKFymc" TargetMode="External"/><Relationship Id="rId1147" Type="http://schemas.openxmlformats.org/officeDocument/2006/relationships/hyperlink" Target="https://drive.google.com/file/d/1mndHqus4TgDBOKwGg7cu7fYiBPwKhq6c/view?usp=drive_link" TargetMode="External"/><Relationship Id="rId1148" Type="http://schemas.openxmlformats.org/officeDocument/2006/relationships/hyperlink" Target="https://www.youtube.com/watch?v=gD2mjdGVIus" TargetMode="External"/><Relationship Id="rId1149" Type="http://schemas.openxmlformats.org/officeDocument/2006/relationships/hyperlink" Target="https://www.youtube.com/watch?v=kpuW-MysKgY" TargetMode="External"/><Relationship Id="rId558" Type="http://schemas.openxmlformats.org/officeDocument/2006/relationships/hyperlink" Target="https://www.youtube.com/watch?v=hCntpIiA778" TargetMode="External"/><Relationship Id="rId557" Type="http://schemas.openxmlformats.org/officeDocument/2006/relationships/hyperlink" Target="https://www.youtube.com/watch?v=tS2YJPmKOFQ" TargetMode="External"/><Relationship Id="rId556" Type="http://schemas.openxmlformats.org/officeDocument/2006/relationships/hyperlink" Target="https://drive.google.com/file/d/16Omxl-wVocroxGsKBEJL8an4fx2oWYnb/view?usp=drive_link" TargetMode="External"/><Relationship Id="rId555" Type="http://schemas.openxmlformats.org/officeDocument/2006/relationships/hyperlink" Target="https://www.youtube.com/watch?v=x8zcaynLA6Y" TargetMode="External"/><Relationship Id="rId559" Type="http://schemas.openxmlformats.org/officeDocument/2006/relationships/hyperlink" Target="https://drive.google.com/file/d/1H3qqmrghraXhEWyw0fHo3Z7HkZmhCcBt/view?usp=drive_link" TargetMode="External"/><Relationship Id="rId550" Type="http://schemas.openxmlformats.org/officeDocument/2006/relationships/hyperlink" Target="https://drive.google.com/file/d/1EyhqSwcZCZl-7tpWUCdY1LoDM8Kb5Jzh/view?usp=drive_link" TargetMode="External"/><Relationship Id="rId1140" Type="http://schemas.openxmlformats.org/officeDocument/2006/relationships/hyperlink" Target="https://www.youtube.com/watch?v=wotjAnz62oA" TargetMode="External"/><Relationship Id="rId1141" Type="http://schemas.openxmlformats.org/officeDocument/2006/relationships/hyperlink" Target="https://drive.google.com/file/d/1wRV-5j0IB7rotk3obQLTOl0M82PY8zbB/view?usp=drive_link" TargetMode="External"/><Relationship Id="rId1142" Type="http://schemas.openxmlformats.org/officeDocument/2006/relationships/hyperlink" Target="https://www.youtube.com/watch?v=fYUwEAPejbY" TargetMode="External"/><Relationship Id="rId554" Type="http://schemas.openxmlformats.org/officeDocument/2006/relationships/hyperlink" Target="https://www.youtube.com/watch?v=5gujU2QcGcY" TargetMode="External"/><Relationship Id="rId1143" Type="http://schemas.openxmlformats.org/officeDocument/2006/relationships/hyperlink" Target="https://www.youtube.com/watch?v=Id5umSCxbgo" TargetMode="External"/><Relationship Id="rId553" Type="http://schemas.openxmlformats.org/officeDocument/2006/relationships/hyperlink" Target="https://drive.google.com/file/d/1zQb1_W7_TmoIPo1brqvod-ifN6snv8BD/view?usp=drive_link" TargetMode="External"/><Relationship Id="rId1144" Type="http://schemas.openxmlformats.org/officeDocument/2006/relationships/hyperlink" Target="https://drive.google.com/file/d/1xP6TEe_emKXu3pAfEamrO6jMpvTpt-cp/view?usp=drive_link" TargetMode="External"/><Relationship Id="rId552" Type="http://schemas.openxmlformats.org/officeDocument/2006/relationships/hyperlink" Target="https://www.youtube.com/watch?v=n3Lokc066vE" TargetMode="External"/><Relationship Id="rId1145" Type="http://schemas.openxmlformats.org/officeDocument/2006/relationships/hyperlink" Target="https://www.youtube.com/watch?v=rPim-9WSg6g" TargetMode="External"/><Relationship Id="rId551" Type="http://schemas.openxmlformats.org/officeDocument/2006/relationships/hyperlink" Target="https://www.youtube.com/watch?v=R2EtXOoIU-E" TargetMode="External"/><Relationship Id="rId1146" Type="http://schemas.openxmlformats.org/officeDocument/2006/relationships/hyperlink" Target="https://www.youtube.com/watch?v=969ZDIz4BdQ" TargetMode="External"/><Relationship Id="rId495" Type="http://schemas.openxmlformats.org/officeDocument/2006/relationships/hyperlink" Target="https://www.youtube.com/watch?v=Ekn_JhInGVM" TargetMode="External"/><Relationship Id="rId494" Type="http://schemas.openxmlformats.org/officeDocument/2006/relationships/hyperlink" Target="https://www.youtube.com/watch?v=vt6WjF1O_08" TargetMode="External"/><Relationship Id="rId493" Type="http://schemas.openxmlformats.org/officeDocument/2006/relationships/hyperlink" Target="https://drive.google.com/file/d/17PdYoqaSHJXg8Myq9usMuVNfdPy2Pfki/view?usp=drive_link" TargetMode="External"/><Relationship Id="rId492" Type="http://schemas.openxmlformats.org/officeDocument/2006/relationships/hyperlink" Target="https://www.youtube.com/watch?v=7kD_MlQPsdM" TargetMode="External"/><Relationship Id="rId499" Type="http://schemas.openxmlformats.org/officeDocument/2006/relationships/hyperlink" Target="https://drive.google.com/file/d/1e8YTGsXyhUUVfSd7XvsAAcrzTpLF2TxM/view?usp=drive_link" TargetMode="External"/><Relationship Id="rId498" Type="http://schemas.openxmlformats.org/officeDocument/2006/relationships/hyperlink" Target="https://www.youtube.com/watch?v=-Drh7IzvEIA" TargetMode="External"/><Relationship Id="rId497" Type="http://schemas.openxmlformats.org/officeDocument/2006/relationships/hyperlink" Target="https://www.youtube.com/watch?v=J7-GewgqWUQ" TargetMode="External"/><Relationship Id="rId496" Type="http://schemas.openxmlformats.org/officeDocument/2006/relationships/hyperlink" Target="https://drive.google.com/file/d/1cxWKNB9j9kwC8dqA-_pzJaCweneRRbgI/view?usp=drive_link" TargetMode="External"/><Relationship Id="rId907" Type="http://schemas.openxmlformats.org/officeDocument/2006/relationships/hyperlink" Target="https://drive.google.com/file/d/1SkOwDKHQKPpsDdCDLQ2HwNmFtQsXGxO6/view?usp=drive_link" TargetMode="External"/><Relationship Id="rId906" Type="http://schemas.openxmlformats.org/officeDocument/2006/relationships/hyperlink" Target="https://www.youtube.com/watch?v=JZmCy_NKX2U" TargetMode="External"/><Relationship Id="rId905" Type="http://schemas.openxmlformats.org/officeDocument/2006/relationships/hyperlink" Target="https://www.youtube.com/watch?v=vFfriC55fFw" TargetMode="External"/><Relationship Id="rId904" Type="http://schemas.openxmlformats.org/officeDocument/2006/relationships/hyperlink" Target="https://drive.google.com/file/d/1qaAm5Oq423H6m7zzHzcQM8vEdlJH5qnV/view?usp=drive_link" TargetMode="External"/><Relationship Id="rId909" Type="http://schemas.openxmlformats.org/officeDocument/2006/relationships/hyperlink" Target="https://www.youtube.com/watch?v=ihIgqrNmVSw" TargetMode="External"/><Relationship Id="rId908" Type="http://schemas.openxmlformats.org/officeDocument/2006/relationships/hyperlink" Target="https://www.youtube.com/watch?v=UFwzPmqt0Y" TargetMode="External"/><Relationship Id="rId903" Type="http://schemas.openxmlformats.org/officeDocument/2006/relationships/hyperlink" Target="https://www.youtube.com/watch?v=deDD1QH4U7Q" TargetMode="External"/><Relationship Id="rId902" Type="http://schemas.openxmlformats.org/officeDocument/2006/relationships/hyperlink" Target="https://www.youtube.com/watch?v=K2tIixiXGOM" TargetMode="External"/><Relationship Id="rId901" Type="http://schemas.openxmlformats.org/officeDocument/2006/relationships/hyperlink" Target="https://drive.google.com/file/d/1bs5sWT0IUH8uoM7TS0cXJmTYuts_F2sN/view?usp=drive_link" TargetMode="External"/><Relationship Id="rId900" Type="http://schemas.openxmlformats.org/officeDocument/2006/relationships/hyperlink" Target="https://www.youtube.com/watch?v=pHCBvVkqXBQ" TargetMode="External"/><Relationship Id="rId929" Type="http://schemas.openxmlformats.org/officeDocument/2006/relationships/hyperlink" Target="https://www.youtube.com/watch?v=wvVdgGTrh-o" TargetMode="External"/><Relationship Id="rId928" Type="http://schemas.openxmlformats.org/officeDocument/2006/relationships/hyperlink" Target="https://drive.google.com/file/d/12iA438gglAFwlCoVxJ01KqvOelGgW_66/view?usp=drive_link" TargetMode="External"/><Relationship Id="rId927" Type="http://schemas.openxmlformats.org/officeDocument/2006/relationships/hyperlink" Target="https://www.youtube.com/watch?v=_nWpa3RnG94" TargetMode="External"/><Relationship Id="rId926" Type="http://schemas.openxmlformats.org/officeDocument/2006/relationships/hyperlink" Target="https://www.youtube.com/watch?v=vAW9t5uBr08" TargetMode="External"/><Relationship Id="rId921" Type="http://schemas.openxmlformats.org/officeDocument/2006/relationships/hyperlink" Target="https://www.youtube.com/watch?v=TRX1xONU-GQ" TargetMode="External"/><Relationship Id="rId920" Type="http://schemas.openxmlformats.org/officeDocument/2006/relationships/hyperlink" Target="https://www.youtube.com/watch?v=BNmOZO9hbb0" TargetMode="External"/><Relationship Id="rId925" Type="http://schemas.openxmlformats.org/officeDocument/2006/relationships/hyperlink" Target="https://drive.google.com/file/d/1i_q2eIqNjkYsedS4mVZObXRqHbASSbze/view?usp=drive_link" TargetMode="External"/><Relationship Id="rId924" Type="http://schemas.openxmlformats.org/officeDocument/2006/relationships/hyperlink" Target="https://www.youtube.com/watch?v=PMxB3NmKQZQ" TargetMode="External"/><Relationship Id="rId923" Type="http://schemas.openxmlformats.org/officeDocument/2006/relationships/hyperlink" Target="https://www.youtube.com/watch?v=Mrm4g6Aj4Y" TargetMode="External"/><Relationship Id="rId922" Type="http://schemas.openxmlformats.org/officeDocument/2006/relationships/hyperlink" Target="https://drive.google.com/file/d/1V0pwWdO1Y2W5Y5S-siwNcRXhgRhN1n2C/view?usp=drive_link" TargetMode="External"/><Relationship Id="rId918" Type="http://schemas.openxmlformats.org/officeDocument/2006/relationships/hyperlink" Target="https://www.youtube.com/watch?v=CQOCQ96VqSs" TargetMode="External"/><Relationship Id="rId917" Type="http://schemas.openxmlformats.org/officeDocument/2006/relationships/hyperlink" Target="https://www.youtube.com/watch?v=yg0XJWHPqOA" TargetMode="External"/><Relationship Id="rId916" Type="http://schemas.openxmlformats.org/officeDocument/2006/relationships/hyperlink" Target="https://drive.google.com/file/d/1tFLje6ieHOyKK2fCreJ9wQJGZL1ErQkW/view?usp=drive_link" TargetMode="External"/><Relationship Id="rId915" Type="http://schemas.openxmlformats.org/officeDocument/2006/relationships/hyperlink" Target="https://www.youtube.com/watch?v=TZq0gXN-iWY" TargetMode="External"/><Relationship Id="rId919" Type="http://schemas.openxmlformats.org/officeDocument/2006/relationships/hyperlink" Target="https://drive.google.com/file/d/1YtrEx4hPbCYT76uJxjb4zoVLb7mJnBhY/view?usp=drive_link" TargetMode="External"/><Relationship Id="rId910" Type="http://schemas.openxmlformats.org/officeDocument/2006/relationships/hyperlink" Target="https://drive.google.com/file/d/1aPtNtI7J6OGRjqVINuz54zHKDsYJknKO/view?usp=drive_link" TargetMode="External"/><Relationship Id="rId914" Type="http://schemas.openxmlformats.org/officeDocument/2006/relationships/hyperlink" Target="https://www.youtube.com/watch?v=I6wzan4hNc4" TargetMode="External"/><Relationship Id="rId913" Type="http://schemas.openxmlformats.org/officeDocument/2006/relationships/hyperlink" Target="https://drive.google.com/file/d/1UuXdOQYzsswTDOdkAC0gnFonXGhd03dN/view?usp=drive_link" TargetMode="External"/><Relationship Id="rId912" Type="http://schemas.openxmlformats.org/officeDocument/2006/relationships/hyperlink" Target="https://www.youtube.com/watch?v=ribeKV48E2M" TargetMode="External"/><Relationship Id="rId911" Type="http://schemas.openxmlformats.org/officeDocument/2006/relationships/hyperlink" Target="https://www.youtube.com/watch?v=oDigu9YxXUg" TargetMode="External"/><Relationship Id="rId866" Type="http://schemas.openxmlformats.org/officeDocument/2006/relationships/hyperlink" Target="https://www.youtube.com/watch?v=HbDWBeRJboE" TargetMode="External"/><Relationship Id="rId865" Type="http://schemas.openxmlformats.org/officeDocument/2006/relationships/hyperlink" Target="https://drive.google.com/file/d/15Gd_1RraWOW7oWwZfzut3RGgvPfWj9-O/view?usp=drive_link" TargetMode="External"/><Relationship Id="rId864" Type="http://schemas.openxmlformats.org/officeDocument/2006/relationships/hyperlink" Target="https://www.youtube.com/watch?v=8Cbu2JRAhbo" TargetMode="External"/><Relationship Id="rId863" Type="http://schemas.openxmlformats.org/officeDocument/2006/relationships/hyperlink" Target="https://www.youtube.com/watch?v=_-I3HdmyYfE" TargetMode="External"/><Relationship Id="rId869" Type="http://schemas.openxmlformats.org/officeDocument/2006/relationships/hyperlink" Target="https://www.youtube.com/watch?v=RdFfIEDxo18" TargetMode="External"/><Relationship Id="rId868" Type="http://schemas.openxmlformats.org/officeDocument/2006/relationships/hyperlink" Target="https://drive.google.com/file/d/17l-W_MZOioO2OieCzQqK9obclYmpSRR2/view?usp=drive_link" TargetMode="External"/><Relationship Id="rId867" Type="http://schemas.openxmlformats.org/officeDocument/2006/relationships/hyperlink" Target="https://www.youtube.com/watch?v=VS74Gw9x6xo" TargetMode="External"/><Relationship Id="rId862" Type="http://schemas.openxmlformats.org/officeDocument/2006/relationships/hyperlink" Target="https://drive.google.com/file/d/14zEtKaK3QR4mLCSNaCinQ2Lxa5FTklrV/view?usp=drive_link" TargetMode="External"/><Relationship Id="rId861" Type="http://schemas.openxmlformats.org/officeDocument/2006/relationships/hyperlink" Target="https://www.youtube.com/watch?v=nuPaGONb-O4" TargetMode="External"/><Relationship Id="rId860" Type="http://schemas.openxmlformats.org/officeDocument/2006/relationships/hyperlink" Target="https://www.youtube.com/watch?v=qZTeyhR1akA" TargetMode="External"/><Relationship Id="rId855" Type="http://schemas.openxmlformats.org/officeDocument/2006/relationships/hyperlink" Target="https://www.youtube.com/watch?v=F0LJbpg6Dn4" TargetMode="External"/><Relationship Id="rId854" Type="http://schemas.openxmlformats.org/officeDocument/2006/relationships/hyperlink" Target="https://www.youtube.com/watch?v=76KtDSfWnkw" TargetMode="External"/><Relationship Id="rId853" Type="http://schemas.openxmlformats.org/officeDocument/2006/relationships/hyperlink" Target="https://drive.google.com/file/d/1P0qJBxWB7dmLm8h72Qym9vPxm-kTLUOl/view?usp=drive_link" TargetMode="External"/><Relationship Id="rId852" Type="http://schemas.openxmlformats.org/officeDocument/2006/relationships/hyperlink" Target="https://www.youtube.com/watch?v=EG513zf4xok" TargetMode="External"/><Relationship Id="rId859" Type="http://schemas.openxmlformats.org/officeDocument/2006/relationships/hyperlink" Target="https://drive.google.com/file/d/16WDAJOCHesDTixzzXQZ1dJfX6JmlsvX6/view?usp=drive_link" TargetMode="External"/><Relationship Id="rId858" Type="http://schemas.openxmlformats.org/officeDocument/2006/relationships/hyperlink" Target="https://www.youtube.com/watch?v=W_DIdxLX0p8" TargetMode="External"/><Relationship Id="rId857" Type="http://schemas.openxmlformats.org/officeDocument/2006/relationships/hyperlink" Target="https://www.youtube.com/watch?v=bFj3HpdC4Uk" TargetMode="External"/><Relationship Id="rId856" Type="http://schemas.openxmlformats.org/officeDocument/2006/relationships/hyperlink" Target="https://drive.google.com/file/d/1FkfwNfjJ8sVjZ1IQRX_kJJSyvdPJOif2/view?usp=drive_link" TargetMode="External"/><Relationship Id="rId851" Type="http://schemas.openxmlformats.org/officeDocument/2006/relationships/hyperlink" Target="https://www.youtube.com/watch?v=KfTosrMs5W0" TargetMode="External"/><Relationship Id="rId850" Type="http://schemas.openxmlformats.org/officeDocument/2006/relationships/hyperlink" Target="https://drive.google.com/file/d/1Lu5ORwhGtZPH_p0j-mPeASjJ7uaXnMiU/view?usp=drive_link" TargetMode="External"/><Relationship Id="rId1200" Type="http://schemas.openxmlformats.org/officeDocument/2006/relationships/vmlDrawing" Target="../drawings/vmlDrawing3.vml"/><Relationship Id="rId409" Type="http://schemas.openxmlformats.org/officeDocument/2006/relationships/hyperlink" Target="https://drive.google.com/file/d/1ykv90D5xAgkvy3OQmNEINVKPQ9U8jTqL/view?usp=drive_link" TargetMode="External"/><Relationship Id="rId404" Type="http://schemas.openxmlformats.org/officeDocument/2006/relationships/hyperlink" Target="https://www.youtube.com/watch?v=aaZ-isZs4ko" TargetMode="External"/><Relationship Id="rId888" Type="http://schemas.openxmlformats.org/officeDocument/2006/relationships/hyperlink" Target="https://www.youtube.com/watch?v=w4oSJ0arRiQ" TargetMode="External"/><Relationship Id="rId403" Type="http://schemas.openxmlformats.org/officeDocument/2006/relationships/hyperlink" Target="https://drive.google.com/file/d/1GNCSOxU-u0cyulJkKa9OEK0PE-QfE_Zh/view?usp=drive_link" TargetMode="External"/><Relationship Id="rId887" Type="http://schemas.openxmlformats.org/officeDocument/2006/relationships/hyperlink" Target="https://www.youtube.com/watch?v=nQ7QSV4JRSs" TargetMode="External"/><Relationship Id="rId402" Type="http://schemas.openxmlformats.org/officeDocument/2006/relationships/hyperlink" Target="https://www.youtube.com/watch?v=zNdiiGuU5SA" TargetMode="External"/><Relationship Id="rId886" Type="http://schemas.openxmlformats.org/officeDocument/2006/relationships/hyperlink" Target="https://drive.google.com/file/d/1xVLDS0fdFhAV2LAlmmfFIpfL8ZA-DIp-/view?usp=drive_link" TargetMode="External"/><Relationship Id="rId401" Type="http://schemas.openxmlformats.org/officeDocument/2006/relationships/hyperlink" Target="https://www.youtube.com/watch?v=-z2yk8yxv08" TargetMode="External"/><Relationship Id="rId885" Type="http://schemas.openxmlformats.org/officeDocument/2006/relationships/hyperlink" Target="https://www.youtube.com/watch?v=O7Lk-nQg7_Q" TargetMode="External"/><Relationship Id="rId408" Type="http://schemas.openxmlformats.org/officeDocument/2006/relationships/hyperlink" Target="https://www.youtube.com/watch?v=17gCEI3Axiw" TargetMode="External"/><Relationship Id="rId407" Type="http://schemas.openxmlformats.org/officeDocument/2006/relationships/hyperlink" Target="https://www.youtube.com/watch?v=wnjxQsAvkJ8" TargetMode="External"/><Relationship Id="rId406" Type="http://schemas.openxmlformats.org/officeDocument/2006/relationships/hyperlink" Target="https://drive.google.com/file/d/1H3sWGjwG8456M4lEih1IosVh_GzVOdDW/view?usp=drive_link" TargetMode="External"/><Relationship Id="rId405" Type="http://schemas.openxmlformats.org/officeDocument/2006/relationships/hyperlink" Target="https://www.youtube.com/watch?v=R9_gqhPooRY" TargetMode="External"/><Relationship Id="rId889" Type="http://schemas.openxmlformats.org/officeDocument/2006/relationships/hyperlink" Target="https://drive.google.com/file/d/1Dr9g1Wt1B2mNPWoBxxb9YGeWoWnMl0pD/view?usp=drive_link" TargetMode="External"/><Relationship Id="rId880" Type="http://schemas.openxmlformats.org/officeDocument/2006/relationships/hyperlink" Target="https://drive.google.com/file/d/10Ky3nI3SO1BQGd0MVvHrCngB6UxWTdxO/view?usp=drive_link" TargetMode="External"/><Relationship Id="rId400" Type="http://schemas.openxmlformats.org/officeDocument/2006/relationships/hyperlink" Target="https://drive.google.com/file/d/1MKcQjQVEQVS7OI8Tf8TgoVIqhwDGDTRs/view?usp=drive_link" TargetMode="External"/><Relationship Id="rId884" Type="http://schemas.openxmlformats.org/officeDocument/2006/relationships/hyperlink" Target="https://www.youtube.com/watch?v=Rc1CezZgggM" TargetMode="External"/><Relationship Id="rId883" Type="http://schemas.openxmlformats.org/officeDocument/2006/relationships/hyperlink" Target="https://drive.google.com/file/d/1yBY5u_Rhr8N6L0Y03XQO24s53_ss8En8/view?usp=drive_link" TargetMode="External"/><Relationship Id="rId882" Type="http://schemas.openxmlformats.org/officeDocument/2006/relationships/hyperlink" Target="https://www.youtube.com/watch?v=QWDWhbNVezs" TargetMode="External"/><Relationship Id="rId881" Type="http://schemas.openxmlformats.org/officeDocument/2006/relationships/hyperlink" Target="https://www.youtube.com/watch?v=bEJxFs0f35o" TargetMode="External"/><Relationship Id="rId877" Type="http://schemas.openxmlformats.org/officeDocument/2006/relationships/hyperlink" Target="https://drive.google.com/file/d/17Iq8T2xphixVoeItabc_vNgvBPBgdlXd/view?usp=drive_link" TargetMode="External"/><Relationship Id="rId876" Type="http://schemas.openxmlformats.org/officeDocument/2006/relationships/hyperlink" Target="https://www.youtube.com/watch?v=DzLaODYREyk" TargetMode="External"/><Relationship Id="rId875" Type="http://schemas.openxmlformats.org/officeDocument/2006/relationships/hyperlink" Target="https://www.youtube.com/watch?v=AE1pkp-_cKE" TargetMode="External"/><Relationship Id="rId874" Type="http://schemas.openxmlformats.org/officeDocument/2006/relationships/hyperlink" Target="https://drive.google.com/file/d/1jRpx8QBkh9qiBGmRPt-FDKwDUy_ioz3a/view?usp=drive_link" TargetMode="External"/><Relationship Id="rId879" Type="http://schemas.openxmlformats.org/officeDocument/2006/relationships/hyperlink" Target="https://www.youtube.com/watch?v=N8jEOxToPac" TargetMode="External"/><Relationship Id="rId878" Type="http://schemas.openxmlformats.org/officeDocument/2006/relationships/hyperlink" Target="https://www.youtube.com/watch?v=3KrqQXsWP1M" TargetMode="External"/><Relationship Id="rId873" Type="http://schemas.openxmlformats.org/officeDocument/2006/relationships/hyperlink" Target="https://www.youtube.com/watch?v=OAeTYBjDki8" TargetMode="External"/><Relationship Id="rId872" Type="http://schemas.openxmlformats.org/officeDocument/2006/relationships/hyperlink" Target="https://www.youtube.com/watch?v=EbRxaBShveI" TargetMode="External"/><Relationship Id="rId871" Type="http://schemas.openxmlformats.org/officeDocument/2006/relationships/hyperlink" Target="https://drive.google.com/file/d/1THG6hWtMFn75P6i0CeKpenvdJF6oP1GS/view?usp=drive_link" TargetMode="External"/><Relationship Id="rId870" Type="http://schemas.openxmlformats.org/officeDocument/2006/relationships/hyperlink" Target="https://www.youtube.com/watch?v=e2YPWKoZXec" TargetMode="External"/><Relationship Id="rId829" Type="http://schemas.openxmlformats.org/officeDocument/2006/relationships/hyperlink" Target="https://drive.google.com/file/d/1spl5KCa_mqw45ToNcyTPryoG_OQsIyYr/view?usp=drive_link" TargetMode="External"/><Relationship Id="rId828" Type="http://schemas.openxmlformats.org/officeDocument/2006/relationships/hyperlink" Target="https://www.youtube.com/watch?v=sFNOy1a-oTQ" TargetMode="External"/><Relationship Id="rId827" Type="http://schemas.openxmlformats.org/officeDocument/2006/relationships/hyperlink" Target="https://www.youtube.com/watch?v=kDOepUPGhFs" TargetMode="External"/><Relationship Id="rId822" Type="http://schemas.openxmlformats.org/officeDocument/2006/relationships/hyperlink" Target="https://www.youtube.com/watch?v=E7q411JTNPw" TargetMode="External"/><Relationship Id="rId821" Type="http://schemas.openxmlformats.org/officeDocument/2006/relationships/hyperlink" Target="https://www.youtube.com/watch?v=tlUOyF3mz-k" TargetMode="External"/><Relationship Id="rId820" Type="http://schemas.openxmlformats.org/officeDocument/2006/relationships/hyperlink" Target="https://drive.google.com/file/d/1uGcRfOswfc_u_AEDDrOgHXOwgc9vS-cb/view?usp=drive_link" TargetMode="External"/><Relationship Id="rId826" Type="http://schemas.openxmlformats.org/officeDocument/2006/relationships/hyperlink" Target="https://drive.google.com/file/d/1cryzRiyzYpgpdnrfurWJm3B8kchULKj1/view?usp=drive_link" TargetMode="External"/><Relationship Id="rId825" Type="http://schemas.openxmlformats.org/officeDocument/2006/relationships/hyperlink" Target="https://www.youtube.com/watch?v=r1xEvcNLBdw" TargetMode="External"/><Relationship Id="rId824" Type="http://schemas.openxmlformats.org/officeDocument/2006/relationships/hyperlink" Target="https://www.youtube.com/watch?v=gDWy3GEEcx8" TargetMode="External"/><Relationship Id="rId823" Type="http://schemas.openxmlformats.org/officeDocument/2006/relationships/hyperlink" Target="https://drive.google.com/file/d/1bbRMrHmBj07Ki7G7seGAHpz1qn-Ra6um/view?usp=drive_link" TargetMode="External"/><Relationship Id="rId819" Type="http://schemas.openxmlformats.org/officeDocument/2006/relationships/hyperlink" Target="https://www.youtube.com/watch?v=j--h1WbYkT4" TargetMode="External"/><Relationship Id="rId818" Type="http://schemas.openxmlformats.org/officeDocument/2006/relationships/hyperlink" Target="https://www.youtube.com/watch?v=tR-hzV5Tkxo" TargetMode="External"/><Relationship Id="rId817" Type="http://schemas.openxmlformats.org/officeDocument/2006/relationships/hyperlink" Target="https://drive.google.com/file/d/1aL_cgQcaZI8rcHHE76H-gv73bEeVfg_Y/view?usp=drive_link" TargetMode="External"/><Relationship Id="rId816" Type="http://schemas.openxmlformats.org/officeDocument/2006/relationships/hyperlink" Target="https://www.youtube.com/watch?v=kVlHM0Nqt-s" TargetMode="External"/><Relationship Id="rId811" Type="http://schemas.openxmlformats.org/officeDocument/2006/relationships/hyperlink" Target="https://drive.google.com/file/d/18Lz4XRjAIReFSG0ZHI9i0hoV1M8B4wDp/view?usp=drive_link" TargetMode="External"/><Relationship Id="rId810" Type="http://schemas.openxmlformats.org/officeDocument/2006/relationships/hyperlink" Target="https://www.youtube.com/watch?v=K0l5whAWyWU" TargetMode="External"/><Relationship Id="rId815" Type="http://schemas.openxmlformats.org/officeDocument/2006/relationships/hyperlink" Target="https://www.youtube.com/watch?v=O_yeKo6-qIg" TargetMode="External"/><Relationship Id="rId814" Type="http://schemas.openxmlformats.org/officeDocument/2006/relationships/hyperlink" Target="https://drive.google.com/file/d/1EKIxhTZDB6v7gKb5AdABEd-U2Lt7kO6v/view?usp=drive_link" TargetMode="External"/><Relationship Id="rId813" Type="http://schemas.openxmlformats.org/officeDocument/2006/relationships/hyperlink" Target="https://www.youtube.com/watch?v=V3rMzlkSepo" TargetMode="External"/><Relationship Id="rId812" Type="http://schemas.openxmlformats.org/officeDocument/2006/relationships/hyperlink" Target="https://www.youtube.com/watch?v=X-VCk3WrGlM" TargetMode="External"/><Relationship Id="rId849" Type="http://schemas.openxmlformats.org/officeDocument/2006/relationships/hyperlink" Target="https://www.youtube.com/watch?v=ComUCAkZ5jA" TargetMode="External"/><Relationship Id="rId844" Type="http://schemas.openxmlformats.org/officeDocument/2006/relationships/hyperlink" Target="https://drive.google.com/file/d/1uOuxg05b9d4CJCVjTDwkjxFHVjRR6zdy/view?usp=drive_link" TargetMode="External"/><Relationship Id="rId843" Type="http://schemas.openxmlformats.org/officeDocument/2006/relationships/hyperlink" Target="https://www.youtube.com/watch?v=j-PSa4zFULU" TargetMode="External"/><Relationship Id="rId842" Type="http://schemas.openxmlformats.org/officeDocument/2006/relationships/hyperlink" Target="https://www.youtube.com/watch?v=00qYQahwuSQ" TargetMode="External"/><Relationship Id="rId841" Type="http://schemas.openxmlformats.org/officeDocument/2006/relationships/hyperlink" Target="https://drive.google.com/file/d/1TqgkDy7xv4R7TRarY_6cPkTNTkiIPzAf/view?usp=drive_link" TargetMode="External"/><Relationship Id="rId848" Type="http://schemas.openxmlformats.org/officeDocument/2006/relationships/hyperlink" Target="https://www.youtube.com/watch?v=FaOOx6IZxV8" TargetMode="External"/><Relationship Id="rId847" Type="http://schemas.openxmlformats.org/officeDocument/2006/relationships/hyperlink" Target="https://drive.google.com/file/d/1Zg-WlIBVDfKNMtmg1NYgn3bq66kwk15C/view?usp=drive_link" TargetMode="External"/><Relationship Id="rId846" Type="http://schemas.openxmlformats.org/officeDocument/2006/relationships/hyperlink" Target="https://www.youtube.com/watch?v=QMXxT9msa1Y" TargetMode="External"/><Relationship Id="rId845" Type="http://schemas.openxmlformats.org/officeDocument/2006/relationships/hyperlink" Target="https://www.youtube.com/watch?v=Yiy84xYQ3es" TargetMode="External"/><Relationship Id="rId840" Type="http://schemas.openxmlformats.org/officeDocument/2006/relationships/hyperlink" Target="https://www.youtube.com/watch?v=sT9zIVM3DCI" TargetMode="External"/><Relationship Id="rId839" Type="http://schemas.openxmlformats.org/officeDocument/2006/relationships/hyperlink" Target="https://www.youtube.com/watch?v=b_qDLacdkFg" TargetMode="External"/><Relationship Id="rId838" Type="http://schemas.openxmlformats.org/officeDocument/2006/relationships/hyperlink" Target="https://drive.google.com/file/d/1vIhLTmOPBM0oHtpvepmoONh8LCy09U7L/view?usp=drive_link" TargetMode="External"/><Relationship Id="rId833" Type="http://schemas.openxmlformats.org/officeDocument/2006/relationships/hyperlink" Target="https://www.youtube.com/watch?v=iEKA0jUstPs" TargetMode="External"/><Relationship Id="rId832" Type="http://schemas.openxmlformats.org/officeDocument/2006/relationships/hyperlink" Target="https://drive.google.com/file/d/10iZR3vB98Ofsda0A-esS_TQ9k3hJlmZV/view?usp=drive_link" TargetMode="External"/><Relationship Id="rId831" Type="http://schemas.openxmlformats.org/officeDocument/2006/relationships/hyperlink" Target="https://www.youtube.com/watch?v=0JPVMeaIXDI" TargetMode="External"/><Relationship Id="rId830" Type="http://schemas.openxmlformats.org/officeDocument/2006/relationships/hyperlink" Target="https://www.youtube.com/watch?v=fSk1Crn3R2E" TargetMode="External"/><Relationship Id="rId837" Type="http://schemas.openxmlformats.org/officeDocument/2006/relationships/hyperlink" Target="https://www.youtube.com/watch?v=kq96WTfmkcw" TargetMode="External"/><Relationship Id="rId836" Type="http://schemas.openxmlformats.org/officeDocument/2006/relationships/hyperlink" Target="https://www.youtube.com/watch?v=dJhxphep_gY" TargetMode="External"/><Relationship Id="rId835" Type="http://schemas.openxmlformats.org/officeDocument/2006/relationships/hyperlink" Target="https://drive.google.com/file/d/1SW0gWyeuiF-bKLBUsKBy_ompO_pgdmw5/view?usp=drive_link" TargetMode="External"/><Relationship Id="rId834" Type="http://schemas.openxmlformats.org/officeDocument/2006/relationships/hyperlink" Target="https://www.youtube.com/watch?v=dyopsba5P30" TargetMode="External"/><Relationship Id="rId469" Type="http://schemas.openxmlformats.org/officeDocument/2006/relationships/hyperlink" Target="https://drive.google.com/file/d/1S9eGM5Pv8JOJPZrqF_4E-tgDb6jQll71/view?usp=drive_link" TargetMode="External"/><Relationship Id="rId468" Type="http://schemas.openxmlformats.org/officeDocument/2006/relationships/hyperlink" Target="https://www.youtube.com/watch?v=rvpvHCgZVvU" TargetMode="External"/><Relationship Id="rId467" Type="http://schemas.openxmlformats.org/officeDocument/2006/relationships/hyperlink" Target="https://www.youtube.com/watch?v=fG9aJLffPeE" TargetMode="External"/><Relationship Id="rId462" Type="http://schemas.openxmlformats.org/officeDocument/2006/relationships/hyperlink" Target="https://www.youtube.com/watch?v=UhnxY6FgYiY" TargetMode="External"/><Relationship Id="rId461" Type="http://schemas.openxmlformats.org/officeDocument/2006/relationships/hyperlink" Target="https://www.youtube.com/watch?v=PP7T8vpT2KI" TargetMode="External"/><Relationship Id="rId460" Type="http://schemas.openxmlformats.org/officeDocument/2006/relationships/hyperlink" Target="https://drive.google.com/file/d/1eHpMl35h_AMlmHHrQ55icx2FlMaibgdd/view?usp=drive_link" TargetMode="External"/><Relationship Id="rId466" Type="http://schemas.openxmlformats.org/officeDocument/2006/relationships/hyperlink" Target="https://drive.google.com/file/d/11zH4IYFzZGOYPQHqoLuJevL6VNaN5t5B/view?usp=drive_link" TargetMode="External"/><Relationship Id="rId465" Type="http://schemas.openxmlformats.org/officeDocument/2006/relationships/hyperlink" Target="https://www.youtube.com/watch?v=n1TqfiJ_0DY" TargetMode="External"/><Relationship Id="rId464" Type="http://schemas.openxmlformats.org/officeDocument/2006/relationships/hyperlink" Target="https://www.youtube.com/watch?v=B23i9_jC5T8" TargetMode="External"/><Relationship Id="rId463" Type="http://schemas.openxmlformats.org/officeDocument/2006/relationships/hyperlink" Target="https://drive.google.com/file/d/1Oja8O9Tw2wOAbalGn-gH3EEhLITvAfEo/view?usp=drive_link" TargetMode="External"/><Relationship Id="rId459" Type="http://schemas.openxmlformats.org/officeDocument/2006/relationships/hyperlink" Target="https://www.youtube.com/watch?v=Ghu3SC6xMJM" TargetMode="External"/><Relationship Id="rId458" Type="http://schemas.openxmlformats.org/officeDocument/2006/relationships/hyperlink" Target="https://www.youtube.com/watch?v=ihXlnX3gJTU" TargetMode="External"/><Relationship Id="rId457" Type="http://schemas.openxmlformats.org/officeDocument/2006/relationships/hyperlink" Target="https://drive.google.com/file/d/1jbts7-BmDXGmcJzZW4P5prmeVtVOwcYa/view?usp=drive_link" TargetMode="External"/><Relationship Id="rId456" Type="http://schemas.openxmlformats.org/officeDocument/2006/relationships/hyperlink" Target="https://www.youtube.com/watch?v=Ov6TEQiLggI" TargetMode="External"/><Relationship Id="rId451" Type="http://schemas.openxmlformats.org/officeDocument/2006/relationships/hyperlink" Target="https://drive.google.com/file/d/1ZUhwdy3Mlly_fZUD5h_e2JcCDyTk3AaY/view?usp=drive_link" TargetMode="External"/><Relationship Id="rId450" Type="http://schemas.openxmlformats.org/officeDocument/2006/relationships/hyperlink" Target="https://www.youtube.com/watch?v=ZRLTBXz1824" TargetMode="External"/><Relationship Id="rId455" Type="http://schemas.openxmlformats.org/officeDocument/2006/relationships/hyperlink" Target="https://www.youtube.com/watch?v=yQfLOhgIY_U" TargetMode="External"/><Relationship Id="rId454" Type="http://schemas.openxmlformats.org/officeDocument/2006/relationships/hyperlink" Target="https://drive.google.com/file/d/1nEH96mdXiM-t7lxjaYh0Nyx0Sv60-bYi/view?usp=drive_link" TargetMode="External"/><Relationship Id="rId453" Type="http://schemas.openxmlformats.org/officeDocument/2006/relationships/hyperlink" Target="https://www.youtube.com/watch?v=WtwXTZqDlhI" TargetMode="External"/><Relationship Id="rId452" Type="http://schemas.openxmlformats.org/officeDocument/2006/relationships/hyperlink" Target="https://www.youtube.com/watch?v=gPr0Zn67Rf0" TargetMode="External"/><Relationship Id="rId491" Type="http://schemas.openxmlformats.org/officeDocument/2006/relationships/hyperlink" Target="https://www.youtube.com/watch?v=XVOU9c3crbc" TargetMode="External"/><Relationship Id="rId490" Type="http://schemas.openxmlformats.org/officeDocument/2006/relationships/hyperlink" Target="https://drive.google.com/file/d/1DyWyYWQLSPJyUObfR_r1Dzz57dQBDHGI/view?usp=drive_link" TargetMode="External"/><Relationship Id="rId489" Type="http://schemas.openxmlformats.org/officeDocument/2006/relationships/hyperlink" Target="https://www.youtube.com/watch?v=Oxj2Yuak3RY" TargetMode="External"/><Relationship Id="rId484" Type="http://schemas.openxmlformats.org/officeDocument/2006/relationships/hyperlink" Target="https://drive.google.com/file/d/15_sHQuTGWfzB6EehQ-RmaETgpJYuZgQL/view?usp=drive_link" TargetMode="External"/><Relationship Id="rId483" Type="http://schemas.openxmlformats.org/officeDocument/2006/relationships/hyperlink" Target="https://www.youtube.com/watch?v=kMbc7Nax-0o" TargetMode="External"/><Relationship Id="rId482" Type="http://schemas.openxmlformats.org/officeDocument/2006/relationships/hyperlink" Target="https://www.youtube.com/watch?v=Y4HzGldIAss" TargetMode="External"/><Relationship Id="rId481" Type="http://schemas.openxmlformats.org/officeDocument/2006/relationships/hyperlink" Target="https://drive.google.com/file/d/1_sjeOcyw1PPbv_hWOEUD02N1lnJykc7H/view?usp=drive_link" TargetMode="External"/><Relationship Id="rId488" Type="http://schemas.openxmlformats.org/officeDocument/2006/relationships/hyperlink" Target="https://www.youtube.com/watch?v=4441EyWBPt8" TargetMode="External"/><Relationship Id="rId487" Type="http://schemas.openxmlformats.org/officeDocument/2006/relationships/hyperlink" Target="https://drive.google.com/file/d/1Jl1xLcYk5rvZX1Q7OlKpyV3zDsKORCuF/view?usp=drive_link" TargetMode="External"/><Relationship Id="rId486" Type="http://schemas.openxmlformats.org/officeDocument/2006/relationships/hyperlink" Target="https://www.youtube.com/watch?v=fe-G5nznS8Q" TargetMode="External"/><Relationship Id="rId485" Type="http://schemas.openxmlformats.org/officeDocument/2006/relationships/hyperlink" Target="https://www.youtube.com/watch?v=TsXlTWgyItw" TargetMode="External"/><Relationship Id="rId480" Type="http://schemas.openxmlformats.org/officeDocument/2006/relationships/hyperlink" Target="https://www.youtube.com/watch?v=kCa5-kobAgw" TargetMode="External"/><Relationship Id="rId479" Type="http://schemas.openxmlformats.org/officeDocument/2006/relationships/hyperlink" Target="https://www.youtube.com/watch?v=KWv5PaoHwPA" TargetMode="External"/><Relationship Id="rId478" Type="http://schemas.openxmlformats.org/officeDocument/2006/relationships/hyperlink" Target="https://drive.google.com/file/d/1zv-MznLp_73FQMini1Wso_1kj72auURE/view?usp=drive_link" TargetMode="External"/><Relationship Id="rId473" Type="http://schemas.openxmlformats.org/officeDocument/2006/relationships/hyperlink" Target="https://www.youtube.com/watch?v=vFSZ5PU0dIY" TargetMode="External"/><Relationship Id="rId472" Type="http://schemas.openxmlformats.org/officeDocument/2006/relationships/hyperlink" Target="https://drive.google.com/file/d/16jy20UhtZIGCLf82RKWK1Rte-EaVPC0a/view?usp=drive_link" TargetMode="External"/><Relationship Id="rId471" Type="http://schemas.openxmlformats.org/officeDocument/2006/relationships/hyperlink" Target="https://www.youtube.com/watch?v=WrRV0NXqUw8" TargetMode="External"/><Relationship Id="rId470" Type="http://schemas.openxmlformats.org/officeDocument/2006/relationships/hyperlink" Target="https://www.youtube.com/watch?v=HcpPPEG2wFg" TargetMode="External"/><Relationship Id="rId477" Type="http://schemas.openxmlformats.org/officeDocument/2006/relationships/hyperlink" Target="https://www.youtube.com/watch?v=2uvUBKobLKY" TargetMode="External"/><Relationship Id="rId476" Type="http://schemas.openxmlformats.org/officeDocument/2006/relationships/hyperlink" Target="https://www.youtube.com/watch?v=HfA0rO1-vpE" TargetMode="External"/><Relationship Id="rId475" Type="http://schemas.openxmlformats.org/officeDocument/2006/relationships/hyperlink" Target="https://drive.google.com/file/d/1ZHg89L0L12Ii4YwMnuGAYzu2Ihmw67oT/view?usp=drive_link" TargetMode="External"/><Relationship Id="rId474" Type="http://schemas.openxmlformats.org/officeDocument/2006/relationships/hyperlink" Target="https://www.youtube.com/watch?v=95y1-X_7BfI" TargetMode="External"/><Relationship Id="rId426" Type="http://schemas.openxmlformats.org/officeDocument/2006/relationships/hyperlink" Target="https://www.youtube.com/watch?v=Nx4zh8hUbFE" TargetMode="External"/><Relationship Id="rId425" Type="http://schemas.openxmlformats.org/officeDocument/2006/relationships/hyperlink" Target="https://www.youtube.com/watch?v=3LiyCxCTrqo" TargetMode="External"/><Relationship Id="rId424" Type="http://schemas.openxmlformats.org/officeDocument/2006/relationships/hyperlink" Target="https://drive.google.com/file/d/1s1VEGH0kJ4nY-DttQgEpiO0XOwseJ12B/view?usp=drive_link" TargetMode="External"/><Relationship Id="rId423" Type="http://schemas.openxmlformats.org/officeDocument/2006/relationships/hyperlink" Target="https://www.youtube.com/watch?v=QI-nKKusxJU" TargetMode="External"/><Relationship Id="rId429" Type="http://schemas.openxmlformats.org/officeDocument/2006/relationships/hyperlink" Target="https://www.youtube.com/watch?v=gnIK8tgDhLY" TargetMode="External"/><Relationship Id="rId428" Type="http://schemas.openxmlformats.org/officeDocument/2006/relationships/hyperlink" Target="https://www.youtube.com/watch?v=eaQyzkAZGjM" TargetMode="External"/><Relationship Id="rId427" Type="http://schemas.openxmlformats.org/officeDocument/2006/relationships/hyperlink" Target="https://drive.google.com/file/d/1462XQZ2NMABKkhjvuxkVDjw5rkYav96s/view?usp=drive_link" TargetMode="External"/><Relationship Id="rId422" Type="http://schemas.openxmlformats.org/officeDocument/2006/relationships/hyperlink" Target="https://www.youtube.com/watch?v=0geM5he7Oic" TargetMode="External"/><Relationship Id="rId421" Type="http://schemas.openxmlformats.org/officeDocument/2006/relationships/hyperlink" Target="https://drive.google.com/file/d/1dJJkSDtRxyKEuvwllCd6bZhbWJCYT07i/view?usp=drive_link" TargetMode="External"/><Relationship Id="rId420" Type="http://schemas.openxmlformats.org/officeDocument/2006/relationships/hyperlink" Target="https://www.youtube.com/watch?v=MftkPSF6OdQ" TargetMode="External"/><Relationship Id="rId415" Type="http://schemas.openxmlformats.org/officeDocument/2006/relationships/hyperlink" Target="https://drive.google.com/file/d/1-e8UgcJ6amoybI8OYAH8puo3l4jz5h0D/view?usp=drive_link" TargetMode="External"/><Relationship Id="rId899" Type="http://schemas.openxmlformats.org/officeDocument/2006/relationships/hyperlink" Target="https://www.youtube.com/watch?v=fpq0eICjuSI" TargetMode="External"/><Relationship Id="rId414" Type="http://schemas.openxmlformats.org/officeDocument/2006/relationships/hyperlink" Target="https://www.youtube.com/watch?v=5k52EBJogxU" TargetMode="External"/><Relationship Id="rId898" Type="http://schemas.openxmlformats.org/officeDocument/2006/relationships/hyperlink" Target="https://drive.google.com/file/d/1Om1lH4rBDXxNBvHksf213dkPFgu0t8XF/view?usp=drive_link" TargetMode="External"/><Relationship Id="rId413" Type="http://schemas.openxmlformats.org/officeDocument/2006/relationships/hyperlink" Target="https://www.youtube.com/watch?v=VH0ciDED3wM" TargetMode="External"/><Relationship Id="rId897" Type="http://schemas.openxmlformats.org/officeDocument/2006/relationships/hyperlink" Target="https://www.youtube.com/watch?v=Yh9EPxB7ng4" TargetMode="External"/><Relationship Id="rId412" Type="http://schemas.openxmlformats.org/officeDocument/2006/relationships/hyperlink" Target="https://drive.google.com/file/d/1AK5W0cC_04SmltA8K9pd_F1aBTAf62Mw/view?usp=drive_link" TargetMode="External"/><Relationship Id="rId896" Type="http://schemas.openxmlformats.org/officeDocument/2006/relationships/hyperlink" Target="https://www.youtube.com/watch?v=A5r7wkwDID4" TargetMode="External"/><Relationship Id="rId419" Type="http://schemas.openxmlformats.org/officeDocument/2006/relationships/hyperlink" Target="https://www.youtube.com/watch?v=YddDLLDhPvM&amp;t" TargetMode="External"/><Relationship Id="rId418" Type="http://schemas.openxmlformats.org/officeDocument/2006/relationships/hyperlink" Target="https://drive.google.com/file/d/1QVaftpAxaY8F9uwzkGIKBpqk--lQK-Zn/view?usp=drive_link" TargetMode="External"/><Relationship Id="rId417" Type="http://schemas.openxmlformats.org/officeDocument/2006/relationships/hyperlink" Target="https://www.youtube.com/watch?v=qo-rhl-Y-yA" TargetMode="External"/><Relationship Id="rId416" Type="http://schemas.openxmlformats.org/officeDocument/2006/relationships/hyperlink" Target="https://www.youtube.com/watch?v=Dv5GU9m71YY" TargetMode="External"/><Relationship Id="rId891" Type="http://schemas.openxmlformats.org/officeDocument/2006/relationships/hyperlink" Target="https://www.youtube.com/watch?v=bIMbEMK_ptY" TargetMode="External"/><Relationship Id="rId890" Type="http://schemas.openxmlformats.org/officeDocument/2006/relationships/hyperlink" Target="https://www.youtube.com/watch?v=Kpov3GS6tjM" TargetMode="External"/><Relationship Id="rId411" Type="http://schemas.openxmlformats.org/officeDocument/2006/relationships/hyperlink" Target="https://www.youtube.com/watch?v=9c3alJvHkfg" TargetMode="External"/><Relationship Id="rId895" Type="http://schemas.openxmlformats.org/officeDocument/2006/relationships/hyperlink" Target="https://drive.google.com/file/d/1SRYjrTek5IY-haQ9GjrUAd-OCt2rw5CH/view?usp=drive_link" TargetMode="External"/><Relationship Id="rId410" Type="http://schemas.openxmlformats.org/officeDocument/2006/relationships/hyperlink" Target="https://www.youtube.com/watch?v=sDZDgctzbkI" TargetMode="External"/><Relationship Id="rId894" Type="http://schemas.openxmlformats.org/officeDocument/2006/relationships/hyperlink" Target="https://www.youtube.com/watch?v=H3tRJvB6ddU" TargetMode="External"/><Relationship Id="rId893" Type="http://schemas.openxmlformats.org/officeDocument/2006/relationships/hyperlink" Target="https://www.youtube.com/watch?v=CJzuu_k9Nv0" TargetMode="External"/><Relationship Id="rId892" Type="http://schemas.openxmlformats.org/officeDocument/2006/relationships/hyperlink" Target="https://drive.google.com/file/d/1duNkR_WjAJW5Dws7H0ExBan_IOn1UHMy/view?usp=drive_link" TargetMode="External"/><Relationship Id="rId448" Type="http://schemas.openxmlformats.org/officeDocument/2006/relationships/hyperlink" Target="https://drive.google.com/file/d/1eSED8r9MPio4zaJPM0XmMMxHcvVA9JnW/view?usp=drive_link" TargetMode="External"/><Relationship Id="rId447" Type="http://schemas.openxmlformats.org/officeDocument/2006/relationships/hyperlink" Target="https://www.youtube.com/watch?v=0Lh3hUfHbYk" TargetMode="External"/><Relationship Id="rId446" Type="http://schemas.openxmlformats.org/officeDocument/2006/relationships/hyperlink" Target="https://www.youtube.com/watch?v=AiGGaJfoQ1Y" TargetMode="External"/><Relationship Id="rId445" Type="http://schemas.openxmlformats.org/officeDocument/2006/relationships/hyperlink" Target="https://drive.google.com/file/d/1vCrBbjFDGD0_MkzgKHuz5DNjKrul5aqh/view?usp=drive_link" TargetMode="External"/><Relationship Id="rId449" Type="http://schemas.openxmlformats.org/officeDocument/2006/relationships/hyperlink" Target="https://www.youtube.com/watch?v=AJGrSWxPrd8" TargetMode="External"/><Relationship Id="rId440" Type="http://schemas.openxmlformats.org/officeDocument/2006/relationships/hyperlink" Target="https://www.youtube.com/watch?v=l-g2xEV-z7o" TargetMode="External"/><Relationship Id="rId444" Type="http://schemas.openxmlformats.org/officeDocument/2006/relationships/hyperlink" Target="https://www.youtube.com/watch?v=JJbpOMnkDyM" TargetMode="External"/><Relationship Id="rId443" Type="http://schemas.openxmlformats.org/officeDocument/2006/relationships/hyperlink" Target="https://www.youtube.com/watch?v=4fdEhh6YNE4" TargetMode="External"/><Relationship Id="rId442" Type="http://schemas.openxmlformats.org/officeDocument/2006/relationships/hyperlink" Target="https://drive.google.com/file/d/10rO6nXByooHIUfjluK66Y28MsWq0btVI/view?usp=drive_link" TargetMode="External"/><Relationship Id="rId441" Type="http://schemas.openxmlformats.org/officeDocument/2006/relationships/hyperlink" Target="https://www.youtube.com/watch?v=-yedPKDYlbc" TargetMode="External"/><Relationship Id="rId437" Type="http://schemas.openxmlformats.org/officeDocument/2006/relationships/hyperlink" Target="https://www.youtube.com/watch?v=wCspf85eQQo" TargetMode="External"/><Relationship Id="rId436" Type="http://schemas.openxmlformats.org/officeDocument/2006/relationships/hyperlink" Target="https://drive.google.com/file/d/1SjbxbehOS4DySmbeEokUQswrp3aefwq9/view?usp=drive_link" TargetMode="External"/><Relationship Id="rId435" Type="http://schemas.openxmlformats.org/officeDocument/2006/relationships/hyperlink" Target="https://www.youtube.com/watch?v=vy9XlKoNa8A" TargetMode="External"/><Relationship Id="rId434" Type="http://schemas.openxmlformats.org/officeDocument/2006/relationships/hyperlink" Target="https://www.youtube.com/watch?v=My5SpT9E37c" TargetMode="External"/><Relationship Id="rId439" Type="http://schemas.openxmlformats.org/officeDocument/2006/relationships/hyperlink" Target="https://drive.google.com/file/d/1b9B6yAKjsHUF2878CRWNwuCheKsROctc/view?usp=drive_link" TargetMode="External"/><Relationship Id="rId438" Type="http://schemas.openxmlformats.org/officeDocument/2006/relationships/hyperlink" Target="https://www.youtube.com/watch?v=9mwpdiEA4xE" TargetMode="External"/><Relationship Id="rId433" Type="http://schemas.openxmlformats.org/officeDocument/2006/relationships/hyperlink" Target="https://drive.google.com/file/d/1mVxwTT1lRBYvQMwDK9hxh-eOe7UR8Cf9/view?usp=drive_link" TargetMode="External"/><Relationship Id="rId432" Type="http://schemas.openxmlformats.org/officeDocument/2006/relationships/hyperlink" Target="https://www.youtube.com/watch?v=nC3HVAtzLe0" TargetMode="External"/><Relationship Id="rId431" Type="http://schemas.openxmlformats.org/officeDocument/2006/relationships/hyperlink" Target="https://www.youtube.com/watch?v=lxnAwd8OXaA" TargetMode="External"/><Relationship Id="rId430" Type="http://schemas.openxmlformats.org/officeDocument/2006/relationships/hyperlink" Target="https://drive.google.com/file/d/1tFUaYMcFGRy3hgbNknGgkK6rgYjozzV6/view?usp=drive_link" TargetMode="External"/></Relationships>
</file>

<file path=xl/worksheets/_rels/sheet9.xml.rels><?xml version="1.0" encoding="UTF-8" standalone="yes"?><Relationships xmlns="http://schemas.openxmlformats.org/package/2006/relationships"><Relationship Id="rId392" Type="http://schemas.openxmlformats.org/officeDocument/2006/relationships/hyperlink" Target="https://drive.google.com/file/d/1nEWMtl_-BqyB8HFmo6eRq5O99YoX2Oai/view?usp=drive_link" TargetMode="External"/><Relationship Id="rId391" Type="http://schemas.openxmlformats.org/officeDocument/2006/relationships/hyperlink" Target="https://www.youtube.com/watch?v=wdWILVCHN7E" TargetMode="External"/><Relationship Id="rId390" Type="http://schemas.openxmlformats.org/officeDocument/2006/relationships/hyperlink" Target="https://www.youtube.com/watch?v=0FufW_MZMa4" TargetMode="External"/><Relationship Id="rId1" Type="http://schemas.openxmlformats.org/officeDocument/2006/relationships/hyperlink" Target="https://www.youtube.com/watch?v=dQCsA2cCdvA" TargetMode="External"/><Relationship Id="rId2" Type="http://schemas.openxmlformats.org/officeDocument/2006/relationships/hyperlink" Target="https://www.youtube.com/watch?v=Fy3GqUcVhYs" TargetMode="External"/><Relationship Id="rId3" Type="http://schemas.openxmlformats.org/officeDocument/2006/relationships/hyperlink" Target="https://drive.google.com/file/d/1ucwABmzeX6SKSVlJ16unYVELMjupA9-6/view?usp=drive_link" TargetMode="External"/><Relationship Id="rId4" Type="http://schemas.openxmlformats.org/officeDocument/2006/relationships/hyperlink" Target="https://www.youtube.com/watch?v=6o4WL5jlpn0" TargetMode="External"/><Relationship Id="rId9" Type="http://schemas.openxmlformats.org/officeDocument/2006/relationships/hyperlink" Target="https://drive.google.com/file/d/1zcTGMOUSiS8PLd1AwvHzz3epvYMFFy_h/view?usp=drive_link" TargetMode="External"/><Relationship Id="rId385" Type="http://schemas.openxmlformats.org/officeDocument/2006/relationships/hyperlink" Target="https://www.youtube.com/watch?v=JjzIWIoZ5Uw" TargetMode="External"/><Relationship Id="rId384" Type="http://schemas.openxmlformats.org/officeDocument/2006/relationships/hyperlink" Target="https://www.youtube.com/watch?v=1JudNLK1-Ck" TargetMode="External"/><Relationship Id="rId383" Type="http://schemas.openxmlformats.org/officeDocument/2006/relationships/hyperlink" Target="https://drive.google.com/file/d/1WDKz_lnEEltIAgB4iAzru1AJZL-t-c7a/view?usp=drive_link" TargetMode="External"/><Relationship Id="rId382" Type="http://schemas.openxmlformats.org/officeDocument/2006/relationships/hyperlink" Target="https://www.youtube.com/watch?v=hylKxtb91EA" TargetMode="External"/><Relationship Id="rId5" Type="http://schemas.openxmlformats.org/officeDocument/2006/relationships/hyperlink" Target="https://www.youtube.com/watch?v=54lKwWWL2Gc" TargetMode="External"/><Relationship Id="rId389" Type="http://schemas.openxmlformats.org/officeDocument/2006/relationships/hyperlink" Target="https://drive.google.com/file/d/1A_R6z17v-i9yBL7sqBtWKUYnEOonP3T2/view?usp=drive_link" TargetMode="External"/><Relationship Id="rId6" Type="http://schemas.openxmlformats.org/officeDocument/2006/relationships/hyperlink" Target="https://drive.google.com/file/d/1UYNNMMiMzj0RJHNC1EKfmUt82KSFoM-W/view?usp=drive_link" TargetMode="External"/><Relationship Id="rId388" Type="http://schemas.openxmlformats.org/officeDocument/2006/relationships/hyperlink" Target="https://www.youtube.com/watch?v=0QiWCMXlyFk" TargetMode="External"/><Relationship Id="rId7" Type="http://schemas.openxmlformats.org/officeDocument/2006/relationships/hyperlink" Target="https://www.youtube.com/watch?v=HGg_WiaSr4U" TargetMode="External"/><Relationship Id="rId387" Type="http://schemas.openxmlformats.org/officeDocument/2006/relationships/hyperlink" Target="https://www.youtube.com/watch?v=EOnlvbWjFOE" TargetMode="External"/><Relationship Id="rId8" Type="http://schemas.openxmlformats.org/officeDocument/2006/relationships/hyperlink" Target="https://www.youtube.com/watch?v=x7RmCrQe3Ic" TargetMode="External"/><Relationship Id="rId386" Type="http://schemas.openxmlformats.org/officeDocument/2006/relationships/hyperlink" Target="https://drive.google.com/file/d/1vU2STwNnsV_RRQqrpPbeLNhD7NH-y8dQ/view?usp=drive_link" TargetMode="External"/><Relationship Id="rId381" Type="http://schemas.openxmlformats.org/officeDocument/2006/relationships/hyperlink" Target="https://www.youtube.com/watch?v=N-mAEwzCwMM" TargetMode="External"/><Relationship Id="rId380" Type="http://schemas.openxmlformats.org/officeDocument/2006/relationships/hyperlink" Target="https://drive.google.com/file/d/13bzvO5RHdX78fCapBb-cfDUli7yVB2OI/view?usp=drive_link" TargetMode="External"/><Relationship Id="rId379" Type="http://schemas.openxmlformats.org/officeDocument/2006/relationships/hyperlink" Target="https://www.youtube.com/watch?v=NWKLeknfeM0" TargetMode="External"/><Relationship Id="rId374" Type="http://schemas.openxmlformats.org/officeDocument/2006/relationships/hyperlink" Target="https://drive.google.com/file/d/1EE9M7BUVoyHp1QXwFNmEPKSui80v9VG_/view?usp=drive_link" TargetMode="External"/><Relationship Id="rId373" Type="http://schemas.openxmlformats.org/officeDocument/2006/relationships/hyperlink" Target="https://www.youtube.com/watch?v=AhCsBNU1IaQ" TargetMode="External"/><Relationship Id="rId372" Type="http://schemas.openxmlformats.org/officeDocument/2006/relationships/hyperlink" Target="https://www.youtube.com/watch?v=Y2B6j7poiKI" TargetMode="External"/><Relationship Id="rId371" Type="http://schemas.openxmlformats.org/officeDocument/2006/relationships/hyperlink" Target="https://drive.google.com/file/d/1PJsM9-w-Ytp0JGEyWKTD0mqRe_xgcWKb/view?usp=drive_link" TargetMode="External"/><Relationship Id="rId378" Type="http://schemas.openxmlformats.org/officeDocument/2006/relationships/hyperlink" Target="https://www.youtube.com/watch?v=1qifvZnpKjU" TargetMode="External"/><Relationship Id="rId377" Type="http://schemas.openxmlformats.org/officeDocument/2006/relationships/hyperlink" Target="https://drive.google.com/file/d/1EkKJ2NY7bjWAHlOVxrNZp0Kbgv9N1E0j/view?usp=drive_link" TargetMode="External"/><Relationship Id="rId376" Type="http://schemas.openxmlformats.org/officeDocument/2006/relationships/hyperlink" Target="https://www.youtube.com/watch?v=A83LMqrVNV4" TargetMode="External"/><Relationship Id="rId375" Type="http://schemas.openxmlformats.org/officeDocument/2006/relationships/hyperlink" Target="https://www.youtube.com/watch?v=_T60pBGcoQU" TargetMode="External"/><Relationship Id="rId396" Type="http://schemas.openxmlformats.org/officeDocument/2006/relationships/hyperlink" Target="https://www.youtube.com/watch?v=a_Y9wBQ610o" TargetMode="External"/><Relationship Id="rId395" Type="http://schemas.openxmlformats.org/officeDocument/2006/relationships/hyperlink" Target="https://drive.google.com/file/d/1j5Gu2cpN1Cb2-SWJH4Z0dsVZGPYinWIZ/view?usp=drive_link" TargetMode="External"/><Relationship Id="rId394" Type="http://schemas.openxmlformats.org/officeDocument/2006/relationships/hyperlink" Target="https://www.youtube.com/watch?v=UbsT-G35YuY" TargetMode="External"/><Relationship Id="rId393" Type="http://schemas.openxmlformats.org/officeDocument/2006/relationships/hyperlink" Target="https://www.youtube.com/watch?v=CNP-dCQ-Cmg" TargetMode="External"/><Relationship Id="rId399" Type="http://schemas.openxmlformats.org/officeDocument/2006/relationships/hyperlink" Target="https://www.youtube.com/watch?v=TsoAA7zOyj8" TargetMode="External"/><Relationship Id="rId398" Type="http://schemas.openxmlformats.org/officeDocument/2006/relationships/hyperlink" Target="https://drive.google.com/file/d/1JMffWOvim8qbz6QgMgqtHtYt98H46njK/view?usp=drive_link" TargetMode="External"/><Relationship Id="rId397" Type="http://schemas.openxmlformats.org/officeDocument/2006/relationships/hyperlink" Target="https://www.youtube.com/watch?v=uoE_QD7JZOU" TargetMode="External"/><Relationship Id="rId808" Type="http://schemas.openxmlformats.org/officeDocument/2006/relationships/hyperlink" Target="https://www.youtube.com/watch?v=e_HJIybYfO4" TargetMode="External"/><Relationship Id="rId807" Type="http://schemas.openxmlformats.org/officeDocument/2006/relationships/hyperlink" Target="https://www.youtube.com/watch?v=04gQ0bQu6xk" TargetMode="External"/><Relationship Id="rId806" Type="http://schemas.openxmlformats.org/officeDocument/2006/relationships/hyperlink" Target="https://drive.google.com/file/d/1Tmu3vSbP8zfcD-lz9iKCi0OsB_w72esu/view?usp=drive_link" TargetMode="External"/><Relationship Id="rId805" Type="http://schemas.openxmlformats.org/officeDocument/2006/relationships/hyperlink" Target="https://www.youtube.com/watch?v=fyNKRaC24rI" TargetMode="External"/><Relationship Id="rId809" Type="http://schemas.openxmlformats.org/officeDocument/2006/relationships/hyperlink" Target="https://drive.google.com/file/d/1m7-0FZ2i4_d6zWQv5dRJMnHj8U5HFr8k/view?usp=drive_link" TargetMode="External"/><Relationship Id="rId800" Type="http://schemas.openxmlformats.org/officeDocument/2006/relationships/hyperlink" Target="https://drive.google.com/file/d/1BQivRjYnmpWhwLMXIi1P1u76nqgzxNmB/view?usp=drive_link" TargetMode="External"/><Relationship Id="rId804" Type="http://schemas.openxmlformats.org/officeDocument/2006/relationships/hyperlink" Target="https://www.youtube.com/watch?v=s9HPNwXd9fk" TargetMode="External"/><Relationship Id="rId803" Type="http://schemas.openxmlformats.org/officeDocument/2006/relationships/hyperlink" Target="https://drive.google.com/file/d/1KH27Qk45pGMQTk99bIgxsrE4DVAgxHou/view?usp=drive_link" TargetMode="External"/><Relationship Id="rId802" Type="http://schemas.openxmlformats.org/officeDocument/2006/relationships/hyperlink" Target="https://www.youtube.com/watch?v=KWBao8Wy048" TargetMode="External"/><Relationship Id="rId801" Type="http://schemas.openxmlformats.org/officeDocument/2006/relationships/hyperlink" Target="https://www.youtube.com/watch?v=mMCcBsSAlF4" TargetMode="External"/><Relationship Id="rId40" Type="http://schemas.openxmlformats.org/officeDocument/2006/relationships/hyperlink" Target="https://www.youtube.com/watch?v=6G1evL7ELwE" TargetMode="External"/><Relationship Id="rId42" Type="http://schemas.openxmlformats.org/officeDocument/2006/relationships/hyperlink" Target="https://drive.google.com/file/d/1qi0CXYNt_JiWZR3XIZAMOo3zT9o3wfg1/view?usp=drive_link" TargetMode="External"/><Relationship Id="rId41" Type="http://schemas.openxmlformats.org/officeDocument/2006/relationships/hyperlink" Target="https://www.youtube.com/watch?v=S_WLM37bM3I" TargetMode="External"/><Relationship Id="rId44" Type="http://schemas.openxmlformats.org/officeDocument/2006/relationships/hyperlink" Target="https://www.youtube.com/watch?v=4yVLwderGsA" TargetMode="External"/><Relationship Id="rId43" Type="http://schemas.openxmlformats.org/officeDocument/2006/relationships/hyperlink" Target="https://www.youtube.com/watch?v=lCvBp73ZJ-A" TargetMode="External"/><Relationship Id="rId46" Type="http://schemas.openxmlformats.org/officeDocument/2006/relationships/hyperlink" Target="https://www.youtube.com/watch?v=Ezp8F7XJHWE" TargetMode="External"/><Relationship Id="rId45" Type="http://schemas.openxmlformats.org/officeDocument/2006/relationships/hyperlink" Target="https://drive.google.com/file/d/1995EA9EqB5KlB9bh6uicIZK1qFLyFFXY/view?usp=drive_link" TargetMode="External"/><Relationship Id="rId745" Type="http://schemas.openxmlformats.org/officeDocument/2006/relationships/hyperlink" Target="https://www.youtube.com/watch?v=HUKQsE7bAfs" TargetMode="External"/><Relationship Id="rId744" Type="http://schemas.openxmlformats.org/officeDocument/2006/relationships/hyperlink" Target="https://www.youtube.com/watch?v=SakyW8-iu_Y" TargetMode="External"/><Relationship Id="rId743" Type="http://schemas.openxmlformats.org/officeDocument/2006/relationships/hyperlink" Target="https://drive.google.com/file/d/1u7YwhLbi1kHTKe1YAAtFinqdi4FbrIrt/view?usp=drive_link" TargetMode="External"/><Relationship Id="rId742" Type="http://schemas.openxmlformats.org/officeDocument/2006/relationships/hyperlink" Target="https://www.youtube.com/watch?v=xWL6cZRIOrk" TargetMode="External"/><Relationship Id="rId749" Type="http://schemas.openxmlformats.org/officeDocument/2006/relationships/hyperlink" Target="https://drive.google.com/file/d/134C0xi9tNv9mN6Af2emGCkZ9RjEB7kOT/view?usp=drive_link" TargetMode="External"/><Relationship Id="rId748" Type="http://schemas.openxmlformats.org/officeDocument/2006/relationships/hyperlink" Target="https://www.youtube.com/watch?v=7LY3K9q5kzM" TargetMode="External"/><Relationship Id="rId747" Type="http://schemas.openxmlformats.org/officeDocument/2006/relationships/hyperlink" Target="https://www.youtube.com/watch?v=Fr500MTBFKk" TargetMode="External"/><Relationship Id="rId746" Type="http://schemas.openxmlformats.org/officeDocument/2006/relationships/hyperlink" Target="https://drive.google.com/file/d/1rAXNZ2RKtYcgEHA7kNq7Dbd5b_M_TMCk/view?usp=drive_link" TargetMode="External"/><Relationship Id="rId48" Type="http://schemas.openxmlformats.org/officeDocument/2006/relationships/hyperlink" Target="https://drive.google.com/file/d/1sjk4NLIwD9z0EvK2t0cDk330SFvhyOZC/view?usp=drive_link" TargetMode="External"/><Relationship Id="rId47" Type="http://schemas.openxmlformats.org/officeDocument/2006/relationships/hyperlink" Target="https://www.youtube.com/watch?v=zHqDoFK3gd8" TargetMode="External"/><Relationship Id="rId49" Type="http://schemas.openxmlformats.org/officeDocument/2006/relationships/hyperlink" Target="https://www.youtube.com/watch?v=acA5iF1zrDI" TargetMode="External"/><Relationship Id="rId741" Type="http://schemas.openxmlformats.org/officeDocument/2006/relationships/hyperlink" Target="https://www.youtube.com/watch?v=D3FN3jLlT54" TargetMode="External"/><Relationship Id="rId740" Type="http://schemas.openxmlformats.org/officeDocument/2006/relationships/hyperlink" Target="https://drive.google.com/file/d/1B8KUyJpwjAIuUL3C9ckFg0Unh3iQfChy/view?usp=drive_link" TargetMode="External"/><Relationship Id="rId31" Type="http://schemas.openxmlformats.org/officeDocument/2006/relationships/hyperlink" Target="https://www.youtube.com/watch?v=Y3ATc9he254" TargetMode="External"/><Relationship Id="rId30" Type="http://schemas.openxmlformats.org/officeDocument/2006/relationships/hyperlink" Target="https://drive.google.com/file/d/1CKUz9jZn4zryb2ZRTPclpJf65wlN3KHm/view?usp=drive_link" TargetMode="External"/><Relationship Id="rId33" Type="http://schemas.openxmlformats.org/officeDocument/2006/relationships/hyperlink" Target="https://drive.google.com/file/d/1PVV8iCcKaufrr5Yha4vLfISR6eABPgDM/view?usp=drive_link" TargetMode="External"/><Relationship Id="rId32" Type="http://schemas.openxmlformats.org/officeDocument/2006/relationships/hyperlink" Target="https://www.youtube.com/watch?v=pZipnvdnzGM" TargetMode="External"/><Relationship Id="rId35" Type="http://schemas.openxmlformats.org/officeDocument/2006/relationships/hyperlink" Target="https://www.youtube.com/watch?v=o2BjxmPCTvk" TargetMode="External"/><Relationship Id="rId34" Type="http://schemas.openxmlformats.org/officeDocument/2006/relationships/hyperlink" Target="https://www.youtube.com/watch?v=_eEONOJHnEs" TargetMode="External"/><Relationship Id="rId739" Type="http://schemas.openxmlformats.org/officeDocument/2006/relationships/hyperlink" Target="https://www.youtube.com/watch?v=P_xuAkpPROg" TargetMode="External"/><Relationship Id="rId734" Type="http://schemas.openxmlformats.org/officeDocument/2006/relationships/hyperlink" Target="https://drive.google.com/file/d/1HdPbFJ129Pbepaa606TgWGPWBTTYhL-7/view?usp=drive_link" TargetMode="External"/><Relationship Id="rId733" Type="http://schemas.openxmlformats.org/officeDocument/2006/relationships/hyperlink" Target="https://www.youtube.com/watch?v=fsO9CIgRrAk" TargetMode="External"/><Relationship Id="rId732" Type="http://schemas.openxmlformats.org/officeDocument/2006/relationships/hyperlink" Target="https://www.youtube.com/watch?v=q25gB6uTnUA" TargetMode="External"/><Relationship Id="rId731" Type="http://schemas.openxmlformats.org/officeDocument/2006/relationships/hyperlink" Target="https://drive.google.com/file/d/178KW9eQVUZLERt-MK2nfjvPihjID9vVg/view?usp=drive_link" TargetMode="External"/><Relationship Id="rId738" Type="http://schemas.openxmlformats.org/officeDocument/2006/relationships/hyperlink" Target="https://www.youtube.com/watch?v=sFUf2tYUDLY" TargetMode="External"/><Relationship Id="rId737" Type="http://schemas.openxmlformats.org/officeDocument/2006/relationships/hyperlink" Target="https://drive.google.com/file/d/1u8IiRuivA4n5O8r8jTFTuBXB55RNGwkm/view?usp=drive_link" TargetMode="External"/><Relationship Id="rId736" Type="http://schemas.openxmlformats.org/officeDocument/2006/relationships/hyperlink" Target="https://www.youtube.com/watch?v=C_kedVRMu78" TargetMode="External"/><Relationship Id="rId735" Type="http://schemas.openxmlformats.org/officeDocument/2006/relationships/hyperlink" Target="https://www.youtube.com/watch?v=hOdytoKyoZU" TargetMode="External"/><Relationship Id="rId37" Type="http://schemas.openxmlformats.org/officeDocument/2006/relationships/hyperlink" Target="https://www.youtube.com/watch?v=gjKmQ501sAg" TargetMode="External"/><Relationship Id="rId36" Type="http://schemas.openxmlformats.org/officeDocument/2006/relationships/hyperlink" Target="https://drive.google.com/file/d/1fzhhzSGv3hX-cw5oQ0YCKrYH-EHVMGj_/view?usp=drive_link" TargetMode="External"/><Relationship Id="rId39" Type="http://schemas.openxmlformats.org/officeDocument/2006/relationships/hyperlink" Target="https://drive.google.com/file/d/1LdP0h8KOotJeOPaAMqyspOkH9Jb1ENof/view?usp=drive_link" TargetMode="External"/><Relationship Id="rId38" Type="http://schemas.openxmlformats.org/officeDocument/2006/relationships/hyperlink" Target="https://www.youtube.com/watch?v=bNea9j4fCCk" TargetMode="External"/><Relationship Id="rId730" Type="http://schemas.openxmlformats.org/officeDocument/2006/relationships/hyperlink" Target="https://www.youtube.com/watch?v=zU3qHnlr7l0" TargetMode="External"/><Relationship Id="rId20" Type="http://schemas.openxmlformats.org/officeDocument/2006/relationships/hyperlink" Target="https://www.youtube.com/watch?v=imJ4BXHAxe8" TargetMode="External"/><Relationship Id="rId22" Type="http://schemas.openxmlformats.org/officeDocument/2006/relationships/hyperlink" Target="https://www.youtube.com/watch?v=rMuj2MGeIAc" TargetMode="External"/><Relationship Id="rId21" Type="http://schemas.openxmlformats.org/officeDocument/2006/relationships/hyperlink" Target="https://drive.google.com/file/d/1e2qD_qbXC0DBWxxm20pv6N4Lo_cy7Xlg/view?usp=drive_link" TargetMode="External"/><Relationship Id="rId24" Type="http://schemas.openxmlformats.org/officeDocument/2006/relationships/hyperlink" Target="https://drive.google.com/file/d/1mOqUCSb_Qba--ACHaBg64LDaJwkfMtEc/view?usp=drive_link" TargetMode="External"/><Relationship Id="rId23" Type="http://schemas.openxmlformats.org/officeDocument/2006/relationships/hyperlink" Target="https://www.youtube.com/watch?v=_29qO3pMv0c" TargetMode="External"/><Relationship Id="rId767" Type="http://schemas.openxmlformats.org/officeDocument/2006/relationships/hyperlink" Target="https://drive.google.com/file/d/17XwpiC2gjdMdq2njNgP-eI2M2iAK_yun/view?usp=drive_link" TargetMode="External"/><Relationship Id="rId766" Type="http://schemas.openxmlformats.org/officeDocument/2006/relationships/hyperlink" Target="https://www.youtube.com/watch?v=GRyIVMIxQUo" TargetMode="External"/><Relationship Id="rId765" Type="http://schemas.openxmlformats.org/officeDocument/2006/relationships/hyperlink" Target="https://www.youtube.com/watch?v=y-emlY6DBH8" TargetMode="External"/><Relationship Id="rId764" Type="http://schemas.openxmlformats.org/officeDocument/2006/relationships/hyperlink" Target="https://drive.google.com/file/d/1dYGd1IVyPBehxwdiwQvreC7U99n0kcNm/view?usp=drive_link" TargetMode="External"/><Relationship Id="rId769" Type="http://schemas.openxmlformats.org/officeDocument/2006/relationships/hyperlink" Target="https://www.youtube.com/watch?v=8OqZKlWfdxU" TargetMode="External"/><Relationship Id="rId768" Type="http://schemas.openxmlformats.org/officeDocument/2006/relationships/hyperlink" Target="https://www.youtube.com/watch?v=p42z8O9wFD4" TargetMode="External"/><Relationship Id="rId26" Type="http://schemas.openxmlformats.org/officeDocument/2006/relationships/hyperlink" Target="https://www.youtube.com/watch?v=NIzdGdMKkJQ" TargetMode="External"/><Relationship Id="rId25" Type="http://schemas.openxmlformats.org/officeDocument/2006/relationships/hyperlink" Target="https://www.youtube.com/watch?v=ceWyayKg3QY" TargetMode="External"/><Relationship Id="rId28" Type="http://schemas.openxmlformats.org/officeDocument/2006/relationships/hyperlink" Target="https://www.youtube.com/watch?v=N6IAzlugWw0" TargetMode="External"/><Relationship Id="rId27" Type="http://schemas.openxmlformats.org/officeDocument/2006/relationships/hyperlink" Target="https://drive.google.com/open?id=1MxorUQpyCk9-i42PD4jr5paj-JGgqgYI&amp;usp=drive_copy" TargetMode="External"/><Relationship Id="rId763" Type="http://schemas.openxmlformats.org/officeDocument/2006/relationships/hyperlink" Target="https://www.youtube.com/watch?v=kid14aCyL2Y" TargetMode="External"/><Relationship Id="rId29" Type="http://schemas.openxmlformats.org/officeDocument/2006/relationships/hyperlink" Target="https://www.youtube.com/watch?v=6yyL333hcHg" TargetMode="External"/><Relationship Id="rId762" Type="http://schemas.openxmlformats.org/officeDocument/2006/relationships/hyperlink" Target="https://www.youtube.com/watch?v=hCloCHwrJdQ" TargetMode="External"/><Relationship Id="rId761" Type="http://schemas.openxmlformats.org/officeDocument/2006/relationships/hyperlink" Target="https://drive.google.com/file/d/1FS9ong9fOlTrRih9wsnZ6lfpH2uySpdn/view?usp=drive_link" TargetMode="External"/><Relationship Id="rId760" Type="http://schemas.openxmlformats.org/officeDocument/2006/relationships/hyperlink" Target="https://www.youtube.com/watch?v=6qahMcIUwf4" TargetMode="External"/><Relationship Id="rId11" Type="http://schemas.openxmlformats.org/officeDocument/2006/relationships/hyperlink" Target="https://www.youtube.com/watch?v=EfOB9Jt6xYM" TargetMode="External"/><Relationship Id="rId10" Type="http://schemas.openxmlformats.org/officeDocument/2006/relationships/hyperlink" Target="https://www.youtube.com/watch?v=78QUeXVKiJ4" TargetMode="External"/><Relationship Id="rId13" Type="http://schemas.openxmlformats.org/officeDocument/2006/relationships/hyperlink" Target="https://www.youtube.com/watch?v=hI4v7v8AdfI" TargetMode="External"/><Relationship Id="rId12" Type="http://schemas.openxmlformats.org/officeDocument/2006/relationships/hyperlink" Target="https://drive.google.com/file/d/1X-qm7gUQapDemWvuV5GYuQJoNNy0dRJX/view?usp=drive_link" TargetMode="External"/><Relationship Id="rId756" Type="http://schemas.openxmlformats.org/officeDocument/2006/relationships/hyperlink" Target="https://www.youtube.com/watch?v=YrpfVlMbisc" TargetMode="External"/><Relationship Id="rId755" Type="http://schemas.openxmlformats.org/officeDocument/2006/relationships/hyperlink" Target="https://drive.google.com/file/d/1JblF8BfMIBEA-GYN1DWXHadqOCzrth0V/view?usp=drive_link" TargetMode="External"/><Relationship Id="rId754" Type="http://schemas.openxmlformats.org/officeDocument/2006/relationships/hyperlink" Target="https://www.youtube.com/watch?v=tILuC_x8_jM" TargetMode="External"/><Relationship Id="rId753" Type="http://schemas.openxmlformats.org/officeDocument/2006/relationships/hyperlink" Target="https://www.youtube.com/watch?v=YFbD5XlBfQs" TargetMode="External"/><Relationship Id="rId759" Type="http://schemas.openxmlformats.org/officeDocument/2006/relationships/hyperlink" Target="https://www.youtube.com/watch?v=h_jk8NN2MlE" TargetMode="External"/><Relationship Id="rId758" Type="http://schemas.openxmlformats.org/officeDocument/2006/relationships/hyperlink" Target="https://drive.google.com/file/d/18y96Av5EhLktZGJdt9UnS8BagbMSOGOC/view?usp=drive_link" TargetMode="External"/><Relationship Id="rId757" Type="http://schemas.openxmlformats.org/officeDocument/2006/relationships/hyperlink" Target="https://www.youtube.com/watch?v=kFz6jEdUB9c" TargetMode="External"/><Relationship Id="rId15" Type="http://schemas.openxmlformats.org/officeDocument/2006/relationships/hyperlink" Target="https://drive.google.com/file/d/1jY1nFPiJYRGEH3Qe9HcByDnS3Y7e6xEF/view?usp=drive_link" TargetMode="External"/><Relationship Id="rId14" Type="http://schemas.openxmlformats.org/officeDocument/2006/relationships/hyperlink" Target="https://www.youtube.com/watch?v=Ic5bfmgZrf0" TargetMode="External"/><Relationship Id="rId17" Type="http://schemas.openxmlformats.org/officeDocument/2006/relationships/hyperlink" Target="https://www.youtube.com/watch?v=txUIkn5tCu8" TargetMode="External"/><Relationship Id="rId16" Type="http://schemas.openxmlformats.org/officeDocument/2006/relationships/hyperlink" Target="https://www.youtube.com/watch?v=TBNCqRCsSvY" TargetMode="External"/><Relationship Id="rId19" Type="http://schemas.openxmlformats.org/officeDocument/2006/relationships/hyperlink" Target="https://www.youtube.com/watch?v=oda2K4IFBaE" TargetMode="External"/><Relationship Id="rId752" Type="http://schemas.openxmlformats.org/officeDocument/2006/relationships/hyperlink" Target="https://drive.google.com/file/d/1mWWhSNVfNhJsEuGZvU4v3rR4xuPxHApn/view?usp=drive_link" TargetMode="External"/><Relationship Id="rId18" Type="http://schemas.openxmlformats.org/officeDocument/2006/relationships/hyperlink" Target="https://drive.google.com/file/d/1HZ24CIh_0ZP5gCI2dUaEaFYyRwpuVm3-/view?usp=drive_link" TargetMode="External"/><Relationship Id="rId751" Type="http://schemas.openxmlformats.org/officeDocument/2006/relationships/hyperlink" Target="https://www.youtube.com/watch?v=joL5mKkkMc8" TargetMode="External"/><Relationship Id="rId750" Type="http://schemas.openxmlformats.org/officeDocument/2006/relationships/hyperlink" Target="https://www.youtube.com/watch?v=hUJuItynCQc" TargetMode="External"/><Relationship Id="rId84" Type="http://schemas.openxmlformats.org/officeDocument/2006/relationships/hyperlink" Target="https://drive.google.com/file/d/1RYLLbjMIgUkJF5gKkhD0zDn5DNZAWn9a/view?usp=drive_link" TargetMode="External"/><Relationship Id="rId83" Type="http://schemas.openxmlformats.org/officeDocument/2006/relationships/hyperlink" Target="https://www.youtube.com/watch?v=RhMT2dlDKB0" TargetMode="External"/><Relationship Id="rId86" Type="http://schemas.openxmlformats.org/officeDocument/2006/relationships/hyperlink" Target="https://www.youtube.com/watch?v=yXSTKNuy76s" TargetMode="External"/><Relationship Id="rId85" Type="http://schemas.openxmlformats.org/officeDocument/2006/relationships/hyperlink" Target="https://www.youtube.com/watch?v=zopoN2i7ALQ" TargetMode="External"/><Relationship Id="rId88" Type="http://schemas.openxmlformats.org/officeDocument/2006/relationships/hyperlink" Target="https://www.youtube.com/watch?v=1Dk0_-fyyDI" TargetMode="External"/><Relationship Id="rId87" Type="http://schemas.openxmlformats.org/officeDocument/2006/relationships/hyperlink" Target="https://drive.google.com/file/d/14rZ83H-B9kxul0M9GvpWRgUyqqmjiGvx/view?usp=drive_link" TargetMode="External"/><Relationship Id="rId89" Type="http://schemas.openxmlformats.org/officeDocument/2006/relationships/hyperlink" Target="https://www.youtube.com/watch?v=G6GZvcHf5j8" TargetMode="External"/><Relationship Id="rId709" Type="http://schemas.openxmlformats.org/officeDocument/2006/relationships/hyperlink" Target="https://www.youtube.com/watch?v=vWgBg86MBOk" TargetMode="External"/><Relationship Id="rId708" Type="http://schemas.openxmlformats.org/officeDocument/2006/relationships/hyperlink" Target="https://www.youtube.com/watch?v=frvv37WJjm4" TargetMode="External"/><Relationship Id="rId707" Type="http://schemas.openxmlformats.org/officeDocument/2006/relationships/hyperlink" Target="https://drive.google.com/file/d/124toou3QySNq_LyjeJXvx9vnRYeBJaiw/view?usp=drive_link" TargetMode="External"/><Relationship Id="rId706" Type="http://schemas.openxmlformats.org/officeDocument/2006/relationships/hyperlink" Target="https://www.youtube.com/watch?v=JVjwhqeVbPM" TargetMode="External"/><Relationship Id="rId80" Type="http://schemas.openxmlformats.org/officeDocument/2006/relationships/hyperlink" Target="https://www.youtube.com/watch?v=rYdPEqqvtK8" TargetMode="External"/><Relationship Id="rId82" Type="http://schemas.openxmlformats.org/officeDocument/2006/relationships/hyperlink" Target="https://www.youtube.com/watch?v=OPAvXQsPCqQ" TargetMode="External"/><Relationship Id="rId81" Type="http://schemas.openxmlformats.org/officeDocument/2006/relationships/hyperlink" Target="https://drive.google.com/file/d/10t1LEHuDgcaJUBO2Hqt5-Iw_OjnLHXsV/view?usp=drive_link" TargetMode="External"/><Relationship Id="rId701" Type="http://schemas.openxmlformats.org/officeDocument/2006/relationships/hyperlink" Target="https://drive.google.com/file/d/1CeHAq_0it_g9C115FJfQvqRvVfVC8SuY/view?usp=drive_link" TargetMode="External"/><Relationship Id="rId700" Type="http://schemas.openxmlformats.org/officeDocument/2006/relationships/hyperlink" Target="https://www.youtube.com/watch?v=_qffvL-tcA4" TargetMode="External"/><Relationship Id="rId705" Type="http://schemas.openxmlformats.org/officeDocument/2006/relationships/hyperlink" Target="https://www.youtube.com/watch?v=Ya-3XHBWDqs" TargetMode="External"/><Relationship Id="rId704" Type="http://schemas.openxmlformats.org/officeDocument/2006/relationships/hyperlink" Target="https://drive.google.com/file/d/15evPPYJfO4wLHISMLrkM--9sIZX2IDke/view?usp=drive_link" TargetMode="External"/><Relationship Id="rId703" Type="http://schemas.openxmlformats.org/officeDocument/2006/relationships/hyperlink" Target="https://www.youtube.com/watch?v=zU8aGjoART0" TargetMode="External"/><Relationship Id="rId702" Type="http://schemas.openxmlformats.org/officeDocument/2006/relationships/hyperlink" Target="https://www.youtube.com/watch?v=bL7yQRbYJCo" TargetMode="External"/><Relationship Id="rId73" Type="http://schemas.openxmlformats.org/officeDocument/2006/relationships/hyperlink" Target="https://www.youtube.com/watch?v=7udSVZ7bDb8" TargetMode="External"/><Relationship Id="rId72" Type="http://schemas.openxmlformats.org/officeDocument/2006/relationships/hyperlink" Target="https://drive.google.com/file/d/1HKcM4CZTTMP4X5Xb63oRE7B3TAWAwNgA/view?usp=drive_link" TargetMode="External"/><Relationship Id="rId75" Type="http://schemas.openxmlformats.org/officeDocument/2006/relationships/hyperlink" Target="https://drive.google.com/file/d/1vCEhTKOTqKrDRq3L8R6SIuBis1Oo7B2u/view?usp=drive_link" TargetMode="External"/><Relationship Id="rId74" Type="http://schemas.openxmlformats.org/officeDocument/2006/relationships/hyperlink" Target="https://www.youtube.com/watch?v=UA91UAqdtqE" TargetMode="External"/><Relationship Id="rId77" Type="http://schemas.openxmlformats.org/officeDocument/2006/relationships/hyperlink" Target="https://www.youtube.com/watch?v=2Qs_1bpGkQ4" TargetMode="External"/><Relationship Id="rId76" Type="http://schemas.openxmlformats.org/officeDocument/2006/relationships/hyperlink" Target="https://www.youtube.com/watch?v=nv2kfBFkv4s" TargetMode="External"/><Relationship Id="rId79" Type="http://schemas.openxmlformats.org/officeDocument/2006/relationships/hyperlink" Target="https://www.youtube.com/watch?v=O5gN-IK6uKs" TargetMode="External"/><Relationship Id="rId78" Type="http://schemas.openxmlformats.org/officeDocument/2006/relationships/hyperlink" Target="https://drive.google.com/file/d/1pzsZxWaZCfZgauVb-4ivISTOQzbwe9U1/view?usp=drive_link" TargetMode="External"/><Relationship Id="rId71" Type="http://schemas.openxmlformats.org/officeDocument/2006/relationships/hyperlink" Target="https://www.youtube.com/watch?v=KtJ0bgv-4No" TargetMode="External"/><Relationship Id="rId70" Type="http://schemas.openxmlformats.org/officeDocument/2006/relationships/hyperlink" Target="https://www.youtube.com/watch?v=78QUeXVKiJ4" TargetMode="External"/><Relationship Id="rId62" Type="http://schemas.openxmlformats.org/officeDocument/2006/relationships/hyperlink" Target="https://www.youtube.com/watch?v=W0ifwD1BnY0" TargetMode="External"/><Relationship Id="rId61" Type="http://schemas.openxmlformats.org/officeDocument/2006/relationships/hyperlink" Target="https://www.youtube.com/watch?v=O9lL2KStW9s" TargetMode="External"/><Relationship Id="rId64" Type="http://schemas.openxmlformats.org/officeDocument/2006/relationships/hyperlink" Target="https://www.youtube.com/watch?v=662koqcIXSk" TargetMode="External"/><Relationship Id="rId63" Type="http://schemas.openxmlformats.org/officeDocument/2006/relationships/hyperlink" Target="https://drive.google.com/file/d/1Esp_7a4yHRkAiebNM4G0xjbKhPnNCZcQ/view?usp=drive_link" TargetMode="External"/><Relationship Id="rId66" Type="http://schemas.openxmlformats.org/officeDocument/2006/relationships/hyperlink" Target="https://drive.google.com/file/d/1B-lqU2mEWByRfpvBsOgVCX_beNJZE8B7/view?usp=drive_link" TargetMode="External"/><Relationship Id="rId65" Type="http://schemas.openxmlformats.org/officeDocument/2006/relationships/hyperlink" Target="https://www.youtube.com/watch?v=SORrzBS6B58" TargetMode="External"/><Relationship Id="rId68" Type="http://schemas.openxmlformats.org/officeDocument/2006/relationships/hyperlink" Target="https://www.youtube.com/watch?v=cKqYFD5TZKk" TargetMode="External"/><Relationship Id="rId67" Type="http://schemas.openxmlformats.org/officeDocument/2006/relationships/hyperlink" Target="https://www.youtube.com/watch?v=MODnIkQvyz0" TargetMode="External"/><Relationship Id="rId729" Type="http://schemas.openxmlformats.org/officeDocument/2006/relationships/hyperlink" Target="https://www.youtube.com/watch?v=IKHVpABUSDs" TargetMode="External"/><Relationship Id="rId728" Type="http://schemas.openxmlformats.org/officeDocument/2006/relationships/hyperlink" Target="https://drive.google.com/file/d/1zBHdyE8zFwO2FpXn3GPDo_zfwx2gxZDu/view?usp=drive_link" TargetMode="External"/><Relationship Id="rId60" Type="http://schemas.openxmlformats.org/officeDocument/2006/relationships/hyperlink" Target="https://drive.google.com/file/d/1alNCg8hOW9ediNKP6BwNt4kXZck2ojYf/view?usp=drive_link" TargetMode="External"/><Relationship Id="rId723" Type="http://schemas.openxmlformats.org/officeDocument/2006/relationships/hyperlink" Target="https://www.youtube.com/watch?v=q1LlWexoKks" TargetMode="External"/><Relationship Id="rId722" Type="http://schemas.openxmlformats.org/officeDocument/2006/relationships/hyperlink" Target="https://drive.google.com/file/d/1ETTx2KV-W1Ht9zOsKYPxD3J1tVb0LMRT/view?usp=drive_link" TargetMode="External"/><Relationship Id="rId721" Type="http://schemas.openxmlformats.org/officeDocument/2006/relationships/hyperlink" Target="https://www.youtube.com/watch?v=3wYk1XEHi9M" TargetMode="External"/><Relationship Id="rId720" Type="http://schemas.openxmlformats.org/officeDocument/2006/relationships/hyperlink" Target="https://www.youtube.com/watch?v=HfXqyPS5bRo" TargetMode="External"/><Relationship Id="rId727" Type="http://schemas.openxmlformats.org/officeDocument/2006/relationships/hyperlink" Target="https://www.youtube.com/watch?v=6qE1ndmOULs" TargetMode="External"/><Relationship Id="rId726" Type="http://schemas.openxmlformats.org/officeDocument/2006/relationships/hyperlink" Target="https://www.youtube.com/watch?v=-lrKDRAbP38" TargetMode="External"/><Relationship Id="rId725" Type="http://schemas.openxmlformats.org/officeDocument/2006/relationships/hyperlink" Target="https://drive.google.com/file/d/1y4uwiUrI_U8X3OGaV8iMbPtcel183baP/view?usp=drive_link" TargetMode="External"/><Relationship Id="rId724" Type="http://schemas.openxmlformats.org/officeDocument/2006/relationships/hyperlink" Target="https://www.youtube.com/watch?v=S8NZD4sZeZY" TargetMode="External"/><Relationship Id="rId69" Type="http://schemas.openxmlformats.org/officeDocument/2006/relationships/hyperlink" Target="https://drive.google.com/file/d/1RsLUnBDQQrsYWC2r-wwI-GUY5c5WOVai/view?usp=drive_link" TargetMode="External"/><Relationship Id="rId51" Type="http://schemas.openxmlformats.org/officeDocument/2006/relationships/hyperlink" Target="https://drive.google.com/file/d/1oi9Ss5oeCuwi2iM-RqPwiE8TuW77Fv22/view?usp=drive_link" TargetMode="External"/><Relationship Id="rId50" Type="http://schemas.openxmlformats.org/officeDocument/2006/relationships/hyperlink" Target="https://www.youtube.com/watch?v=-BiAjEhWZBo" TargetMode="External"/><Relationship Id="rId53" Type="http://schemas.openxmlformats.org/officeDocument/2006/relationships/hyperlink" Target="https://www.youtube.com/watch?v=2YpHw3SsAYA" TargetMode="External"/><Relationship Id="rId52" Type="http://schemas.openxmlformats.org/officeDocument/2006/relationships/hyperlink" Target="https://www.youtube.com/watch?v=epABNPUtkVc" TargetMode="External"/><Relationship Id="rId55" Type="http://schemas.openxmlformats.org/officeDocument/2006/relationships/hyperlink" Target="https://www.youtube.com/watch?v=ITPKSc5NrQQ" TargetMode="External"/><Relationship Id="rId54" Type="http://schemas.openxmlformats.org/officeDocument/2006/relationships/hyperlink" Target="https://drive.google.com/file/d/1xBY5hO0l1zkcR82Wfuu6a0CTcD4yEf7i/view?usp=drive_link" TargetMode="External"/><Relationship Id="rId57" Type="http://schemas.openxmlformats.org/officeDocument/2006/relationships/hyperlink" Target="https://drive.google.com/file/d/1kxwvpBikFS8l7szO0pi6SznHBHrKEJhK/view?usp=drive_link" TargetMode="External"/><Relationship Id="rId56" Type="http://schemas.openxmlformats.org/officeDocument/2006/relationships/hyperlink" Target="https://www.youtube.com/watch?v=clqH_BdFqgw" TargetMode="External"/><Relationship Id="rId719" Type="http://schemas.openxmlformats.org/officeDocument/2006/relationships/hyperlink" Target="https://drive.google.com/file/d/1AHCppsLk__CCInnuiDvhN0yONY3CDT4z/view?usp=drive_link" TargetMode="External"/><Relationship Id="rId718" Type="http://schemas.openxmlformats.org/officeDocument/2006/relationships/hyperlink" Target="https://www.youtube.com/watch?v=LkclqZ0xRJg" TargetMode="External"/><Relationship Id="rId717" Type="http://schemas.openxmlformats.org/officeDocument/2006/relationships/hyperlink" Target="https://www.youtube.com/watch?v=9qEaVwIXqR4" TargetMode="External"/><Relationship Id="rId712" Type="http://schemas.openxmlformats.org/officeDocument/2006/relationships/hyperlink" Target="https://www.youtube.com/watch?v=DMNrxx8v3-w" TargetMode="External"/><Relationship Id="rId711" Type="http://schemas.openxmlformats.org/officeDocument/2006/relationships/hyperlink" Target="https://www.youtube.com/watch?v=N3g3poXeqaY" TargetMode="External"/><Relationship Id="rId710" Type="http://schemas.openxmlformats.org/officeDocument/2006/relationships/hyperlink" Target="https://drive.google.com/file/d/1KKrThrzh5KHXEfQ2rB3gt01hTdzMTJ23/view?usp=drive_link" TargetMode="External"/><Relationship Id="rId716" Type="http://schemas.openxmlformats.org/officeDocument/2006/relationships/hyperlink" Target="https://drive.google.com/file/d/1JevlvIiulq-WX9Ae7yZcC-R_Hg7oP16P/view?usp=drive_link" TargetMode="External"/><Relationship Id="rId715" Type="http://schemas.openxmlformats.org/officeDocument/2006/relationships/hyperlink" Target="https://www.youtube.com/watch?v=VbJqP-1qeB0" TargetMode="External"/><Relationship Id="rId714" Type="http://schemas.openxmlformats.org/officeDocument/2006/relationships/hyperlink" Target="https://www.youtube.com/watch?v=NqasGo5q5yQ" TargetMode="External"/><Relationship Id="rId713" Type="http://schemas.openxmlformats.org/officeDocument/2006/relationships/hyperlink" Target="https://drive.google.com/file/d/1dr4bhIBAgmny-ycXXuVFePnRmdNSGR-Z/view?usp=drive_link" TargetMode="External"/><Relationship Id="rId59" Type="http://schemas.openxmlformats.org/officeDocument/2006/relationships/hyperlink" Target="https://www.youtube.com/watch?v=-fayE0wRO9I" TargetMode="External"/><Relationship Id="rId58" Type="http://schemas.openxmlformats.org/officeDocument/2006/relationships/hyperlink" Target="https://www.youtube.com/watch?v=OpyTJbzA7Fk" TargetMode="External"/><Relationship Id="rId349" Type="http://schemas.openxmlformats.org/officeDocument/2006/relationships/hyperlink" Target="https://www.youtube.com/watch?v=pyKjbZ4a368" TargetMode="External"/><Relationship Id="rId348" Type="http://schemas.openxmlformats.org/officeDocument/2006/relationships/hyperlink" Target="https://www.youtube.com/watch?v=QhiVnFvshZg" TargetMode="External"/><Relationship Id="rId347" Type="http://schemas.openxmlformats.org/officeDocument/2006/relationships/hyperlink" Target="https://drive.google.com/file/d/15D1lKgusbWMwwJKypMoY02ururf7Ww3Q/view?usp=drive_link" TargetMode="External"/><Relationship Id="rId346" Type="http://schemas.openxmlformats.org/officeDocument/2006/relationships/hyperlink" Target="https://www.youtube.com/watch?v=5FFj50-L3V0" TargetMode="External"/><Relationship Id="rId341" Type="http://schemas.openxmlformats.org/officeDocument/2006/relationships/hyperlink" Target="https://drive.google.com/file/d/1LAGG5Nj-RBwtweCY9d9ztnovVuMvCfIi/view?usp=drive_link" TargetMode="External"/><Relationship Id="rId340" Type="http://schemas.openxmlformats.org/officeDocument/2006/relationships/hyperlink" Target="https://www.youtube.com/watch?v=imMfcMUVxzQ" TargetMode="External"/><Relationship Id="rId345" Type="http://schemas.openxmlformats.org/officeDocument/2006/relationships/hyperlink" Target="https://www.youtube.com/watch?v=2Xq2fZCs2oU" TargetMode="External"/><Relationship Id="rId344" Type="http://schemas.openxmlformats.org/officeDocument/2006/relationships/hyperlink" Target="https://drive.google.com/file/d/1dNRHAccEMWfhtI92wrwiNrak3Tt4JSIX/view?usp=drive_link" TargetMode="External"/><Relationship Id="rId343" Type="http://schemas.openxmlformats.org/officeDocument/2006/relationships/hyperlink" Target="https://www.youtube.com/watch?v=0KHzXITyZqw" TargetMode="External"/><Relationship Id="rId342" Type="http://schemas.openxmlformats.org/officeDocument/2006/relationships/hyperlink" Target="https://www.youtube.com/watch?v=kXf8MkpALrc" TargetMode="External"/><Relationship Id="rId338" Type="http://schemas.openxmlformats.org/officeDocument/2006/relationships/hyperlink" Target="https://drive.google.com/file/d/1wAZf6JG-1O-CD3iS6CoGXVehdK8TFuoX/view?usp=drive_link" TargetMode="External"/><Relationship Id="rId337" Type="http://schemas.openxmlformats.org/officeDocument/2006/relationships/hyperlink" Target="https://www.youtube.com/watch?v=kkZ258SEjQM" TargetMode="External"/><Relationship Id="rId336" Type="http://schemas.openxmlformats.org/officeDocument/2006/relationships/hyperlink" Target="https://www.youtube.com/watch?v=nJfB32MtqBA" TargetMode="External"/><Relationship Id="rId335" Type="http://schemas.openxmlformats.org/officeDocument/2006/relationships/hyperlink" Target="https://drive.google.com/file/d/1gK85616-diVuQIa6Nx4qGd7FsXB8dwFR/view?usp=drive_link" TargetMode="External"/><Relationship Id="rId339" Type="http://schemas.openxmlformats.org/officeDocument/2006/relationships/hyperlink" Target="https://www.youtube.com/watch?v=jmfcACEGW-0" TargetMode="External"/><Relationship Id="rId330" Type="http://schemas.openxmlformats.org/officeDocument/2006/relationships/hyperlink" Target="https://www.youtube.com/watch?v=BtqlMr1rUT8" TargetMode="External"/><Relationship Id="rId334" Type="http://schemas.openxmlformats.org/officeDocument/2006/relationships/hyperlink" Target="https://www.youtube.com/watch?v=FW0WImCxQKY" TargetMode="External"/><Relationship Id="rId333" Type="http://schemas.openxmlformats.org/officeDocument/2006/relationships/hyperlink" Target="https://www.youtube.com/watch?v=-q0YMq8" TargetMode="External"/><Relationship Id="rId332" Type="http://schemas.openxmlformats.org/officeDocument/2006/relationships/hyperlink" Target="https://drive.google.com/file/d/1-uOkOT1F83yqSd2Rgt2BnaKhVA2G2FTf/view?usp=drive_link" TargetMode="External"/><Relationship Id="rId331" Type="http://schemas.openxmlformats.org/officeDocument/2006/relationships/hyperlink" Target="https://www.youtube.com/watch?v=dxrW1zQKUWE" TargetMode="External"/><Relationship Id="rId370" Type="http://schemas.openxmlformats.org/officeDocument/2006/relationships/hyperlink" Target="https://www.youtube.com/watch?v=x2YoVUMba8w" TargetMode="External"/><Relationship Id="rId369" Type="http://schemas.openxmlformats.org/officeDocument/2006/relationships/hyperlink" Target="https://www.youtube.com/watch?v=0fWuPR1AsJ4" TargetMode="External"/><Relationship Id="rId368" Type="http://schemas.openxmlformats.org/officeDocument/2006/relationships/hyperlink" Target="https://drive.google.com/file/d/1xjcaXDt1WPgELivBlCpExvYUgvyHFJMx/view?usp=drive_link" TargetMode="External"/><Relationship Id="rId363" Type="http://schemas.openxmlformats.org/officeDocument/2006/relationships/hyperlink" Target="https://www.youtube.com/watch?v=8aeivxR1GDc" TargetMode="External"/><Relationship Id="rId362" Type="http://schemas.openxmlformats.org/officeDocument/2006/relationships/hyperlink" Target="https://drive.google.com/file/d/1To9I_kbbJtcq92O8MSIhHE-fQBg5OaBD/view?usp=drive_link" TargetMode="External"/><Relationship Id="rId361" Type="http://schemas.openxmlformats.org/officeDocument/2006/relationships/hyperlink" Target="https://www.youtube.com/watch?v=ExhW2zIPF9Y" TargetMode="External"/><Relationship Id="rId360" Type="http://schemas.openxmlformats.org/officeDocument/2006/relationships/hyperlink" Target="https://www.youtube.com/watch?v=J97G6BeYW0I" TargetMode="External"/><Relationship Id="rId367" Type="http://schemas.openxmlformats.org/officeDocument/2006/relationships/hyperlink" Target="https://www.youtube.com/watch?v=G-XOBop3uIQ" TargetMode="External"/><Relationship Id="rId366" Type="http://schemas.openxmlformats.org/officeDocument/2006/relationships/hyperlink" Target="https://www.youtube.com/watch?v=PYkaoQc-fLU" TargetMode="External"/><Relationship Id="rId365" Type="http://schemas.openxmlformats.org/officeDocument/2006/relationships/hyperlink" Target="https://drive.google.com/file/d/1bM6sW-cS2o8PNNHIcG7y4EDqVfRx2Sl3/view?usp=drive_link" TargetMode="External"/><Relationship Id="rId364" Type="http://schemas.openxmlformats.org/officeDocument/2006/relationships/hyperlink" Target="https://www.youtube.com/watch?v=N8eTTjobA1k" TargetMode="External"/><Relationship Id="rId95" Type="http://schemas.openxmlformats.org/officeDocument/2006/relationships/hyperlink" Target="https://www.youtube.com/watch?v=Zz-8WwzQ8z0" TargetMode="External"/><Relationship Id="rId94" Type="http://schemas.openxmlformats.org/officeDocument/2006/relationships/hyperlink" Target="https://www.youtube.com/watch?v=SOQyiM6V3RQ" TargetMode="External"/><Relationship Id="rId97" Type="http://schemas.openxmlformats.org/officeDocument/2006/relationships/hyperlink" Target="https://www.youtube.com/watch?v=cN5jQ7sQMn0" TargetMode="External"/><Relationship Id="rId96" Type="http://schemas.openxmlformats.org/officeDocument/2006/relationships/hyperlink" Target="https://drive.google.com/file/d/1Z1gl9kHa4hcFCN97riC89D7--JV3y84Y/view?usp=drive_link" TargetMode="External"/><Relationship Id="rId99" Type="http://schemas.openxmlformats.org/officeDocument/2006/relationships/hyperlink" Target="https://drive.google.com/file/d/1mvqsH8vaGvRHA1o1bnDR7nuBhVGE6CIe/view?usp=drive_link" TargetMode="External"/><Relationship Id="rId98" Type="http://schemas.openxmlformats.org/officeDocument/2006/relationships/hyperlink" Target="https://www.youtube.com/watch?v=iUj4IcS03zM" TargetMode="External"/><Relationship Id="rId91" Type="http://schemas.openxmlformats.org/officeDocument/2006/relationships/hyperlink" Target="https://www.youtube.com/watch?v=9RUSMa-UIcQ" TargetMode="External"/><Relationship Id="rId90" Type="http://schemas.openxmlformats.org/officeDocument/2006/relationships/hyperlink" Target="https://drive.google.com/file/d/1V4uK0Ci1CPYTZP6nUtztS_lFWOEZD-ct/view?usp=drive_link" TargetMode="External"/><Relationship Id="rId93" Type="http://schemas.openxmlformats.org/officeDocument/2006/relationships/hyperlink" Target="https://drive.google.com/file/d/1GxuwielJ0-MbnRMv6XqKZa35s2xgdJRY/view?usp=drive_link" TargetMode="External"/><Relationship Id="rId92" Type="http://schemas.openxmlformats.org/officeDocument/2006/relationships/hyperlink" Target="https://www.youtube.com/watch?v=oa2cpu7UrkI" TargetMode="External"/><Relationship Id="rId359" Type="http://schemas.openxmlformats.org/officeDocument/2006/relationships/hyperlink" Target="https://drive.google.com/file/d/19MjfABsL_5135Stbn-ezLtmgb3iV997r/view?usp=drive_link" TargetMode="External"/><Relationship Id="rId358" Type="http://schemas.openxmlformats.org/officeDocument/2006/relationships/hyperlink" Target="https://www.youtube.com/watch?v=b_mYVf8GkCk" TargetMode="External"/><Relationship Id="rId357" Type="http://schemas.openxmlformats.org/officeDocument/2006/relationships/hyperlink" Target="https://www.youtube.com/watch?v=FBoYigdnLKQ" TargetMode="External"/><Relationship Id="rId352" Type="http://schemas.openxmlformats.org/officeDocument/2006/relationships/hyperlink" Target="https://www.youtube.com/watch?v=a_3qsf8Rh3s" TargetMode="External"/><Relationship Id="rId351" Type="http://schemas.openxmlformats.org/officeDocument/2006/relationships/hyperlink" Target="https://www.youtube.com/watch?v=K57qjYYjgIY" TargetMode="External"/><Relationship Id="rId350" Type="http://schemas.openxmlformats.org/officeDocument/2006/relationships/hyperlink" Target="https://drive.google.com/file/d/1tDX8u0PHOnKyUfJVE1HghYC-QhOOVkeh/view?usp=drive_link" TargetMode="External"/><Relationship Id="rId356" Type="http://schemas.openxmlformats.org/officeDocument/2006/relationships/hyperlink" Target="https://drive.google.com/file/d/1EoEXNrjMNFNurIyzxJkwVP1P6PnfG4EA/view?usp=drive_link" TargetMode="External"/><Relationship Id="rId355" Type="http://schemas.openxmlformats.org/officeDocument/2006/relationships/hyperlink" Target="https://www.youtube.com/watch?v=l6zVkQ_t0Fo" TargetMode="External"/><Relationship Id="rId354" Type="http://schemas.openxmlformats.org/officeDocument/2006/relationships/hyperlink" Target="https://www.youtube.com/watch?v=C_LiAEjuIIc" TargetMode="External"/><Relationship Id="rId353" Type="http://schemas.openxmlformats.org/officeDocument/2006/relationships/hyperlink" Target="https://drive.google.com/file/d/1nco9kbd79ZpX-p8kRuVsZwZYsYR1e4i8/view?usp=drive_link" TargetMode="External"/><Relationship Id="rId305" Type="http://schemas.openxmlformats.org/officeDocument/2006/relationships/hyperlink" Target="https://drive.google.com/file/d/1QjdddeYsYR6dWluEjZbSr4OePaNvRufb/view?usp=drive_link" TargetMode="External"/><Relationship Id="rId789" Type="http://schemas.openxmlformats.org/officeDocument/2006/relationships/hyperlink" Target="https://www.youtube.com/watch?v=Vus-lgBrIV8" TargetMode="External"/><Relationship Id="rId304" Type="http://schemas.openxmlformats.org/officeDocument/2006/relationships/hyperlink" Target="https://www.youtube.com/watch?v=YVH2HPJYt-U" TargetMode="External"/><Relationship Id="rId788" Type="http://schemas.openxmlformats.org/officeDocument/2006/relationships/hyperlink" Target="https://drive.google.com/file/d/1p2JDEGNK1d3Bc0v_xzT0eBM2FVyQEM5M/view?usp=drive_link" TargetMode="External"/><Relationship Id="rId303" Type="http://schemas.openxmlformats.org/officeDocument/2006/relationships/hyperlink" Target="https://www.youtube.com/watch?v=vnsrBHkYTq4" TargetMode="External"/><Relationship Id="rId787" Type="http://schemas.openxmlformats.org/officeDocument/2006/relationships/hyperlink" Target="https://www.youtube.com/watch?v=GbFJROVopEU" TargetMode="External"/><Relationship Id="rId302" Type="http://schemas.openxmlformats.org/officeDocument/2006/relationships/hyperlink" Target="https://drive.google.com/file/d/1U1Z9O3sgYydEoWuFspbElgBamAFkzqfx/view?usp=drive_link" TargetMode="External"/><Relationship Id="rId786" Type="http://schemas.openxmlformats.org/officeDocument/2006/relationships/hyperlink" Target="https://www.youtube.com/watch?v=-7WKUNG9v-w" TargetMode="External"/><Relationship Id="rId309" Type="http://schemas.openxmlformats.org/officeDocument/2006/relationships/hyperlink" Target="https://www.youtube.com/watch?v=Oh_Pt_UrtEE" TargetMode="External"/><Relationship Id="rId308" Type="http://schemas.openxmlformats.org/officeDocument/2006/relationships/hyperlink" Target="https://drive.google.com/file/d/1tpJzbcCGBMm2qjqYDPeEfSIVLQonX9kL/view?usp=drive_link" TargetMode="External"/><Relationship Id="rId307" Type="http://schemas.openxmlformats.org/officeDocument/2006/relationships/hyperlink" Target="https://www.youtube.com/watch?v=mwRIS9vcx04" TargetMode="External"/><Relationship Id="rId306" Type="http://schemas.openxmlformats.org/officeDocument/2006/relationships/hyperlink" Target="https://www.youtube.com/watch?v=fxlMABxU7zU" TargetMode="External"/><Relationship Id="rId781" Type="http://schemas.openxmlformats.org/officeDocument/2006/relationships/hyperlink" Target="https://www.youtube.com/watch?v=srPPGVxZO8c" TargetMode="External"/><Relationship Id="rId780" Type="http://schemas.openxmlformats.org/officeDocument/2006/relationships/hyperlink" Target="https://www.youtube.com/watch?v=9yFJjCHzlL4" TargetMode="External"/><Relationship Id="rId301" Type="http://schemas.openxmlformats.org/officeDocument/2006/relationships/hyperlink" Target="https://www.youtube.com/watch?v=JtXr6rcNdZ0" TargetMode="External"/><Relationship Id="rId785" Type="http://schemas.openxmlformats.org/officeDocument/2006/relationships/hyperlink" Target="https://drive.google.com/file/d/11DC7ZpeyrxzkjJAxqgWaf_jZ4STRe3_c/view?usp=drive_link" TargetMode="External"/><Relationship Id="rId300" Type="http://schemas.openxmlformats.org/officeDocument/2006/relationships/hyperlink" Target="https://www.youtube.com/watch?v=lzWUG4H5QBo" TargetMode="External"/><Relationship Id="rId784" Type="http://schemas.openxmlformats.org/officeDocument/2006/relationships/hyperlink" Target="https://www.youtube.com/watch?v=cK694mT1StQ" TargetMode="External"/><Relationship Id="rId783" Type="http://schemas.openxmlformats.org/officeDocument/2006/relationships/hyperlink" Target="https://www.youtube.com/watch?v=g59s153t_6Q" TargetMode="External"/><Relationship Id="rId782" Type="http://schemas.openxmlformats.org/officeDocument/2006/relationships/hyperlink" Target="https://drive.google.com/file/d/1VGX8-smQGCCVjbxsfmoPnxAFM3r1-W4V/view?usp=drive_link" TargetMode="External"/><Relationship Id="rId778" Type="http://schemas.openxmlformats.org/officeDocument/2006/relationships/hyperlink" Target="https://www.youtube.com/watch?v=g18WmBtYNkk" TargetMode="External"/><Relationship Id="rId777" Type="http://schemas.openxmlformats.org/officeDocument/2006/relationships/hyperlink" Target="https://www.youtube.com/watch?v=BILqPe2nZgo" TargetMode="External"/><Relationship Id="rId776" Type="http://schemas.openxmlformats.org/officeDocument/2006/relationships/hyperlink" Target="https://drive.google.com/file/d/1OHUC9dlbquPuNVp4j8ToGP25MLW64jbM/view?usp=drive_link" TargetMode="External"/><Relationship Id="rId775" Type="http://schemas.openxmlformats.org/officeDocument/2006/relationships/hyperlink" Target="https://www.youtube.com/watch?v=9g09BvYEDV4" TargetMode="External"/><Relationship Id="rId779" Type="http://schemas.openxmlformats.org/officeDocument/2006/relationships/hyperlink" Target="https://drive.google.com/file/d/1Os98Z0Lq5jROlmdnsY1LUIr3YslrtVRb/view?usp=drive_link" TargetMode="External"/><Relationship Id="rId770" Type="http://schemas.openxmlformats.org/officeDocument/2006/relationships/hyperlink" Target="https://drive.google.com/file/d/1A-u5jmWBpi_2FlfTOGKBgVAobQbEJj4p/view?usp=drive_link" TargetMode="External"/><Relationship Id="rId774" Type="http://schemas.openxmlformats.org/officeDocument/2006/relationships/hyperlink" Target="https://www.youtube.com/watch?v=bj-fF5cIVYk" TargetMode="External"/><Relationship Id="rId773" Type="http://schemas.openxmlformats.org/officeDocument/2006/relationships/hyperlink" Target="https://drive.google.com/file/d/11dkgi4l1kkQtdI7bsmRF4XRwpnvaJf2X/view?usp=drive_link" TargetMode="External"/><Relationship Id="rId772" Type="http://schemas.openxmlformats.org/officeDocument/2006/relationships/hyperlink" Target="https://www.youtube.com/watch?v=5i6OT2-Av4c" TargetMode="External"/><Relationship Id="rId771" Type="http://schemas.openxmlformats.org/officeDocument/2006/relationships/hyperlink" Target="https://www.youtube.com/watch?v=Is1w1FRPDNM" TargetMode="External"/><Relationship Id="rId327" Type="http://schemas.openxmlformats.org/officeDocument/2006/relationships/hyperlink" Target="https://www.youtube.com/watch?v=Lzr9GGjh6YQ" TargetMode="External"/><Relationship Id="rId326" Type="http://schemas.openxmlformats.org/officeDocument/2006/relationships/hyperlink" Target="https://drive.google.com/file/d/10NTqCY1eQesVL2VsbmElKcekDI-t2dVB/view?usp=drive_link" TargetMode="External"/><Relationship Id="rId325" Type="http://schemas.openxmlformats.org/officeDocument/2006/relationships/hyperlink" Target="https://www.youtube.com/watch?v=V7zvbi1KqDE" TargetMode="External"/><Relationship Id="rId324" Type="http://schemas.openxmlformats.org/officeDocument/2006/relationships/hyperlink" Target="https://www.youtube.com/watch?v=7zq3s3F5Do8" TargetMode="External"/><Relationship Id="rId329" Type="http://schemas.openxmlformats.org/officeDocument/2006/relationships/hyperlink" Target="https://drive.google.com/file/d/1tJg2Mcp6XH2bQdW1p3Gz9i8oqbEj5mFJ/view?usp=drive_link" TargetMode="External"/><Relationship Id="rId328" Type="http://schemas.openxmlformats.org/officeDocument/2006/relationships/hyperlink" Target="https://www.youtube.com/watch?v=UAAd8Cbqwr8" TargetMode="External"/><Relationship Id="rId323" Type="http://schemas.openxmlformats.org/officeDocument/2006/relationships/hyperlink" Target="https://drive.google.com/file/d/1Cd5wUsil0zhKk-Xtr86grU6j-N5P4d_1/view?usp=drive_link" TargetMode="External"/><Relationship Id="rId322" Type="http://schemas.openxmlformats.org/officeDocument/2006/relationships/hyperlink" Target="https://www.youtube.com/watch?v=Cuihs6iWM0U" TargetMode="External"/><Relationship Id="rId321" Type="http://schemas.openxmlformats.org/officeDocument/2006/relationships/hyperlink" Target="https://www.youtube.com/watch?v=nLCNoT79_-o" TargetMode="External"/><Relationship Id="rId320" Type="http://schemas.openxmlformats.org/officeDocument/2006/relationships/hyperlink" Target="https://drive.google.com/file/d/10YujJcERV1LVsZKXlO1niK_lUcfvqtsx/view?usp=drive_link" TargetMode="External"/><Relationship Id="rId316" Type="http://schemas.openxmlformats.org/officeDocument/2006/relationships/hyperlink" Target="https://www.youtube.com/watch?v=SYcAPgKj4GY" TargetMode="External"/><Relationship Id="rId315" Type="http://schemas.openxmlformats.org/officeDocument/2006/relationships/hyperlink" Target="https://www.youtube.com/watch?v=rDjWrNRKfvg" TargetMode="External"/><Relationship Id="rId799" Type="http://schemas.openxmlformats.org/officeDocument/2006/relationships/hyperlink" Target="https://www.youtube.com/watch?v=f80W1Qz3dV4" TargetMode="External"/><Relationship Id="rId314" Type="http://schemas.openxmlformats.org/officeDocument/2006/relationships/hyperlink" Target="https://drive.google.com/file/d/15_fhQyb3WP7DWitRNqBdcBTMS-qJADFF/view?usp=drive_link" TargetMode="External"/><Relationship Id="rId798" Type="http://schemas.openxmlformats.org/officeDocument/2006/relationships/hyperlink" Target="https://www.youtube.com/watch?v=XGWL9jfPHJ8" TargetMode="External"/><Relationship Id="rId313" Type="http://schemas.openxmlformats.org/officeDocument/2006/relationships/hyperlink" Target="https://www.youtube.com/watch?v=kO31-SL-d6c" TargetMode="External"/><Relationship Id="rId797" Type="http://schemas.openxmlformats.org/officeDocument/2006/relationships/hyperlink" Target="https://drive.google.com/file/d/159qp_I5O2_oIpBz8p03VIn0vJ0MfO3mO/view?usp=drive_link" TargetMode="External"/><Relationship Id="rId319" Type="http://schemas.openxmlformats.org/officeDocument/2006/relationships/hyperlink" Target="https://www.youtube.com/watch?v=48k7WKRpov4" TargetMode="External"/><Relationship Id="rId318" Type="http://schemas.openxmlformats.org/officeDocument/2006/relationships/hyperlink" Target="https://www.youtube.com/watch?v=UgnF1w-H8vw" TargetMode="External"/><Relationship Id="rId317" Type="http://schemas.openxmlformats.org/officeDocument/2006/relationships/hyperlink" Target="https://drive.google.com/file/d/1NgNKASIrlCb3Rg0Qn5kQVdcwnFGvjZpe/view?usp=drive_link" TargetMode="External"/><Relationship Id="rId792" Type="http://schemas.openxmlformats.org/officeDocument/2006/relationships/hyperlink" Target="https://www.youtube.com/watch?v=U5vAO_f2LDQ" TargetMode="External"/><Relationship Id="rId791" Type="http://schemas.openxmlformats.org/officeDocument/2006/relationships/hyperlink" Target="https://drive.google.com/file/d/1b_C52nBRVmAEM3qOacvGfUvLaNAOhkBk/view?usp=drive_link" TargetMode="External"/><Relationship Id="rId790" Type="http://schemas.openxmlformats.org/officeDocument/2006/relationships/hyperlink" Target="https://www.youtube.com/watch?v=b5i2VoTWnqY" TargetMode="External"/><Relationship Id="rId312" Type="http://schemas.openxmlformats.org/officeDocument/2006/relationships/hyperlink" Target="https://www.youtube.com/watch?v=OzLoUCCASwM" TargetMode="External"/><Relationship Id="rId796" Type="http://schemas.openxmlformats.org/officeDocument/2006/relationships/hyperlink" Target="https://www.youtube.com/watch?v=OeT6xCplHzY" TargetMode="External"/><Relationship Id="rId311" Type="http://schemas.openxmlformats.org/officeDocument/2006/relationships/hyperlink" Target="https://drive.google.com/file/d/1FT6Lg7CPcunDr3hkC-Ph-5XiTMFIXyke/view?usp=drive_link" TargetMode="External"/><Relationship Id="rId795" Type="http://schemas.openxmlformats.org/officeDocument/2006/relationships/hyperlink" Target="https://www.youtube.com/watch?v=542CMooowNY" TargetMode="External"/><Relationship Id="rId310" Type="http://schemas.openxmlformats.org/officeDocument/2006/relationships/hyperlink" Target="https://www.youtube.com/watch?v=bm9A6EMSFnI" TargetMode="External"/><Relationship Id="rId794" Type="http://schemas.openxmlformats.org/officeDocument/2006/relationships/hyperlink" Target="https://drive.google.com/file/d/1jXPElD9c8sOBoOaJdq2MR7RaA-gMwMQG/view?usp=drive_link" TargetMode="External"/><Relationship Id="rId793" Type="http://schemas.openxmlformats.org/officeDocument/2006/relationships/hyperlink" Target="https://www.youtube.com/watch?v=_s8TdDckw-w" TargetMode="External"/><Relationship Id="rId297" Type="http://schemas.openxmlformats.org/officeDocument/2006/relationships/hyperlink" Target="https://www.youtube.com/watch?v=J9D8a7lHZSQ" TargetMode="External"/><Relationship Id="rId296" Type="http://schemas.openxmlformats.org/officeDocument/2006/relationships/hyperlink" Target="https://drive.google.com/file/d/1AwO7WEm8WYRCiKjYQmzUWR_HFxwjljWE/view?usp=drive_link" TargetMode="External"/><Relationship Id="rId295" Type="http://schemas.openxmlformats.org/officeDocument/2006/relationships/hyperlink" Target="https://www.youtube.com/watch?v=QKZA0OaJbUU" TargetMode="External"/><Relationship Id="rId294" Type="http://schemas.openxmlformats.org/officeDocument/2006/relationships/hyperlink" Target="https://www.youtube.com/watch?v=AQf3gKTCffs" TargetMode="External"/><Relationship Id="rId299" Type="http://schemas.openxmlformats.org/officeDocument/2006/relationships/hyperlink" Target="https://drive.google.com/file/d/1P-fKa1tCBQh85AS_zV6D6JDa6nNCy0VB/view?usp=drive_link" TargetMode="External"/><Relationship Id="rId298" Type="http://schemas.openxmlformats.org/officeDocument/2006/relationships/hyperlink" Target="https://www.youtube.com/watch?v=MTZ134Oxjus" TargetMode="External"/><Relationship Id="rId271" Type="http://schemas.openxmlformats.org/officeDocument/2006/relationships/hyperlink" Target="https://www.youtube.com/watch?v=nIQmg_NQ9Vw" TargetMode="External"/><Relationship Id="rId270" Type="http://schemas.openxmlformats.org/officeDocument/2006/relationships/hyperlink" Target="https://www.youtube.com/watch?v=KzpRivhr6HI" TargetMode="External"/><Relationship Id="rId269" Type="http://schemas.openxmlformats.org/officeDocument/2006/relationships/hyperlink" Target="https://drive.google.com/file/d/1swUATw0K_g7HDwR-IW78pgVSw1CTwXvu/view?usp=drive_link" TargetMode="External"/><Relationship Id="rId264" Type="http://schemas.openxmlformats.org/officeDocument/2006/relationships/hyperlink" Target="https://www.youtube.com/watch?v=slm6D2VEXYs" TargetMode="External"/><Relationship Id="rId263" Type="http://schemas.openxmlformats.org/officeDocument/2006/relationships/hyperlink" Target="https://drive.google.com/file/d/1y8lteGAqoZ5E6J0HR6gah9bTCsTPXpdo/view?usp=drive_link" TargetMode="External"/><Relationship Id="rId262" Type="http://schemas.openxmlformats.org/officeDocument/2006/relationships/hyperlink" Target="https://www.youtube.com/watch?v=S-P7OUhm3Kw" TargetMode="External"/><Relationship Id="rId261" Type="http://schemas.openxmlformats.org/officeDocument/2006/relationships/hyperlink" Target="https://www.youtube.com/watch?v=PSGKRd7Bbl0" TargetMode="External"/><Relationship Id="rId268" Type="http://schemas.openxmlformats.org/officeDocument/2006/relationships/hyperlink" Target="https://www.youtube.com/watch?v=k1tLTZhpuSE" TargetMode="External"/><Relationship Id="rId267" Type="http://schemas.openxmlformats.org/officeDocument/2006/relationships/hyperlink" Target="https://www.youtube.com/watch?v=vEsAtC9d_MQ" TargetMode="External"/><Relationship Id="rId266" Type="http://schemas.openxmlformats.org/officeDocument/2006/relationships/hyperlink" Target="https://drive.google.com/file/d/1cKNZqT_CW0jrE3KXycEgE-s0-7AqtlU0/view?usp=drive_link" TargetMode="External"/><Relationship Id="rId265" Type="http://schemas.openxmlformats.org/officeDocument/2006/relationships/hyperlink" Target="https://www.youtube.com/watch?v=iHMBpoz2IJI" TargetMode="External"/><Relationship Id="rId260" Type="http://schemas.openxmlformats.org/officeDocument/2006/relationships/hyperlink" Target="https://drive.google.com/file/d/1JE9_7v9R1kLm6f874LRdaqY2jxN8DAhv/view?usp=drive_link" TargetMode="External"/><Relationship Id="rId259" Type="http://schemas.openxmlformats.org/officeDocument/2006/relationships/hyperlink" Target="https://www.youtube.com/watch?v=S-P7OUhm3Kw" TargetMode="External"/><Relationship Id="rId258" Type="http://schemas.openxmlformats.org/officeDocument/2006/relationships/hyperlink" Target="https://www.youtube.com/watch?v=PSGKRd7Bbl0" TargetMode="External"/><Relationship Id="rId253" Type="http://schemas.openxmlformats.org/officeDocument/2006/relationships/hyperlink" Target="https://www.youtube.com/watch?v=YKGe8lxNkYY" TargetMode="External"/><Relationship Id="rId252" Type="http://schemas.openxmlformats.org/officeDocument/2006/relationships/hyperlink" Target="https://www.youtube.com/watch?v=lfeXuK8pbFw" TargetMode="External"/><Relationship Id="rId251" Type="http://schemas.openxmlformats.org/officeDocument/2006/relationships/hyperlink" Target="https://drive.google.com/file/d/1At1j2qJD0PhbGsbaqk-klQc7gdve5Fo5/view?usp=drive_link" TargetMode="External"/><Relationship Id="rId250" Type="http://schemas.openxmlformats.org/officeDocument/2006/relationships/hyperlink" Target="https://www.youtube.com/watch?v=5bWVScBT7XA" TargetMode="External"/><Relationship Id="rId257" Type="http://schemas.openxmlformats.org/officeDocument/2006/relationships/hyperlink" Target="https://drive.google.com/file/d/1_IaeTNsoIjEvzOVGsZppjh94GnBTouAS/view?usp=drive_link" TargetMode="External"/><Relationship Id="rId256" Type="http://schemas.openxmlformats.org/officeDocument/2006/relationships/hyperlink" Target="https://www.youtube.com/watch?v=wIopd-F0E4Y" TargetMode="External"/><Relationship Id="rId255" Type="http://schemas.openxmlformats.org/officeDocument/2006/relationships/hyperlink" Target="https://www.youtube.com/watch?v=_KyyVhlUDNU" TargetMode="External"/><Relationship Id="rId254" Type="http://schemas.openxmlformats.org/officeDocument/2006/relationships/hyperlink" Target="https://drive.google.com/file/d/1Fo8cPQAKSjoZYWjyU_bV_Dwy5C03olkJ/view?usp=drive_link" TargetMode="External"/><Relationship Id="rId293" Type="http://schemas.openxmlformats.org/officeDocument/2006/relationships/hyperlink" Target="https://drive.google.com/file/d/1HmZ75jGg1dGuwHTl0YaQUH0_1TCHUsjq/view?usp=drive_link" TargetMode="External"/><Relationship Id="rId292" Type="http://schemas.openxmlformats.org/officeDocument/2006/relationships/hyperlink" Target="https://www.youtube.com/watch?v=ILZbi3TjgOY" TargetMode="External"/><Relationship Id="rId291" Type="http://schemas.openxmlformats.org/officeDocument/2006/relationships/hyperlink" Target="https://www.youtube.com/watch?v=2A_LKrLlhxE" TargetMode="External"/><Relationship Id="rId290" Type="http://schemas.openxmlformats.org/officeDocument/2006/relationships/hyperlink" Target="https://drive.google.com/file/d/1hsJGoIvO8gzR7OYsqh6CPO5ONHzwJQTZ/view?usp=drive_link" TargetMode="External"/><Relationship Id="rId286" Type="http://schemas.openxmlformats.org/officeDocument/2006/relationships/hyperlink" Target="https://www.youtube.com/watch?v=wInZ7Y7-Ud0" TargetMode="External"/><Relationship Id="rId285" Type="http://schemas.openxmlformats.org/officeDocument/2006/relationships/hyperlink" Target="https://www.youtube.com/watch?v=-KE7jTXwNYs" TargetMode="External"/><Relationship Id="rId284" Type="http://schemas.openxmlformats.org/officeDocument/2006/relationships/hyperlink" Target="https://drive.google.com/file/d/1HM0_ym6zigZC8f5W0TXm53MGm83svyFO/view?usp=drive_link" TargetMode="External"/><Relationship Id="rId283" Type="http://schemas.openxmlformats.org/officeDocument/2006/relationships/hyperlink" Target="https://www.youtube.com/watch?v=LR8ovy2-5mU" TargetMode="External"/><Relationship Id="rId289" Type="http://schemas.openxmlformats.org/officeDocument/2006/relationships/hyperlink" Target="https://www.youtube.com/watch?v=YFrKIyornMU" TargetMode="External"/><Relationship Id="rId288" Type="http://schemas.openxmlformats.org/officeDocument/2006/relationships/hyperlink" Target="https://www.youtube.com/watch?v=DnNqe8o0ehc" TargetMode="External"/><Relationship Id="rId287" Type="http://schemas.openxmlformats.org/officeDocument/2006/relationships/hyperlink" Target="https://drive.google.com/file/d/1wmNl3x51LbHeRsOlZ6vHhvgyZYaJyBAI/view?usp=drive_link" TargetMode="External"/><Relationship Id="rId282" Type="http://schemas.openxmlformats.org/officeDocument/2006/relationships/hyperlink" Target="https://www.youtube.com/watch?v=7ynX_F-SwNY" TargetMode="External"/><Relationship Id="rId281" Type="http://schemas.openxmlformats.org/officeDocument/2006/relationships/hyperlink" Target="https://drive.google.com/file/d/1RcZO8P4zP4mjL_7lH2bMva6ha5W5VHYb/view?usp=drive_link" TargetMode="External"/><Relationship Id="rId280" Type="http://schemas.openxmlformats.org/officeDocument/2006/relationships/hyperlink" Target="https://www.youtube.com/watch?v=pdumKWW4JOc" TargetMode="External"/><Relationship Id="rId275" Type="http://schemas.openxmlformats.org/officeDocument/2006/relationships/hyperlink" Target="https://drive.google.com/file/d/1kimKN4ye_NVD4DmMpVn17Dy-EUEje-Sr/view?usp=drive_link" TargetMode="External"/><Relationship Id="rId274" Type="http://schemas.openxmlformats.org/officeDocument/2006/relationships/hyperlink" Target="https://www.youtube.com/watch?v=2wS6M3c-ALo" TargetMode="External"/><Relationship Id="rId273" Type="http://schemas.openxmlformats.org/officeDocument/2006/relationships/hyperlink" Target="https://www.youtube.com/watch?v=_BLShUdXbN4" TargetMode="External"/><Relationship Id="rId272" Type="http://schemas.openxmlformats.org/officeDocument/2006/relationships/hyperlink" Target="https://drive.google.com/file/d/1XlBKFdwDbUyvwFpmPiyjaxxlyj6T62Yl/view?usp=drive_link" TargetMode="External"/><Relationship Id="rId279" Type="http://schemas.openxmlformats.org/officeDocument/2006/relationships/hyperlink" Target="https://www.youtube.com/watch?v=Wt5EMpUt-_g" TargetMode="External"/><Relationship Id="rId278" Type="http://schemas.openxmlformats.org/officeDocument/2006/relationships/hyperlink" Target="https://drive.google.com/file/d/1kimKN4ye_NVD4DmMpVn17Dy-EUEje-Sr/view?usp=drive_link" TargetMode="External"/><Relationship Id="rId277" Type="http://schemas.openxmlformats.org/officeDocument/2006/relationships/hyperlink" Target="https://www.youtube.com/watch?v=romBCM_xfY4" TargetMode="External"/><Relationship Id="rId276" Type="http://schemas.openxmlformats.org/officeDocument/2006/relationships/hyperlink" Target="https://www.youtube.com/watch?v=_1U6uMmUJZU" TargetMode="External"/><Relationship Id="rId629" Type="http://schemas.openxmlformats.org/officeDocument/2006/relationships/hyperlink" Target="https://drive.google.com/file/d/19IYMKXymcjDi2lkTEmwRiw4IKVf8WM87/view?usp=drive_link" TargetMode="External"/><Relationship Id="rId624" Type="http://schemas.openxmlformats.org/officeDocument/2006/relationships/hyperlink" Target="https://www.youtube.com/watch?v=xf1okjCwdOg" TargetMode="External"/><Relationship Id="rId623" Type="http://schemas.openxmlformats.org/officeDocument/2006/relationships/hyperlink" Target="https://drive.google.com/file/d/1of7ocaZX52QYLs5mWS8ulq1xuHTY_Dt1/view?usp=drive_link" TargetMode="External"/><Relationship Id="rId622" Type="http://schemas.openxmlformats.org/officeDocument/2006/relationships/hyperlink" Target="https://www.youtube.com/watch?v=LILgxNfxTsU" TargetMode="External"/><Relationship Id="rId621" Type="http://schemas.openxmlformats.org/officeDocument/2006/relationships/hyperlink" Target="https://www.youtube.com/watch?v=qrK-FBdjGk4" TargetMode="External"/><Relationship Id="rId628" Type="http://schemas.openxmlformats.org/officeDocument/2006/relationships/hyperlink" Target="https://www.youtube.com/watch?v=N1zbN2Tyeg4" TargetMode="External"/><Relationship Id="rId627" Type="http://schemas.openxmlformats.org/officeDocument/2006/relationships/hyperlink" Target="https://www.youtube.com/watch?v=ZZQzMeFoZY0" TargetMode="External"/><Relationship Id="rId626" Type="http://schemas.openxmlformats.org/officeDocument/2006/relationships/hyperlink" Target="https://drive.google.com/file/d/1GVxDUXAj0mwjQ9zcE0NvcqUSQWC6IIsB/view?usp=drive_link" TargetMode="External"/><Relationship Id="rId625" Type="http://schemas.openxmlformats.org/officeDocument/2006/relationships/hyperlink" Target="https://www.youtube.com/watch?v=bxFqiVehqBU" TargetMode="External"/><Relationship Id="rId620" Type="http://schemas.openxmlformats.org/officeDocument/2006/relationships/hyperlink" Target="https://drive.google.com/file/d/1sbtyxIeYY4yIivC99m4EheuY1qj8-WCU/view?usp=drive_link" TargetMode="External"/><Relationship Id="rId619" Type="http://schemas.openxmlformats.org/officeDocument/2006/relationships/hyperlink" Target="https://www.youtube.com/watch?v=VYPtMyc6V5Y" TargetMode="External"/><Relationship Id="rId618" Type="http://schemas.openxmlformats.org/officeDocument/2006/relationships/hyperlink" Target="https://www.youtube.com/watch?v=RycF0ub2Al0" TargetMode="External"/><Relationship Id="rId613" Type="http://schemas.openxmlformats.org/officeDocument/2006/relationships/hyperlink" Target="https://www.youtube.com/watch?v=fRRvhMpRD58" TargetMode="External"/><Relationship Id="rId612" Type="http://schemas.openxmlformats.org/officeDocument/2006/relationships/hyperlink" Target="https://www.youtube.com/watch?v=a19T5CX2b-g" TargetMode="External"/><Relationship Id="rId611" Type="http://schemas.openxmlformats.org/officeDocument/2006/relationships/hyperlink" Target="https://drive.google.com/file/d/10rkWZN1fB9F3w5aCgcFDSnbAMMz3w1r_/view?usp=drive_link" TargetMode="External"/><Relationship Id="rId610" Type="http://schemas.openxmlformats.org/officeDocument/2006/relationships/hyperlink" Target="https://www.youtube.com/watch?v=xO6P-4W4JrI" TargetMode="External"/><Relationship Id="rId617" Type="http://schemas.openxmlformats.org/officeDocument/2006/relationships/hyperlink" Target="https://drive.google.com/file/d/1DhAuuQHV_NuVFr7ick7TWUTdBC4E4Y3v/view?usp=drive_link" TargetMode="External"/><Relationship Id="rId616" Type="http://schemas.openxmlformats.org/officeDocument/2006/relationships/hyperlink" Target="https://www.youtube.com/watch?v=O1-ZbDAAcao" TargetMode="External"/><Relationship Id="rId615" Type="http://schemas.openxmlformats.org/officeDocument/2006/relationships/hyperlink" Target="https://www.youtube.com/watch?v=fLKOBQ6cZHA" TargetMode="External"/><Relationship Id="rId614" Type="http://schemas.openxmlformats.org/officeDocument/2006/relationships/hyperlink" Target="https://drive.google.com/file/d/14y0fiLWkIyk6pkiofw5WYPm8ihz4UIfi/view?usp=drive_link" TargetMode="External"/><Relationship Id="rId646" Type="http://schemas.openxmlformats.org/officeDocument/2006/relationships/hyperlink" Target="https://www.youtube.com/watch?v=BE7yn9Hk_v0" TargetMode="External"/><Relationship Id="rId645" Type="http://schemas.openxmlformats.org/officeDocument/2006/relationships/hyperlink" Target="https://www.youtube.com/watch?v=L82bDTBMGUU" TargetMode="External"/><Relationship Id="rId644" Type="http://schemas.openxmlformats.org/officeDocument/2006/relationships/hyperlink" Target="https://drive.google.com/file/d/1ZSYV-HoeYoNio5nA4ZAoaJZpGxMWVaSF/view?usp=drive_link" TargetMode="External"/><Relationship Id="rId643" Type="http://schemas.openxmlformats.org/officeDocument/2006/relationships/hyperlink" Target="https://www.youtube.com/watch?v=aFrF7-1VETI" TargetMode="External"/><Relationship Id="rId649" Type="http://schemas.openxmlformats.org/officeDocument/2006/relationships/hyperlink" Target="https://www.youtube.com/watch?v=TBALllPrbmI" TargetMode="External"/><Relationship Id="rId648" Type="http://schemas.openxmlformats.org/officeDocument/2006/relationships/hyperlink" Target="https://www.youtube.com/watch?v=RClEbcPD9q0" TargetMode="External"/><Relationship Id="rId647" Type="http://schemas.openxmlformats.org/officeDocument/2006/relationships/hyperlink" Target="https://drive.google.com/file/d/1XncPjuxiUOfobmLrpUyv09PYDJVP-Y4T/view?usp=drive_link" TargetMode="External"/><Relationship Id="rId642" Type="http://schemas.openxmlformats.org/officeDocument/2006/relationships/hyperlink" Target="https://www.youtube.com/watch?v=hCFtl4npukU" TargetMode="External"/><Relationship Id="rId641" Type="http://schemas.openxmlformats.org/officeDocument/2006/relationships/hyperlink" Target="https://drive.google.com/file/d/1VJzBPzCdQL5vKx5ejjI0_--sgmNkcDQi/view?usp=drive_link" TargetMode="External"/><Relationship Id="rId640" Type="http://schemas.openxmlformats.org/officeDocument/2006/relationships/hyperlink" Target="https://www.youtube.com/watch?v=Xmdl88NU_yk" TargetMode="External"/><Relationship Id="rId635" Type="http://schemas.openxmlformats.org/officeDocument/2006/relationships/hyperlink" Target="https://drive.google.com/file/d/1AQB_uuFFUd-SD3zorXoGmnkLkCUHGxV9/view?usp=drive_link" TargetMode="External"/><Relationship Id="rId634" Type="http://schemas.openxmlformats.org/officeDocument/2006/relationships/hyperlink" Target="https://www.youtube.com/watch?v=vke744ns9DA" TargetMode="External"/><Relationship Id="rId633" Type="http://schemas.openxmlformats.org/officeDocument/2006/relationships/hyperlink" Target="https://www.youtube.com/watch?v=A_2f3onF3S8" TargetMode="External"/><Relationship Id="rId632" Type="http://schemas.openxmlformats.org/officeDocument/2006/relationships/hyperlink" Target="https://drive.google.com/file/d/1JIDDYGbX211H_y99-S4eOWSXs_SyfYQ6/view?usp=drive_link" TargetMode="External"/><Relationship Id="rId639" Type="http://schemas.openxmlformats.org/officeDocument/2006/relationships/hyperlink" Target="https://www.youtube.com/watch?v=aASSUcUSBro" TargetMode="External"/><Relationship Id="rId638" Type="http://schemas.openxmlformats.org/officeDocument/2006/relationships/hyperlink" Target="https://drive.google.com/file/d/1OWI4OmCjL5xltNxtBG45_N3tkPb7MA7S/view?usp=drive_link" TargetMode="External"/><Relationship Id="rId637" Type="http://schemas.openxmlformats.org/officeDocument/2006/relationships/hyperlink" Target="https://www.youtube.com/watch?v=RIF4f0nLZVA" TargetMode="External"/><Relationship Id="rId636" Type="http://schemas.openxmlformats.org/officeDocument/2006/relationships/hyperlink" Target="https://www.youtube.com/watch?v=vrmKqH8d1RM" TargetMode="External"/><Relationship Id="rId631" Type="http://schemas.openxmlformats.org/officeDocument/2006/relationships/hyperlink" Target="https://www.youtube.com/watch?v=g3PlZoSxVDI" TargetMode="External"/><Relationship Id="rId630" Type="http://schemas.openxmlformats.org/officeDocument/2006/relationships/hyperlink" Target="https://www.youtube.com/watch?v=MxDP1B5mKWA" TargetMode="External"/><Relationship Id="rId609" Type="http://schemas.openxmlformats.org/officeDocument/2006/relationships/hyperlink" Target="https://www.youtube.com/watch?v=dHi9ctwDUnc" TargetMode="External"/><Relationship Id="rId608" Type="http://schemas.openxmlformats.org/officeDocument/2006/relationships/hyperlink" Target="https://drive.google.com/file/d/1hsL7jRl6qKSuwJRdWM_W8NEDcbQTcvXO/view?usp=drive_link" TargetMode="External"/><Relationship Id="rId607" Type="http://schemas.openxmlformats.org/officeDocument/2006/relationships/hyperlink" Target="https://www.youtube.com/watch?v=Sc4i03isg4c" TargetMode="External"/><Relationship Id="rId602" Type="http://schemas.openxmlformats.org/officeDocument/2006/relationships/hyperlink" Target="https://drive.google.com/file/d/1Irx20Zg8oQox_XGTWCb_2O8EdegiiRNF/view?usp=drive_link" TargetMode="External"/><Relationship Id="rId601" Type="http://schemas.openxmlformats.org/officeDocument/2006/relationships/hyperlink" Target="https://www.youtube.com/watch?v=cu6XaGu8-mg" TargetMode="External"/><Relationship Id="rId600" Type="http://schemas.openxmlformats.org/officeDocument/2006/relationships/hyperlink" Target="https://www.youtube.com/watch?v=Z-yv3Yq4Aw4" TargetMode="External"/><Relationship Id="rId606" Type="http://schemas.openxmlformats.org/officeDocument/2006/relationships/hyperlink" Target="https://www.youtube.com/watch?v=ddifthdMNVc" TargetMode="External"/><Relationship Id="rId605" Type="http://schemas.openxmlformats.org/officeDocument/2006/relationships/hyperlink" Target="https://drive.google.com/file/d/1Tby8xsFYkAjT7lzLB7XJph-9nCrHRa0g/view?usp=drive_link" TargetMode="External"/><Relationship Id="rId604" Type="http://schemas.openxmlformats.org/officeDocument/2006/relationships/hyperlink" Target="https://www.youtube.com/watch?v=LYNzospdSWU" TargetMode="External"/><Relationship Id="rId603" Type="http://schemas.openxmlformats.org/officeDocument/2006/relationships/hyperlink" Target="https://www.youtube.com/watch?v=bm65xCS5ivo" TargetMode="External"/><Relationship Id="rId1059" Type="http://schemas.openxmlformats.org/officeDocument/2006/relationships/hyperlink" Target="https://www.youtube.com/watch?v=sV-KQ91Fnck" TargetMode="External"/><Relationship Id="rId228" Type="http://schemas.openxmlformats.org/officeDocument/2006/relationships/hyperlink" Target="https://www.youtube.com/watch?v=LtGCHzKAf8w" TargetMode="External"/><Relationship Id="rId227" Type="http://schemas.openxmlformats.org/officeDocument/2006/relationships/hyperlink" Target="https://drive.google.com/file/d/1dZEBImEBqZl3mcrRqsmUFPt4l95mGtEb/view?usp=drive_link" TargetMode="External"/><Relationship Id="rId226" Type="http://schemas.openxmlformats.org/officeDocument/2006/relationships/hyperlink" Target="https://www.youtube.com/watch?v=VAOlaqQKL5Y" TargetMode="External"/><Relationship Id="rId225" Type="http://schemas.openxmlformats.org/officeDocument/2006/relationships/hyperlink" Target="https://www.youtube.com/watch?v=rg8gpzFLQ-E" TargetMode="External"/><Relationship Id="rId229" Type="http://schemas.openxmlformats.org/officeDocument/2006/relationships/hyperlink" Target="https://www.youtube.com/watch?v=QIKKF10Zp6I" TargetMode="External"/><Relationship Id="rId1050" Type="http://schemas.openxmlformats.org/officeDocument/2006/relationships/hyperlink" Target="https://www.youtube.com/watch?v=NYq2078_xqc" TargetMode="External"/><Relationship Id="rId220" Type="http://schemas.openxmlformats.org/officeDocument/2006/relationships/hyperlink" Target="https://www.youtube.com/watch?v=i8c8Wr1k5t4" TargetMode="External"/><Relationship Id="rId1051" Type="http://schemas.openxmlformats.org/officeDocument/2006/relationships/hyperlink" Target="https://www.youtube.com/watch?v=bwTkS0cdp8k" TargetMode="External"/><Relationship Id="rId1052" Type="http://schemas.openxmlformats.org/officeDocument/2006/relationships/hyperlink" Target="https://drive.google.com/file/d/1RMc2QhmOpbO5eyzvB2vfBGrgdZHsAe1u/view?usp=drive_link" TargetMode="External"/><Relationship Id="rId1053" Type="http://schemas.openxmlformats.org/officeDocument/2006/relationships/hyperlink" Target="https://www.youtube.com/watch?v=ccWUDlKC3dE" TargetMode="External"/><Relationship Id="rId1054" Type="http://schemas.openxmlformats.org/officeDocument/2006/relationships/hyperlink" Target="https://www.youtube.com/watch?v=qXu8S-G0RZA" TargetMode="External"/><Relationship Id="rId224" Type="http://schemas.openxmlformats.org/officeDocument/2006/relationships/hyperlink" Target="https://drive.google.com/file/d/1grxkGYT475nU3UJnANTBQEqEh2OvNaEj/view?usp=drive_link" TargetMode="External"/><Relationship Id="rId1055" Type="http://schemas.openxmlformats.org/officeDocument/2006/relationships/hyperlink" Target="https://drive.google.com/file/d/1bAToxtEleANIpnkQghRu1IdpdHuU0CO-/view?usp=drive_link" TargetMode="External"/><Relationship Id="rId223" Type="http://schemas.openxmlformats.org/officeDocument/2006/relationships/hyperlink" Target="https://www.youtube.com/watch?v=07_7iEfQtY8" TargetMode="External"/><Relationship Id="rId1056" Type="http://schemas.openxmlformats.org/officeDocument/2006/relationships/hyperlink" Target="https://www.youtube.com/watch?v=d7xbyNSxxrI" TargetMode="External"/><Relationship Id="rId222" Type="http://schemas.openxmlformats.org/officeDocument/2006/relationships/hyperlink" Target="https://www.youtube.com/watch?v=cKAF1v5hJoE" TargetMode="External"/><Relationship Id="rId1057" Type="http://schemas.openxmlformats.org/officeDocument/2006/relationships/hyperlink" Target="https://www.youtube.com/watch?v=UGnyq5nr9D8" TargetMode="External"/><Relationship Id="rId221" Type="http://schemas.openxmlformats.org/officeDocument/2006/relationships/hyperlink" Target="https://drive.google.com/file/d/1w47m9raoGJqwblA_ExjR-decXhI1SUAo/view?usp=drive_link" TargetMode="External"/><Relationship Id="rId1058" Type="http://schemas.openxmlformats.org/officeDocument/2006/relationships/hyperlink" Target="https://drive.google.com/file/d/11la7bI3v3fkl47gK0i-Yi_vW0fpledtC/view?usp=drive_link" TargetMode="External"/><Relationship Id="rId1048" Type="http://schemas.openxmlformats.org/officeDocument/2006/relationships/hyperlink" Target="https://www.youtube.com/watch?v=Q75sLMWvDmM" TargetMode="External"/><Relationship Id="rId1049" Type="http://schemas.openxmlformats.org/officeDocument/2006/relationships/hyperlink" Target="https://drive.google.com/file/d/1RMc2QhmOpbO5eyzvB2vfBGrgdZHsAe1u/view?usp=drive_link" TargetMode="External"/><Relationship Id="rId217" Type="http://schemas.openxmlformats.org/officeDocument/2006/relationships/hyperlink" Target="https://www.youtube.com/watch?v=bb8aitMzM3M" TargetMode="External"/><Relationship Id="rId216" Type="http://schemas.openxmlformats.org/officeDocument/2006/relationships/hyperlink" Target="https://www.youtube.com/watch?v=PK6HmIe2EAg" TargetMode="External"/><Relationship Id="rId215" Type="http://schemas.openxmlformats.org/officeDocument/2006/relationships/hyperlink" Target="https://drive.google.com/file/d/1nzELBobfXvS4cxx9kWgKbogh9XQ2eRLe/view?usp=drive_link" TargetMode="External"/><Relationship Id="rId699" Type="http://schemas.openxmlformats.org/officeDocument/2006/relationships/hyperlink" Target="https://www.youtube.com/watch?v=yTMZsxSBv_0" TargetMode="External"/><Relationship Id="rId214" Type="http://schemas.openxmlformats.org/officeDocument/2006/relationships/hyperlink" Target="https://www.youtube.com/watch?v=rlTtck6F3RA" TargetMode="External"/><Relationship Id="rId698" Type="http://schemas.openxmlformats.org/officeDocument/2006/relationships/hyperlink" Target="https://drive.google.com/file/d/1kRnKdA1ejyPznlLhFSnmDV1Tj0LiyQU3/view?usp=drive_link" TargetMode="External"/><Relationship Id="rId219" Type="http://schemas.openxmlformats.org/officeDocument/2006/relationships/hyperlink" Target="https://www.youtube.com/watch?v=Svvr5uF_FZ8" TargetMode="External"/><Relationship Id="rId218" Type="http://schemas.openxmlformats.org/officeDocument/2006/relationships/hyperlink" Target="https://drive.google.com/file/d/1sV6dMq5GujMetKt8Utq1-RtgbUEykpLB/view?usp=drive_link" TargetMode="External"/><Relationship Id="rId693" Type="http://schemas.openxmlformats.org/officeDocument/2006/relationships/hyperlink" Target="https://www.youtube.com/watch?v=Tbq-KZaXiL4" TargetMode="External"/><Relationship Id="rId1040" Type="http://schemas.openxmlformats.org/officeDocument/2006/relationships/hyperlink" Target="https://drive.google.com/file/d/1o33lP8IOT591oVqOUft5pg18eltoZMld/view?usp=drive_link" TargetMode="External"/><Relationship Id="rId692" Type="http://schemas.openxmlformats.org/officeDocument/2006/relationships/hyperlink" Target="https://drive.google.com/file/d/19LTh-ql7pve4CCXSi2sqorUcNScWDPQf/view?usp=drive_link" TargetMode="External"/><Relationship Id="rId1041" Type="http://schemas.openxmlformats.org/officeDocument/2006/relationships/hyperlink" Target="https://www.youtube.com/watch?v=jFjI6y46QRk" TargetMode="External"/><Relationship Id="rId691" Type="http://schemas.openxmlformats.org/officeDocument/2006/relationships/hyperlink" Target="https://www.youtube.com/watch?v=tuJydnuBErg" TargetMode="External"/><Relationship Id="rId1042" Type="http://schemas.openxmlformats.org/officeDocument/2006/relationships/hyperlink" Target="https://www.youtube.com/watch?v=z0MWNICLbUg" TargetMode="External"/><Relationship Id="rId690" Type="http://schemas.openxmlformats.org/officeDocument/2006/relationships/hyperlink" Target="https://www.youtube.com/watch?v=jM-gvSqsP5A" TargetMode="External"/><Relationship Id="rId1043" Type="http://schemas.openxmlformats.org/officeDocument/2006/relationships/hyperlink" Target="https://drive.google.com/file/d/1vfS2HfK83osk1dLaLrmn45uax2_bwYVh/view?usp=drive_link" TargetMode="External"/><Relationship Id="rId213" Type="http://schemas.openxmlformats.org/officeDocument/2006/relationships/hyperlink" Target="https://www.youtube.com/watch?v=L8ifD4I1o38" TargetMode="External"/><Relationship Id="rId697" Type="http://schemas.openxmlformats.org/officeDocument/2006/relationships/hyperlink" Target="https://www.youtube.com/watch?v=CgB-vWTGW6E" TargetMode="External"/><Relationship Id="rId1044" Type="http://schemas.openxmlformats.org/officeDocument/2006/relationships/hyperlink" Target="https://www.youtube.com/watch?v=_dYkByQ9Kmg" TargetMode="External"/><Relationship Id="rId212" Type="http://schemas.openxmlformats.org/officeDocument/2006/relationships/hyperlink" Target="https://drive.google.com/file/d/1wv6uc5T3A9S5wsZObvdLqPNVZbCWTL_5/view?usp=drive_link" TargetMode="External"/><Relationship Id="rId696" Type="http://schemas.openxmlformats.org/officeDocument/2006/relationships/hyperlink" Target="https://www.youtube.com/watch?v=ikFUv-gdNLQ" TargetMode="External"/><Relationship Id="rId1045" Type="http://schemas.openxmlformats.org/officeDocument/2006/relationships/hyperlink" Target="https://www.youtube.com/watch?v=8tNaxMm9tlg" TargetMode="External"/><Relationship Id="rId211" Type="http://schemas.openxmlformats.org/officeDocument/2006/relationships/hyperlink" Target="https://www.youtube.com/watch?v=vCrrpvXaP68" TargetMode="External"/><Relationship Id="rId695" Type="http://schemas.openxmlformats.org/officeDocument/2006/relationships/hyperlink" Target="https://drive.google.com/file/d/1SH2o4t5MHB-gpmUxCrUJsuWlYNmTHGEN/view?usp=drive_link" TargetMode="External"/><Relationship Id="rId1046" Type="http://schemas.openxmlformats.org/officeDocument/2006/relationships/hyperlink" Target="https://drive.google.com/file/d/1ER5t1JNKbBPPzXzK6qxM_YE6ie6vFqdb/view?usp=drive_link" TargetMode="External"/><Relationship Id="rId210" Type="http://schemas.openxmlformats.org/officeDocument/2006/relationships/hyperlink" Target="https://www.youtube.com/watch?v=4xOsAuj0QZg" TargetMode="External"/><Relationship Id="rId694" Type="http://schemas.openxmlformats.org/officeDocument/2006/relationships/hyperlink" Target="https://www.youtube.com/watch?v=n9tgEEbxbho" TargetMode="External"/><Relationship Id="rId1047" Type="http://schemas.openxmlformats.org/officeDocument/2006/relationships/hyperlink" Target="https://www.youtube.com/watch?v=DsCMYyQ0NWU" TargetMode="External"/><Relationship Id="rId249" Type="http://schemas.openxmlformats.org/officeDocument/2006/relationships/hyperlink" Target="https://www.youtube.com/watch?v=NUFbQUOLAXc" TargetMode="External"/><Relationship Id="rId248" Type="http://schemas.openxmlformats.org/officeDocument/2006/relationships/hyperlink" Target="https://drive.google.com/file/d/17u8M-GR9EmNl8wQS-dXh3B8StYVZkhlS/view?usp=drive_link" TargetMode="External"/><Relationship Id="rId247" Type="http://schemas.openxmlformats.org/officeDocument/2006/relationships/hyperlink" Target="https://www.youtube.com/watch?v=rqb-fcmeCVk" TargetMode="External"/><Relationship Id="rId1070" Type="http://schemas.openxmlformats.org/officeDocument/2006/relationships/hyperlink" Target="https://drive.google.com/file/d/1eL_Snb-fThf5a2ikVUWqFTVjY63feped/view?usp=drive_link" TargetMode="External"/><Relationship Id="rId1071" Type="http://schemas.openxmlformats.org/officeDocument/2006/relationships/hyperlink" Target="https://www.youtube.com/watch?v=q2zdiLn3gSE" TargetMode="External"/><Relationship Id="rId1072" Type="http://schemas.openxmlformats.org/officeDocument/2006/relationships/hyperlink" Target="https://www.youtube.com/watch?v=QA_t5zuiASc" TargetMode="External"/><Relationship Id="rId242" Type="http://schemas.openxmlformats.org/officeDocument/2006/relationships/hyperlink" Target="https://drive.google.com/file/d/1OBEE-WczDEN7qympXxy97lXmXe5feMUT/view?usp=drive_link" TargetMode="External"/><Relationship Id="rId1073" Type="http://schemas.openxmlformats.org/officeDocument/2006/relationships/hyperlink" Target="https://drive.google.com/file/d/1gfblnMxl72qiIAABv_fox0b1uAVFw6vt/view?usp=drive_link" TargetMode="External"/><Relationship Id="rId241" Type="http://schemas.openxmlformats.org/officeDocument/2006/relationships/hyperlink" Target="https://www.youtube.com/watch?v=wW-wig-EuCU" TargetMode="External"/><Relationship Id="rId1074" Type="http://schemas.openxmlformats.org/officeDocument/2006/relationships/hyperlink" Target="https://www.youtube.com/watch?v=A495e31cDdE" TargetMode="External"/><Relationship Id="rId240" Type="http://schemas.openxmlformats.org/officeDocument/2006/relationships/hyperlink" Target="https://www.youtube.com/watch?v=9zoS5WGsmpc" TargetMode="External"/><Relationship Id="rId1075" Type="http://schemas.openxmlformats.org/officeDocument/2006/relationships/hyperlink" Target="https://www.youtube.com/watch?v=dCl767q8V-c" TargetMode="External"/><Relationship Id="rId1076" Type="http://schemas.openxmlformats.org/officeDocument/2006/relationships/hyperlink" Target="https://drive.google.com/file/d/1vM6cgaXUqz1uL8eQehsIoroRlDs7ExEq/view?usp=drive_link" TargetMode="External"/><Relationship Id="rId246" Type="http://schemas.openxmlformats.org/officeDocument/2006/relationships/hyperlink" Target="https://www.youtube.com/watch?v=ArmlWtDnuys" TargetMode="External"/><Relationship Id="rId1077" Type="http://schemas.openxmlformats.org/officeDocument/2006/relationships/hyperlink" Target="https://www.youtube.com/watch?v=TitrRpMUt0I" TargetMode="External"/><Relationship Id="rId245" Type="http://schemas.openxmlformats.org/officeDocument/2006/relationships/hyperlink" Target="https://drive.google.com/file/d/1YcL4k0oSYtANa3J1-nZ5WnlzmJHtMo7o/view?usp=drive_link" TargetMode="External"/><Relationship Id="rId1078" Type="http://schemas.openxmlformats.org/officeDocument/2006/relationships/hyperlink" Target="https://www.youtube.com/watch?v=xB6UG0HKgD0" TargetMode="External"/><Relationship Id="rId244" Type="http://schemas.openxmlformats.org/officeDocument/2006/relationships/hyperlink" Target="https://www.youtube.com/watch?v=WTpTUVe1vxE" TargetMode="External"/><Relationship Id="rId1079" Type="http://schemas.openxmlformats.org/officeDocument/2006/relationships/hyperlink" Target="https://drive.google.com/file/d/1WNsTfYzdYNLrz6b168ZXiLHxsdPgVkBY/view?usp=drive_link" TargetMode="External"/><Relationship Id="rId243" Type="http://schemas.openxmlformats.org/officeDocument/2006/relationships/hyperlink" Target="https://www.youtube.com/watch?v=J30zpvbmw7s" TargetMode="External"/><Relationship Id="rId239" Type="http://schemas.openxmlformats.org/officeDocument/2006/relationships/hyperlink" Target="https://drive.google.com/file/d/1cJv1QXNB0VBPRFEjjtylLP6vtr8hwags/view?usp=drive_link" TargetMode="External"/><Relationship Id="rId238" Type="http://schemas.openxmlformats.org/officeDocument/2006/relationships/hyperlink" Target="https://www.youtube.com/watch?v=vOcvgQLjwyo" TargetMode="External"/><Relationship Id="rId237" Type="http://schemas.openxmlformats.org/officeDocument/2006/relationships/hyperlink" Target="https://www.youtube.com/watch?v=ypH-hDKpCY0" TargetMode="External"/><Relationship Id="rId236" Type="http://schemas.openxmlformats.org/officeDocument/2006/relationships/hyperlink" Target="https://drive.google.com/file/d/1FVwfsFiq8sk3NpMASplOeTItU2vZO5JF/view?usp=drive_link" TargetMode="External"/><Relationship Id="rId1060" Type="http://schemas.openxmlformats.org/officeDocument/2006/relationships/hyperlink" Target="https://www.youtube.com/watch?v=4_jtE3i5xUI" TargetMode="External"/><Relationship Id="rId1061" Type="http://schemas.openxmlformats.org/officeDocument/2006/relationships/hyperlink" Target="https://drive.google.com/file/d/1XYM4XdufstEshKDkPwT9XUDuiep9cqht/view?usp=drive_link" TargetMode="External"/><Relationship Id="rId231" Type="http://schemas.openxmlformats.org/officeDocument/2006/relationships/hyperlink" Target="https://www.youtube.com/watch?v=RYz3d1meQQc" TargetMode="External"/><Relationship Id="rId1062" Type="http://schemas.openxmlformats.org/officeDocument/2006/relationships/hyperlink" Target="https://www.youtube.com/watch?v=R2yPeLJsPOo" TargetMode="External"/><Relationship Id="rId230" Type="http://schemas.openxmlformats.org/officeDocument/2006/relationships/hyperlink" Target="https://drive.google.com/file/d/17uMc878p5Dxh1FE2vqdJxeM87xkK_7uI/view?usp=drive_link" TargetMode="External"/><Relationship Id="rId1063" Type="http://schemas.openxmlformats.org/officeDocument/2006/relationships/hyperlink" Target="https://www.youtube.com/watch?v=Qrzf2TgNcLs" TargetMode="External"/><Relationship Id="rId1064" Type="http://schemas.openxmlformats.org/officeDocument/2006/relationships/hyperlink" Target="https://drive.google.com/file/d/1PWb5WozL6x_b6l2u8OjTr748R-p1B40T/view?usp=drive_link" TargetMode="External"/><Relationship Id="rId1065" Type="http://schemas.openxmlformats.org/officeDocument/2006/relationships/hyperlink" Target="https://www.youtube.com/watch?v=RLm_7nbC2OI" TargetMode="External"/><Relationship Id="rId235" Type="http://schemas.openxmlformats.org/officeDocument/2006/relationships/hyperlink" Target="https://www.youtube.com/watch?v=GS3ID829ST0" TargetMode="External"/><Relationship Id="rId1066" Type="http://schemas.openxmlformats.org/officeDocument/2006/relationships/hyperlink" Target="https://www.youtube.com/watch?v=hIENhMla_c4" TargetMode="External"/><Relationship Id="rId234" Type="http://schemas.openxmlformats.org/officeDocument/2006/relationships/hyperlink" Target="https://www.youtube.com/watch?v=RnHCOBDSSfA" TargetMode="External"/><Relationship Id="rId1067" Type="http://schemas.openxmlformats.org/officeDocument/2006/relationships/hyperlink" Target="https://drive.google.com/file/d/1XfLPWCS04ORWAN3G9vusjYyGD2xjeFv_/view?usp=drive_link" TargetMode="External"/><Relationship Id="rId233" Type="http://schemas.openxmlformats.org/officeDocument/2006/relationships/hyperlink" Target="https://drive.google.com/file/d/1PSqhrlVmTnLPAq-aChVsHu5VhnOtGV5j/view?usp=drive_link" TargetMode="External"/><Relationship Id="rId1068" Type="http://schemas.openxmlformats.org/officeDocument/2006/relationships/hyperlink" Target="https://www.youtube.com/watch?v=xL96QwxwbG0" TargetMode="External"/><Relationship Id="rId232" Type="http://schemas.openxmlformats.org/officeDocument/2006/relationships/hyperlink" Target="https://www.youtube.com/watch?v=I6_UFAst75I" TargetMode="External"/><Relationship Id="rId1069" Type="http://schemas.openxmlformats.org/officeDocument/2006/relationships/hyperlink" Target="https://www.youtube.com/watch?v=6sFhJmu_oIo" TargetMode="External"/><Relationship Id="rId1015" Type="http://schemas.openxmlformats.org/officeDocument/2006/relationships/hyperlink" Target="https://www.youtube.com/watch?v=YnhB9_q9xXo" TargetMode="External"/><Relationship Id="rId1016" Type="http://schemas.openxmlformats.org/officeDocument/2006/relationships/hyperlink" Target="https://drive.google.com/file/d/1medCa2Tb94nm0y0VzYvvEGWxL5eu9AmU/view?usp=drive_link" TargetMode="External"/><Relationship Id="rId1017" Type="http://schemas.openxmlformats.org/officeDocument/2006/relationships/hyperlink" Target="https://www.youtube.com/watch?v=ZU9w6HUvZKg" TargetMode="External"/><Relationship Id="rId1018" Type="http://schemas.openxmlformats.org/officeDocument/2006/relationships/hyperlink" Target="https://www.youtube.com/watch?v=M1dj0RvO2l4" TargetMode="External"/><Relationship Id="rId1019" Type="http://schemas.openxmlformats.org/officeDocument/2006/relationships/hyperlink" Target="https://drive.google.com/file/d/1AKtz8_ngblgaZ8dJP_2bW7ZkqzVjaR87/view?usp=drive_link" TargetMode="External"/><Relationship Id="rId668" Type="http://schemas.openxmlformats.org/officeDocument/2006/relationships/hyperlink" Target="https://drive.google.com/file/d/14-EiFkTSOdV-_-357cpVbGdOhEwakYw5/view?usp=drive_link" TargetMode="External"/><Relationship Id="rId667" Type="http://schemas.openxmlformats.org/officeDocument/2006/relationships/hyperlink" Target="https://www.youtube.com/watch?v=1--0bBlUe-I" TargetMode="External"/><Relationship Id="rId666" Type="http://schemas.openxmlformats.org/officeDocument/2006/relationships/hyperlink" Target="https://www.youtube.com/watch?v=mw-rwhpAQe4" TargetMode="External"/><Relationship Id="rId665" Type="http://schemas.openxmlformats.org/officeDocument/2006/relationships/hyperlink" Target="https://drive.google.com/file/d/17EIsfTrQ86k0Qsfr573BKuiTGJDSyM-J/view?usp=drive_link" TargetMode="External"/><Relationship Id="rId669" Type="http://schemas.openxmlformats.org/officeDocument/2006/relationships/hyperlink" Target="https://www.youtube.com/watch?v=XmL7RHouyUo" TargetMode="External"/><Relationship Id="rId660" Type="http://schemas.openxmlformats.org/officeDocument/2006/relationships/hyperlink" Target="https://www.youtube.com/watch?v=fMrz3L9bMsI" TargetMode="External"/><Relationship Id="rId1010" Type="http://schemas.openxmlformats.org/officeDocument/2006/relationships/hyperlink" Target="https://drive.google.com/file/d/1g8UZqPFVfo0cK7msT7YTG-Y5SQvjA325/view?usp=drive_link" TargetMode="External"/><Relationship Id="rId664" Type="http://schemas.openxmlformats.org/officeDocument/2006/relationships/hyperlink" Target="https://www.youtube.com/watch?v=zq-FyplPcpo" TargetMode="External"/><Relationship Id="rId1011" Type="http://schemas.openxmlformats.org/officeDocument/2006/relationships/hyperlink" Target="https://www.youtube.com/watch?v=wQltEeAPtIk" TargetMode="External"/><Relationship Id="rId663" Type="http://schemas.openxmlformats.org/officeDocument/2006/relationships/hyperlink" Target="https://www.youtube.com/watch?v=GWSZ1DKjNzY" TargetMode="External"/><Relationship Id="rId1012" Type="http://schemas.openxmlformats.org/officeDocument/2006/relationships/hyperlink" Target="https://www.youtube.com/watch?v=6Sl3Yrq5z3A" TargetMode="External"/><Relationship Id="rId662" Type="http://schemas.openxmlformats.org/officeDocument/2006/relationships/hyperlink" Target="https://drive.google.com/file/d/1ab7wIrkQFz_zPEm4edmz_EEyH7yVdtf8/view?usp=drive_link" TargetMode="External"/><Relationship Id="rId1013" Type="http://schemas.openxmlformats.org/officeDocument/2006/relationships/hyperlink" Target="https://drive.google.com/file/d/1U0IJGrknhTUB955_V7jwaXeeuCNfZbH3/view?usp=drive_link" TargetMode="External"/><Relationship Id="rId661" Type="http://schemas.openxmlformats.org/officeDocument/2006/relationships/hyperlink" Target="https://www.youtube.com/watch?v=PZj6gSZGz8o" TargetMode="External"/><Relationship Id="rId1014" Type="http://schemas.openxmlformats.org/officeDocument/2006/relationships/hyperlink" Target="https://www.youtube.com/watch?v=lRdSTSQYsDA" TargetMode="External"/><Relationship Id="rId1004" Type="http://schemas.openxmlformats.org/officeDocument/2006/relationships/hyperlink" Target="https://drive.google.com/file/d/1vAliqNDyD7X4HxxjRZkPMayqoWkxFtur/view?usp=drive_link" TargetMode="External"/><Relationship Id="rId1005" Type="http://schemas.openxmlformats.org/officeDocument/2006/relationships/hyperlink" Target="https://www.youtube.com/watch?v=XyFgP3Hze4Q" TargetMode="External"/><Relationship Id="rId1006" Type="http://schemas.openxmlformats.org/officeDocument/2006/relationships/hyperlink" Target="https://www.youtube.com/watch?v=UEiMvCfsAcY" TargetMode="External"/><Relationship Id="rId1007" Type="http://schemas.openxmlformats.org/officeDocument/2006/relationships/hyperlink" Target="https://drive.google.com/file/d/1abHMTiLsPbea-tRd3tkZrHZoE7pQEPAp/view?usp=drive_link" TargetMode="External"/><Relationship Id="rId1008" Type="http://schemas.openxmlformats.org/officeDocument/2006/relationships/hyperlink" Target="https://www.youtube.com/watch?v=XYT0TD3Zqvg" TargetMode="External"/><Relationship Id="rId1009" Type="http://schemas.openxmlformats.org/officeDocument/2006/relationships/hyperlink" Target="https://www.youtube.com/watch?v=wsRc2YAg6-E" TargetMode="External"/><Relationship Id="rId657" Type="http://schemas.openxmlformats.org/officeDocument/2006/relationships/hyperlink" Target="https://www.youtube.com/watch?v=ob5U8zPbAX4" TargetMode="External"/><Relationship Id="rId656" Type="http://schemas.openxmlformats.org/officeDocument/2006/relationships/hyperlink" Target="https://drive.google.com/file/d/14KQGyR6iPyNQ3e4DPqgQhPeFfEbn55BN/view?usp=drive_link" TargetMode="External"/><Relationship Id="rId655" Type="http://schemas.openxmlformats.org/officeDocument/2006/relationships/hyperlink" Target="https://www.youtube.com/watch?v=_IP92bLQ6UI" TargetMode="External"/><Relationship Id="rId654" Type="http://schemas.openxmlformats.org/officeDocument/2006/relationships/hyperlink" Target="https://www.youtube.com/watch?v=DtkRGbTp1s8" TargetMode="External"/><Relationship Id="rId659" Type="http://schemas.openxmlformats.org/officeDocument/2006/relationships/hyperlink" Target="https://drive.google.com/file/d/1Q6FwQ7_UbaZp90YsxrG5TBU9Aj4841R9/view?usp=drive_link" TargetMode="External"/><Relationship Id="rId658" Type="http://schemas.openxmlformats.org/officeDocument/2006/relationships/hyperlink" Target="https://www.youtube.com/watch?v=2EOQ2fBSWKE" TargetMode="External"/><Relationship Id="rId653" Type="http://schemas.openxmlformats.org/officeDocument/2006/relationships/hyperlink" Target="https://drive.google.com/file/d/1XSD3Zo7aUYKmOxFscTUxzxwntlL0_JAv/view?usp=drive_link" TargetMode="External"/><Relationship Id="rId1000" Type="http://schemas.openxmlformats.org/officeDocument/2006/relationships/hyperlink" Target="https://www.youtube.com/watch?v=Ddx9SibhNfU" TargetMode="External"/><Relationship Id="rId652" Type="http://schemas.openxmlformats.org/officeDocument/2006/relationships/hyperlink" Target="https://www.youtube.com/watch?v=igPvZ7jA_SY" TargetMode="External"/><Relationship Id="rId1001" Type="http://schemas.openxmlformats.org/officeDocument/2006/relationships/hyperlink" Target="https://drive.google.com/file/d/1QLnVqnSX1wr1k8ge-6Mz_gciVrB-j-TI/view?usp=drive_link" TargetMode="External"/><Relationship Id="rId651" Type="http://schemas.openxmlformats.org/officeDocument/2006/relationships/hyperlink" Target="https://www.youtube.com/watch?v=Qiv8dUp_I3c" TargetMode="External"/><Relationship Id="rId1002" Type="http://schemas.openxmlformats.org/officeDocument/2006/relationships/hyperlink" Target="https://www.youtube.com/watch?v=fA0rfs9t5mY" TargetMode="External"/><Relationship Id="rId650" Type="http://schemas.openxmlformats.org/officeDocument/2006/relationships/hyperlink" Target="https://drive.google.com/file/d/1isk76pXwSg0w54UzixoA_R4HtSbPFNgS/view?usp=drive_link" TargetMode="External"/><Relationship Id="rId1003" Type="http://schemas.openxmlformats.org/officeDocument/2006/relationships/hyperlink" Target="https://www.youtube.com/watch?v=_i3qDoNlF6o" TargetMode="External"/><Relationship Id="rId1037" Type="http://schemas.openxmlformats.org/officeDocument/2006/relationships/hyperlink" Target="https://drive.google.com/file/d/1Pck9w6HZU0r3wfpCBvtkWCAoEaufzDpI/view?usp=drive_link" TargetMode="External"/><Relationship Id="rId1038" Type="http://schemas.openxmlformats.org/officeDocument/2006/relationships/hyperlink" Target="https://www.youtube.com/watch?v=tm2LG5ScT1g" TargetMode="External"/><Relationship Id="rId1039" Type="http://schemas.openxmlformats.org/officeDocument/2006/relationships/hyperlink" Target="https://www.youtube.com/watch?v=xf4Hk1teYSY" TargetMode="External"/><Relationship Id="rId206" Type="http://schemas.openxmlformats.org/officeDocument/2006/relationships/hyperlink" Target="https://drive.google.com/file/d/1DcHYhFE02I-ys5nAF_KpkGsv9sn3iSKb/view?usp=drive_link" TargetMode="External"/><Relationship Id="rId205" Type="http://schemas.openxmlformats.org/officeDocument/2006/relationships/hyperlink" Target="https://www.youtube.com/watch?v=IVVIjuYyB_U" TargetMode="External"/><Relationship Id="rId689" Type="http://schemas.openxmlformats.org/officeDocument/2006/relationships/hyperlink" Target="https://drive.google.com/file/d/164XyQ3f7GD1Lp6K-0H3dNhTPg0MroUlJ/view?usp=drive_link" TargetMode="External"/><Relationship Id="rId204" Type="http://schemas.openxmlformats.org/officeDocument/2006/relationships/hyperlink" Target="https://www.youtube.com/watch?v=jYR0RlMft8Y" TargetMode="External"/><Relationship Id="rId688" Type="http://schemas.openxmlformats.org/officeDocument/2006/relationships/hyperlink" Target="https://www.youtube.com/watch?v=Wmv_yd9cgxE" TargetMode="External"/><Relationship Id="rId203" Type="http://schemas.openxmlformats.org/officeDocument/2006/relationships/hyperlink" Target="https://drive.google.com/file/d/1rHxcywSrTb1OK00bTrr2tVd-Ti90wLVz/view?usp=drive_link" TargetMode="External"/><Relationship Id="rId687" Type="http://schemas.openxmlformats.org/officeDocument/2006/relationships/hyperlink" Target="https://www.youtube.com/watch?v=l3ngsl7FhTc" TargetMode="External"/><Relationship Id="rId209" Type="http://schemas.openxmlformats.org/officeDocument/2006/relationships/hyperlink" Target="https://drive.google.com/file/d/1ryBK3siuqH2nq4g5cyLUCBJy-Yui6b4j/view?usp=drive_link" TargetMode="External"/><Relationship Id="rId208" Type="http://schemas.openxmlformats.org/officeDocument/2006/relationships/hyperlink" Target="https://www.youtube.com/watch?v=_U4ByiZy4pc" TargetMode="External"/><Relationship Id="rId207" Type="http://schemas.openxmlformats.org/officeDocument/2006/relationships/hyperlink" Target="https://www.youtube.com/watch?v=O23i38B2EmA" TargetMode="External"/><Relationship Id="rId682" Type="http://schemas.openxmlformats.org/officeDocument/2006/relationships/hyperlink" Target="https://www.youtube.com/watch?v=HKSlt5GbeLM" TargetMode="External"/><Relationship Id="rId681" Type="http://schemas.openxmlformats.org/officeDocument/2006/relationships/hyperlink" Target="https://www.youtube.com/watch?v=LwA00uqniiU" TargetMode="External"/><Relationship Id="rId1030" Type="http://schemas.openxmlformats.org/officeDocument/2006/relationships/hyperlink" Target="https://www.youtube.com/watch?v=xY40cEaCkrk" TargetMode="External"/><Relationship Id="rId680" Type="http://schemas.openxmlformats.org/officeDocument/2006/relationships/hyperlink" Target="https://drive.google.com/file/d/11N04SFbU9CvzWU3Kgholjys2zBTEkvfF/view?usp=drive_link" TargetMode="External"/><Relationship Id="rId1031" Type="http://schemas.openxmlformats.org/officeDocument/2006/relationships/hyperlink" Target="https://drive.google.com/file/d/1w_heXUO39B3vIPWVJh0dW1__ATWyW0EL/view?usp=drive_link" TargetMode="External"/><Relationship Id="rId1032" Type="http://schemas.openxmlformats.org/officeDocument/2006/relationships/hyperlink" Target="https://www.youtube.com/watch?v=jUUJSOM1ihU" TargetMode="External"/><Relationship Id="rId202" Type="http://schemas.openxmlformats.org/officeDocument/2006/relationships/hyperlink" Target="https://www.youtube.com/watch?v=7ewk_MdmniI" TargetMode="External"/><Relationship Id="rId686" Type="http://schemas.openxmlformats.org/officeDocument/2006/relationships/hyperlink" Target="https://drive.google.com/file/d/1UlUAtaiu-H3H2cFyW1SqrN6iuW1nOpqD/view?usp=drive_link" TargetMode="External"/><Relationship Id="rId1033" Type="http://schemas.openxmlformats.org/officeDocument/2006/relationships/hyperlink" Target="https://www.youtube.com/watch?v=rWKXBYjJghE" TargetMode="External"/><Relationship Id="rId201" Type="http://schemas.openxmlformats.org/officeDocument/2006/relationships/hyperlink" Target="https://www.youtube.com/watch?v=A90HKrgUOg0" TargetMode="External"/><Relationship Id="rId685" Type="http://schemas.openxmlformats.org/officeDocument/2006/relationships/hyperlink" Target="https://www.youtube.com/watch?v=Diy9RWR11I4" TargetMode="External"/><Relationship Id="rId1034" Type="http://schemas.openxmlformats.org/officeDocument/2006/relationships/hyperlink" Target="https://drive.google.com/file/d/13kuNUfVKotxw1__RgCxfRhbRDGvaCfai/view?usp=drive_link" TargetMode="External"/><Relationship Id="rId200" Type="http://schemas.openxmlformats.org/officeDocument/2006/relationships/hyperlink" Target="https://drive.google.com/file/d/1iNJVIdZ0BNUWN1uHuAM5QFV2o0OYzW65/view?usp=drive_link" TargetMode="External"/><Relationship Id="rId684" Type="http://schemas.openxmlformats.org/officeDocument/2006/relationships/hyperlink" Target="https://www.youtube.com/watch?v=ye28W_OygOw" TargetMode="External"/><Relationship Id="rId1035" Type="http://schemas.openxmlformats.org/officeDocument/2006/relationships/hyperlink" Target="https://www.youtube.com/watch?v=OfV3VNgjpvw" TargetMode="External"/><Relationship Id="rId683" Type="http://schemas.openxmlformats.org/officeDocument/2006/relationships/hyperlink" Target="https://drive.google.com/file/d/12YhBLhyJunUWHpexy7kkLhDUSJg7MxqR/view?usp=drive_link" TargetMode="External"/><Relationship Id="rId1036" Type="http://schemas.openxmlformats.org/officeDocument/2006/relationships/hyperlink" Target="https://www.youtube.com/watch?v=GIqpQ4xOgBc" TargetMode="External"/><Relationship Id="rId1026" Type="http://schemas.openxmlformats.org/officeDocument/2006/relationships/hyperlink" Target="https://www.youtube.com/watch?v=G1TlxtJ6pTQ" TargetMode="External"/><Relationship Id="rId1027" Type="http://schemas.openxmlformats.org/officeDocument/2006/relationships/hyperlink" Target="https://www.youtube.com/watch?v=-yHsIHeBabc" TargetMode="External"/><Relationship Id="rId1028" Type="http://schemas.openxmlformats.org/officeDocument/2006/relationships/hyperlink" Target="https://drive.google.com/file/d/1bQskOYivMEHfmLrAZsKlEDwQlXS_duPE/view?usp=drive_link" TargetMode="External"/><Relationship Id="rId1029" Type="http://schemas.openxmlformats.org/officeDocument/2006/relationships/hyperlink" Target="https://www.youtube.com/watch?v=qWOdNjclHrw" TargetMode="External"/><Relationship Id="rId679" Type="http://schemas.openxmlformats.org/officeDocument/2006/relationships/hyperlink" Target="https://www.youtube.com/watch?v=FaIqejqCw7w" TargetMode="External"/><Relationship Id="rId678" Type="http://schemas.openxmlformats.org/officeDocument/2006/relationships/hyperlink" Target="https://www.youtube.com/watch?v=rfepM3L7Pqc" TargetMode="External"/><Relationship Id="rId677" Type="http://schemas.openxmlformats.org/officeDocument/2006/relationships/hyperlink" Target="https://drive.google.com/file/d/1O5Wh1WyJd4UCbqhwpDvaAQrZ-OyUs9YU/view?usp=drive_link" TargetMode="External"/><Relationship Id="rId676" Type="http://schemas.openxmlformats.org/officeDocument/2006/relationships/hyperlink" Target="https://www.youtube.com/watch?v=LCW-MW-JGns" TargetMode="External"/><Relationship Id="rId671" Type="http://schemas.openxmlformats.org/officeDocument/2006/relationships/hyperlink" Target="https://drive.google.com/file/d/1Z00rIxRyW_lRBxeibli3Fl0LIqE1ef41/view?usp=drive_link" TargetMode="External"/><Relationship Id="rId670" Type="http://schemas.openxmlformats.org/officeDocument/2006/relationships/hyperlink" Target="https://www.youtube.com/watch?v=TAXr3e4Z8i0" TargetMode="External"/><Relationship Id="rId1020" Type="http://schemas.openxmlformats.org/officeDocument/2006/relationships/hyperlink" Target="https://www.youtube.com/watch?v=kScxvxKhpT4" TargetMode="External"/><Relationship Id="rId1021" Type="http://schemas.openxmlformats.org/officeDocument/2006/relationships/hyperlink" Target="https://www.youtube.com/watch?v=f2r8wK2A8no" TargetMode="External"/><Relationship Id="rId675" Type="http://schemas.openxmlformats.org/officeDocument/2006/relationships/hyperlink" Target="https://www.youtube.com/watch?v=PpvexFbd8e8" TargetMode="External"/><Relationship Id="rId1022" Type="http://schemas.openxmlformats.org/officeDocument/2006/relationships/hyperlink" Target="https://drive.google.com/file/d/1cX9Fsyg2q7IWvMOMQmuwcIiz82HUcmuS/view?usp=drive_link" TargetMode="External"/><Relationship Id="rId674" Type="http://schemas.openxmlformats.org/officeDocument/2006/relationships/hyperlink" Target="https://drive.google.com/file/d/1oCrcDxH5zLmCb0-cPvZiIeMw_HfxnIFJ/view?usp=drive_link" TargetMode="External"/><Relationship Id="rId1023" Type="http://schemas.openxmlformats.org/officeDocument/2006/relationships/hyperlink" Target="https://www.youtube.com/watch?v=m0_W3xXIgDE" TargetMode="External"/><Relationship Id="rId673" Type="http://schemas.openxmlformats.org/officeDocument/2006/relationships/hyperlink" Target="https://www.youtube.com/watch?v=hJNeNqfDCIA" TargetMode="External"/><Relationship Id="rId1024" Type="http://schemas.openxmlformats.org/officeDocument/2006/relationships/hyperlink" Target="https://www.youtube.com/watch?v=Flczf4XP5pQ" TargetMode="External"/><Relationship Id="rId672" Type="http://schemas.openxmlformats.org/officeDocument/2006/relationships/hyperlink" Target="https://www.youtube.com/watch?v=jMXf2lgddOg" TargetMode="External"/><Relationship Id="rId1025" Type="http://schemas.openxmlformats.org/officeDocument/2006/relationships/hyperlink" Target="https://drive.google.com/file/d/1KGJWt7XRFcmFJ_J5LFJgoxURJrZYPmif/view?usp=drive_link" TargetMode="External"/><Relationship Id="rId190" Type="http://schemas.openxmlformats.org/officeDocument/2006/relationships/hyperlink" Target="https://www.youtube.com/watch?v=GknntpmeGTk" TargetMode="External"/><Relationship Id="rId194" Type="http://schemas.openxmlformats.org/officeDocument/2006/relationships/hyperlink" Target="https://drive.google.com/file/d/1l2h9LCayYslyLTq0bfjicdhS6oxcV79V/view?usp=drive_link" TargetMode="External"/><Relationship Id="rId193" Type="http://schemas.openxmlformats.org/officeDocument/2006/relationships/hyperlink" Target="https://www.youtube.com/watch?v=pMZIXa2LTys" TargetMode="External"/><Relationship Id="rId192" Type="http://schemas.openxmlformats.org/officeDocument/2006/relationships/hyperlink" Target="https://www.youtube.com/watch?v=eCWwKrJyKxA" TargetMode="External"/><Relationship Id="rId191" Type="http://schemas.openxmlformats.org/officeDocument/2006/relationships/hyperlink" Target="https://drive.google.com/file/d/1xZYd0T46CQsptMp0fvm4R924718oHrFE/view?usp=drive_link" TargetMode="External"/><Relationship Id="rId187" Type="http://schemas.openxmlformats.org/officeDocument/2006/relationships/hyperlink" Target="https://www.youtube.com/watch?v=cMNx17H3dRU" TargetMode="External"/><Relationship Id="rId186" Type="http://schemas.openxmlformats.org/officeDocument/2006/relationships/hyperlink" Target="https://drive.google.com/file/d/1tD2xfYygf88HVy5DRuL2fpc-3i9h4KPk/view?usp=drive_link" TargetMode="External"/><Relationship Id="rId185" Type="http://schemas.openxmlformats.org/officeDocument/2006/relationships/hyperlink" Target="https://www.youtube.com/watch?v=c-5BOyr_EM8" TargetMode="External"/><Relationship Id="rId184" Type="http://schemas.openxmlformats.org/officeDocument/2006/relationships/hyperlink" Target="https://www.youtube.com/watch?v=i1dAnpSFbyI" TargetMode="External"/><Relationship Id="rId189" Type="http://schemas.openxmlformats.org/officeDocument/2006/relationships/hyperlink" Target="https://drive.google.com/file/d/1xdFwXCXz0HMpPs2gFblxZOSStPZ-quFU/view?usp=drive_link" TargetMode="External"/><Relationship Id="rId188" Type="http://schemas.openxmlformats.org/officeDocument/2006/relationships/hyperlink" Target="https://www.youtube.com/watch?v=l_45aL9R1-M" TargetMode="External"/><Relationship Id="rId183" Type="http://schemas.openxmlformats.org/officeDocument/2006/relationships/hyperlink" Target="https://drive.google.com/file/d/1PS_ICHV3x4YTC7flqjm3DBpBZU0jtG_w/view?usp=drive_link" TargetMode="External"/><Relationship Id="rId182" Type="http://schemas.openxmlformats.org/officeDocument/2006/relationships/hyperlink" Target="https://www.youtube.com/watch?v=eLv-UihE9m8" TargetMode="External"/><Relationship Id="rId181" Type="http://schemas.openxmlformats.org/officeDocument/2006/relationships/hyperlink" Target="https://www.youtube.com/watch?v=vC-cEWJxDRY" TargetMode="External"/><Relationship Id="rId180" Type="http://schemas.openxmlformats.org/officeDocument/2006/relationships/hyperlink" Target="https://drive.google.com/file/d/14-mZp3WljWO5K1uthoxfhdfL_u98n_57/view?usp=drive_link" TargetMode="External"/><Relationship Id="rId176" Type="http://schemas.openxmlformats.org/officeDocument/2006/relationships/hyperlink" Target="https://www.youtube.com/watch?v=muwmLCNjIpU" TargetMode="External"/><Relationship Id="rId175" Type="http://schemas.openxmlformats.org/officeDocument/2006/relationships/hyperlink" Target="https://www.youtube.com/watch?v=4BAGI6LbHeo" TargetMode="External"/><Relationship Id="rId174" Type="http://schemas.openxmlformats.org/officeDocument/2006/relationships/hyperlink" Target="https://drive.google.com/file/d/1upJqYAupFGPwVoY8W_FKimu17yKR4sMk/view?usp=drive_link" TargetMode="External"/><Relationship Id="rId173" Type="http://schemas.openxmlformats.org/officeDocument/2006/relationships/hyperlink" Target="https://www.youtube.com/watch?v=3qFTgmf-loc" TargetMode="External"/><Relationship Id="rId179" Type="http://schemas.openxmlformats.org/officeDocument/2006/relationships/hyperlink" Target="https://www.youtube.com/watch?v=KYJUOr1ryx4" TargetMode="External"/><Relationship Id="rId178" Type="http://schemas.openxmlformats.org/officeDocument/2006/relationships/hyperlink" Target="https://www.youtube.com/watch?v=6UqtgH_Zy1Y" TargetMode="External"/><Relationship Id="rId177" Type="http://schemas.openxmlformats.org/officeDocument/2006/relationships/hyperlink" Target="https://drive.google.com/file/d/1CJ3oJ4SaEGwoyJJEwYl3v1ZMHct3EI44/view?usp=drive_link" TargetMode="External"/><Relationship Id="rId198" Type="http://schemas.openxmlformats.org/officeDocument/2006/relationships/hyperlink" Target="https://www.youtube.com/watch?v=pyEVmWLOePw" TargetMode="External"/><Relationship Id="rId197" Type="http://schemas.openxmlformats.org/officeDocument/2006/relationships/hyperlink" Target="https://drive.google.com/file/d/1j02enCcHUmT8nnzbgXwK6ifeEuMhhQGI/view?usp=drive_link" TargetMode="External"/><Relationship Id="rId196" Type="http://schemas.openxmlformats.org/officeDocument/2006/relationships/hyperlink" Target="https://www.youtube.com/watch?v=-p11oBtpwkM" TargetMode="External"/><Relationship Id="rId195" Type="http://schemas.openxmlformats.org/officeDocument/2006/relationships/hyperlink" Target="https://www.youtube.com/watch?v=uu9eHX6Tu8Q" TargetMode="External"/><Relationship Id="rId199" Type="http://schemas.openxmlformats.org/officeDocument/2006/relationships/hyperlink" Target="https://www.youtube.com/watch?v=gT_EevojjtA" TargetMode="External"/><Relationship Id="rId150" Type="http://schemas.openxmlformats.org/officeDocument/2006/relationships/hyperlink" Target="https://drive.google.com/file/d/1G-QlljF5a6bqBaknUJQiWZMYNOe8UFF4/view?usp=drive_link" TargetMode="External"/><Relationship Id="rId149" Type="http://schemas.openxmlformats.org/officeDocument/2006/relationships/hyperlink" Target="https://www.youtube.com/watch?v=YiJRPFf_rxo" TargetMode="External"/><Relationship Id="rId148" Type="http://schemas.openxmlformats.org/officeDocument/2006/relationships/hyperlink" Target="https://www.youtube.com/watch?v=cP8iQu57dQo" TargetMode="External"/><Relationship Id="rId1090" Type="http://schemas.openxmlformats.org/officeDocument/2006/relationships/hyperlink" Target="https://www.youtube.com/watch?v=9lt8VE28veI" TargetMode="External"/><Relationship Id="rId1091" Type="http://schemas.openxmlformats.org/officeDocument/2006/relationships/hyperlink" Target="https://drive.google.com/file/d/19mnpEe18-xG38VgDKN45cUQY6azATo2w/view?usp=drive_link" TargetMode="External"/><Relationship Id="rId1092" Type="http://schemas.openxmlformats.org/officeDocument/2006/relationships/hyperlink" Target="https://www.youtube.com/watch?v=gmr5QYeFJ4g" TargetMode="External"/><Relationship Id="rId1093" Type="http://schemas.openxmlformats.org/officeDocument/2006/relationships/hyperlink" Target="https://www.youtube.com/watch?v=FTvPVwv8iko" TargetMode="External"/><Relationship Id="rId1094" Type="http://schemas.openxmlformats.org/officeDocument/2006/relationships/hyperlink" Target="https://drive.google.com/file/d/1Mk6aWidimr9beVl5axFeiGs-_FDLdMYE/view?usp=drive_link" TargetMode="External"/><Relationship Id="rId143" Type="http://schemas.openxmlformats.org/officeDocument/2006/relationships/hyperlink" Target="https://www.youtube.com/watch?v=zWRxNNX0lZI" TargetMode="External"/><Relationship Id="rId1095" Type="http://schemas.openxmlformats.org/officeDocument/2006/relationships/hyperlink" Target="https://www.youtube.com/watch?v=K10qnzCYH54" TargetMode="External"/><Relationship Id="rId142" Type="http://schemas.openxmlformats.org/officeDocument/2006/relationships/hyperlink" Target="https://www.youtube.com/watch?v=zk3vlhz1b6k" TargetMode="External"/><Relationship Id="rId1096" Type="http://schemas.openxmlformats.org/officeDocument/2006/relationships/hyperlink" Target="https://www.youtube.com/watch?v=bCCWVUBL7j0" TargetMode="External"/><Relationship Id="rId141" Type="http://schemas.openxmlformats.org/officeDocument/2006/relationships/hyperlink" Target="https://drive.google.com/file/d/1S8ICSjRPUtv5LAxsOS42ZZ2nMJ3hH3bp/view?usp=drive_link" TargetMode="External"/><Relationship Id="rId1097" Type="http://schemas.openxmlformats.org/officeDocument/2006/relationships/hyperlink" Target="https://drive.google.com/file/d/1-Pirrm_Ud-ZZ7tAHZoFvbwi_chi3kkrt/view?usp=drive_link" TargetMode="External"/><Relationship Id="rId140" Type="http://schemas.openxmlformats.org/officeDocument/2006/relationships/hyperlink" Target="https://www.youtube.com/watch?v=O2Vyob2BfmY" TargetMode="External"/><Relationship Id="rId1098" Type="http://schemas.openxmlformats.org/officeDocument/2006/relationships/hyperlink" Target="https://www.youtube.com/watch?v=txrCIhujs0g" TargetMode="External"/><Relationship Id="rId147" Type="http://schemas.openxmlformats.org/officeDocument/2006/relationships/hyperlink" Target="https://drive.google.com/file/d/1tii0yMg_S5D3KUqgwHnFym3OWfEv3ekX/view?usp=drive_link" TargetMode="External"/><Relationship Id="rId1099" Type="http://schemas.openxmlformats.org/officeDocument/2006/relationships/hyperlink" Target="https://www.youtube.com/watch?v=B_wYFK7ZumU" TargetMode="External"/><Relationship Id="rId146" Type="http://schemas.openxmlformats.org/officeDocument/2006/relationships/hyperlink" Target="https://www.youtube.com/watch?v=Gygkdvy3-Vo" TargetMode="External"/><Relationship Id="rId145" Type="http://schemas.openxmlformats.org/officeDocument/2006/relationships/hyperlink" Target="https://www.youtube.com/watch?v=E0D1H74PMmI" TargetMode="External"/><Relationship Id="rId144" Type="http://schemas.openxmlformats.org/officeDocument/2006/relationships/hyperlink" Target="https://drive.google.com/file/d/13s5pbh5sSJYSmh-PznBiTAhcQRE7Ydke/view?usp=drive_link" TargetMode="External"/><Relationship Id="rId139" Type="http://schemas.openxmlformats.org/officeDocument/2006/relationships/hyperlink" Target="https://www.youtube.com/watch?v=xKJ3txXIuQk" TargetMode="External"/><Relationship Id="rId138" Type="http://schemas.openxmlformats.org/officeDocument/2006/relationships/hyperlink" Target="https://drive.google.com/file/d/1ZOO1xcD7n5oMm3fJ1X3wU3qYu0fXmUZp/view?usp=drive_link" TargetMode="External"/><Relationship Id="rId137" Type="http://schemas.openxmlformats.org/officeDocument/2006/relationships/hyperlink" Target="https://www.youtube.com/watch?v=9xzEwk-_-us" TargetMode="External"/><Relationship Id="rId1080" Type="http://schemas.openxmlformats.org/officeDocument/2006/relationships/hyperlink" Target="https://www.youtube.com/watch?v=mAdUjImDx58" TargetMode="External"/><Relationship Id="rId1081" Type="http://schemas.openxmlformats.org/officeDocument/2006/relationships/hyperlink" Target="https://www.youtube.com/watch?v=vqzNjSBjQ4w" TargetMode="External"/><Relationship Id="rId1082" Type="http://schemas.openxmlformats.org/officeDocument/2006/relationships/hyperlink" Target="https://drive.google.com/file/d/1Tsu5mr-g52qwtw38rgN8W1u1TGdAVJLH/view?usp=drive_link" TargetMode="External"/><Relationship Id="rId1083" Type="http://schemas.openxmlformats.org/officeDocument/2006/relationships/hyperlink" Target="https://www.youtube.com/watch?v=6IS_M6CX7FE" TargetMode="External"/><Relationship Id="rId132" Type="http://schemas.openxmlformats.org/officeDocument/2006/relationships/hyperlink" Target="https://drive.google.com/file/d/1Sama6MHyfoIbn0vXqf8YfjfUw67DvhgO/view?usp=drive_link" TargetMode="External"/><Relationship Id="rId1084" Type="http://schemas.openxmlformats.org/officeDocument/2006/relationships/hyperlink" Target="https://www.youtube.com/watch?v=vqfSAOLSVUI" TargetMode="External"/><Relationship Id="rId131" Type="http://schemas.openxmlformats.org/officeDocument/2006/relationships/hyperlink" Target="https://www.youtube.com/watch?v=AfqeGAN2_7o" TargetMode="External"/><Relationship Id="rId1085" Type="http://schemas.openxmlformats.org/officeDocument/2006/relationships/hyperlink" Target="https://drive.google.com/file/d/1B3hZdc1PmHNhyCJQrVrtXA555_cL_3po/view?usp=drive_link" TargetMode="External"/><Relationship Id="rId130" Type="http://schemas.openxmlformats.org/officeDocument/2006/relationships/hyperlink" Target="https://www.youtube.com/watch?v=FQFBygnIONU" TargetMode="External"/><Relationship Id="rId1086" Type="http://schemas.openxmlformats.org/officeDocument/2006/relationships/hyperlink" Target="https://www.youtube.com/watch?v=KyAKEisg2PQ" TargetMode="External"/><Relationship Id="rId1087" Type="http://schemas.openxmlformats.org/officeDocument/2006/relationships/hyperlink" Target="https://www.youtube.com/watch?v=dDhhwdMVJXs" TargetMode="External"/><Relationship Id="rId136" Type="http://schemas.openxmlformats.org/officeDocument/2006/relationships/hyperlink" Target="https://www.youtube.com/watch?v=5KfHxF6Vhps" TargetMode="External"/><Relationship Id="rId1088" Type="http://schemas.openxmlformats.org/officeDocument/2006/relationships/hyperlink" Target="https://drive.google.com/file/d/14WprHhJiHCdQO3FdFR1u5Jku8c15WSro/view?usp=drive_link" TargetMode="External"/><Relationship Id="rId135" Type="http://schemas.openxmlformats.org/officeDocument/2006/relationships/hyperlink" Target="https://drive.google.com/file/d/1eGMCwtdmWVAl-07TK0s_xllr5dUeBv4a/view?usp=drive_link" TargetMode="External"/><Relationship Id="rId1089" Type="http://schemas.openxmlformats.org/officeDocument/2006/relationships/hyperlink" Target="https://www.youtube.com/watch?v=bfxhh7l-LQw" TargetMode="External"/><Relationship Id="rId134" Type="http://schemas.openxmlformats.org/officeDocument/2006/relationships/hyperlink" Target="https://www.youtube.com/watch?v=MvnWR2k6Ohg" TargetMode="External"/><Relationship Id="rId133" Type="http://schemas.openxmlformats.org/officeDocument/2006/relationships/hyperlink" Target="https://www.youtube.com/watch?v=DJfNr8WoXW4" TargetMode="External"/><Relationship Id="rId172" Type="http://schemas.openxmlformats.org/officeDocument/2006/relationships/hyperlink" Target="https://www.youtube.com/watch?v=-qV__tYb4c4" TargetMode="External"/><Relationship Id="rId171" Type="http://schemas.openxmlformats.org/officeDocument/2006/relationships/hyperlink" Target="https://drive.google.com/file/d/1tq3IhJGpo0qOx4iwbC4d_bnp5fmqs_oU/view?usp=drive_link" TargetMode="External"/><Relationship Id="rId170" Type="http://schemas.openxmlformats.org/officeDocument/2006/relationships/hyperlink" Target="https://www.youtube.com/watch?v=-77KrFpUgbQ" TargetMode="External"/><Relationship Id="rId165" Type="http://schemas.openxmlformats.org/officeDocument/2006/relationships/hyperlink" Target="https://drive.google.com/file/d/1I0lF9kUq-EOeZV5hKxxgORuIdVmvaVkX/view?usp=drive_link" TargetMode="External"/><Relationship Id="rId164" Type="http://schemas.openxmlformats.org/officeDocument/2006/relationships/hyperlink" Target="https://www.youtube.com/watch?v=ZUuT8aFsNww" TargetMode="External"/><Relationship Id="rId163" Type="http://schemas.openxmlformats.org/officeDocument/2006/relationships/hyperlink" Target="https://www.youtube.com/watch?v=zYX5a65LrXs" TargetMode="External"/><Relationship Id="rId162" Type="http://schemas.openxmlformats.org/officeDocument/2006/relationships/hyperlink" Target="https://drive.google.com/file/d/1QLTwTDHRf7D9vevh_QlBbGpv9-j0dbC1/view?usp=drive_link" TargetMode="External"/><Relationship Id="rId169" Type="http://schemas.openxmlformats.org/officeDocument/2006/relationships/hyperlink" Target="https://www.youtube.com/watch?v=-yCIMk1x0Pk" TargetMode="External"/><Relationship Id="rId168" Type="http://schemas.openxmlformats.org/officeDocument/2006/relationships/hyperlink" Target="https://drive.google.com/file/d/1t1xRfv9eqSTJnUCKUCdKUlzx78Vx3ZWz/view?usp=drive_link" TargetMode="External"/><Relationship Id="rId167" Type="http://schemas.openxmlformats.org/officeDocument/2006/relationships/hyperlink" Target="https://www.youtube.com/watch?v=zHo5uZUPqnk" TargetMode="External"/><Relationship Id="rId166" Type="http://schemas.openxmlformats.org/officeDocument/2006/relationships/hyperlink" Target="https://www.youtube.com/watch?v=WNZf4ip_R9s" TargetMode="External"/><Relationship Id="rId161" Type="http://schemas.openxmlformats.org/officeDocument/2006/relationships/hyperlink" Target="https://www.youtube.com/watch?v=KMAZDTN8d0k" TargetMode="External"/><Relationship Id="rId160" Type="http://schemas.openxmlformats.org/officeDocument/2006/relationships/hyperlink" Target="https://www.youtube.com/watch?v=HjC-eMiMDfo" TargetMode="External"/><Relationship Id="rId159" Type="http://schemas.openxmlformats.org/officeDocument/2006/relationships/hyperlink" Target="https://drive.google.com/file/d/12JvtLFE1J-Cc_IGe5MHdntzCBXqUV-u0/view?usp=drive_link" TargetMode="External"/><Relationship Id="rId154" Type="http://schemas.openxmlformats.org/officeDocument/2006/relationships/hyperlink" Target="https://www.youtube.com/watch?v=xTnNv7YplSo" TargetMode="External"/><Relationship Id="rId153" Type="http://schemas.openxmlformats.org/officeDocument/2006/relationships/hyperlink" Target="https://drive.google.com/file/d/1WzywClZFsBOG5KGuIIrsMTaaZ3x7Q0-q/view?usp=drive_link" TargetMode="External"/><Relationship Id="rId152" Type="http://schemas.openxmlformats.org/officeDocument/2006/relationships/hyperlink" Target="https://www.youtube.com/watch?v=5aSX4cluGyM" TargetMode="External"/><Relationship Id="rId151" Type="http://schemas.openxmlformats.org/officeDocument/2006/relationships/hyperlink" Target="https://www.youtube.com/watch?v=bWPQvxElpLY" TargetMode="External"/><Relationship Id="rId158" Type="http://schemas.openxmlformats.org/officeDocument/2006/relationships/hyperlink" Target="https://www.youtube.com/watch?v=jBHdraR_pH8" TargetMode="External"/><Relationship Id="rId157" Type="http://schemas.openxmlformats.org/officeDocument/2006/relationships/hyperlink" Target="https://www.youtube.com/watch?v=24YMQ9GvLss" TargetMode="External"/><Relationship Id="rId156" Type="http://schemas.openxmlformats.org/officeDocument/2006/relationships/hyperlink" Target="https://drive.google.com/file/d/1URRUIXxipc-IAbmFDywrEPEdQ0YLAlgy/view?usp=drive_link" TargetMode="External"/><Relationship Id="rId155" Type="http://schemas.openxmlformats.org/officeDocument/2006/relationships/hyperlink" Target="https://www.youtube.com/watch?v=WAFsgRNFw8U" TargetMode="External"/><Relationship Id="rId509" Type="http://schemas.openxmlformats.org/officeDocument/2006/relationships/hyperlink" Target="https://drive.google.com/file/d/1n9nlkB0vPj7MAZxLuQK-Up5SZ97-tP9a/view?usp=drive_link" TargetMode="External"/><Relationship Id="rId508" Type="http://schemas.openxmlformats.org/officeDocument/2006/relationships/hyperlink" Target="https://www.youtube.com/watch?v=96q2zmVqfvQ" TargetMode="External"/><Relationship Id="rId503" Type="http://schemas.openxmlformats.org/officeDocument/2006/relationships/hyperlink" Target="https://drive.google.com/file/d/1BRlVgTeC3n_rIAJVO-1NUmllAIqnhhnb/view?usp=drive_link" TargetMode="External"/><Relationship Id="rId987" Type="http://schemas.openxmlformats.org/officeDocument/2006/relationships/hyperlink" Target="https://www.youtube.com/watch?v=eEUvRrhmcxM" TargetMode="External"/><Relationship Id="rId502" Type="http://schemas.openxmlformats.org/officeDocument/2006/relationships/hyperlink" Target="https://www.youtube.com/watch?v=-d97uwV6blg" TargetMode="External"/><Relationship Id="rId986" Type="http://schemas.openxmlformats.org/officeDocument/2006/relationships/hyperlink" Target="https://drive.google.com/file/d/1vADYfqLiSiSMRo93VhGmud8PucPd3YPv/view?usp=drive_link" TargetMode="External"/><Relationship Id="rId501" Type="http://schemas.openxmlformats.org/officeDocument/2006/relationships/hyperlink" Target="https://www.youtube.com/watch?v=3858MaULDdI" TargetMode="External"/><Relationship Id="rId985" Type="http://schemas.openxmlformats.org/officeDocument/2006/relationships/hyperlink" Target="https://www.youtube.com/watch?v=UYbPdjHDVrA" TargetMode="External"/><Relationship Id="rId500" Type="http://schemas.openxmlformats.org/officeDocument/2006/relationships/hyperlink" Target="https://drive.google.com/file/d/1IGAf27UTXtd2ZKdbAPtZTCJbKZqXXM9r/view?usp=drive_link" TargetMode="External"/><Relationship Id="rId984" Type="http://schemas.openxmlformats.org/officeDocument/2006/relationships/hyperlink" Target="https://www.youtube.com/watch?v=Mh3QXbVU6Eo" TargetMode="External"/><Relationship Id="rId507" Type="http://schemas.openxmlformats.org/officeDocument/2006/relationships/hyperlink" Target="https://www.youtube.com/watch?v=VxEIsPOdOLw" TargetMode="External"/><Relationship Id="rId506" Type="http://schemas.openxmlformats.org/officeDocument/2006/relationships/hyperlink" Target="https://drive.google.com/file/d/1t_ef3YBh6stUF4fBpFaBtbJcW5kwpjlt/view?usp=drive_link" TargetMode="External"/><Relationship Id="rId505" Type="http://schemas.openxmlformats.org/officeDocument/2006/relationships/hyperlink" Target="https://www.youtube.com/watch?v=4jadAdmnlcY" TargetMode="External"/><Relationship Id="rId989" Type="http://schemas.openxmlformats.org/officeDocument/2006/relationships/hyperlink" Target="https://drive.google.com/file/d/1j9Ww1ZB_tv0aE_oxgcvqLkisFyEP0QE5/view?usp=drive_link" TargetMode="External"/><Relationship Id="rId504" Type="http://schemas.openxmlformats.org/officeDocument/2006/relationships/hyperlink" Target="https://www.youtube.com/watch?v=vYnreB1duro" TargetMode="External"/><Relationship Id="rId988" Type="http://schemas.openxmlformats.org/officeDocument/2006/relationships/hyperlink" Target="https://www.youtube.com/watch?v=5Wx0y1xc610" TargetMode="External"/><Relationship Id="rId983" Type="http://schemas.openxmlformats.org/officeDocument/2006/relationships/hyperlink" Target="https://drive.google.com/file/d/1MWBQnFirSCVvwI-TuTgMz8_tFykSDJSm/view?usp=drive_link" TargetMode="External"/><Relationship Id="rId982" Type="http://schemas.openxmlformats.org/officeDocument/2006/relationships/hyperlink" Target="https://www.youtube.com/watch?v=TCH44kYYD-Y" TargetMode="External"/><Relationship Id="rId981" Type="http://schemas.openxmlformats.org/officeDocument/2006/relationships/hyperlink" Target="https://www.youtube.com/watch?v=vP23dkY0mPo" TargetMode="External"/><Relationship Id="rId980" Type="http://schemas.openxmlformats.org/officeDocument/2006/relationships/hyperlink" Target="https://drive.google.com/file/d/1qSoBKDGyIrkveqzDv6U279a-XYPJXOKm/view?usp=drive_link" TargetMode="External"/><Relationship Id="rId976" Type="http://schemas.openxmlformats.org/officeDocument/2006/relationships/hyperlink" Target="https://www.youtube.com/watch?v=nyYRsGKzjDU" TargetMode="External"/><Relationship Id="rId975" Type="http://schemas.openxmlformats.org/officeDocument/2006/relationships/hyperlink" Target="https://www.youtube.com/watch?v=xYOK-yzUWSI" TargetMode="External"/><Relationship Id="rId974" Type="http://schemas.openxmlformats.org/officeDocument/2006/relationships/hyperlink" Target="https://drive.google.com/file/d/1tNCh2nngxC179OJml8rsR5zElH6uCszB/view?usp=drive_link" TargetMode="External"/><Relationship Id="rId973" Type="http://schemas.openxmlformats.org/officeDocument/2006/relationships/hyperlink" Target="https://www.youtube.com/watch?v=c_frawSxay4" TargetMode="External"/><Relationship Id="rId979" Type="http://schemas.openxmlformats.org/officeDocument/2006/relationships/hyperlink" Target="https://www.youtube.com/watch?v=t_m1aMfgGMo" TargetMode="External"/><Relationship Id="rId978" Type="http://schemas.openxmlformats.org/officeDocument/2006/relationships/hyperlink" Target="https://www.youtube.com/watch?v=9YrS35wxE7o" TargetMode="External"/><Relationship Id="rId977" Type="http://schemas.openxmlformats.org/officeDocument/2006/relationships/hyperlink" Target="https://drive.google.com/file/d/11QFgTMDZtx8Vi46LlFhjE2NYY8yuHvWe/view?usp=drive_link" TargetMode="External"/><Relationship Id="rId972" Type="http://schemas.openxmlformats.org/officeDocument/2006/relationships/hyperlink" Target="https://www.youtube.com/watch?v=LuOaEe89_HE" TargetMode="External"/><Relationship Id="rId971" Type="http://schemas.openxmlformats.org/officeDocument/2006/relationships/hyperlink" Target="https://drive.google.com/file/d/1eD-F4VbVJZVJdlR2k5gacCD_31STmo_G/view?usp=drive_link" TargetMode="External"/><Relationship Id="rId970" Type="http://schemas.openxmlformats.org/officeDocument/2006/relationships/hyperlink" Target="https://www.youtube.com/watch?v=E1k7la4FBos" TargetMode="External"/><Relationship Id="rId1114" Type="http://schemas.openxmlformats.org/officeDocument/2006/relationships/hyperlink" Target="https://www.youtube.com/watch?v=KfWniQ5kWDw" TargetMode="External"/><Relationship Id="rId1115" Type="http://schemas.openxmlformats.org/officeDocument/2006/relationships/hyperlink" Target="https://drive.google.com/file/d/1Pbw2uNfOVZ7-vmiBnGk4oWJJtZLhkJkc/view?usp=drive_link" TargetMode="External"/><Relationship Id="rId1116" Type="http://schemas.openxmlformats.org/officeDocument/2006/relationships/hyperlink" Target="https://www.youtube.com/watch?v=rfIkOkPENdY" TargetMode="External"/><Relationship Id="rId1117" Type="http://schemas.openxmlformats.org/officeDocument/2006/relationships/hyperlink" Target="https://www.youtube.com/watch?v=HFrSBvAm-_0" TargetMode="External"/><Relationship Id="rId1118" Type="http://schemas.openxmlformats.org/officeDocument/2006/relationships/hyperlink" Target="https://drive.google.com/file/d/1Q0V10w2p7qSMyQGzY0mCKPYFDEuWoS8c/view?usp=drive_link" TargetMode="External"/><Relationship Id="rId1119" Type="http://schemas.openxmlformats.org/officeDocument/2006/relationships/hyperlink" Target="https://www.youtube.com/watch?v=cbkTTluHaTw" TargetMode="External"/><Relationship Id="rId525" Type="http://schemas.openxmlformats.org/officeDocument/2006/relationships/hyperlink" Target="https://www.youtube.com/watch?v=aUUi1DrghQc" TargetMode="External"/><Relationship Id="rId524" Type="http://schemas.openxmlformats.org/officeDocument/2006/relationships/hyperlink" Target="https://drive.google.com/file/d/1gutWgfGjNuZcZuFooWIsTcurzA9eXCcp/view?usp=drive_link" TargetMode="External"/><Relationship Id="rId523" Type="http://schemas.openxmlformats.org/officeDocument/2006/relationships/hyperlink" Target="https://www.youtube.com/watch?v=gnwa8VN3fl8" TargetMode="External"/><Relationship Id="rId522" Type="http://schemas.openxmlformats.org/officeDocument/2006/relationships/hyperlink" Target="https://www.youtube.com/watch?v=ZKvatbn4a_I" TargetMode="External"/><Relationship Id="rId529" Type="http://schemas.openxmlformats.org/officeDocument/2006/relationships/hyperlink" Target="https://www.youtube.com/watch?v=lk1njzkBK4A" TargetMode="External"/><Relationship Id="rId528" Type="http://schemas.openxmlformats.org/officeDocument/2006/relationships/hyperlink" Target="https://www.youtube.com/watch?v=rLIEeUP_e-Y" TargetMode="External"/><Relationship Id="rId527" Type="http://schemas.openxmlformats.org/officeDocument/2006/relationships/hyperlink" Target="https://drive.google.com/file/d/1EpB6o8IaNub4yZFrTYP0b4-ZQwUXUZIY/view?usp=drive_link" TargetMode="External"/><Relationship Id="rId526" Type="http://schemas.openxmlformats.org/officeDocument/2006/relationships/hyperlink" Target="https://www.youtube.com/watch?v=d16zZ7be_zI" TargetMode="External"/><Relationship Id="rId521" Type="http://schemas.openxmlformats.org/officeDocument/2006/relationships/hyperlink" Target="https://drive.google.com/file/d/1yHenRw-UlrDJL-iI2EmMPtnfPn96numi/view?usp=drive_link" TargetMode="External"/><Relationship Id="rId1110" Type="http://schemas.openxmlformats.org/officeDocument/2006/relationships/hyperlink" Target="https://www.youtube.com/watch?v=OR9j5hog1mQ" TargetMode="External"/><Relationship Id="rId520" Type="http://schemas.openxmlformats.org/officeDocument/2006/relationships/hyperlink" Target="https://www.youtube.com/watch?v=uh4dl8AI3D4" TargetMode="External"/><Relationship Id="rId1111" Type="http://schemas.openxmlformats.org/officeDocument/2006/relationships/hyperlink" Target="https://www.youtube.com/watch?v=IhVjntCL_a4" TargetMode="External"/><Relationship Id="rId1112" Type="http://schemas.openxmlformats.org/officeDocument/2006/relationships/hyperlink" Target="https://drive.google.com/file/d/1jNvG3Zli6o_iBtbJygMZtyi20z9MGefn/view?usp=drive_link" TargetMode="External"/><Relationship Id="rId1113" Type="http://schemas.openxmlformats.org/officeDocument/2006/relationships/hyperlink" Target="https://www.youtube.com/watch?v=TZ-S9sc6HYM" TargetMode="External"/><Relationship Id="rId1103" Type="http://schemas.openxmlformats.org/officeDocument/2006/relationships/hyperlink" Target="https://drive.google.com/file/d/1SfXBfGkSmjLsKdgFu7fTWnCXgJb1CxfE/view?usp=drive_link" TargetMode="External"/><Relationship Id="rId1104" Type="http://schemas.openxmlformats.org/officeDocument/2006/relationships/hyperlink" Target="https://www.youtube.com/watch?v=wyd0ozxbWkk" TargetMode="External"/><Relationship Id="rId1105" Type="http://schemas.openxmlformats.org/officeDocument/2006/relationships/hyperlink" Target="https://www.youtube.com/watch?v=CPQge-QW7zw" TargetMode="External"/><Relationship Id="rId1106" Type="http://schemas.openxmlformats.org/officeDocument/2006/relationships/hyperlink" Target="https://drive.google.com/file/d/1PLymNNJzmpQ2o0N2DiRN8GtqukVnlhO8/view?usp=drive_link" TargetMode="External"/><Relationship Id="rId1107" Type="http://schemas.openxmlformats.org/officeDocument/2006/relationships/hyperlink" Target="https://www.youtube.com/watch?v=nZjMRq9tev8" TargetMode="External"/><Relationship Id="rId1108" Type="http://schemas.openxmlformats.org/officeDocument/2006/relationships/hyperlink" Target="https://www.youtube.com/watch?v=GhEOUcAmO8c" TargetMode="External"/><Relationship Id="rId1109" Type="http://schemas.openxmlformats.org/officeDocument/2006/relationships/hyperlink" Target="https://drive.google.com/file/d/1bpOWzdu8p1p3YCxwH9GuJTbNV2EqNgsn/view?usp=drive_link" TargetMode="External"/><Relationship Id="rId519" Type="http://schemas.openxmlformats.org/officeDocument/2006/relationships/hyperlink" Target="https://www.youtube.com/watch?v=Iya-2bS14ho" TargetMode="External"/><Relationship Id="rId514" Type="http://schemas.openxmlformats.org/officeDocument/2006/relationships/hyperlink" Target="https://www.youtube.com/watch?v=omntRkESbTk" TargetMode="External"/><Relationship Id="rId998" Type="http://schemas.openxmlformats.org/officeDocument/2006/relationships/hyperlink" Target="https://drive.google.com/file/d/1ze8w81r95UGUyASEONY0bCzGlR4X56Zv/view?usp=drive_link" TargetMode="External"/><Relationship Id="rId513" Type="http://schemas.openxmlformats.org/officeDocument/2006/relationships/hyperlink" Target="https://www.youtube.com/watch?v=SPGRkexI_cs" TargetMode="External"/><Relationship Id="rId997" Type="http://schemas.openxmlformats.org/officeDocument/2006/relationships/hyperlink" Target="https://www.youtube.com/watch?v=1ePvPKosVtc" TargetMode="External"/><Relationship Id="rId512" Type="http://schemas.openxmlformats.org/officeDocument/2006/relationships/hyperlink" Target="https://drive.google.com/file/d/1zlpSQwkof9BZ-TCDweiB6XLG2MJt7L_Y/view?usp=drive_link" TargetMode="External"/><Relationship Id="rId996" Type="http://schemas.openxmlformats.org/officeDocument/2006/relationships/hyperlink" Target="https://www.youtube.com/watch?v=B7VMXUk6TEg" TargetMode="External"/><Relationship Id="rId511" Type="http://schemas.openxmlformats.org/officeDocument/2006/relationships/hyperlink" Target="https://www.youtube.com/watch?v=dXMAigIwkvk" TargetMode="External"/><Relationship Id="rId995" Type="http://schemas.openxmlformats.org/officeDocument/2006/relationships/hyperlink" Target="https://drive.google.com/file/d/1vkCQ964slUBhwUleKGiPTh3KiyRmqkpe/view?usp=drive_link" TargetMode="External"/><Relationship Id="rId518" Type="http://schemas.openxmlformats.org/officeDocument/2006/relationships/hyperlink" Target="https://drive.google.com/file/d/1-W2lcwaw36mrJFYzRfTOdxWAdED5QtDi/view?usp=drive_link" TargetMode="External"/><Relationship Id="rId517" Type="http://schemas.openxmlformats.org/officeDocument/2006/relationships/hyperlink" Target="https://www.youtube.com/watch?v=1Go5zKioQGI" TargetMode="External"/><Relationship Id="rId516" Type="http://schemas.openxmlformats.org/officeDocument/2006/relationships/hyperlink" Target="https://www.youtube.com/watch?v=mykrnTh1tz8" TargetMode="External"/><Relationship Id="rId515" Type="http://schemas.openxmlformats.org/officeDocument/2006/relationships/hyperlink" Target="https://drive.google.com/file/d/1_KfCb2E5N7xcKWSleedN026edS8dhElq/view?usp=drive_link" TargetMode="External"/><Relationship Id="rId999" Type="http://schemas.openxmlformats.org/officeDocument/2006/relationships/hyperlink" Target="https://www.youtube.com/watch?v=IdWqsI0DSzE" TargetMode="External"/><Relationship Id="rId990" Type="http://schemas.openxmlformats.org/officeDocument/2006/relationships/hyperlink" Target="https://www.youtube.com/watch?v=BnCNmFAq184" TargetMode="External"/><Relationship Id="rId510" Type="http://schemas.openxmlformats.org/officeDocument/2006/relationships/hyperlink" Target="https://www.youtube.com/watch?v=qGiPZf7njqY" TargetMode="External"/><Relationship Id="rId994" Type="http://schemas.openxmlformats.org/officeDocument/2006/relationships/hyperlink" Target="https://www.youtube.com/watch?v=6dd2b8kSFjM" TargetMode="External"/><Relationship Id="rId993" Type="http://schemas.openxmlformats.org/officeDocument/2006/relationships/hyperlink" Target="https://www.youtube.com/watch?v=SsKQCHmCIMI" TargetMode="External"/><Relationship Id="rId1100" Type="http://schemas.openxmlformats.org/officeDocument/2006/relationships/hyperlink" Target="https://drive.google.com/file/d/1mtJ7QFypxvAxkScpfAPZK5KLFxUdfeya/view?usp=drive_link" TargetMode="External"/><Relationship Id="rId992" Type="http://schemas.openxmlformats.org/officeDocument/2006/relationships/hyperlink" Target="https://drive.google.com/file/d/1DU_bcEGgEu0-T_scW8pmnFWsInvSLZzg/view?usp=drive_link" TargetMode="External"/><Relationship Id="rId1101" Type="http://schemas.openxmlformats.org/officeDocument/2006/relationships/hyperlink" Target="https://www.youtube.com/watch?v=xzINev2Bd8s" TargetMode="External"/><Relationship Id="rId991" Type="http://schemas.openxmlformats.org/officeDocument/2006/relationships/hyperlink" Target="https://www.youtube.com/watch?v=S1T6jmE4tE8" TargetMode="External"/><Relationship Id="rId1102" Type="http://schemas.openxmlformats.org/officeDocument/2006/relationships/hyperlink" Target="https://www.youtube.com/watch?v=Ei_ZY44olPk" TargetMode="External"/><Relationship Id="rId949" Type="http://schemas.openxmlformats.org/officeDocument/2006/relationships/hyperlink" Target="https://www.youtube.com/watch?v=vXViW05nWlo" TargetMode="External"/><Relationship Id="rId948" Type="http://schemas.openxmlformats.org/officeDocument/2006/relationships/hyperlink" Target="https://www.youtube.com/watch?v=6_XMKmFQ_w8" TargetMode="External"/><Relationship Id="rId943" Type="http://schemas.openxmlformats.org/officeDocument/2006/relationships/hyperlink" Target="https://www.youtube.com/watch?v=pnabl9zdyF4" TargetMode="External"/><Relationship Id="rId942" Type="http://schemas.openxmlformats.org/officeDocument/2006/relationships/hyperlink" Target="https://www.youtube.com/watch?v=wYN-vYqu9hQ" TargetMode="External"/><Relationship Id="rId941" Type="http://schemas.openxmlformats.org/officeDocument/2006/relationships/hyperlink" Target="https://drive.google.com/file/d/1SdZle-Hve2ZtWc0Kt4vxbkZ22EIvJgTl/view?usp=drive_link" TargetMode="External"/><Relationship Id="rId940" Type="http://schemas.openxmlformats.org/officeDocument/2006/relationships/hyperlink" Target="https://www.youtube.com/watch?v=Gwrg44RnE9M" TargetMode="External"/><Relationship Id="rId947" Type="http://schemas.openxmlformats.org/officeDocument/2006/relationships/hyperlink" Target="https://drive.google.com/file/d/1AYnfVTo5bo5HtubgI0-UAgGLiLW090Pp/view?usp=drive_link" TargetMode="External"/><Relationship Id="rId946" Type="http://schemas.openxmlformats.org/officeDocument/2006/relationships/hyperlink" Target="https://www.youtube.com/watch?v=lQI8HDW7Cp4" TargetMode="External"/><Relationship Id="rId945" Type="http://schemas.openxmlformats.org/officeDocument/2006/relationships/hyperlink" Target="https://www.youtube.com/watch?v=mHH0sSm2cK8" TargetMode="External"/><Relationship Id="rId944" Type="http://schemas.openxmlformats.org/officeDocument/2006/relationships/hyperlink" Target="https://drive.google.com/file/d/1XTgQvhsP2dehC2UvcN1L9lSK2VBMd7lS/view?usp=drive_link" TargetMode="External"/><Relationship Id="rId939" Type="http://schemas.openxmlformats.org/officeDocument/2006/relationships/hyperlink" Target="https://www.youtube.com/watch?v=Bc9bhLk_AhI" TargetMode="External"/><Relationship Id="rId938" Type="http://schemas.openxmlformats.org/officeDocument/2006/relationships/hyperlink" Target="https://drive.google.com/file/d/1wMUhoDYrowCWGEGUiE_M-chtEMWHU2jp/view?usp=drive_link" TargetMode="External"/><Relationship Id="rId937" Type="http://schemas.openxmlformats.org/officeDocument/2006/relationships/hyperlink" Target="https://www.youtube.com/watch?v=INAjHRcLPMQ" TargetMode="External"/><Relationship Id="rId932" Type="http://schemas.openxmlformats.org/officeDocument/2006/relationships/hyperlink" Target="https://drive.google.com/file/d/16tnhY_1ip-VJ647siGMXTSKGKCAmNucm/view?usp=drive_link" TargetMode="External"/><Relationship Id="rId931" Type="http://schemas.openxmlformats.org/officeDocument/2006/relationships/hyperlink" Target="https://www.youtube.com/watch?v=D_RFd56EZ5Q" TargetMode="External"/><Relationship Id="rId930" Type="http://schemas.openxmlformats.org/officeDocument/2006/relationships/hyperlink" Target="https://www.youtube.com/watch?v=Tmt4zrDK3dA" TargetMode="External"/><Relationship Id="rId936" Type="http://schemas.openxmlformats.org/officeDocument/2006/relationships/hyperlink" Target="https://www.youtube.com/watch?v=Q618DALi2eo" TargetMode="External"/><Relationship Id="rId935" Type="http://schemas.openxmlformats.org/officeDocument/2006/relationships/hyperlink" Target="https://drive.google.com/file/d/15TTLFETY9H7Y_DohdRnEdRSiQpF8NrQC/view?usp=drive_link" TargetMode="External"/><Relationship Id="rId934" Type="http://schemas.openxmlformats.org/officeDocument/2006/relationships/hyperlink" Target="https://www.youtube.com/watch?v=KaATpda7P6Y" TargetMode="External"/><Relationship Id="rId933" Type="http://schemas.openxmlformats.org/officeDocument/2006/relationships/hyperlink" Target="https://www.youtube.com/watch?v=61Zii5J8qoI" TargetMode="External"/><Relationship Id="rId965" Type="http://schemas.openxmlformats.org/officeDocument/2006/relationships/hyperlink" Target="https://drive.google.com/file/d/1WZQJBFQ5qgdMkcq-RVFDvbJvMqfgag7t/view?usp=drive_link" TargetMode="External"/><Relationship Id="rId964" Type="http://schemas.openxmlformats.org/officeDocument/2006/relationships/hyperlink" Target="https://www.youtube.com/watch?v=9_aO9meBeQc" TargetMode="External"/><Relationship Id="rId963" Type="http://schemas.openxmlformats.org/officeDocument/2006/relationships/hyperlink" Target="https://www.youtube.com/watch?v=LZCE-4q5f9c" TargetMode="External"/><Relationship Id="rId962" Type="http://schemas.openxmlformats.org/officeDocument/2006/relationships/hyperlink" Target="https://drive.google.com/file/d/1EuZok7NuHd54u7ddpMJu7ywooVGD8M78/view?usp=drive_link" TargetMode="External"/><Relationship Id="rId969" Type="http://schemas.openxmlformats.org/officeDocument/2006/relationships/hyperlink" Target="https://www.youtube.com/watch?v=EvLy_1_Y3tk" TargetMode="External"/><Relationship Id="rId968" Type="http://schemas.openxmlformats.org/officeDocument/2006/relationships/hyperlink" Target="https://drive.google.com/file/d/1vrI9jgCRGIZdLK73ye1E3Q8ktKysC3dt/view?usp=drive_link" TargetMode="External"/><Relationship Id="rId967" Type="http://schemas.openxmlformats.org/officeDocument/2006/relationships/hyperlink" Target="https://www.youtube.com/watch?v=H8pWaRBeBIw" TargetMode="External"/><Relationship Id="rId966" Type="http://schemas.openxmlformats.org/officeDocument/2006/relationships/hyperlink" Target="https://www.youtube.com/watch?v=N7_K0yl0Egk" TargetMode="External"/><Relationship Id="rId961" Type="http://schemas.openxmlformats.org/officeDocument/2006/relationships/hyperlink" Target="https://www.youtube.com/watch?v=N04_HrhmpMA" TargetMode="External"/><Relationship Id="rId960" Type="http://schemas.openxmlformats.org/officeDocument/2006/relationships/hyperlink" Target="https://www.youtube.com/watch?v=_iVu3g_S05I" TargetMode="External"/><Relationship Id="rId959" Type="http://schemas.openxmlformats.org/officeDocument/2006/relationships/hyperlink" Target="https://drive.google.com/file/d/11e9XjyiPufb96GTQrFEXLlt5wwgrI-o0/view?usp=drive_link" TargetMode="External"/><Relationship Id="rId954" Type="http://schemas.openxmlformats.org/officeDocument/2006/relationships/hyperlink" Target="https://www.youtube.com/watch?v=3444TjgJ8ro" TargetMode="External"/><Relationship Id="rId953" Type="http://schemas.openxmlformats.org/officeDocument/2006/relationships/hyperlink" Target="https://drive.google.com/file/d/1AH8E4sO3Ezy0sR9lDucLOuPD8HDqOm6p/view?usp=drive_link" TargetMode="External"/><Relationship Id="rId952" Type="http://schemas.openxmlformats.org/officeDocument/2006/relationships/hyperlink" Target="https://www.youtube.com/watch?v=8nQtmSp1p-g" TargetMode="External"/><Relationship Id="rId951" Type="http://schemas.openxmlformats.org/officeDocument/2006/relationships/hyperlink" Target="https://www.youtube.com/watch?v=oHvLlS_Sc54" TargetMode="External"/><Relationship Id="rId958" Type="http://schemas.openxmlformats.org/officeDocument/2006/relationships/hyperlink" Target="https://www.youtube.com/watch?v=h2UXJmE3ut8" TargetMode="External"/><Relationship Id="rId957" Type="http://schemas.openxmlformats.org/officeDocument/2006/relationships/hyperlink" Target="https://www.youtube.com/watch?v=TdZr_ucEhgo" TargetMode="External"/><Relationship Id="rId956" Type="http://schemas.openxmlformats.org/officeDocument/2006/relationships/hyperlink" Target="https://drive.google.com/file/d/1QM9vkJ2c4Z0aJBFDXqCcZu1zYDwokLcQ/view?usp=drive_link" TargetMode="External"/><Relationship Id="rId955" Type="http://schemas.openxmlformats.org/officeDocument/2006/relationships/hyperlink" Target="https://www.youtube.com/watch?v=dyAz-lhJlPU" TargetMode="External"/><Relationship Id="rId950" Type="http://schemas.openxmlformats.org/officeDocument/2006/relationships/hyperlink" Target="https://drive.google.com/file/d/18naI4nzVgfmao7tFrjI0bEEp5sxJnZZD/view?usp=drive_link" TargetMode="External"/><Relationship Id="rId590" Type="http://schemas.openxmlformats.org/officeDocument/2006/relationships/hyperlink" Target="https://drive.google.com/file/d/1T26PhK6wEA1UqmObhd0p3no5J56QHlVr/view?usp=drive_link" TargetMode="External"/><Relationship Id="rId107" Type="http://schemas.openxmlformats.org/officeDocument/2006/relationships/hyperlink" Target="https://www.youtube.com/watch?v=JNUg_T3cDtg" TargetMode="External"/><Relationship Id="rId106" Type="http://schemas.openxmlformats.org/officeDocument/2006/relationships/hyperlink" Target="https://www.youtube.com/watch?v=0h5Jd7sgQWY" TargetMode="External"/><Relationship Id="rId105" Type="http://schemas.openxmlformats.org/officeDocument/2006/relationships/hyperlink" Target="https://drive.google.com/file/d/1XW_S85xAshOARgiEMPXSypYTkGq31K3W/view?usp=drive_link" TargetMode="External"/><Relationship Id="rId589" Type="http://schemas.openxmlformats.org/officeDocument/2006/relationships/hyperlink" Target="https://www.youtube.com/watch?v=_3x08jihkuI" TargetMode="External"/><Relationship Id="rId104" Type="http://schemas.openxmlformats.org/officeDocument/2006/relationships/hyperlink" Target="https://www.youtube.com/watch?v=OuM-Iy6MzAA" TargetMode="External"/><Relationship Id="rId588" Type="http://schemas.openxmlformats.org/officeDocument/2006/relationships/hyperlink" Target="https://www.youtube.com/watch?v=iqRTd1NY-pU" TargetMode="External"/><Relationship Id="rId109" Type="http://schemas.openxmlformats.org/officeDocument/2006/relationships/hyperlink" Target="https://www.youtube.com/watch?v=0h5Jd7sgQWY" TargetMode="External"/><Relationship Id="rId1170" Type="http://schemas.openxmlformats.org/officeDocument/2006/relationships/hyperlink" Target="https://www.youtube.com/watch?v=-J--4Jc5FB0" TargetMode="External"/><Relationship Id="rId108" Type="http://schemas.openxmlformats.org/officeDocument/2006/relationships/hyperlink" Target="https://drive.google.com/file/d/1DpD-MEk3ytDJDGoUWOYtMgLN3u6-NDyv/view?usp=drive_link" TargetMode="External"/><Relationship Id="rId1171" Type="http://schemas.openxmlformats.org/officeDocument/2006/relationships/hyperlink" Target="https://www.youtube.com/watch?v=1Ba8PKOWfP0" TargetMode="External"/><Relationship Id="rId583" Type="http://schemas.openxmlformats.org/officeDocument/2006/relationships/hyperlink" Target="https://www.youtube.com/watch?v=OE043aRIoaU" TargetMode="External"/><Relationship Id="rId1172" Type="http://schemas.openxmlformats.org/officeDocument/2006/relationships/hyperlink" Target="https://drive.google.com/file/d/1mvKr5LQFTEzJyQtDOG-i_4rjA56nSGgJ/view?usp=drive_link" TargetMode="External"/><Relationship Id="rId582" Type="http://schemas.openxmlformats.org/officeDocument/2006/relationships/hyperlink" Target="https://www.youtube.com/watch?v=TNGSzt2v4xY" TargetMode="External"/><Relationship Id="rId1173" Type="http://schemas.openxmlformats.org/officeDocument/2006/relationships/hyperlink" Target="https://www.youtube.com/watch?v=XCdvo5fv-W0" TargetMode="External"/><Relationship Id="rId581" Type="http://schemas.openxmlformats.org/officeDocument/2006/relationships/hyperlink" Target="https://drive.google.com/file/d/15kyqmjrMjeX2yuxX4tTt7GSBOn40L3FS/view?usp=drive_link" TargetMode="External"/><Relationship Id="rId1174" Type="http://schemas.openxmlformats.org/officeDocument/2006/relationships/hyperlink" Target="https://www.youtube.com/watch?v=OJPd0RIbIrM" TargetMode="External"/><Relationship Id="rId580" Type="http://schemas.openxmlformats.org/officeDocument/2006/relationships/hyperlink" Target="https://www.youtube.com/watch?v=YMgtZ3ELKZA" TargetMode="External"/><Relationship Id="rId1175" Type="http://schemas.openxmlformats.org/officeDocument/2006/relationships/hyperlink" Target="https://drive.google.com/file/d/10rQWPPt_uirxUQFKnuqQN0ym4MAMhBXU/view?usp=drive_link" TargetMode="External"/><Relationship Id="rId103" Type="http://schemas.openxmlformats.org/officeDocument/2006/relationships/hyperlink" Target="https://www.youtube.com/watch?v=TDoGrbpJJ14" TargetMode="External"/><Relationship Id="rId587" Type="http://schemas.openxmlformats.org/officeDocument/2006/relationships/hyperlink" Target="https://drive.google.com/file/d/1lanFxogocCxmtICFiqHKhnugOeDKlZAO/view?usp=drive_link" TargetMode="External"/><Relationship Id="rId1176" Type="http://schemas.openxmlformats.org/officeDocument/2006/relationships/hyperlink" Target="https://www.youtube.com/watch?v=5ui43_O0RVQ" TargetMode="External"/><Relationship Id="rId102" Type="http://schemas.openxmlformats.org/officeDocument/2006/relationships/hyperlink" Target="https://drive.google.com/file/d/1s1b8QcUmSZm8oLL1zJtlkJeSkNWOPg5v/view?usp=drive_link" TargetMode="External"/><Relationship Id="rId586" Type="http://schemas.openxmlformats.org/officeDocument/2006/relationships/hyperlink" Target="https://www.youtube.com/watch?v=znx6j3DLNGc" TargetMode="External"/><Relationship Id="rId1177" Type="http://schemas.openxmlformats.org/officeDocument/2006/relationships/hyperlink" Target="https://www.youtube.com/watch?v=shpl2vBVS5Q" TargetMode="External"/><Relationship Id="rId101" Type="http://schemas.openxmlformats.org/officeDocument/2006/relationships/hyperlink" Target="https://www.youtube.com/watch?v=KwgpwGiq9YI" TargetMode="External"/><Relationship Id="rId585" Type="http://schemas.openxmlformats.org/officeDocument/2006/relationships/hyperlink" Target="https://www.youtube.com/watch?v=QP8ImP6NCk8" TargetMode="External"/><Relationship Id="rId1178" Type="http://schemas.openxmlformats.org/officeDocument/2006/relationships/hyperlink" Target="https://drive.google.com/file/d/1Ihx6m077iKYTRgMjHaBYYZ_J3Ok9gQ5x/view?usp=drive_link" TargetMode="External"/><Relationship Id="rId100" Type="http://schemas.openxmlformats.org/officeDocument/2006/relationships/hyperlink" Target="https://www.youtube.com/watch?v=FgsgpoFhleA" TargetMode="External"/><Relationship Id="rId584" Type="http://schemas.openxmlformats.org/officeDocument/2006/relationships/hyperlink" Target="https://drive.google.com/file/d/1nQmdcbZa1IzeU5BbBW6sf7PfBMieDve0/view?usp=drive_link" TargetMode="External"/><Relationship Id="rId1179" Type="http://schemas.openxmlformats.org/officeDocument/2006/relationships/hyperlink" Target="https://www.youtube.com/watch?v=wDghWK_Rr_E" TargetMode="External"/><Relationship Id="rId1169" Type="http://schemas.openxmlformats.org/officeDocument/2006/relationships/hyperlink" Target="https://drive.google.com/file/d/1aaAyifdq9uFGPv-7OUYbcF9K3YSRLSlO/view?usp=drive_link" TargetMode="External"/><Relationship Id="rId579" Type="http://schemas.openxmlformats.org/officeDocument/2006/relationships/hyperlink" Target="https://www.youtube.com/watch?v=ER49EweKwW8" TargetMode="External"/><Relationship Id="rId578" Type="http://schemas.openxmlformats.org/officeDocument/2006/relationships/hyperlink" Target="https://drive.google.com/file/d/10ODMt9gfJAQi9RG8iNN1_6llrPX2uhzA/view?usp=drive_link" TargetMode="External"/><Relationship Id="rId577" Type="http://schemas.openxmlformats.org/officeDocument/2006/relationships/hyperlink" Target="https://www.youtube.com/watch?v=cPiIuISYTV8" TargetMode="External"/><Relationship Id="rId1160" Type="http://schemas.openxmlformats.org/officeDocument/2006/relationships/hyperlink" Target="https://drive.google.com/file/d/1QWstgtAlE8Z7IyKvYezKHVMe-DAp9jsv/view?usp=drive_link" TargetMode="External"/><Relationship Id="rId572" Type="http://schemas.openxmlformats.org/officeDocument/2006/relationships/hyperlink" Target="https://drive.google.com/file/d/1-bp0SWW0e7mIvkynPl6nRc9THoz351S_/view?usp=drive_link" TargetMode="External"/><Relationship Id="rId1161" Type="http://schemas.openxmlformats.org/officeDocument/2006/relationships/hyperlink" Target="https://www.youtube.com/watch?v=wiWRUuRDXvc" TargetMode="External"/><Relationship Id="rId571" Type="http://schemas.openxmlformats.org/officeDocument/2006/relationships/hyperlink" Target="https://www.youtube.com/watch?v=41X20IX6gKc" TargetMode="External"/><Relationship Id="rId1162" Type="http://schemas.openxmlformats.org/officeDocument/2006/relationships/hyperlink" Target="https://www.youtube.com/watch?v=s9XJH9LmNjo" TargetMode="External"/><Relationship Id="rId570" Type="http://schemas.openxmlformats.org/officeDocument/2006/relationships/hyperlink" Target="https://www.youtube.com/watch?v=ywfxY9UDRo4" TargetMode="External"/><Relationship Id="rId1163" Type="http://schemas.openxmlformats.org/officeDocument/2006/relationships/hyperlink" Target="https://drive.google.com/file/d/1_s-RaY08QHWtlQ-W4ia4gXESFIucvnOB/view?usp=drive_link" TargetMode="External"/><Relationship Id="rId1164" Type="http://schemas.openxmlformats.org/officeDocument/2006/relationships/hyperlink" Target="https://www.youtube.com/watch?v=2h09oj26_H0" TargetMode="External"/><Relationship Id="rId576" Type="http://schemas.openxmlformats.org/officeDocument/2006/relationships/hyperlink" Target="https://www.youtube.com/watch?v=KSclrkk_Ako" TargetMode="External"/><Relationship Id="rId1165" Type="http://schemas.openxmlformats.org/officeDocument/2006/relationships/hyperlink" Target="https://www.youtube.com/watch?v=O3kteM5MAi8" TargetMode="External"/><Relationship Id="rId575" Type="http://schemas.openxmlformats.org/officeDocument/2006/relationships/hyperlink" Target="https://drive.google.com/file/d/1zxaMA9xPowEMLyBXtl9pa1R8lgfLNcYE/view?usp=drive_link" TargetMode="External"/><Relationship Id="rId1166" Type="http://schemas.openxmlformats.org/officeDocument/2006/relationships/hyperlink" Target="https://drive.google.com/file/d/1z0b8-i-x9_xSDnTAqPka1lb0gxWE7--a/view?usp=drive_link" TargetMode="External"/><Relationship Id="rId574" Type="http://schemas.openxmlformats.org/officeDocument/2006/relationships/hyperlink" Target="https://www.youtube.com/watch?v=r1uFk2v_mYs" TargetMode="External"/><Relationship Id="rId1167" Type="http://schemas.openxmlformats.org/officeDocument/2006/relationships/hyperlink" Target="https://www.youtube.com/watch?v=NaZTlnDlnOA" TargetMode="External"/><Relationship Id="rId573" Type="http://schemas.openxmlformats.org/officeDocument/2006/relationships/hyperlink" Target="https://www.youtube.com/watch?v=x9wyOYnot7E" TargetMode="External"/><Relationship Id="rId1168" Type="http://schemas.openxmlformats.org/officeDocument/2006/relationships/hyperlink" Target="https://www.youtube.com/watch?v=WyD1TrZslhU" TargetMode="External"/><Relationship Id="rId129" Type="http://schemas.openxmlformats.org/officeDocument/2006/relationships/hyperlink" Target="https://drive.google.com/file/d/1ty1tgVkTatQcVJcO7psVOJC8htJd-y5F/view?usp=drive_link" TargetMode="External"/><Relationship Id="rId128" Type="http://schemas.openxmlformats.org/officeDocument/2006/relationships/hyperlink" Target="https://www.youtube.com/watch?v=WnOYZdgHpOQ" TargetMode="External"/><Relationship Id="rId127" Type="http://schemas.openxmlformats.org/officeDocument/2006/relationships/hyperlink" Target="https://www.youtube.com/watch?v=XEkafr12Wd8" TargetMode="External"/><Relationship Id="rId126" Type="http://schemas.openxmlformats.org/officeDocument/2006/relationships/hyperlink" Target="https://drive.google.com/file/d/1Q16yV4P4TUQTGdARrPxNyQygPaOZSAFR/view?usp=drive_link" TargetMode="External"/><Relationship Id="rId1190" Type="http://schemas.openxmlformats.org/officeDocument/2006/relationships/hyperlink" Target="https://drive.google.com/file/d/1GqFTUH0EAvo9Obm9JUdREU3dF9X62fVr/view?usp=drive_link" TargetMode="External"/><Relationship Id="rId1191" Type="http://schemas.openxmlformats.org/officeDocument/2006/relationships/hyperlink" Target="https://www.youtube.com/watch?v=Xn29pt5159k" TargetMode="External"/><Relationship Id="rId1192" Type="http://schemas.openxmlformats.org/officeDocument/2006/relationships/hyperlink" Target="https://www.youtube.com/watch?v=xi0Qr3PMhIs" TargetMode="External"/><Relationship Id="rId1193" Type="http://schemas.openxmlformats.org/officeDocument/2006/relationships/hyperlink" Target="https://drive.google.com/file/d/16nmk6PCO80kmBMycIhdY-bzP83QRX0po/view?usp=drive_link" TargetMode="External"/><Relationship Id="rId121" Type="http://schemas.openxmlformats.org/officeDocument/2006/relationships/hyperlink" Target="https://www.youtube.com/watch?v=q2CSqC_waE8" TargetMode="External"/><Relationship Id="rId1194" Type="http://schemas.openxmlformats.org/officeDocument/2006/relationships/hyperlink" Target="https://www.youtube.com/watch?v=nVbgByJNLOo" TargetMode="External"/><Relationship Id="rId120" Type="http://schemas.openxmlformats.org/officeDocument/2006/relationships/hyperlink" Target="https://drive.google.com/file/d/1TAIeep6FAQvbmX-pvRNHJot6eR6hu6Go/view?usp=drive_link" TargetMode="External"/><Relationship Id="rId1195" Type="http://schemas.openxmlformats.org/officeDocument/2006/relationships/hyperlink" Target="https://www.youtube.com/watch?v=j49NOPFp4DA" TargetMode="External"/><Relationship Id="rId1196" Type="http://schemas.openxmlformats.org/officeDocument/2006/relationships/hyperlink" Target="https://drive.google.com/file/d/1V2-dABqJdUhqFekwfZ1xrvlPr75doRgp/view?usp=drive_link" TargetMode="External"/><Relationship Id="rId1197" Type="http://schemas.openxmlformats.org/officeDocument/2006/relationships/hyperlink" Target="https://www.youtube.com/watch?v=u6gpw_Deth8" TargetMode="External"/><Relationship Id="rId125" Type="http://schemas.openxmlformats.org/officeDocument/2006/relationships/hyperlink" Target="https://www.youtube.com/watch?v=J7coY8Nsgf4" TargetMode="External"/><Relationship Id="rId1198" Type="http://schemas.openxmlformats.org/officeDocument/2006/relationships/hyperlink" Target="https://www.youtube.com/watch?v=xqo_Sv0IvUc" TargetMode="External"/><Relationship Id="rId124" Type="http://schemas.openxmlformats.org/officeDocument/2006/relationships/hyperlink" Target="https://www.youtube.com/watch?v=S65RR_pEyPw" TargetMode="External"/><Relationship Id="rId1199" Type="http://schemas.openxmlformats.org/officeDocument/2006/relationships/hyperlink" Target="https://drive.google.com/file/d/1en7OZtouogTIfVbWn42SAJjsu5WqSISN/view?usp=drive_link" TargetMode="External"/><Relationship Id="rId123" Type="http://schemas.openxmlformats.org/officeDocument/2006/relationships/hyperlink" Target="https://drive.google.com/file/d/1JL9y6kynT91-NufDBHgn3tag-SXYn3pC/view?usp=drive_link" TargetMode="External"/><Relationship Id="rId122" Type="http://schemas.openxmlformats.org/officeDocument/2006/relationships/hyperlink" Target="https://www.youtube.com/watch?v=fDv5OVXoqf0" TargetMode="External"/><Relationship Id="rId118" Type="http://schemas.openxmlformats.org/officeDocument/2006/relationships/hyperlink" Target="https://www.youtube.com/watch?v=8pWMifyG5bU" TargetMode="External"/><Relationship Id="rId117" Type="http://schemas.openxmlformats.org/officeDocument/2006/relationships/hyperlink" Target="https://drive.google.com/file/d/18y8IfgIHvfQXhCGGrZeubgb05eDWntWY/view?usp=drive_link" TargetMode="External"/><Relationship Id="rId116" Type="http://schemas.openxmlformats.org/officeDocument/2006/relationships/hyperlink" Target="https://www.youtube.com/watch?v=OCNKNQ2GKzQ" TargetMode="External"/><Relationship Id="rId115" Type="http://schemas.openxmlformats.org/officeDocument/2006/relationships/hyperlink" Target="https://www.youtube.com/watch?v=KhdX5eX4dMM" TargetMode="External"/><Relationship Id="rId599" Type="http://schemas.openxmlformats.org/officeDocument/2006/relationships/hyperlink" Target="https://drive.google.com/file/d/1MHBVFyt8_ZGiHOdOeDZ_iFzfufLdMIyS/view?usp=drive_link" TargetMode="External"/><Relationship Id="rId1180" Type="http://schemas.openxmlformats.org/officeDocument/2006/relationships/hyperlink" Target="https://www.youtube.com/watch?v=o_JWPfP1Jgc" TargetMode="External"/><Relationship Id="rId1181" Type="http://schemas.openxmlformats.org/officeDocument/2006/relationships/hyperlink" Target="https://drive.google.com/file/d/1rKc2B7u499_B5pfWX-nUP8RG4JtAv6qQ/view?usp=drive_link" TargetMode="External"/><Relationship Id="rId119" Type="http://schemas.openxmlformats.org/officeDocument/2006/relationships/hyperlink" Target="https://www.youtube.com/watch?v=nsrf35J7ZYk" TargetMode="External"/><Relationship Id="rId1182" Type="http://schemas.openxmlformats.org/officeDocument/2006/relationships/hyperlink" Target="https://www.youtube.com/watch?v=tjGGxA7AF9E" TargetMode="External"/><Relationship Id="rId110" Type="http://schemas.openxmlformats.org/officeDocument/2006/relationships/hyperlink" Target="https://www.youtube.com/watch?v=Jl63n2VngbE" TargetMode="External"/><Relationship Id="rId594" Type="http://schemas.openxmlformats.org/officeDocument/2006/relationships/hyperlink" Target="https://www.youtube.com/watch?v=LWtXthfG9_M" TargetMode="External"/><Relationship Id="rId1183" Type="http://schemas.openxmlformats.org/officeDocument/2006/relationships/hyperlink" Target="https://www.youtube.com/watch?v=P7iQADuwKYU" TargetMode="External"/><Relationship Id="rId593" Type="http://schemas.openxmlformats.org/officeDocument/2006/relationships/hyperlink" Target="https://drive.google.com/file/d/1TpQwmgQXwaKZBnMzwCa1pzhXntbncYLp/view?usp=drive_link" TargetMode="External"/><Relationship Id="rId1184" Type="http://schemas.openxmlformats.org/officeDocument/2006/relationships/hyperlink" Target="https://drive.google.com/file/d/19I3UgE6zrAEshn63WU_pzWyv9cSMNXd4/view?usp=drive_link" TargetMode="External"/><Relationship Id="rId592" Type="http://schemas.openxmlformats.org/officeDocument/2006/relationships/hyperlink" Target="https://www.youtube.com/watch?v=c-qQ09sOvQY" TargetMode="External"/><Relationship Id="rId1185" Type="http://schemas.openxmlformats.org/officeDocument/2006/relationships/hyperlink" Target="https://www.youtube.com/watch?v=sZWP9b6u_5o" TargetMode="External"/><Relationship Id="rId591" Type="http://schemas.openxmlformats.org/officeDocument/2006/relationships/hyperlink" Target="https://www.youtube.com/watch?v=uY2ZOsCnXIA" TargetMode="External"/><Relationship Id="rId1186" Type="http://schemas.openxmlformats.org/officeDocument/2006/relationships/hyperlink" Target="https://www.youtube.com/watch?v=30HQ5TzDtOE" TargetMode="External"/><Relationship Id="rId114" Type="http://schemas.openxmlformats.org/officeDocument/2006/relationships/hyperlink" Target="https://drive.google.com/file/d/11IRWRhrn9KHtCJnPekLupsmKeGmBnopa/view?usp=drive_link" TargetMode="External"/><Relationship Id="rId598" Type="http://schemas.openxmlformats.org/officeDocument/2006/relationships/hyperlink" Target="https://www.youtube.com/watch?v=r0FQZZwpTGM" TargetMode="External"/><Relationship Id="rId1187" Type="http://schemas.openxmlformats.org/officeDocument/2006/relationships/hyperlink" Target="https://drive.google.com/file/d/19I3UgE6zrAEshn63WU_pzWyv9cSMNXd4/view?usp=drive_link" TargetMode="External"/><Relationship Id="rId113" Type="http://schemas.openxmlformats.org/officeDocument/2006/relationships/hyperlink" Target="https://www.youtube.com/watch?v=kxpUYWN8sQI" TargetMode="External"/><Relationship Id="rId597" Type="http://schemas.openxmlformats.org/officeDocument/2006/relationships/hyperlink" Target="https://www.youtube.com/watch?v=FXSuEIMrPQk" TargetMode="External"/><Relationship Id="rId1188" Type="http://schemas.openxmlformats.org/officeDocument/2006/relationships/hyperlink" Target="https://www.youtube.com/watch?v=f93KCgI4DGM" TargetMode="External"/><Relationship Id="rId112" Type="http://schemas.openxmlformats.org/officeDocument/2006/relationships/hyperlink" Target="https://www.youtube.com/watch?v=J4BN4dARpio" TargetMode="External"/><Relationship Id="rId596" Type="http://schemas.openxmlformats.org/officeDocument/2006/relationships/hyperlink" Target="https://drive.google.com/file/d/1nEgPK3n8i4RXkMVo29sO3CDzX7fe0x2W/view?usp=drive_link" TargetMode="External"/><Relationship Id="rId1189" Type="http://schemas.openxmlformats.org/officeDocument/2006/relationships/hyperlink" Target="https://www.youtube.com/watch?v=z-JLVhe_W2g" TargetMode="External"/><Relationship Id="rId111" Type="http://schemas.openxmlformats.org/officeDocument/2006/relationships/hyperlink" Target="https://drive.google.com/file/d/1S1EL3JzxgMwD3C4-6vtl-ulG0KIPwxaA/view?usp=drive_link" TargetMode="External"/><Relationship Id="rId595" Type="http://schemas.openxmlformats.org/officeDocument/2006/relationships/hyperlink" Target="https://www.youtube.com/watch?v=bzivNIwvhK4" TargetMode="External"/><Relationship Id="rId1136" Type="http://schemas.openxmlformats.org/officeDocument/2006/relationships/hyperlink" Target="https://drive.google.com/file/d/1lkjuQ2Amc9xHiFDcHPZp3XMzeHf3mfdQ/view?usp=drive_link" TargetMode="External"/><Relationship Id="rId1137" Type="http://schemas.openxmlformats.org/officeDocument/2006/relationships/hyperlink" Target="https://www.youtube.com/watch?v=O1N2rENXq_Y" TargetMode="External"/><Relationship Id="rId1138" Type="http://schemas.openxmlformats.org/officeDocument/2006/relationships/hyperlink" Target="https://www.youtube.com/watch?v=tG7ysqUKcyE" TargetMode="External"/><Relationship Id="rId1139" Type="http://schemas.openxmlformats.org/officeDocument/2006/relationships/hyperlink" Target="https://drive.google.com/file/d/1ANZmHZTdjEoS8t0lODFz9DRVtwhByFbG/view?usp=drive_link" TargetMode="External"/><Relationship Id="rId547" Type="http://schemas.openxmlformats.org/officeDocument/2006/relationships/hyperlink" Target="https://www.youtube.com/watch?v=xOdHO8GKGDI" TargetMode="External"/><Relationship Id="rId546" Type="http://schemas.openxmlformats.org/officeDocument/2006/relationships/hyperlink" Target="https://www.youtube.com/watch?v=A44_Sqifi0U" TargetMode="External"/><Relationship Id="rId545" Type="http://schemas.openxmlformats.org/officeDocument/2006/relationships/hyperlink" Target="https://drive.google.com/file/d/1SLDuy8H54K82AbZuaSooxGN9aiLV7N55/view?usp=drive_link" TargetMode="External"/><Relationship Id="rId544" Type="http://schemas.openxmlformats.org/officeDocument/2006/relationships/hyperlink" Target="https://www.youtube.com/watch?v=a2OBcghdytI" TargetMode="External"/><Relationship Id="rId549" Type="http://schemas.openxmlformats.org/officeDocument/2006/relationships/hyperlink" Target="https://www.youtube.com/watch?v=ySkk7U_4PeY" TargetMode="External"/><Relationship Id="rId548" Type="http://schemas.openxmlformats.org/officeDocument/2006/relationships/hyperlink" Target="https://drive.google.com/file/d/1gCtFuyIMevyiFfndHO6ek9k2z1AvCySF/view?usp=drive_link" TargetMode="External"/><Relationship Id="rId1130" Type="http://schemas.openxmlformats.org/officeDocument/2006/relationships/hyperlink" Target="https://drive.google.com/file/d/11q-zrnFd2PxYUOYj4U37XXJO1cA5PvQ7/view?usp=drive_link" TargetMode="External"/><Relationship Id="rId1131" Type="http://schemas.openxmlformats.org/officeDocument/2006/relationships/hyperlink" Target="https://www.youtube.com/watch?v=rp7T4IItbtM" TargetMode="External"/><Relationship Id="rId543" Type="http://schemas.openxmlformats.org/officeDocument/2006/relationships/hyperlink" Target="https://www.youtube.com/watch?v=RD0waXH62AI" TargetMode="External"/><Relationship Id="rId1132" Type="http://schemas.openxmlformats.org/officeDocument/2006/relationships/hyperlink" Target="https://www.youtube.com/watch?v=ZweJz-JqXnM" TargetMode="External"/><Relationship Id="rId542" Type="http://schemas.openxmlformats.org/officeDocument/2006/relationships/hyperlink" Target="https://drive.google.com/file/d/1C1x8EzIBzgbXkdTPg7n-c0nvE4IE1lsz/view?usp=drive_link" TargetMode="External"/><Relationship Id="rId1133" Type="http://schemas.openxmlformats.org/officeDocument/2006/relationships/hyperlink" Target="https://drive.google.com/file/d/1VcgXuk5DTSZoqe91US2cFsjE3s8Nk8G_/view?usp=drive_link" TargetMode="External"/><Relationship Id="rId541" Type="http://schemas.openxmlformats.org/officeDocument/2006/relationships/hyperlink" Target="https://www.youtube.com/watch?v=m3ttFN4EAG0" TargetMode="External"/><Relationship Id="rId1134" Type="http://schemas.openxmlformats.org/officeDocument/2006/relationships/hyperlink" Target="https://www.youtube.com/watch?v=afM6_VFaIss" TargetMode="External"/><Relationship Id="rId540" Type="http://schemas.openxmlformats.org/officeDocument/2006/relationships/hyperlink" Target="https://www.youtube.com/watch?v=4zKjzl0futI" TargetMode="External"/><Relationship Id="rId1135" Type="http://schemas.openxmlformats.org/officeDocument/2006/relationships/hyperlink" Target="https://www.youtube.com/watch?v=OHUuvZG6Y98" TargetMode="External"/><Relationship Id="rId1125" Type="http://schemas.openxmlformats.org/officeDocument/2006/relationships/hyperlink" Target="https://www.youtube.com/watch?v=DJY89_jC_ZY" TargetMode="External"/><Relationship Id="rId1126" Type="http://schemas.openxmlformats.org/officeDocument/2006/relationships/hyperlink" Target="https://www.youtube.com/watch?v=XnY-yejeUgw" TargetMode="External"/><Relationship Id="rId1127" Type="http://schemas.openxmlformats.org/officeDocument/2006/relationships/hyperlink" Target="https://drive.google.com/file/d/1VdJ_-JWXMHuBQ7dDuUCZ8_Dn4oNVesW7/view?usp=sharing" TargetMode="External"/><Relationship Id="rId1128" Type="http://schemas.openxmlformats.org/officeDocument/2006/relationships/hyperlink" Target="https://www.youtube.com/watch?v=2EKIqr4T8Ng" TargetMode="External"/><Relationship Id="rId1129" Type="http://schemas.openxmlformats.org/officeDocument/2006/relationships/hyperlink" Target="https://www.youtube.com/watch?v=Uz4P_R1-RYA" TargetMode="External"/><Relationship Id="rId536" Type="http://schemas.openxmlformats.org/officeDocument/2006/relationships/hyperlink" Target="https://drive.google.com/file/d/150qgHJa69xFWDVH8-IOExoUQf5hmBhRx/view?usp=drive_link" TargetMode="External"/><Relationship Id="rId535" Type="http://schemas.openxmlformats.org/officeDocument/2006/relationships/hyperlink" Target="https://www.youtube.com/watch?v=kqjA0n-zdCM" TargetMode="External"/><Relationship Id="rId534" Type="http://schemas.openxmlformats.org/officeDocument/2006/relationships/hyperlink" Target="https://www.youtube.com/watch?v=y0sk8LG4mWQ" TargetMode="External"/><Relationship Id="rId533" Type="http://schemas.openxmlformats.org/officeDocument/2006/relationships/hyperlink" Target="https://drive.google.com/file/d/1PhDfUY30jjIrkXIZikyEUKeT0geKwm3v/view?usp=drive_link" TargetMode="External"/><Relationship Id="rId539" Type="http://schemas.openxmlformats.org/officeDocument/2006/relationships/hyperlink" Target="https://drive.google.com/file/d/1j8lmebEnAqhbbkUc8z5_iZJGDF9EIpy2/view?usp=drive_link" TargetMode="External"/><Relationship Id="rId538" Type="http://schemas.openxmlformats.org/officeDocument/2006/relationships/hyperlink" Target="https://www.youtube.com/watch?v=qDLnAoXzz-U" TargetMode="External"/><Relationship Id="rId537" Type="http://schemas.openxmlformats.org/officeDocument/2006/relationships/hyperlink" Target="https://www.youtube.com/watch?v=f_Z1zsR9lFM" TargetMode="External"/><Relationship Id="rId1120" Type="http://schemas.openxmlformats.org/officeDocument/2006/relationships/hyperlink" Target="https://www.youtube.com/watch?v=Fs-WsX6-eOc" TargetMode="External"/><Relationship Id="rId532" Type="http://schemas.openxmlformats.org/officeDocument/2006/relationships/hyperlink" Target="https://www.youtube.com/watch?v=hwJgD_llqpk" TargetMode="External"/><Relationship Id="rId1121" Type="http://schemas.openxmlformats.org/officeDocument/2006/relationships/hyperlink" Target="https://drive.google.com/file/d/1euH6VYe09JOURH1MsFDaa0aUi4II2Am8/view?usp=drive_link" TargetMode="External"/><Relationship Id="rId531" Type="http://schemas.openxmlformats.org/officeDocument/2006/relationships/hyperlink" Target="https://www.youtube.com/watch?v=SffnpNxGWb8" TargetMode="External"/><Relationship Id="rId1122" Type="http://schemas.openxmlformats.org/officeDocument/2006/relationships/hyperlink" Target="https://www.youtube.com/watch?v=PV5u5xskBKM" TargetMode="External"/><Relationship Id="rId530" Type="http://schemas.openxmlformats.org/officeDocument/2006/relationships/hyperlink" Target="https://drive.google.com/file/d/1lU-J5g3S49kz5Yu6nlnZRtqeXHbbID-7/view?usp=drive_link" TargetMode="External"/><Relationship Id="rId1123" Type="http://schemas.openxmlformats.org/officeDocument/2006/relationships/hyperlink" Target="https://www.youtube.com/watch?v=iH-MoboZ-E8" TargetMode="External"/><Relationship Id="rId1124" Type="http://schemas.openxmlformats.org/officeDocument/2006/relationships/hyperlink" Target="https://drive.google.com/file/d/1X1huW6Pnlf3-NeRYN_3yfSofBrOH9VTL/view?usp=drive_link" TargetMode="External"/><Relationship Id="rId1158" Type="http://schemas.openxmlformats.org/officeDocument/2006/relationships/hyperlink" Target="https://www.youtube.com/watch?v=MNKXq7c3eQU" TargetMode="External"/><Relationship Id="rId1159" Type="http://schemas.openxmlformats.org/officeDocument/2006/relationships/hyperlink" Target="https://www.youtube.com/watch?v=_cKRRoh8jyQ" TargetMode="External"/><Relationship Id="rId569" Type="http://schemas.openxmlformats.org/officeDocument/2006/relationships/hyperlink" Target="https://drive.google.com/file/d/1iIsb4EBmTYJbIc6U5n1gq3SpU-FFGBWz/view?usp=drive_link" TargetMode="External"/><Relationship Id="rId568" Type="http://schemas.openxmlformats.org/officeDocument/2006/relationships/hyperlink" Target="https://www.youtube.com/watch?v=0F3nVS-smr0" TargetMode="External"/><Relationship Id="rId567" Type="http://schemas.openxmlformats.org/officeDocument/2006/relationships/hyperlink" Target="https://www.youtube.com/watch?v=9dS7bc_2bUE" TargetMode="External"/><Relationship Id="rId566" Type="http://schemas.openxmlformats.org/officeDocument/2006/relationships/hyperlink" Target="https://drive.google.com/file/d/1vRSWrqWCq8fzDBkkZYoc2JJpXm-xprZg/view?usp=drive_link" TargetMode="External"/><Relationship Id="rId561" Type="http://schemas.openxmlformats.org/officeDocument/2006/relationships/hyperlink" Target="https://www.youtube.com/watch?v=EVkFPeP5sFI" TargetMode="External"/><Relationship Id="rId1150" Type="http://schemas.openxmlformats.org/officeDocument/2006/relationships/hyperlink" Target="https://www.youtube.com/watch?v=mIzeba70hVY" TargetMode="External"/><Relationship Id="rId560" Type="http://schemas.openxmlformats.org/officeDocument/2006/relationships/hyperlink" Target="https://drive.google.com/file/d/1ZnpPV48Ocw8wFLWLJhhApAOrNcSN_ifD/view?usp=drive_link" TargetMode="External"/><Relationship Id="rId1151" Type="http://schemas.openxmlformats.org/officeDocument/2006/relationships/hyperlink" Target="https://drive.google.com/file/d/1qeo06Tqd-3Sbuqg41J4Yd3UfEFcM-1nx/view?usp=drive_link" TargetMode="External"/><Relationship Id="rId1152" Type="http://schemas.openxmlformats.org/officeDocument/2006/relationships/hyperlink" Target="https://www.youtube.com/watch?v=uwMYpTYsNZM" TargetMode="External"/><Relationship Id="rId1153" Type="http://schemas.openxmlformats.org/officeDocument/2006/relationships/hyperlink" Target="https://www.youtube.com/watch?v=KTi1uAdDYMw" TargetMode="External"/><Relationship Id="rId565" Type="http://schemas.openxmlformats.org/officeDocument/2006/relationships/hyperlink" Target="https://www.youtube.com/watch?v=QKJ4TNFrmZk" TargetMode="External"/><Relationship Id="rId1154" Type="http://schemas.openxmlformats.org/officeDocument/2006/relationships/hyperlink" Target="https://drive.google.com/file/d/1G_YOSDe8ZZBJaf_EpWJByS9bXUea7ajS/view?usp=drive_link" TargetMode="External"/><Relationship Id="rId564" Type="http://schemas.openxmlformats.org/officeDocument/2006/relationships/hyperlink" Target="https://www.youtube.com/watch?v=Mb9TudBudWk" TargetMode="External"/><Relationship Id="rId1155" Type="http://schemas.openxmlformats.org/officeDocument/2006/relationships/hyperlink" Target="https://www.youtube.com/watch?v=XhSsMjuzt9Y" TargetMode="External"/><Relationship Id="rId563" Type="http://schemas.openxmlformats.org/officeDocument/2006/relationships/hyperlink" Target="https://drive.google.com/file/d/1g5GchFsWF-AV_c9xV63RC8ZoKLvxgYrd/view?usp=drive_link" TargetMode="External"/><Relationship Id="rId1156" Type="http://schemas.openxmlformats.org/officeDocument/2006/relationships/hyperlink" Target="https://www.youtube.com/watch?v=TyMK-J3qfbs" TargetMode="External"/><Relationship Id="rId562" Type="http://schemas.openxmlformats.org/officeDocument/2006/relationships/hyperlink" Target="https://www.youtube.com/watch?v=kXmPJ-clgQM" TargetMode="External"/><Relationship Id="rId1157" Type="http://schemas.openxmlformats.org/officeDocument/2006/relationships/hyperlink" Target="https://drive.google.com/file/d/1H_KrzgAncKd__s_-cW0nNoiYGozectrB/view?usp=drive_link" TargetMode="External"/><Relationship Id="rId1147" Type="http://schemas.openxmlformats.org/officeDocument/2006/relationships/hyperlink" Target="https://www.youtube.com/watch?v=o7aJ3M8aM34" TargetMode="External"/><Relationship Id="rId1148" Type="http://schemas.openxmlformats.org/officeDocument/2006/relationships/hyperlink" Target="https://drive.google.com/file/d/1m7UN5i1xofIziKxz_7ZVPGdpA3oP_l1I/view?usp=drive_link" TargetMode="External"/><Relationship Id="rId1149" Type="http://schemas.openxmlformats.org/officeDocument/2006/relationships/hyperlink" Target="https://www.youtube.com/watch?v=YdBXHm3edL8" TargetMode="External"/><Relationship Id="rId558" Type="http://schemas.openxmlformats.org/officeDocument/2006/relationships/hyperlink" Target="https://www.youtube.com/watch?v=dV9QcGs58l0" TargetMode="External"/><Relationship Id="rId557" Type="http://schemas.openxmlformats.org/officeDocument/2006/relationships/hyperlink" Target="https://drive.google.com/file/d/1HznY1nEMEoQ4UBusQJz2g3_xAlZN6b2e/view?usp=drive_link" TargetMode="External"/><Relationship Id="rId556" Type="http://schemas.openxmlformats.org/officeDocument/2006/relationships/hyperlink" Target="https://www.youtube.com/watch?v=Vd01BRZTRMk" TargetMode="External"/><Relationship Id="rId555" Type="http://schemas.openxmlformats.org/officeDocument/2006/relationships/hyperlink" Target="https://www.youtube.com/watch?v=6llFB_yr1WI" TargetMode="External"/><Relationship Id="rId559" Type="http://schemas.openxmlformats.org/officeDocument/2006/relationships/hyperlink" Target="https://www.youtube.com/watch?v=jYp6Q3rsBdQ" TargetMode="External"/><Relationship Id="rId550" Type="http://schemas.openxmlformats.org/officeDocument/2006/relationships/hyperlink" Target="https://www.youtube.com/watch?v=b2HSJ0p308M" TargetMode="External"/><Relationship Id="rId1140" Type="http://schemas.openxmlformats.org/officeDocument/2006/relationships/hyperlink" Target="https://www.youtube.com/watch?v=LXFQG4Ugreo" TargetMode="External"/><Relationship Id="rId1141" Type="http://schemas.openxmlformats.org/officeDocument/2006/relationships/hyperlink" Target="https://www.youtube.com/watch?v=lSS6Dn9pkzk" TargetMode="External"/><Relationship Id="rId1142" Type="http://schemas.openxmlformats.org/officeDocument/2006/relationships/hyperlink" Target="https://drive.google.com/file/d/1GzxFwwfwt-vtAndy6WMrMjn2U3yNQPln/view?usp=drive_link" TargetMode="External"/><Relationship Id="rId554" Type="http://schemas.openxmlformats.org/officeDocument/2006/relationships/hyperlink" Target="https://drive.google.com/file/d/125d6uv4DiLuW4Bliu_jroHMPoabEDO1t/view?usp=drive_link" TargetMode="External"/><Relationship Id="rId1143" Type="http://schemas.openxmlformats.org/officeDocument/2006/relationships/hyperlink" Target="https://www.youtube.com/watch?v=Z36dUduOk1Y" TargetMode="External"/><Relationship Id="rId553" Type="http://schemas.openxmlformats.org/officeDocument/2006/relationships/hyperlink" Target="https://www.youtube.com/watch?v=UMe0GN-llO0" TargetMode="External"/><Relationship Id="rId1144" Type="http://schemas.openxmlformats.org/officeDocument/2006/relationships/hyperlink" Target="https://www.youtube.com/watch?v=Igq5kSZpBYE" TargetMode="External"/><Relationship Id="rId552" Type="http://schemas.openxmlformats.org/officeDocument/2006/relationships/hyperlink" Target="https://www.youtube.com/watch?v=gaN0ceyrpqQ" TargetMode="External"/><Relationship Id="rId1145" Type="http://schemas.openxmlformats.org/officeDocument/2006/relationships/hyperlink" Target="https://drive.google.com/file/d/1dXms_7VmoNWlEQB9_01OAKSc_MGTGGpz/view?usp=drive_link" TargetMode="External"/><Relationship Id="rId551" Type="http://schemas.openxmlformats.org/officeDocument/2006/relationships/hyperlink" Target="https://drive.google.com/file/d/1tqMdy8XXRwr00KOaHTZq5wqai-RS-0Ru/view?usp=drive_link" TargetMode="External"/><Relationship Id="rId1146" Type="http://schemas.openxmlformats.org/officeDocument/2006/relationships/hyperlink" Target="https://www.youtube.com/watch?v=oqI4skjr6lQ" TargetMode="External"/><Relationship Id="rId495" Type="http://schemas.openxmlformats.org/officeDocument/2006/relationships/hyperlink" Target="https://www.youtube.com/watch?v=AtlhAhONHyM" TargetMode="External"/><Relationship Id="rId494" Type="http://schemas.openxmlformats.org/officeDocument/2006/relationships/hyperlink" Target="https://drive.google.com/file/d/1QRmBp6O7Mxc7Q7RZXqOogUOu8Df7cRmk/view?usp=drive_link" TargetMode="External"/><Relationship Id="rId493" Type="http://schemas.openxmlformats.org/officeDocument/2006/relationships/hyperlink" Target="https://www.youtube.com/watch?v=GalOCYK_HyY" TargetMode="External"/><Relationship Id="rId492" Type="http://schemas.openxmlformats.org/officeDocument/2006/relationships/hyperlink" Target="https://www.youtube.com/watch?v=x0pFo1RxTzM" TargetMode="External"/><Relationship Id="rId499" Type="http://schemas.openxmlformats.org/officeDocument/2006/relationships/hyperlink" Target="https://www.youtube.com/watch?v=-79KeGFHL2c" TargetMode="External"/><Relationship Id="rId498" Type="http://schemas.openxmlformats.org/officeDocument/2006/relationships/hyperlink" Target="https://www.youtube.com/watch?v=h0207xMD6b8" TargetMode="External"/><Relationship Id="rId497" Type="http://schemas.openxmlformats.org/officeDocument/2006/relationships/hyperlink" Target="https://drive.google.com/file/d/1LYQJaPOpuyIbkjgsL0nmvzL7kWxL3Xlj/view?usp=drive_link" TargetMode="External"/><Relationship Id="rId496" Type="http://schemas.openxmlformats.org/officeDocument/2006/relationships/hyperlink" Target="https://www.youtube.com/watch?v=iffgNwIeskU" TargetMode="External"/><Relationship Id="rId907" Type="http://schemas.openxmlformats.org/officeDocument/2006/relationships/hyperlink" Target="https://www.youtube.com/watch?v=SMBPMgEFEPc" TargetMode="External"/><Relationship Id="rId906" Type="http://schemas.openxmlformats.org/officeDocument/2006/relationships/hyperlink" Target="https://www.youtube.com/watch?v=L-dXNWlRZDw" TargetMode="External"/><Relationship Id="rId905" Type="http://schemas.openxmlformats.org/officeDocument/2006/relationships/hyperlink" Target="https://drive.google.com/file/d/1nowIWQT2w1Xn2O_bYSOdaP-640PxkRV9/view?usp=drive_link" TargetMode="External"/><Relationship Id="rId904" Type="http://schemas.openxmlformats.org/officeDocument/2006/relationships/hyperlink" Target="https://www.youtube.com/watch?v=JNs-dMqN76c" TargetMode="External"/><Relationship Id="rId909" Type="http://schemas.openxmlformats.org/officeDocument/2006/relationships/hyperlink" Target="https://www.youtube.com/watch?v=hFjGQXcwYIk" TargetMode="External"/><Relationship Id="rId908" Type="http://schemas.openxmlformats.org/officeDocument/2006/relationships/hyperlink" Target="https://drive.google.com/file/d/1nowIWQT2w1Xn2O_bYSOdaP-640PxkRV9/view?usp=drive_link" TargetMode="External"/><Relationship Id="rId903" Type="http://schemas.openxmlformats.org/officeDocument/2006/relationships/hyperlink" Target="https://www.youtube.com/watch?v=ifyEocJ2Rog" TargetMode="External"/><Relationship Id="rId902" Type="http://schemas.openxmlformats.org/officeDocument/2006/relationships/hyperlink" Target="https://drive.google.com/file/d/1LQQfvJEUFujpV9lAlIIsjmZUK6SH-MKe/view?usp=drive_link" TargetMode="External"/><Relationship Id="rId901" Type="http://schemas.openxmlformats.org/officeDocument/2006/relationships/hyperlink" Target="https://www.youtube.com/watch?v=ky4jzuowHzA" TargetMode="External"/><Relationship Id="rId900" Type="http://schemas.openxmlformats.org/officeDocument/2006/relationships/hyperlink" Target="https://www.youtube.com/watch?v=RpPwLdrJETE" TargetMode="External"/><Relationship Id="rId929" Type="http://schemas.openxmlformats.org/officeDocument/2006/relationships/hyperlink" Target="https://drive.google.com/file/d/1wTjKqa2Km2kt5FB738tliDnRcscZ7Rxy/view?usp=drive_link" TargetMode="External"/><Relationship Id="rId928" Type="http://schemas.openxmlformats.org/officeDocument/2006/relationships/hyperlink" Target="https://www.youtube.com/watch?v=fqu3j6VHbh0" TargetMode="External"/><Relationship Id="rId927" Type="http://schemas.openxmlformats.org/officeDocument/2006/relationships/hyperlink" Target="https://www.youtube.com/watch?v=gnku5AksWvU" TargetMode="External"/><Relationship Id="rId926" Type="http://schemas.openxmlformats.org/officeDocument/2006/relationships/hyperlink" Target="https://drive.google.com/file/d/1dFAmE8inZheREHkq0pM6YlAWvWx7vVg5/view?usp=drive_link" TargetMode="External"/><Relationship Id="rId921" Type="http://schemas.openxmlformats.org/officeDocument/2006/relationships/hyperlink" Target="https://www.youtube.com/watch?v=3NdTUkjwehs" TargetMode="External"/><Relationship Id="rId920" Type="http://schemas.openxmlformats.org/officeDocument/2006/relationships/hyperlink" Target="https://drive.google.com/file/d/1afXeFGSoPgB_Y-de3l1frFbtHkk9KoY1/view?usp=drive_link" TargetMode="External"/><Relationship Id="rId925" Type="http://schemas.openxmlformats.org/officeDocument/2006/relationships/hyperlink" Target="https://www.youtube.com/watch?v=mZvGkMsLP_k" TargetMode="External"/><Relationship Id="rId924" Type="http://schemas.openxmlformats.org/officeDocument/2006/relationships/hyperlink" Target="https://www.youtube.com/watch?v=YdZqK60bxjs" TargetMode="External"/><Relationship Id="rId923" Type="http://schemas.openxmlformats.org/officeDocument/2006/relationships/hyperlink" Target="https://drive.google.com/file/d/1eeWMmJt5YB1slasXkH_wDeAwLynvY4mz/view?usp=drive_link" TargetMode="External"/><Relationship Id="rId922" Type="http://schemas.openxmlformats.org/officeDocument/2006/relationships/hyperlink" Target="https://www.youtube.com/watch?v=WUso-aMWoo4" TargetMode="External"/><Relationship Id="rId918" Type="http://schemas.openxmlformats.org/officeDocument/2006/relationships/hyperlink" Target="https://www.youtube.com/watch?v=2UQC5ts6hUs" TargetMode="External"/><Relationship Id="rId917" Type="http://schemas.openxmlformats.org/officeDocument/2006/relationships/hyperlink" Target="https://drive.google.com/file/d/1JKDmJuL1AztnrrwFFdUUPPtG0rY2gnCz/view?usp=drive_link" TargetMode="External"/><Relationship Id="rId916" Type="http://schemas.openxmlformats.org/officeDocument/2006/relationships/hyperlink" Target="https://www.youtube.com/watch?v=W0aHY_lVpA4" TargetMode="External"/><Relationship Id="rId915" Type="http://schemas.openxmlformats.org/officeDocument/2006/relationships/hyperlink" Target="https://www.youtube.com/watch?v=dR_BFmDMRaI" TargetMode="External"/><Relationship Id="rId919" Type="http://schemas.openxmlformats.org/officeDocument/2006/relationships/hyperlink" Target="https://www.youtube.com/watch?v=w9ZPn5GL-rA" TargetMode="External"/><Relationship Id="rId910" Type="http://schemas.openxmlformats.org/officeDocument/2006/relationships/hyperlink" Target="https://www.youtube.com/watch?v=_D0P-n8dylY" TargetMode="External"/><Relationship Id="rId914" Type="http://schemas.openxmlformats.org/officeDocument/2006/relationships/hyperlink" Target="https://drive.google.com/file/d/1vHIIbTm9dT0HRDQNZ8QjahGc0CTTR1lD/view?usp=drive_link" TargetMode="External"/><Relationship Id="rId913" Type="http://schemas.openxmlformats.org/officeDocument/2006/relationships/hyperlink" Target="https://www.youtube.com/watch?v=pCSYyaCLvIc" TargetMode="External"/><Relationship Id="rId912" Type="http://schemas.openxmlformats.org/officeDocument/2006/relationships/hyperlink" Target="https://www.youtube.com/watch?v=BwwElHbjTGo" TargetMode="External"/><Relationship Id="rId911" Type="http://schemas.openxmlformats.org/officeDocument/2006/relationships/hyperlink" Target="https://drive.google.com/file/d/1BFtUlAQIYGLZYjSvSvZbxtYpKaLbd4-I/view?usp=drive_link" TargetMode="External"/><Relationship Id="rId1213" Type="http://schemas.openxmlformats.org/officeDocument/2006/relationships/hyperlink" Target="https://www.youtube.com/watch?v=vzPyj62Tb9Y" TargetMode="External"/><Relationship Id="rId1214" Type="http://schemas.openxmlformats.org/officeDocument/2006/relationships/hyperlink" Target="https://drive.google.com/file/d/17ZKADHsxjNh-IaEDhVCchb7IwBrSxJli/view?usp=drive_link" TargetMode="External"/><Relationship Id="rId1215" Type="http://schemas.openxmlformats.org/officeDocument/2006/relationships/hyperlink" Target="https://www.youtube.com/watch?v=4VltXjR64SU" TargetMode="External"/><Relationship Id="rId1216" Type="http://schemas.openxmlformats.org/officeDocument/2006/relationships/hyperlink" Target="https://www.youtube.com/watch?v=e1-MLXDpXUA" TargetMode="External"/><Relationship Id="rId1217" Type="http://schemas.openxmlformats.org/officeDocument/2006/relationships/hyperlink" Target="https://drive.google.com/file/d/1AKcE5CqOMaAuoTjoUx45BEQeHa3-UU3M/view?usp=drive_link" TargetMode="External"/><Relationship Id="rId1218" Type="http://schemas.openxmlformats.org/officeDocument/2006/relationships/hyperlink" Target="https://www.youtube.com/watch?v=H-qREcJqUhY" TargetMode="External"/><Relationship Id="rId1219" Type="http://schemas.openxmlformats.org/officeDocument/2006/relationships/hyperlink" Target="https://www.youtube.com/watch?v=vkLIq-zbEeU" TargetMode="External"/><Relationship Id="rId866" Type="http://schemas.openxmlformats.org/officeDocument/2006/relationships/hyperlink" Target="https://drive.google.com/file/d/116cQ966J0M3O24KI3BhR3JQ-V_RWVHLT/view?usp=drive_link" TargetMode="External"/><Relationship Id="rId865" Type="http://schemas.openxmlformats.org/officeDocument/2006/relationships/hyperlink" Target="https://www.youtube.com/watch?v=cgpaCZd2aK0" TargetMode="External"/><Relationship Id="rId864" Type="http://schemas.openxmlformats.org/officeDocument/2006/relationships/hyperlink" Target="https://www.youtube.com/watch?v=AmOO4j0E408" TargetMode="External"/><Relationship Id="rId863" Type="http://schemas.openxmlformats.org/officeDocument/2006/relationships/hyperlink" Target="https://drive.google.com/file/d/1gpaZ4_Gxj2XnO_kTdfwlUWvgoJCOjQvt/view?usp=drive_link" TargetMode="External"/><Relationship Id="rId869" Type="http://schemas.openxmlformats.org/officeDocument/2006/relationships/hyperlink" Target="https://drive.google.com/file/d/1gxQCd2B_b8-YI6PDMYDdMhnbwBJsQDZI/view?usp=drive_link" TargetMode="External"/><Relationship Id="rId868" Type="http://schemas.openxmlformats.org/officeDocument/2006/relationships/hyperlink" Target="https://www.youtube.com/watch?v=NqxMgHiOMz4" TargetMode="External"/><Relationship Id="rId867" Type="http://schemas.openxmlformats.org/officeDocument/2006/relationships/hyperlink" Target="https://www.youtube.com/watch?v=hCUce36Ganc" TargetMode="External"/><Relationship Id="rId862" Type="http://schemas.openxmlformats.org/officeDocument/2006/relationships/hyperlink" Target="https://www.youtube.com/watch?v=WKZuA-iF_YY" TargetMode="External"/><Relationship Id="rId861" Type="http://schemas.openxmlformats.org/officeDocument/2006/relationships/hyperlink" Target="https://www.youtube.com/watch?v=JNgONZ8Dq9I" TargetMode="External"/><Relationship Id="rId1210" Type="http://schemas.openxmlformats.org/officeDocument/2006/relationships/hyperlink" Target="https://www.youtube.com/watch?v=4gFIgTU_zjc" TargetMode="External"/><Relationship Id="rId860" Type="http://schemas.openxmlformats.org/officeDocument/2006/relationships/hyperlink" Target="https://drive.google.com/file/d/1IhWK2y0nuapvQRniLHTNdR052JldWNBM/view?usp=drive_link" TargetMode="External"/><Relationship Id="rId1211" Type="http://schemas.openxmlformats.org/officeDocument/2006/relationships/hyperlink" Target="https://drive.google.com/file/d/1kgYawPZRa2KNq7cOy78bMQqN8j5DqLuL/view?usp=drive_link" TargetMode="External"/><Relationship Id="rId1212" Type="http://schemas.openxmlformats.org/officeDocument/2006/relationships/hyperlink" Target="https://www.youtube.com/watch?v=o_Bb43LApog" TargetMode="External"/><Relationship Id="rId1202" Type="http://schemas.openxmlformats.org/officeDocument/2006/relationships/hyperlink" Target="https://drive.google.com/file/d/1P_YNBtjTlj8gxJP1gE1KLcAwe5JDAkeU/view?usp=drive_link" TargetMode="External"/><Relationship Id="rId1203" Type="http://schemas.openxmlformats.org/officeDocument/2006/relationships/hyperlink" Target="https://www.youtube.com/watch?v=4mXv-Pa4CMM" TargetMode="External"/><Relationship Id="rId1204" Type="http://schemas.openxmlformats.org/officeDocument/2006/relationships/hyperlink" Target="https://www.youtube.com/watch?v=h3sph3s1YK8" TargetMode="External"/><Relationship Id="rId1205" Type="http://schemas.openxmlformats.org/officeDocument/2006/relationships/hyperlink" Target="https://drive.google.com/file/d/1J2tuu5SNQ_jPqczNQ_A-pcOu4Nvzlufc/view?usp=drive_link" TargetMode="External"/><Relationship Id="rId1206" Type="http://schemas.openxmlformats.org/officeDocument/2006/relationships/hyperlink" Target="https://www.youtube.com/watch?v=6vy5CX6vK0I" TargetMode="External"/><Relationship Id="rId1207" Type="http://schemas.openxmlformats.org/officeDocument/2006/relationships/hyperlink" Target="https://www.youtube.com/watch?v=3GGizLhTSX0" TargetMode="External"/><Relationship Id="rId1208" Type="http://schemas.openxmlformats.org/officeDocument/2006/relationships/hyperlink" Target="https://drive.google.com/file/d/1hiOS0MMHzjj1WRIsK7MBWPwlFq9ECY6z/view?usp=drive_link" TargetMode="External"/><Relationship Id="rId1209" Type="http://schemas.openxmlformats.org/officeDocument/2006/relationships/hyperlink" Target="https://www.youtube.com/watch?v=GbzUaLIb61k" TargetMode="External"/><Relationship Id="rId855" Type="http://schemas.openxmlformats.org/officeDocument/2006/relationships/hyperlink" Target="https://www.youtube.com/watch?v=QRPRmRAOCog" TargetMode="External"/><Relationship Id="rId854" Type="http://schemas.openxmlformats.org/officeDocument/2006/relationships/hyperlink" Target="https://drive.google.com/file/d/1iXK7zhqX69rQUvyD6gtN_l2GYxKphtxC/view?usp=drive_link" TargetMode="External"/><Relationship Id="rId853" Type="http://schemas.openxmlformats.org/officeDocument/2006/relationships/hyperlink" Target="https://www.youtube.com/watch?v=bMRPwBQt3cI" TargetMode="External"/><Relationship Id="rId852" Type="http://schemas.openxmlformats.org/officeDocument/2006/relationships/hyperlink" Target="https://www.youtube.com/watch?v=huDDaj0PjLU" TargetMode="External"/><Relationship Id="rId859" Type="http://schemas.openxmlformats.org/officeDocument/2006/relationships/hyperlink" Target="https://www.youtube.com/watch?v=kQSMKEDOHaI" TargetMode="External"/><Relationship Id="rId858" Type="http://schemas.openxmlformats.org/officeDocument/2006/relationships/hyperlink" Target="https://www.youtube.com/watch?v=bCcxJlPHSmc" TargetMode="External"/><Relationship Id="rId857" Type="http://schemas.openxmlformats.org/officeDocument/2006/relationships/hyperlink" Target="https://drive.google.com/file/d/1iaPDaC0qYeIIu_vdyKNreA4l308x3Czm/view?usp=drive_link" TargetMode="External"/><Relationship Id="rId856" Type="http://schemas.openxmlformats.org/officeDocument/2006/relationships/hyperlink" Target="https://www.youtube.com/watch?v=NO_K41Pp0I4" TargetMode="External"/><Relationship Id="rId851" Type="http://schemas.openxmlformats.org/officeDocument/2006/relationships/hyperlink" Target="https://drive.google.com/file/d/1LiyQFKt4P7y2TSIA1xLeGGPUJk8Ppdyz/view?usp=drive_link" TargetMode="External"/><Relationship Id="rId850" Type="http://schemas.openxmlformats.org/officeDocument/2006/relationships/hyperlink" Target="https://www.youtube.com/watch?v=acDchXB1rm8" TargetMode="External"/><Relationship Id="rId1200" Type="http://schemas.openxmlformats.org/officeDocument/2006/relationships/hyperlink" Target="https://www.youtube.com/watch?v=HGb9m1dbNdM" TargetMode="External"/><Relationship Id="rId1201" Type="http://schemas.openxmlformats.org/officeDocument/2006/relationships/hyperlink" Target="https://www.youtube.com/watch?v=gvrHZyLdueo" TargetMode="External"/><Relationship Id="rId1235" Type="http://schemas.openxmlformats.org/officeDocument/2006/relationships/hyperlink" Target="https://drive.google.com/file/d/1IYoLCEXct6ec5VqbHGH8CjgO8-byaor5/view?usp=drive_link" TargetMode="External"/><Relationship Id="rId1236" Type="http://schemas.openxmlformats.org/officeDocument/2006/relationships/hyperlink" Target="https://www.youtube.com/watch?v=54c_oPpTTP8" TargetMode="External"/><Relationship Id="rId1237" Type="http://schemas.openxmlformats.org/officeDocument/2006/relationships/hyperlink" Target="https://www.youtube.com/watch?v=j3tBNCqnRZg" TargetMode="External"/><Relationship Id="rId1238" Type="http://schemas.openxmlformats.org/officeDocument/2006/relationships/hyperlink" Target="https://drive.google.com/file/d/1W_ZgGX4aBMIpLscbUskI_rnynS34aGT-/view?usp=drive_link" TargetMode="External"/><Relationship Id="rId1239" Type="http://schemas.openxmlformats.org/officeDocument/2006/relationships/hyperlink" Target="https://www.youtube.com/watch?v=xbyfeEW56Nc" TargetMode="External"/><Relationship Id="rId409" Type="http://schemas.openxmlformats.org/officeDocument/2006/relationships/hyperlink" Target="https://www.youtube.com/watch?v=kdXUmragoYI" TargetMode="External"/><Relationship Id="rId404" Type="http://schemas.openxmlformats.org/officeDocument/2006/relationships/hyperlink" Target="https://drive.google.com/file/d/1yXb26ok1R1ujSYr3XEzUUHYd6izXCy_Y/view?usp=drive_link" TargetMode="External"/><Relationship Id="rId888" Type="http://schemas.openxmlformats.org/officeDocument/2006/relationships/hyperlink" Target="https://www.youtube.com/watch?v=Jnk_4Maf5Fk" TargetMode="External"/><Relationship Id="rId403" Type="http://schemas.openxmlformats.org/officeDocument/2006/relationships/hyperlink" Target="https://www.youtube.com/watch?v=K-bHmz1vRX0" TargetMode="External"/><Relationship Id="rId887" Type="http://schemas.openxmlformats.org/officeDocument/2006/relationships/hyperlink" Target="https://drive.google.com/file/d/1j6JYQdxc2Xt23xmrDgGTVQkTDHAA2EzC/view?usp=drive_link" TargetMode="External"/><Relationship Id="rId402" Type="http://schemas.openxmlformats.org/officeDocument/2006/relationships/hyperlink" Target="https://www.youtube.com/watch?v=KwNe9x0eChs" TargetMode="External"/><Relationship Id="rId886" Type="http://schemas.openxmlformats.org/officeDocument/2006/relationships/hyperlink" Target="https://www.youtube.com/watch?v=nrYYcK7Z0ms" TargetMode="External"/><Relationship Id="rId401" Type="http://schemas.openxmlformats.org/officeDocument/2006/relationships/hyperlink" Target="https://drive.google.com/file/d/1DI00l5KOF2BKkljChMHdxZCQpM4FeHyk/view?usp=drive_link" TargetMode="External"/><Relationship Id="rId885" Type="http://schemas.openxmlformats.org/officeDocument/2006/relationships/hyperlink" Target="https://www.youtube.com/watch?v=aQxyXfIfa9A" TargetMode="External"/><Relationship Id="rId408" Type="http://schemas.openxmlformats.org/officeDocument/2006/relationships/hyperlink" Target="https://www.youtube.com/watch?v=afWnU10ZNfg" TargetMode="External"/><Relationship Id="rId407" Type="http://schemas.openxmlformats.org/officeDocument/2006/relationships/hyperlink" Target="https://drive.google.com/file/d/1m-pWmJ041uZiwUMX3jmClGUFQwB_rZQd/view?usp=drive_link" TargetMode="External"/><Relationship Id="rId406" Type="http://schemas.openxmlformats.org/officeDocument/2006/relationships/hyperlink" Target="https://www.youtube.com/watch?v=u8UAgV1GFi8" TargetMode="External"/><Relationship Id="rId405" Type="http://schemas.openxmlformats.org/officeDocument/2006/relationships/hyperlink" Target="https://www.youtube.com/watch?v=rCNlG_j_gSM" TargetMode="External"/><Relationship Id="rId889" Type="http://schemas.openxmlformats.org/officeDocument/2006/relationships/hyperlink" Target="https://www.youtube.com/watch?v=xj9sHnly_kw" TargetMode="External"/><Relationship Id="rId880" Type="http://schemas.openxmlformats.org/officeDocument/2006/relationships/hyperlink" Target="https://www.youtube.com/watch?v=6GDUy9oJdLQ" TargetMode="External"/><Relationship Id="rId1230" Type="http://schemas.openxmlformats.org/officeDocument/2006/relationships/hyperlink" Target="https://www.youtube.com/watch?v=oPqq3Ex6viM" TargetMode="External"/><Relationship Id="rId400" Type="http://schemas.openxmlformats.org/officeDocument/2006/relationships/hyperlink" Target="https://www.youtube.com/watch?v=V1T02_o9Nc4" TargetMode="External"/><Relationship Id="rId884" Type="http://schemas.openxmlformats.org/officeDocument/2006/relationships/hyperlink" Target="https://drive.google.com/file/d/1v8VFz5JNSS8IfAYSFfXK_5ljzFs4sr_r/view?usp=drive_link" TargetMode="External"/><Relationship Id="rId1231" Type="http://schemas.openxmlformats.org/officeDocument/2006/relationships/hyperlink" Target="https://www.youtube.com/watch?v=QiRiYgmBykc" TargetMode="External"/><Relationship Id="rId883" Type="http://schemas.openxmlformats.org/officeDocument/2006/relationships/hyperlink" Target="https://www.youtube.com/watch?v=SOmwhwQXYjA" TargetMode="External"/><Relationship Id="rId1232" Type="http://schemas.openxmlformats.org/officeDocument/2006/relationships/hyperlink" Target="https://drive.google.com/file/d/1X2HX8ATl3w8IFIlneAKn5A6NgZN9jpI8/view?usp=drive_link" TargetMode="External"/><Relationship Id="rId882" Type="http://schemas.openxmlformats.org/officeDocument/2006/relationships/hyperlink" Target="https://www.youtube.com/watch?v=jaJ3NlqK5dA" TargetMode="External"/><Relationship Id="rId1233" Type="http://schemas.openxmlformats.org/officeDocument/2006/relationships/hyperlink" Target="https://www.youtube.com/watch?v=O3A47Il5h1A" TargetMode="External"/><Relationship Id="rId881" Type="http://schemas.openxmlformats.org/officeDocument/2006/relationships/hyperlink" Target="https://drive.google.com/file/d/1YL7rwN49IW6l4iN2PJsNBSH_6RdMpOxR/view?usp=drive_link" TargetMode="External"/><Relationship Id="rId1234" Type="http://schemas.openxmlformats.org/officeDocument/2006/relationships/hyperlink" Target="https://www.youtube.com/watch?v=DgvoxxGF0yo" TargetMode="External"/><Relationship Id="rId1224" Type="http://schemas.openxmlformats.org/officeDocument/2006/relationships/hyperlink" Target="https://www.youtube.com/watch?v=_saunfB-wCQ" TargetMode="External"/><Relationship Id="rId1225" Type="http://schemas.openxmlformats.org/officeDocument/2006/relationships/hyperlink" Target="https://www.youtube.com/watch?v=Do0_NIjeKz8" TargetMode="External"/><Relationship Id="rId1226" Type="http://schemas.openxmlformats.org/officeDocument/2006/relationships/hyperlink" Target="https://drive.google.com/file/d/114PQwgTOtZOsNQ_nt2XPATqL-EWOhPli/view?usp=drive_link" TargetMode="External"/><Relationship Id="rId1227" Type="http://schemas.openxmlformats.org/officeDocument/2006/relationships/hyperlink" Target="https://www.youtube.com/watch?v=_mGszRbve9s" TargetMode="External"/><Relationship Id="rId1228" Type="http://schemas.openxmlformats.org/officeDocument/2006/relationships/hyperlink" Target="https://www.youtube.com/watch?v=XOXUzz2eTxE" TargetMode="External"/><Relationship Id="rId1229" Type="http://schemas.openxmlformats.org/officeDocument/2006/relationships/hyperlink" Target="https://drive.google.com/file/d/1fzRj8jmynvcSqGlERYcwd6xXjCaLdPXu/view?usp=drive_link" TargetMode="External"/><Relationship Id="rId877" Type="http://schemas.openxmlformats.org/officeDocument/2006/relationships/hyperlink" Target="https://www.youtube.com/watch?v=8EHsHQr-8F8" TargetMode="External"/><Relationship Id="rId876" Type="http://schemas.openxmlformats.org/officeDocument/2006/relationships/hyperlink" Target="https://www.youtube.com/watch?v=6gUY5NoX1Lk" TargetMode="External"/><Relationship Id="rId875" Type="http://schemas.openxmlformats.org/officeDocument/2006/relationships/hyperlink" Target="https://drive.google.com/file/d/1cduvxllyGg4WdZYLtMu4JrMXukoxZ0fZ/view?usp=drive_link" TargetMode="External"/><Relationship Id="rId874" Type="http://schemas.openxmlformats.org/officeDocument/2006/relationships/hyperlink" Target="https://www.youtube.com/watch?v=M34Zz3W7VCY" TargetMode="External"/><Relationship Id="rId879" Type="http://schemas.openxmlformats.org/officeDocument/2006/relationships/hyperlink" Target="https://www.youtube.com/watch?v=uI_Q1kjmfxo" TargetMode="External"/><Relationship Id="rId878" Type="http://schemas.openxmlformats.org/officeDocument/2006/relationships/hyperlink" Target="https://drive.google.com/file/d/1n_p37z5y-SFPVlQMpEL_8BjcPHQ2NoFP/view?usp=drive_link" TargetMode="External"/><Relationship Id="rId873" Type="http://schemas.openxmlformats.org/officeDocument/2006/relationships/hyperlink" Target="https://www.youtube.com/watch?v=L677-Fl0joY" TargetMode="External"/><Relationship Id="rId1220" Type="http://schemas.openxmlformats.org/officeDocument/2006/relationships/hyperlink" Target="https://drive.google.com/file/d/1RZ0mA_dMt6xNAItlLO6YEr819n7n667k/view?usp=drive_link" TargetMode="External"/><Relationship Id="rId872" Type="http://schemas.openxmlformats.org/officeDocument/2006/relationships/hyperlink" Target="https://drive.google.com/file/d/1LUF8uuWNfJOqzuPG1GDYpIAUz5SUzAHx/view?usp=drive_link" TargetMode="External"/><Relationship Id="rId1221" Type="http://schemas.openxmlformats.org/officeDocument/2006/relationships/hyperlink" Target="https://www.youtube.com/watch?v=VsW6NXZIUCQ" TargetMode="External"/><Relationship Id="rId871" Type="http://schemas.openxmlformats.org/officeDocument/2006/relationships/hyperlink" Target="https://www.youtube.com/watch?v=Mvfj3U1kkI0" TargetMode="External"/><Relationship Id="rId1222" Type="http://schemas.openxmlformats.org/officeDocument/2006/relationships/hyperlink" Target="https://www.youtube.com/watch?v=6zatum7y5NE" TargetMode="External"/><Relationship Id="rId870" Type="http://schemas.openxmlformats.org/officeDocument/2006/relationships/hyperlink" Target="https://www.youtube.com/watch?v=bNsSaxCsIIg" TargetMode="External"/><Relationship Id="rId1223" Type="http://schemas.openxmlformats.org/officeDocument/2006/relationships/hyperlink" Target="https://drive.google.com/file/d/1moiLXSZgaDzS2LRlB0dOJkzjwqXT6SXT/view?usp=drive_link" TargetMode="External"/><Relationship Id="rId829" Type="http://schemas.openxmlformats.org/officeDocument/2006/relationships/hyperlink" Target="https://www.youtube.com/watch?v=OIDz3ehlaM8" TargetMode="External"/><Relationship Id="rId828" Type="http://schemas.openxmlformats.org/officeDocument/2006/relationships/hyperlink" Target="https://www.youtube.com/watch?v=QPvhl66QCqo" TargetMode="External"/><Relationship Id="rId827" Type="http://schemas.openxmlformats.org/officeDocument/2006/relationships/hyperlink" Target="https://drive.google.com/file/d/1DFSe93O0a_IC8WUfsBeSjVZ7iT_DM0FN/view?usp=drive_link" TargetMode="External"/><Relationship Id="rId822" Type="http://schemas.openxmlformats.org/officeDocument/2006/relationships/hyperlink" Target="https://www.youtube.com/watch?v=gNFDONSjB7Q" TargetMode="External"/><Relationship Id="rId821" Type="http://schemas.openxmlformats.org/officeDocument/2006/relationships/hyperlink" Target="https://drive.google.com/file/d/1Q4xEjoOKzA6EO__VzzgTG-zptQT2mbiF/view?usp=drive_link" TargetMode="External"/><Relationship Id="rId820" Type="http://schemas.openxmlformats.org/officeDocument/2006/relationships/hyperlink" Target="https://www.youtube.com/watch?v=JwzwC6YbImU" TargetMode="External"/><Relationship Id="rId826" Type="http://schemas.openxmlformats.org/officeDocument/2006/relationships/hyperlink" Target="https://www.youtube.com/watch?v=oDPZ2wh0zBg" TargetMode="External"/><Relationship Id="rId825" Type="http://schemas.openxmlformats.org/officeDocument/2006/relationships/hyperlink" Target="https://www.youtube.com/watch?v=nJIRCDipw7o" TargetMode="External"/><Relationship Id="rId824" Type="http://schemas.openxmlformats.org/officeDocument/2006/relationships/hyperlink" Target="https://drive.google.com/file/d/1P9V1TwqyqgS2kp_azh_yxwo4umHCSjDk/view?usp=drive_link" TargetMode="External"/><Relationship Id="rId823" Type="http://schemas.openxmlformats.org/officeDocument/2006/relationships/hyperlink" Target="https://www.youtube.com/watch?v=PvzI8SgYmuo" TargetMode="External"/><Relationship Id="rId819" Type="http://schemas.openxmlformats.org/officeDocument/2006/relationships/hyperlink" Target="https://www.youtube.com/watch?v=UgZIULiNRoo" TargetMode="External"/><Relationship Id="rId818" Type="http://schemas.openxmlformats.org/officeDocument/2006/relationships/hyperlink" Target="https://drive.google.com/file/d/1-Aggy0uUnG6AuELH7HjH-P2iCXcE_vx5/view?usp=drive_link" TargetMode="External"/><Relationship Id="rId817" Type="http://schemas.openxmlformats.org/officeDocument/2006/relationships/hyperlink" Target="https://www.youtube.com/watch?v=1e8dL8rLQJk" TargetMode="External"/><Relationship Id="rId816" Type="http://schemas.openxmlformats.org/officeDocument/2006/relationships/hyperlink" Target="https://www.youtube.com/watch?v=IQJ4DBkCnco" TargetMode="External"/><Relationship Id="rId811" Type="http://schemas.openxmlformats.org/officeDocument/2006/relationships/hyperlink" Target="https://www.youtube.com/watch?v=ezAo0jrHDeY" TargetMode="External"/><Relationship Id="rId810" Type="http://schemas.openxmlformats.org/officeDocument/2006/relationships/hyperlink" Target="https://www.youtube.com/watch?v=TKGcfbyFXsw" TargetMode="External"/><Relationship Id="rId815" Type="http://schemas.openxmlformats.org/officeDocument/2006/relationships/hyperlink" Target="https://drive.google.com/file/d/1LiNhpFJfkFy8QqmhkR6hM83qskyo4Rfv/view?usp=drive_link" TargetMode="External"/><Relationship Id="rId814" Type="http://schemas.openxmlformats.org/officeDocument/2006/relationships/hyperlink" Target="https://www.youtube.com/watch?v=02Ulike0VwY" TargetMode="External"/><Relationship Id="rId813" Type="http://schemas.openxmlformats.org/officeDocument/2006/relationships/hyperlink" Target="https://www.youtube.com/watch?v=VXLSTd_dlKg" TargetMode="External"/><Relationship Id="rId812" Type="http://schemas.openxmlformats.org/officeDocument/2006/relationships/hyperlink" Target="https://drive.google.com/file/d/15vPh23ERZzC48g06jIUaF3yMUDPgDT2C/view?usp=drive_link" TargetMode="External"/><Relationship Id="rId849" Type="http://schemas.openxmlformats.org/officeDocument/2006/relationships/hyperlink" Target="https://www.youtube.com/watch?v=rV6O3rGulaY" TargetMode="External"/><Relationship Id="rId844" Type="http://schemas.openxmlformats.org/officeDocument/2006/relationships/hyperlink" Target="https://www.youtube.com/watch?v=k8sH4zd2wLY" TargetMode="External"/><Relationship Id="rId843" Type="http://schemas.openxmlformats.org/officeDocument/2006/relationships/hyperlink" Target="https://www.youtube.com/watch?v=DzP7XO0Qg_Y" TargetMode="External"/><Relationship Id="rId842" Type="http://schemas.openxmlformats.org/officeDocument/2006/relationships/hyperlink" Target="https://drive.google.com/file/d/1yVnbIGGojteizuILyuscqn34pSu6iN6k/view?usp=drive_link" TargetMode="External"/><Relationship Id="rId841" Type="http://schemas.openxmlformats.org/officeDocument/2006/relationships/hyperlink" Target="https://www.youtube.com/watch?v=YbAZWx1aIJs" TargetMode="External"/><Relationship Id="rId848" Type="http://schemas.openxmlformats.org/officeDocument/2006/relationships/hyperlink" Target="https://drive.google.com/file/d/1omh_biboK8u4dQrXv-WZztOaBRReDs3u/view?usp=drive_link" TargetMode="External"/><Relationship Id="rId847" Type="http://schemas.openxmlformats.org/officeDocument/2006/relationships/hyperlink" Target="https://www.youtube.com/watch?v=P8gwloB5S8c" TargetMode="External"/><Relationship Id="rId846" Type="http://schemas.openxmlformats.org/officeDocument/2006/relationships/hyperlink" Target="https://www.youtube.com/watch?v=I_DjmWS_9cg" TargetMode="External"/><Relationship Id="rId845" Type="http://schemas.openxmlformats.org/officeDocument/2006/relationships/hyperlink" Target="https://drive.google.com/file/d/1k1oIJJ6JJb9c_ERfKtKqFGa1HXDrDslD/view?usp=drive_link" TargetMode="External"/><Relationship Id="rId840" Type="http://schemas.openxmlformats.org/officeDocument/2006/relationships/hyperlink" Target="https://www.youtube.com/watch?v=11s5Biyi9q4" TargetMode="External"/><Relationship Id="rId839" Type="http://schemas.openxmlformats.org/officeDocument/2006/relationships/hyperlink" Target="https://drive.google.com/file/d/1is_T3xhRzCk8V3QKSOuxLw4fDUTJUaEY/view?usp=drive_link" TargetMode="External"/><Relationship Id="rId838" Type="http://schemas.openxmlformats.org/officeDocument/2006/relationships/hyperlink" Target="https://www.youtube.com/watch?v=7_toaZWhu-I" TargetMode="External"/><Relationship Id="rId833" Type="http://schemas.openxmlformats.org/officeDocument/2006/relationships/hyperlink" Target="https://drive.google.com/file/d/1s-4C1PpkqCdzTBJhZSOhp6z12Akcqycn/view?usp=drive_link" TargetMode="External"/><Relationship Id="rId832" Type="http://schemas.openxmlformats.org/officeDocument/2006/relationships/hyperlink" Target="https://www.youtube.com/watch?v=_KumuPIVe8A" TargetMode="External"/><Relationship Id="rId831" Type="http://schemas.openxmlformats.org/officeDocument/2006/relationships/hyperlink" Target="https://www.youtube.com/watch?v=PvoigrzODdE" TargetMode="External"/><Relationship Id="rId830" Type="http://schemas.openxmlformats.org/officeDocument/2006/relationships/hyperlink" Target="https://drive.google.com/file/d/1-IC2XJzS_SNpvCyUUufT97hteAWisyBS/view?usp=drive_link" TargetMode="External"/><Relationship Id="rId837" Type="http://schemas.openxmlformats.org/officeDocument/2006/relationships/hyperlink" Target="https://www.youtube.com/watch?v=P0nMnPPdW_k" TargetMode="External"/><Relationship Id="rId836" Type="http://schemas.openxmlformats.org/officeDocument/2006/relationships/hyperlink" Target="https://drive.google.com/file/d/1M90jWOnd6QURgp9UyPjPReV9GevBa3iy/view?usp=drive_link" TargetMode="External"/><Relationship Id="rId835" Type="http://schemas.openxmlformats.org/officeDocument/2006/relationships/hyperlink" Target="https://www.youtube.com/watch?v=6BSbDVxARQ4" TargetMode="External"/><Relationship Id="rId834" Type="http://schemas.openxmlformats.org/officeDocument/2006/relationships/hyperlink" Target="https://www.youtube.com/watch?v=dNp7vErqlaA" TargetMode="External"/><Relationship Id="rId469" Type="http://schemas.openxmlformats.org/officeDocument/2006/relationships/hyperlink" Target="https://www.youtube.com/watch?v=aylN3kUb-og" TargetMode="External"/><Relationship Id="rId468" Type="http://schemas.openxmlformats.org/officeDocument/2006/relationships/hyperlink" Target="https://www.youtube.com/watch?v=jQN07Hvq6WI" TargetMode="External"/><Relationship Id="rId467" Type="http://schemas.openxmlformats.org/officeDocument/2006/relationships/hyperlink" Target="https://drive.google.com/file/d/1OPkATP_P08uVx143gVBl8L6p2rAlhtb0/view?usp=drive_link" TargetMode="External"/><Relationship Id="rId462" Type="http://schemas.openxmlformats.org/officeDocument/2006/relationships/hyperlink" Target="https://www.youtube.com/watch?v=VOzV4d0HKis" TargetMode="External"/><Relationship Id="rId461" Type="http://schemas.openxmlformats.org/officeDocument/2006/relationships/hyperlink" Target="https://drive.google.com/file/d/1x-wxKtbDjCB7RpHR6l6F8N0LDtpLEHmj/view?usp=drive_link" TargetMode="External"/><Relationship Id="rId460" Type="http://schemas.openxmlformats.org/officeDocument/2006/relationships/hyperlink" Target="https://www.youtube.com/watch?v=Zpl6hHbmeP0" TargetMode="External"/><Relationship Id="rId466" Type="http://schemas.openxmlformats.org/officeDocument/2006/relationships/hyperlink" Target="https://www.youtube.com/watch?v=X6hRCZguDKY" TargetMode="External"/><Relationship Id="rId465" Type="http://schemas.openxmlformats.org/officeDocument/2006/relationships/hyperlink" Target="https://www.youtube.com/watch?v=8HlVy__J8XA" TargetMode="External"/><Relationship Id="rId464" Type="http://schemas.openxmlformats.org/officeDocument/2006/relationships/hyperlink" Target="https://drive.google.com/file/d/1mNB_wO428A4sd-TW7gg2xIuC_sMQpNkx/view?usp=drive_link" TargetMode="External"/><Relationship Id="rId463" Type="http://schemas.openxmlformats.org/officeDocument/2006/relationships/hyperlink" Target="https://www.youtube.com/watch?v=xiKhF8PyIHE" TargetMode="External"/><Relationship Id="rId459" Type="http://schemas.openxmlformats.org/officeDocument/2006/relationships/hyperlink" Target="https://www.youtube.com/watch?v=QspmZf_yWyU" TargetMode="External"/><Relationship Id="rId458" Type="http://schemas.openxmlformats.org/officeDocument/2006/relationships/hyperlink" Target="https://drive.google.com/file/d/1ubbWWB14e71doPe0axynznSi_qRrmDkS/view?usp=drive_link" TargetMode="External"/><Relationship Id="rId457" Type="http://schemas.openxmlformats.org/officeDocument/2006/relationships/hyperlink" Target="https://www.youtube.com/watch?v=h-zhN1hmVBo" TargetMode="External"/><Relationship Id="rId456" Type="http://schemas.openxmlformats.org/officeDocument/2006/relationships/hyperlink" Target="https://www.youtube.com/watch?v=EHUlWm0kFTA" TargetMode="External"/><Relationship Id="rId1280" Type="http://schemas.openxmlformats.org/officeDocument/2006/relationships/hyperlink" Target="https://drive.google.com/file/d/1JqdZ_tyMVPgvAkdMc-YaManlQBEoP7xS/view?usp=drive_link" TargetMode="External"/><Relationship Id="rId1281" Type="http://schemas.openxmlformats.org/officeDocument/2006/relationships/hyperlink" Target="https://www.youtube.com/watch?v=jKUGZvW99os" TargetMode="External"/><Relationship Id="rId451" Type="http://schemas.openxmlformats.org/officeDocument/2006/relationships/hyperlink" Target="https://www.youtube.com/watch?v=HSUBtsOK91Y" TargetMode="External"/><Relationship Id="rId1282" Type="http://schemas.openxmlformats.org/officeDocument/2006/relationships/hyperlink" Target="https://www.youtube.com/watch?v=lRPeJ8Wz0WQ" TargetMode="External"/><Relationship Id="rId450" Type="http://schemas.openxmlformats.org/officeDocument/2006/relationships/hyperlink" Target="https://www.youtube.com/watch?v=_GinTV94hUk" TargetMode="External"/><Relationship Id="rId1283" Type="http://schemas.openxmlformats.org/officeDocument/2006/relationships/hyperlink" Target="https://drive.google.com/file/d/1FnmwQPjaEKxaOCXtCbUigHFJGVr0a7F8/view?usp=drive_link" TargetMode="External"/><Relationship Id="rId1284" Type="http://schemas.openxmlformats.org/officeDocument/2006/relationships/drawing" Target="../drawings/drawing9.xml"/><Relationship Id="rId455" Type="http://schemas.openxmlformats.org/officeDocument/2006/relationships/hyperlink" Target="https://drive.google.com/file/d/1HTwJ7zNwqqP02D0Csp0ozOv8HjHTlNx-/view?usp=drive_link" TargetMode="External"/><Relationship Id="rId454" Type="http://schemas.openxmlformats.org/officeDocument/2006/relationships/hyperlink" Target="https://www.youtube.com/watch?v=YlQYH3Pc7II" TargetMode="External"/><Relationship Id="rId453" Type="http://schemas.openxmlformats.org/officeDocument/2006/relationships/hyperlink" Target="https://www.youtube.com/watch?v=kjLwVqxwaIM" TargetMode="External"/><Relationship Id="rId452" Type="http://schemas.openxmlformats.org/officeDocument/2006/relationships/hyperlink" Target="https://drive.google.com/file/d/13qLKg1tLMAh1SPCNs2fNGsI8EqXRNCza/view?usp=drive_link" TargetMode="External"/><Relationship Id="rId491" Type="http://schemas.openxmlformats.org/officeDocument/2006/relationships/hyperlink" Target="https://drive.google.com/file/d/1vp7DbE_2pIHExBCVFd1QInvP24mWAf_H/view?usp=drive_link" TargetMode="External"/><Relationship Id="rId490" Type="http://schemas.openxmlformats.org/officeDocument/2006/relationships/hyperlink" Target="https://www.youtube.com/watch?v=AUpIr1UX-M0" TargetMode="External"/><Relationship Id="rId489" Type="http://schemas.openxmlformats.org/officeDocument/2006/relationships/hyperlink" Target="https://www.youtube.com/watch?v=wWsdcfGta4k" TargetMode="External"/><Relationship Id="rId484" Type="http://schemas.openxmlformats.org/officeDocument/2006/relationships/hyperlink" Target="https://www.youtube.com/watch?v=QinX_633oDQ" TargetMode="External"/><Relationship Id="rId483" Type="http://schemas.openxmlformats.org/officeDocument/2006/relationships/hyperlink" Target="https://www.youtube.com/watch?v=ctGkLYuUCvU" TargetMode="External"/><Relationship Id="rId482" Type="http://schemas.openxmlformats.org/officeDocument/2006/relationships/hyperlink" Target="https://drive.google.com/file/d/1qkVAdyLdp9wwp2tcMptQWjdwTm0WvXAI/view?usp=drive_link" TargetMode="External"/><Relationship Id="rId481" Type="http://schemas.openxmlformats.org/officeDocument/2006/relationships/hyperlink" Target="https://www.youtube.com/watch?v=07xzni3SQNk" TargetMode="External"/><Relationship Id="rId488" Type="http://schemas.openxmlformats.org/officeDocument/2006/relationships/hyperlink" Target="https://drive.google.com/file/d/1mZd3DvwM5Chd6XJO3u4ONjvG05_seDlE/view?usp=drive_link" TargetMode="External"/><Relationship Id="rId487" Type="http://schemas.openxmlformats.org/officeDocument/2006/relationships/hyperlink" Target="https://www.youtube.com/watch?v=vuZOSQPk0Lw" TargetMode="External"/><Relationship Id="rId486" Type="http://schemas.openxmlformats.org/officeDocument/2006/relationships/hyperlink" Target="https://www.youtube.com/watch?v=BVUeCLt68Ik" TargetMode="External"/><Relationship Id="rId485" Type="http://schemas.openxmlformats.org/officeDocument/2006/relationships/hyperlink" Target="https://drive.google.com/file/d/1ACy9Aspz5XT16Bd6Mg7ZoXjlTpAawvI2/view?usp=drive_link" TargetMode="External"/><Relationship Id="rId480" Type="http://schemas.openxmlformats.org/officeDocument/2006/relationships/hyperlink" Target="https://www.youtube.com/watch?v=mcQQGGShmLs" TargetMode="External"/><Relationship Id="rId479" Type="http://schemas.openxmlformats.org/officeDocument/2006/relationships/hyperlink" Target="https://drive.google.com/file/d/1jskRgLkbriv8KHrcENet6XjtNNCRfdcP/view?usp=drive_link" TargetMode="External"/><Relationship Id="rId478" Type="http://schemas.openxmlformats.org/officeDocument/2006/relationships/hyperlink" Target="https://www.youtube.com/watch?v=ae7LGrCIM9E" TargetMode="External"/><Relationship Id="rId473" Type="http://schemas.openxmlformats.org/officeDocument/2006/relationships/hyperlink" Target="https://drive.google.com/file/d/1XpukbqH1QLlqLI84UFBUAcnqgs0gejZj/view?usp=drive_link" TargetMode="External"/><Relationship Id="rId472" Type="http://schemas.openxmlformats.org/officeDocument/2006/relationships/hyperlink" Target="https://www.youtube.com/watch?v=TWzxQI3nKew" TargetMode="External"/><Relationship Id="rId471" Type="http://schemas.openxmlformats.org/officeDocument/2006/relationships/hyperlink" Target="https://www.youtube.com/watch?v=wbWL2wfvsM8" TargetMode="External"/><Relationship Id="rId470" Type="http://schemas.openxmlformats.org/officeDocument/2006/relationships/hyperlink" Target="https://drive.google.com/file/d/192-HyDOMgewyS9jy69J7VtJbKJO1-2KT/view?usp=drive_link" TargetMode="External"/><Relationship Id="rId477" Type="http://schemas.openxmlformats.org/officeDocument/2006/relationships/hyperlink" Target="https://www.youtube.com/watch?v=vh166DKxYiM" TargetMode="External"/><Relationship Id="rId476" Type="http://schemas.openxmlformats.org/officeDocument/2006/relationships/hyperlink" Target="https://drive.google.com/file/d/1kIm3PjagjvFgPuA26qy9Epphtmg9L-bQ/view?usp=drive_link" TargetMode="External"/><Relationship Id="rId475" Type="http://schemas.openxmlformats.org/officeDocument/2006/relationships/hyperlink" Target="https://www.youtube.com/watch?v=GwlJsh6opiA" TargetMode="External"/><Relationship Id="rId474" Type="http://schemas.openxmlformats.org/officeDocument/2006/relationships/hyperlink" Target="https://www.youtube.com/watch?v=-aGYytZ7K7M" TargetMode="External"/><Relationship Id="rId1257" Type="http://schemas.openxmlformats.org/officeDocument/2006/relationships/hyperlink" Target="https://www.youtube.com/watch?v=rPLjSY00JlE" TargetMode="External"/><Relationship Id="rId1258" Type="http://schemas.openxmlformats.org/officeDocument/2006/relationships/hyperlink" Target="https://www.youtube.com/watch?v=z3o4an2sqQ8" TargetMode="External"/><Relationship Id="rId1259" Type="http://schemas.openxmlformats.org/officeDocument/2006/relationships/hyperlink" Target="https://drive.google.com/file/d/1EmoMDQdkg2TknwH1ScQWcFgVKbiI2Jn-/view?usp=drive_link" TargetMode="External"/><Relationship Id="rId426" Type="http://schemas.openxmlformats.org/officeDocument/2006/relationships/hyperlink" Target="https://www.youtube.com/watch?v=_q2RHIrgaXE" TargetMode="External"/><Relationship Id="rId425" Type="http://schemas.openxmlformats.org/officeDocument/2006/relationships/hyperlink" Target="https://drive.google.com/file/d/1fE9q3EO6gShwvE1bI7HyFUO3ANJiHVbo/view?usp=drive_link" TargetMode="External"/><Relationship Id="rId424" Type="http://schemas.openxmlformats.org/officeDocument/2006/relationships/hyperlink" Target="https://www.youtube.com/watch?v=nGj7C-KamHM" TargetMode="External"/><Relationship Id="rId423" Type="http://schemas.openxmlformats.org/officeDocument/2006/relationships/hyperlink" Target="https://www.youtube.com/watch?v=v2V4zMx33Mc" TargetMode="External"/><Relationship Id="rId429" Type="http://schemas.openxmlformats.org/officeDocument/2006/relationships/hyperlink" Target="https://www.youtube.com/watch?v=L-Dc_f8ZrSw" TargetMode="External"/><Relationship Id="rId428" Type="http://schemas.openxmlformats.org/officeDocument/2006/relationships/hyperlink" Target="https://drive.google.com/file/d/197fqRT5UrUysoe5Fa2GY16RzbxX1O1X4/view?usp=drive_link" TargetMode="External"/><Relationship Id="rId427" Type="http://schemas.openxmlformats.org/officeDocument/2006/relationships/hyperlink" Target="https://www.youtube.com/watch?v=kMW5Ty_Y9jw" TargetMode="External"/><Relationship Id="rId1250" Type="http://schemas.openxmlformats.org/officeDocument/2006/relationships/hyperlink" Target="https://drive.google.com/file/d/1yJDDWrY_uHcz3I-YJYOjN7BiXaDLYxQp/view?usp=drive_link" TargetMode="External"/><Relationship Id="rId1251" Type="http://schemas.openxmlformats.org/officeDocument/2006/relationships/hyperlink" Target="https://www.youtube.com/watch?v=Nnqp_3HMlDU" TargetMode="External"/><Relationship Id="rId1252" Type="http://schemas.openxmlformats.org/officeDocument/2006/relationships/hyperlink" Target="https://www.youtube.com/watch?v=W2NE4koqliQ" TargetMode="External"/><Relationship Id="rId422" Type="http://schemas.openxmlformats.org/officeDocument/2006/relationships/hyperlink" Target="https://drive.google.com/file/d/1O2ciJHpizGu7lld5UF9uhppRPYuojZsv/view?usp=drive_link" TargetMode="External"/><Relationship Id="rId1253" Type="http://schemas.openxmlformats.org/officeDocument/2006/relationships/hyperlink" Target="https://drive.google.com/file/d/1b8mkahn00h3Zp67zfwYcL8ixoiYetOPs/view?usp=drive_link" TargetMode="External"/><Relationship Id="rId421" Type="http://schemas.openxmlformats.org/officeDocument/2006/relationships/hyperlink" Target="https://www.youtube.com/watch?v=25RcMiXFYQA" TargetMode="External"/><Relationship Id="rId1254" Type="http://schemas.openxmlformats.org/officeDocument/2006/relationships/hyperlink" Target="https://www.youtube.com/watch?v=MOH33-jFOwo" TargetMode="External"/><Relationship Id="rId420" Type="http://schemas.openxmlformats.org/officeDocument/2006/relationships/hyperlink" Target="https://www.youtube.com/watch?v=6nCRODqTngg" TargetMode="External"/><Relationship Id="rId1255" Type="http://schemas.openxmlformats.org/officeDocument/2006/relationships/hyperlink" Target="https://www.youtube.com/watch?v=i3p4HjNfFgQ" TargetMode="External"/><Relationship Id="rId1256" Type="http://schemas.openxmlformats.org/officeDocument/2006/relationships/hyperlink" Target="https://drive.google.com/file/d/1IeNdazFkbgahwJkYoX5USFmgfLfgYAS2/view?usp=drive_link" TargetMode="External"/><Relationship Id="rId1246" Type="http://schemas.openxmlformats.org/officeDocument/2006/relationships/hyperlink" Target="https://www.youtube.com/watch?v=gDLgeFp4YuA" TargetMode="External"/><Relationship Id="rId1247" Type="http://schemas.openxmlformats.org/officeDocument/2006/relationships/hyperlink" Target="https://drive.google.com/file/d/11MrMRY4c6H5XdS6vYlOv56cXj1KVM4YU/view?usp=drive_link" TargetMode="External"/><Relationship Id="rId1248" Type="http://schemas.openxmlformats.org/officeDocument/2006/relationships/hyperlink" Target="https://www.youtube.com/watch?v=_joRsyd5B9I" TargetMode="External"/><Relationship Id="rId1249" Type="http://schemas.openxmlformats.org/officeDocument/2006/relationships/hyperlink" Target="https://www.youtube.com/watch?v=RdvZiAbHKxw" TargetMode="External"/><Relationship Id="rId415" Type="http://schemas.openxmlformats.org/officeDocument/2006/relationships/hyperlink" Target="https://www.youtube.com/watch?v=haCSf_EhNEY" TargetMode="External"/><Relationship Id="rId899" Type="http://schemas.openxmlformats.org/officeDocument/2006/relationships/hyperlink" Target="https://drive.google.com/file/d/1fBwEiyNRJhCRgP-lJb9fS1OQRcVJijTo/view?usp=drive_link" TargetMode="External"/><Relationship Id="rId414" Type="http://schemas.openxmlformats.org/officeDocument/2006/relationships/hyperlink" Target="https://www.youtube.com/watch?v=__zy-oOLPug" TargetMode="External"/><Relationship Id="rId898" Type="http://schemas.openxmlformats.org/officeDocument/2006/relationships/hyperlink" Target="https://www.youtube.com/watch?v=WxVTitcUQ9o" TargetMode="External"/><Relationship Id="rId413" Type="http://schemas.openxmlformats.org/officeDocument/2006/relationships/hyperlink" Target="https://drive.google.com/file/d/1mpG5QsBWa35MM7efRcGidhwX2BP_x4J3/view?usp=drive_link" TargetMode="External"/><Relationship Id="rId897" Type="http://schemas.openxmlformats.org/officeDocument/2006/relationships/hyperlink" Target="https://www.youtube.com/watch?v=Q-aGAX27SIo" TargetMode="External"/><Relationship Id="rId412" Type="http://schemas.openxmlformats.org/officeDocument/2006/relationships/hyperlink" Target="https://www.youtube.com/watch?v=q-RrRRfFQkk" TargetMode="External"/><Relationship Id="rId896" Type="http://schemas.openxmlformats.org/officeDocument/2006/relationships/hyperlink" Target="https://drive.google.com/file/d/1enkmZpd_rVP6QD8d7T0ttZdiO211di7-/view?usp=drive_link" TargetMode="External"/><Relationship Id="rId419" Type="http://schemas.openxmlformats.org/officeDocument/2006/relationships/hyperlink" Target="https://drive.google.com/file/d/1l-c44DYFFnc0jFC3SY0jOpnvM2UXNQk8/view?usp=drive_link" TargetMode="External"/><Relationship Id="rId418" Type="http://schemas.openxmlformats.org/officeDocument/2006/relationships/hyperlink" Target="https://www.youtube.com/watch?v=LuL9cUT_MQs" TargetMode="External"/><Relationship Id="rId417" Type="http://schemas.openxmlformats.org/officeDocument/2006/relationships/hyperlink" Target="https://www.youtube.com/watch?v=hGSNHbDguE0" TargetMode="External"/><Relationship Id="rId416" Type="http://schemas.openxmlformats.org/officeDocument/2006/relationships/hyperlink" Target="https://drive.google.com/file/d/13cy3aULa7hTceQ4pFpANOlYNr8g7Jttq/view?usp=drive_link" TargetMode="External"/><Relationship Id="rId891" Type="http://schemas.openxmlformats.org/officeDocument/2006/relationships/hyperlink" Target="https://www.youtube.com/watch?v=9X12OVvOznU" TargetMode="External"/><Relationship Id="rId890" Type="http://schemas.openxmlformats.org/officeDocument/2006/relationships/hyperlink" Target="https://drive.google.com/file/d/14WnAheZ76Hxz23EfEpwkRzf4wkEI-we8/view?usp=drive_link" TargetMode="External"/><Relationship Id="rId1240" Type="http://schemas.openxmlformats.org/officeDocument/2006/relationships/hyperlink" Target="https://www.youtube.com/watch?v=faBlIR6_6i0" TargetMode="External"/><Relationship Id="rId1241" Type="http://schemas.openxmlformats.org/officeDocument/2006/relationships/hyperlink" Target="https://drive.google.com/file/d/1InsH462TIk0EotV4EMncHGFgcEcVegql/view?usp=drive_link" TargetMode="External"/><Relationship Id="rId411" Type="http://schemas.openxmlformats.org/officeDocument/2006/relationships/hyperlink" Target="https://www.youtube.com/watch?v=D6mRPgvAEOc" TargetMode="External"/><Relationship Id="rId895" Type="http://schemas.openxmlformats.org/officeDocument/2006/relationships/hyperlink" Target="https://www.youtube.com/watch?v=nXWZjJz3Nck" TargetMode="External"/><Relationship Id="rId1242" Type="http://schemas.openxmlformats.org/officeDocument/2006/relationships/hyperlink" Target="https://www.youtube.com/watch?v=tKDET9t8VTI" TargetMode="External"/><Relationship Id="rId410" Type="http://schemas.openxmlformats.org/officeDocument/2006/relationships/hyperlink" Target="https://drive.google.com/file/d/1wNNw3lzyXxuoIiZmzNOQH-0-tUyhKBlP/view?usp=drive_link" TargetMode="External"/><Relationship Id="rId894" Type="http://schemas.openxmlformats.org/officeDocument/2006/relationships/hyperlink" Target="https://www.youtube.com/watch?v=GcjgWov7mTM" TargetMode="External"/><Relationship Id="rId1243" Type="http://schemas.openxmlformats.org/officeDocument/2006/relationships/hyperlink" Target="https://www.youtube.com/watch?v=8ZAcOKNAXjs" TargetMode="External"/><Relationship Id="rId893" Type="http://schemas.openxmlformats.org/officeDocument/2006/relationships/hyperlink" Target="https://drive.google.com/file/d/1E7AHqKBNuZ0qPWOnZtzJIf9-87J_94Y7/view?usp=drive_link" TargetMode="External"/><Relationship Id="rId1244" Type="http://schemas.openxmlformats.org/officeDocument/2006/relationships/hyperlink" Target="https://drive.google.com/file/d/1p67TcpY0mf7B_IQ3h735Kk5qIdY4tiAM/view?usp=drive_link" TargetMode="External"/><Relationship Id="rId892" Type="http://schemas.openxmlformats.org/officeDocument/2006/relationships/hyperlink" Target="https://www.youtube.com/watch?v=xVfU-IoSy0s" TargetMode="External"/><Relationship Id="rId1245" Type="http://schemas.openxmlformats.org/officeDocument/2006/relationships/hyperlink" Target="https://www.youtube.com/watch?v=5RXRr8PKunk" TargetMode="External"/><Relationship Id="rId1279" Type="http://schemas.openxmlformats.org/officeDocument/2006/relationships/hyperlink" Target="https://www.youtube.com/watch?v=VZoKXzM2ddU" TargetMode="External"/><Relationship Id="rId448" Type="http://schemas.openxmlformats.org/officeDocument/2006/relationships/hyperlink" Target="https://www.youtube.com/watch?v=BzvxHtr1W6k" TargetMode="External"/><Relationship Id="rId447" Type="http://schemas.openxmlformats.org/officeDocument/2006/relationships/hyperlink" Target="https://www.youtube.com/watch?v=CLneY6SoPi0" TargetMode="External"/><Relationship Id="rId446" Type="http://schemas.openxmlformats.org/officeDocument/2006/relationships/hyperlink" Target="https://drive.google.com/file/d/1d3lCrKp4d1t7GCd9T3mcjEvIAU64u-6g/view?usp=drive_link" TargetMode="External"/><Relationship Id="rId445" Type="http://schemas.openxmlformats.org/officeDocument/2006/relationships/hyperlink" Target="https://www.youtube.com/watch?v=qrP5ouxmUZ8" TargetMode="External"/><Relationship Id="rId449" Type="http://schemas.openxmlformats.org/officeDocument/2006/relationships/hyperlink" Target="https://drive.google.com/file/d/17-k9byWICdgvg9VBhyxAaCAvGWmo4qLL/view?usp=drive_link" TargetMode="External"/><Relationship Id="rId1270" Type="http://schemas.openxmlformats.org/officeDocument/2006/relationships/hyperlink" Target="https://www.youtube.com/watch?v=aROy8y6CQPQ" TargetMode="External"/><Relationship Id="rId440" Type="http://schemas.openxmlformats.org/officeDocument/2006/relationships/hyperlink" Target="https://drive.google.com/file/d/1LaGfsI__fWw10TU4RaSIb5CXlNlGy0p2/view?usp=drive_link" TargetMode="External"/><Relationship Id="rId1271" Type="http://schemas.openxmlformats.org/officeDocument/2006/relationships/hyperlink" Target="https://drive.google.com/file/d/1j-lx-V1Ncf9Mf78MFUszOETGeIZszz_X/view?usp=drive_link" TargetMode="External"/><Relationship Id="rId1272" Type="http://schemas.openxmlformats.org/officeDocument/2006/relationships/hyperlink" Target="https://www.youtube.com/watch?v=XhYQYVQq6K0" TargetMode="External"/><Relationship Id="rId1273" Type="http://schemas.openxmlformats.org/officeDocument/2006/relationships/hyperlink" Target="https://www.youtube.com/watch?v=u2rMDU4T1-U" TargetMode="External"/><Relationship Id="rId1274" Type="http://schemas.openxmlformats.org/officeDocument/2006/relationships/hyperlink" Target="https://drive.google.com/file/d/1-3FEb8QWzbZ7OMER_yxtO3eoi3i4Vds_/view?usp=drive_link" TargetMode="External"/><Relationship Id="rId444" Type="http://schemas.openxmlformats.org/officeDocument/2006/relationships/hyperlink" Target="https://www.youtube.com/watch?v=2Bq2xopLew8" TargetMode="External"/><Relationship Id="rId1275" Type="http://schemas.openxmlformats.org/officeDocument/2006/relationships/hyperlink" Target="https://www.youtube.com/watch?v=Zps2uH8aWVU" TargetMode="External"/><Relationship Id="rId443" Type="http://schemas.openxmlformats.org/officeDocument/2006/relationships/hyperlink" Target="https://drive.google.com/file/d/1Y-2-qaPX8ZCgMawoPmvKVB09eGiPrhb8/view?usp=drive_link" TargetMode="External"/><Relationship Id="rId1276" Type="http://schemas.openxmlformats.org/officeDocument/2006/relationships/hyperlink" Target="https://www.youtube.com/watch?v=VQQ1IDVAYr0" TargetMode="External"/><Relationship Id="rId442" Type="http://schemas.openxmlformats.org/officeDocument/2006/relationships/hyperlink" Target="https://www.youtube.com/watch?v=S1CTEtPiF88" TargetMode="External"/><Relationship Id="rId1277" Type="http://schemas.openxmlformats.org/officeDocument/2006/relationships/hyperlink" Target="https://drive.google.com/file/d/1YAIhB6ll-WdFjvs50FDdceI-RfVF6cDz/view?usp=drive_link" TargetMode="External"/><Relationship Id="rId441" Type="http://schemas.openxmlformats.org/officeDocument/2006/relationships/hyperlink" Target="https://www.youtube.com/watch?v=o_TVdvaMCWA" TargetMode="External"/><Relationship Id="rId1278" Type="http://schemas.openxmlformats.org/officeDocument/2006/relationships/hyperlink" Target="https://www.youtube.com/watch?v=sMA116kzyK4" TargetMode="External"/><Relationship Id="rId1268" Type="http://schemas.openxmlformats.org/officeDocument/2006/relationships/hyperlink" Target="https://drive.google.com/file/d/1eE5f1AQO4kckgebQxpAP_2fg_r0jfOPv/view?usp=drive_link" TargetMode="External"/><Relationship Id="rId1269" Type="http://schemas.openxmlformats.org/officeDocument/2006/relationships/hyperlink" Target="https://www.youtube.com/watch?v=RZhL7LDPk8w" TargetMode="External"/><Relationship Id="rId437" Type="http://schemas.openxmlformats.org/officeDocument/2006/relationships/hyperlink" Target="https://drive.google.com/file/d/1eiY7lo9oUopGMY69hLjMMeESeIMASoLH/view?usp=drive_link" TargetMode="External"/><Relationship Id="rId436" Type="http://schemas.openxmlformats.org/officeDocument/2006/relationships/hyperlink" Target="https://www.youtube.com/watch?v=eiagHNi2rTo" TargetMode="External"/><Relationship Id="rId435" Type="http://schemas.openxmlformats.org/officeDocument/2006/relationships/hyperlink" Target="https://www.youtube.com/watch?v=d60lqIfGeQw" TargetMode="External"/><Relationship Id="rId434" Type="http://schemas.openxmlformats.org/officeDocument/2006/relationships/hyperlink" Target="https://drive.google.com/file/d/1afjn26F1U_P0WSrBT2QsS5Y9dbYDRiPT/view?usp=drive_link" TargetMode="External"/><Relationship Id="rId439" Type="http://schemas.openxmlformats.org/officeDocument/2006/relationships/hyperlink" Target="https://www.youtube.com/watch?v=vzrTo9alOZc" TargetMode="External"/><Relationship Id="rId438" Type="http://schemas.openxmlformats.org/officeDocument/2006/relationships/hyperlink" Target="https://www.youtube.com/watch?v=hZAxvlXDiqA" TargetMode="External"/><Relationship Id="rId1260" Type="http://schemas.openxmlformats.org/officeDocument/2006/relationships/hyperlink" Target="https://www.youtube.com/watch?v=y00KY4IB8Tw" TargetMode="External"/><Relationship Id="rId1261" Type="http://schemas.openxmlformats.org/officeDocument/2006/relationships/hyperlink" Target="https://www.youtube.com/watch?v=4txGpOAVN1M" TargetMode="External"/><Relationship Id="rId1262" Type="http://schemas.openxmlformats.org/officeDocument/2006/relationships/hyperlink" Target="https://drive.google.com/file/d/1-AOwdLNxjwtNS5wLohT9bc5XEgBcB79u/view?usp=drive_link" TargetMode="External"/><Relationship Id="rId1263" Type="http://schemas.openxmlformats.org/officeDocument/2006/relationships/hyperlink" Target="https://www.youtube.com/watch?v=GZ6I3T1RAnQ" TargetMode="External"/><Relationship Id="rId433" Type="http://schemas.openxmlformats.org/officeDocument/2006/relationships/hyperlink" Target="https://www.youtube.com/watch?v=Zsh0osxe4y4" TargetMode="External"/><Relationship Id="rId1264" Type="http://schemas.openxmlformats.org/officeDocument/2006/relationships/hyperlink" Target="https://www.youtube.com/watch?v=LqNGQ6qEjOw" TargetMode="External"/><Relationship Id="rId432" Type="http://schemas.openxmlformats.org/officeDocument/2006/relationships/hyperlink" Target="https://www.youtube.com/watch?v=AYyPlvdcMEY" TargetMode="External"/><Relationship Id="rId1265" Type="http://schemas.openxmlformats.org/officeDocument/2006/relationships/hyperlink" Target="https://drive.google.com/file/d/1I-42c48gc-Mhm0hnbtoDkMF6FFwT1oOs/view?usp=drive_link" TargetMode="External"/><Relationship Id="rId431" Type="http://schemas.openxmlformats.org/officeDocument/2006/relationships/hyperlink" Target="https://drive.google.com/file/d/1-rABU5EUU65RsaWCYADby1LWssJnpxFc/view?usp=drive_link" TargetMode="External"/><Relationship Id="rId1266" Type="http://schemas.openxmlformats.org/officeDocument/2006/relationships/hyperlink" Target="https://www.youtube.com/watch?v=CnXuSCaCNBo" TargetMode="External"/><Relationship Id="rId430" Type="http://schemas.openxmlformats.org/officeDocument/2006/relationships/hyperlink" Target="https://www.youtube.com/watch?v=rw5Sv4hNf2A" TargetMode="External"/><Relationship Id="rId1267" Type="http://schemas.openxmlformats.org/officeDocument/2006/relationships/hyperlink" Target="https://www.youtube.com/watch?v=FIBUyszKWw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8" max="18" width="17.75"/>
    <col hidden="1" min="19" max="26" width="12.63"/>
  </cols>
  <sheetData>
    <row r="1" ht="44.25" customHeight="1">
      <c r="A1" s="1" t="s">
        <v>0</v>
      </c>
      <c r="B1" s="2"/>
      <c r="C1" s="2"/>
      <c r="D1" s="2"/>
      <c r="E1" s="2"/>
      <c r="F1" s="2"/>
      <c r="G1" s="2"/>
      <c r="H1" s="2"/>
      <c r="I1" s="2"/>
      <c r="J1" s="2"/>
      <c r="K1" s="2"/>
      <c r="L1" s="2"/>
      <c r="M1" s="2"/>
      <c r="N1" s="2"/>
      <c r="O1" s="2"/>
      <c r="P1" s="2"/>
      <c r="Q1" s="2"/>
      <c r="R1" s="3"/>
    </row>
    <row r="2" ht="49.5" customHeight="1">
      <c r="A2" s="4" t="s">
        <v>1</v>
      </c>
      <c r="B2" s="5"/>
      <c r="C2" s="5"/>
      <c r="D2" s="5"/>
      <c r="E2" s="5"/>
      <c r="F2" s="5"/>
      <c r="G2" s="5"/>
      <c r="H2" s="5"/>
      <c r="I2" s="5"/>
      <c r="J2" s="5"/>
      <c r="K2" s="5"/>
      <c r="L2" s="5"/>
      <c r="M2" s="5"/>
      <c r="N2" s="5"/>
      <c r="O2" s="5"/>
      <c r="P2" s="5"/>
      <c r="Q2" s="5"/>
      <c r="R2" s="6"/>
    </row>
    <row r="3" ht="40.5" customHeight="1">
      <c r="A3" s="7" t="s">
        <v>2</v>
      </c>
      <c r="B3" s="8"/>
      <c r="C3" s="8"/>
      <c r="D3" s="8"/>
      <c r="E3" s="8"/>
      <c r="F3" s="8"/>
      <c r="G3" s="8"/>
      <c r="H3" s="8"/>
      <c r="I3" s="8"/>
      <c r="J3" s="8"/>
      <c r="K3" s="8"/>
      <c r="L3" s="8"/>
      <c r="M3" s="8"/>
      <c r="N3" s="8"/>
      <c r="O3" s="8"/>
      <c r="P3" s="9"/>
      <c r="Q3" s="10" t="s">
        <v>3</v>
      </c>
      <c r="R3" s="11"/>
    </row>
    <row r="4" ht="41.25" customHeight="1">
      <c r="A4" s="12" t="s">
        <v>4</v>
      </c>
      <c r="B4" s="13"/>
      <c r="C4" s="13"/>
      <c r="D4" s="13"/>
      <c r="E4" s="13"/>
      <c r="F4" s="13"/>
      <c r="G4" s="13"/>
      <c r="H4" s="13"/>
      <c r="I4" s="13"/>
      <c r="J4" s="13"/>
      <c r="K4" s="13"/>
      <c r="L4" s="13"/>
      <c r="M4" s="13"/>
      <c r="N4" s="13"/>
      <c r="O4" s="13"/>
      <c r="P4" s="14"/>
      <c r="Q4" s="15" t="s">
        <v>5</v>
      </c>
      <c r="R4" s="16"/>
    </row>
    <row r="5" ht="37.5" customHeight="1">
      <c r="A5" s="12" t="s">
        <v>6</v>
      </c>
      <c r="B5" s="13"/>
      <c r="C5" s="13"/>
      <c r="D5" s="13"/>
      <c r="E5" s="13"/>
      <c r="F5" s="13"/>
      <c r="G5" s="13"/>
      <c r="H5" s="13"/>
      <c r="I5" s="13"/>
      <c r="J5" s="13"/>
      <c r="K5" s="13"/>
      <c r="L5" s="13"/>
      <c r="M5" s="13"/>
      <c r="N5" s="13"/>
      <c r="O5" s="13"/>
      <c r="P5" s="14"/>
      <c r="Q5" s="15" t="s">
        <v>7</v>
      </c>
      <c r="R5" s="16"/>
    </row>
    <row r="6" ht="41.25" customHeight="1">
      <c r="A6" s="17" t="s">
        <v>8</v>
      </c>
      <c r="B6" s="13"/>
      <c r="C6" s="13"/>
      <c r="D6" s="13"/>
      <c r="E6" s="13"/>
      <c r="F6" s="13"/>
      <c r="G6" s="13"/>
      <c r="H6" s="13"/>
      <c r="I6" s="13"/>
      <c r="J6" s="13"/>
      <c r="K6" s="13"/>
      <c r="L6" s="13"/>
      <c r="M6" s="13"/>
      <c r="N6" s="13"/>
      <c r="O6" s="13"/>
      <c r="P6" s="14"/>
      <c r="Q6" s="18" t="s">
        <v>9</v>
      </c>
      <c r="R6" s="16"/>
    </row>
    <row r="7" ht="39.0" customHeight="1">
      <c r="A7" s="17" t="s">
        <v>10</v>
      </c>
      <c r="B7" s="13"/>
      <c r="C7" s="13"/>
      <c r="D7" s="13"/>
      <c r="E7" s="13"/>
      <c r="F7" s="13"/>
      <c r="G7" s="13"/>
      <c r="H7" s="13"/>
      <c r="I7" s="13"/>
      <c r="J7" s="13"/>
      <c r="K7" s="13"/>
      <c r="L7" s="13"/>
      <c r="M7" s="13"/>
      <c r="N7" s="13"/>
      <c r="O7" s="13"/>
      <c r="P7" s="14"/>
      <c r="Q7" s="18" t="s">
        <v>11</v>
      </c>
      <c r="R7" s="16"/>
    </row>
    <row r="8" ht="40.5" customHeight="1">
      <c r="A8" s="19" t="s">
        <v>12</v>
      </c>
      <c r="B8" s="20"/>
      <c r="C8" s="20"/>
      <c r="D8" s="20"/>
      <c r="E8" s="20"/>
      <c r="F8" s="20"/>
      <c r="G8" s="20"/>
      <c r="H8" s="20"/>
      <c r="I8" s="20"/>
      <c r="J8" s="20"/>
      <c r="K8" s="20"/>
      <c r="L8" s="20"/>
      <c r="M8" s="20"/>
      <c r="N8" s="20"/>
      <c r="O8" s="20"/>
      <c r="P8" s="21"/>
      <c r="Q8" s="22" t="s">
        <v>13</v>
      </c>
      <c r="R8" s="23"/>
    </row>
    <row r="9">
      <c r="A9" s="24" t="s">
        <v>14</v>
      </c>
      <c r="R9" s="25"/>
    </row>
    <row r="10" ht="97.5" customHeight="1">
      <c r="A10" s="26" t="s">
        <v>15</v>
      </c>
      <c r="B10" s="5"/>
      <c r="C10" s="5"/>
      <c r="D10" s="5"/>
      <c r="E10" s="5"/>
      <c r="F10" s="5"/>
      <c r="G10" s="5"/>
      <c r="H10" s="5"/>
      <c r="I10" s="5"/>
      <c r="J10" s="5"/>
      <c r="K10" s="5"/>
      <c r="L10" s="5"/>
      <c r="M10" s="5"/>
      <c r="N10" s="5"/>
      <c r="O10" s="5"/>
      <c r="P10" s="5"/>
      <c r="Q10" s="5"/>
      <c r="R10" s="6"/>
    </row>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sheetData>
  <mergeCells count="16">
    <mergeCell ref="A1:R1"/>
    <mergeCell ref="A2:R2"/>
    <mergeCell ref="A3:P3"/>
    <mergeCell ref="Q3:R3"/>
    <mergeCell ref="A4:P4"/>
    <mergeCell ref="Q4:R4"/>
    <mergeCell ref="Q5:R5"/>
    <mergeCell ref="A9:R9"/>
    <mergeCell ref="A10:R10"/>
    <mergeCell ref="A5:P5"/>
    <mergeCell ref="A6:P6"/>
    <mergeCell ref="Q6:R6"/>
    <mergeCell ref="A7:P7"/>
    <mergeCell ref="Q7:R7"/>
    <mergeCell ref="A8:P8"/>
    <mergeCell ref="Q8:R8"/>
  </mergeCells>
  <hyperlinks>
    <hyperlink r:id="rId1" ref="A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13"/>
    <col customWidth="1" min="2" max="2" width="27.0"/>
    <col customWidth="1" min="3" max="3" width="30.25"/>
    <col customWidth="1" min="4" max="4" width="56.25"/>
    <col customWidth="1" min="5" max="5" width="33.63"/>
    <col customWidth="1" min="6" max="6" width="29.38"/>
    <col customWidth="1" min="7" max="7" width="63.63"/>
    <col customWidth="1" hidden="1" min="8" max="8" width="19.88"/>
    <col customWidth="1" min="9" max="9" width="48.88"/>
    <col customWidth="1" hidden="1" min="10" max="10" width="17.88"/>
    <col customWidth="1" min="11" max="11" width="44.88"/>
    <col customWidth="1" min="12" max="12" width="8.38"/>
    <col customWidth="1" min="13" max="13" width="75.38"/>
    <col customWidth="1" min="14" max="14" width="24.13"/>
    <col customWidth="1" min="15" max="15" width="5.13"/>
    <col customWidth="1" min="16" max="16" width="9.63"/>
    <col customWidth="1" min="17" max="17" width="7.75"/>
    <col customWidth="1" min="18" max="18" width="7.63"/>
    <col customWidth="1" min="19" max="19" width="8.75"/>
    <col customWidth="1" min="20" max="20" width="5.88"/>
    <col customWidth="1" min="21" max="21" width="87.88"/>
    <col customWidth="1" hidden="1" min="22" max="22" width="8.25"/>
  </cols>
  <sheetData>
    <row r="1">
      <c r="A1" s="854" t="s">
        <v>52</v>
      </c>
      <c r="B1" s="804" t="s">
        <v>53</v>
      </c>
      <c r="C1" s="804" t="s">
        <v>54</v>
      </c>
      <c r="D1" s="804" t="s">
        <v>55</v>
      </c>
      <c r="E1" s="134" t="s">
        <v>56</v>
      </c>
      <c r="F1" s="134" t="s">
        <v>57</v>
      </c>
      <c r="G1" s="134" t="s">
        <v>58</v>
      </c>
      <c r="H1" s="804" t="s">
        <v>59</v>
      </c>
      <c r="I1" s="855" t="s">
        <v>59</v>
      </c>
      <c r="J1" s="804" t="s">
        <v>21673</v>
      </c>
      <c r="K1" s="856" t="s">
        <v>21674</v>
      </c>
      <c r="L1" s="857" t="s">
        <v>62</v>
      </c>
      <c r="M1" s="858" t="s">
        <v>2405</v>
      </c>
      <c r="N1" s="644" t="s">
        <v>64</v>
      </c>
      <c r="O1" s="142" t="s">
        <v>42</v>
      </c>
      <c r="P1" s="142"/>
      <c r="Q1" s="142" t="s">
        <v>44</v>
      </c>
      <c r="R1" s="142"/>
      <c r="S1" s="142" t="s">
        <v>45</v>
      </c>
      <c r="T1" s="142"/>
      <c r="U1" s="142" t="s">
        <v>50</v>
      </c>
      <c r="V1" s="644" t="s">
        <v>65</v>
      </c>
    </row>
    <row r="2">
      <c r="A2" s="510">
        <v>1.0</v>
      </c>
      <c r="B2" s="510" t="s">
        <v>21675</v>
      </c>
      <c r="C2" s="510" t="s">
        <v>21676</v>
      </c>
      <c r="D2" s="510" t="s">
        <v>21677</v>
      </c>
      <c r="E2" s="510" t="s">
        <v>21678</v>
      </c>
      <c r="F2" s="510" t="s">
        <v>21679</v>
      </c>
      <c r="G2" s="510" t="s">
        <v>21680</v>
      </c>
      <c r="H2" s="510" t="s">
        <v>21681</v>
      </c>
      <c r="I2" s="859" t="s">
        <v>21682</v>
      </c>
      <c r="J2" s="510" t="s">
        <v>21683</v>
      </c>
      <c r="K2" s="860" t="s">
        <v>21684</v>
      </c>
      <c r="L2" s="861">
        <v>0.010636574074074074</v>
      </c>
      <c r="M2" s="862" t="s">
        <v>21685</v>
      </c>
      <c r="N2" s="649" t="s">
        <v>21686</v>
      </c>
      <c r="O2" s="518" t="s">
        <v>13908</v>
      </c>
      <c r="P2" s="518" t="s">
        <v>78</v>
      </c>
      <c r="Q2" s="518" t="s">
        <v>15409</v>
      </c>
      <c r="R2" s="518" t="s">
        <v>78</v>
      </c>
      <c r="S2" s="518" t="s">
        <v>13907</v>
      </c>
      <c r="T2" s="518"/>
      <c r="U2" s="649"/>
      <c r="V2" s="512">
        <v>38509.0</v>
      </c>
    </row>
    <row r="3">
      <c r="A3" s="517">
        <f t="shared" ref="A3:A387" si="1">A2+1</f>
        <v>2</v>
      </c>
      <c r="B3" s="510" t="s">
        <v>21675</v>
      </c>
      <c r="C3" s="518" t="s">
        <v>21676</v>
      </c>
      <c r="D3" s="518" t="s">
        <v>21687</v>
      </c>
      <c r="E3" s="518" t="s">
        <v>21678</v>
      </c>
      <c r="F3" s="518" t="s">
        <v>21679</v>
      </c>
      <c r="G3" s="518" t="s">
        <v>21688</v>
      </c>
      <c r="H3" s="518" t="s">
        <v>21689</v>
      </c>
      <c r="I3" s="859" t="s">
        <v>21690</v>
      </c>
      <c r="J3" s="518" t="s">
        <v>21691</v>
      </c>
      <c r="K3" s="863" t="s">
        <v>21692</v>
      </c>
      <c r="L3" s="864">
        <v>0.006736111111111111</v>
      </c>
      <c r="M3" s="865" t="s">
        <v>21693</v>
      </c>
      <c r="N3" s="618" t="s">
        <v>21686</v>
      </c>
      <c r="O3" s="518" t="s">
        <v>13908</v>
      </c>
      <c r="P3" s="518" t="s">
        <v>78</v>
      </c>
      <c r="Q3" s="518" t="s">
        <v>15409</v>
      </c>
      <c r="R3" s="518" t="s">
        <v>78</v>
      </c>
      <c r="S3" s="518" t="s">
        <v>13907</v>
      </c>
      <c r="T3" s="518"/>
      <c r="U3" s="618"/>
      <c r="V3" s="520">
        <v>38510.0</v>
      </c>
    </row>
    <row r="4">
      <c r="A4" s="517">
        <f t="shared" si="1"/>
        <v>3</v>
      </c>
      <c r="B4" s="510" t="s">
        <v>21675</v>
      </c>
      <c r="C4" s="518" t="s">
        <v>21676</v>
      </c>
      <c r="D4" s="518" t="s">
        <v>21694</v>
      </c>
      <c r="E4" s="518" t="s">
        <v>21678</v>
      </c>
      <c r="F4" s="518" t="s">
        <v>21679</v>
      </c>
      <c r="G4" s="518" t="s">
        <v>21695</v>
      </c>
      <c r="H4" s="518" t="s">
        <v>21696</v>
      </c>
      <c r="I4" s="859" t="s">
        <v>21697</v>
      </c>
      <c r="J4" s="518" t="s">
        <v>21698</v>
      </c>
      <c r="K4" s="863" t="s">
        <v>21699</v>
      </c>
      <c r="L4" s="864">
        <v>0.005659722222222222</v>
      </c>
      <c r="M4" s="865" t="s">
        <v>21700</v>
      </c>
      <c r="N4" s="618" t="s">
        <v>21686</v>
      </c>
      <c r="O4" s="518" t="s">
        <v>13908</v>
      </c>
      <c r="P4" s="518" t="s">
        <v>78</v>
      </c>
      <c r="Q4" s="518" t="s">
        <v>15409</v>
      </c>
      <c r="R4" s="518" t="s">
        <v>78</v>
      </c>
      <c r="S4" s="518" t="s">
        <v>13907</v>
      </c>
      <c r="T4" s="518"/>
      <c r="U4" s="618"/>
      <c r="V4" s="520">
        <v>38511.0</v>
      </c>
    </row>
    <row r="5">
      <c r="A5" s="517">
        <f t="shared" si="1"/>
        <v>4</v>
      </c>
      <c r="B5" s="510" t="s">
        <v>21675</v>
      </c>
      <c r="C5" s="518" t="s">
        <v>21676</v>
      </c>
      <c r="D5" s="518" t="s">
        <v>21701</v>
      </c>
      <c r="E5" s="518" t="s">
        <v>21678</v>
      </c>
      <c r="F5" s="518" t="s">
        <v>21679</v>
      </c>
      <c r="G5" s="518" t="s">
        <v>21702</v>
      </c>
      <c r="H5" s="518" t="s">
        <v>21703</v>
      </c>
      <c r="I5" s="859" t="s">
        <v>21704</v>
      </c>
      <c r="J5" s="518" t="s">
        <v>21705</v>
      </c>
      <c r="K5" s="863" t="s">
        <v>21706</v>
      </c>
      <c r="L5" s="864">
        <v>0.006168981481481482</v>
      </c>
      <c r="M5" s="865" t="s">
        <v>21707</v>
      </c>
      <c r="N5" s="618" t="s">
        <v>21686</v>
      </c>
      <c r="O5" s="518" t="s">
        <v>13908</v>
      </c>
      <c r="P5" s="518" t="s">
        <v>78</v>
      </c>
      <c r="Q5" s="518" t="s">
        <v>15409</v>
      </c>
      <c r="R5" s="518" t="s">
        <v>78</v>
      </c>
      <c r="S5" s="518" t="s">
        <v>13907</v>
      </c>
      <c r="T5" s="518"/>
      <c r="U5" s="618"/>
      <c r="V5" s="520">
        <v>38512.0</v>
      </c>
    </row>
    <row r="6">
      <c r="A6" s="517">
        <f t="shared" si="1"/>
        <v>5</v>
      </c>
      <c r="B6" s="510" t="s">
        <v>21675</v>
      </c>
      <c r="C6" s="518" t="s">
        <v>21676</v>
      </c>
      <c r="D6" s="518" t="s">
        <v>21708</v>
      </c>
      <c r="E6" s="518" t="s">
        <v>21678</v>
      </c>
      <c r="F6" s="518" t="s">
        <v>21679</v>
      </c>
      <c r="G6" s="518" t="s">
        <v>21709</v>
      </c>
      <c r="H6" s="518" t="s">
        <v>21710</v>
      </c>
      <c r="I6" s="859" t="s">
        <v>21711</v>
      </c>
      <c r="J6" s="518" t="s">
        <v>21712</v>
      </c>
      <c r="K6" s="866" t="s">
        <v>21713</v>
      </c>
      <c r="L6" s="867">
        <v>0.004375</v>
      </c>
      <c r="M6" s="865" t="s">
        <v>21714</v>
      </c>
      <c r="N6" s="618" t="s">
        <v>21686</v>
      </c>
      <c r="O6" s="518" t="s">
        <v>13908</v>
      </c>
      <c r="P6" s="518" t="s">
        <v>78</v>
      </c>
      <c r="Q6" s="518" t="s">
        <v>15409</v>
      </c>
      <c r="R6" s="518" t="s">
        <v>78</v>
      </c>
      <c r="S6" s="518" t="s">
        <v>13907</v>
      </c>
      <c r="T6" s="518"/>
      <c r="U6" s="618"/>
      <c r="V6" s="520">
        <v>38513.0</v>
      </c>
    </row>
    <row r="7">
      <c r="A7" s="517">
        <f t="shared" si="1"/>
        <v>6</v>
      </c>
      <c r="B7" s="510" t="s">
        <v>21675</v>
      </c>
      <c r="C7" s="518" t="s">
        <v>21676</v>
      </c>
      <c r="D7" s="518" t="s">
        <v>21715</v>
      </c>
      <c r="E7" s="518" t="s">
        <v>21678</v>
      </c>
      <c r="F7" s="518" t="s">
        <v>21679</v>
      </c>
      <c r="G7" s="518" t="s">
        <v>21716</v>
      </c>
      <c r="H7" s="518" t="s">
        <v>21717</v>
      </c>
      <c r="I7" s="859" t="s">
        <v>21718</v>
      </c>
      <c r="J7" s="518" t="s">
        <v>21719</v>
      </c>
      <c r="K7" s="866" t="s">
        <v>21720</v>
      </c>
      <c r="L7" s="867">
        <v>0.0053125</v>
      </c>
      <c r="M7" s="865" t="s">
        <v>21721</v>
      </c>
      <c r="N7" s="618" t="s">
        <v>21686</v>
      </c>
      <c r="O7" s="518" t="s">
        <v>13908</v>
      </c>
      <c r="P7" s="518" t="s">
        <v>78</v>
      </c>
      <c r="Q7" s="518" t="s">
        <v>15409</v>
      </c>
      <c r="R7" s="518" t="s">
        <v>78</v>
      </c>
      <c r="S7" s="518" t="s">
        <v>13907</v>
      </c>
      <c r="T7" s="518"/>
      <c r="U7" s="618"/>
      <c r="V7" s="520">
        <v>38514.0</v>
      </c>
    </row>
    <row r="8">
      <c r="A8" s="517">
        <f t="shared" si="1"/>
        <v>7</v>
      </c>
      <c r="B8" s="510" t="s">
        <v>21675</v>
      </c>
      <c r="C8" s="518" t="s">
        <v>21676</v>
      </c>
      <c r="D8" s="518" t="s">
        <v>21722</v>
      </c>
      <c r="E8" s="518" t="s">
        <v>21678</v>
      </c>
      <c r="F8" s="518" t="s">
        <v>21679</v>
      </c>
      <c r="G8" s="518" t="s">
        <v>21723</v>
      </c>
      <c r="H8" s="518" t="s">
        <v>21724</v>
      </c>
      <c r="I8" s="859" t="s">
        <v>21725</v>
      </c>
      <c r="J8" s="518" t="s">
        <v>21726</v>
      </c>
      <c r="K8" s="863" t="s">
        <v>21727</v>
      </c>
      <c r="L8" s="864">
        <v>0.0015509259259259259</v>
      </c>
      <c r="M8" s="865" t="s">
        <v>21728</v>
      </c>
      <c r="N8" s="618" t="s">
        <v>21686</v>
      </c>
      <c r="O8" s="518" t="s">
        <v>13908</v>
      </c>
      <c r="P8" s="518" t="s">
        <v>78</v>
      </c>
      <c r="Q8" s="518" t="s">
        <v>15409</v>
      </c>
      <c r="R8" s="518" t="s">
        <v>78</v>
      </c>
      <c r="S8" s="518" t="s">
        <v>13907</v>
      </c>
      <c r="T8" s="518"/>
      <c r="U8" s="618"/>
      <c r="V8" s="520">
        <v>38352.0</v>
      </c>
    </row>
    <row r="9">
      <c r="A9" s="517">
        <f t="shared" si="1"/>
        <v>8</v>
      </c>
      <c r="B9" s="510" t="s">
        <v>21675</v>
      </c>
      <c r="C9" s="518" t="s">
        <v>21676</v>
      </c>
      <c r="D9" s="518" t="s">
        <v>21729</v>
      </c>
      <c r="E9" s="518" t="s">
        <v>21678</v>
      </c>
      <c r="F9" s="518" t="s">
        <v>21679</v>
      </c>
      <c r="G9" s="518" t="s">
        <v>21730</v>
      </c>
      <c r="H9" s="518" t="s">
        <v>21731</v>
      </c>
      <c r="I9" s="859" t="s">
        <v>21732</v>
      </c>
      <c r="J9" s="518" t="s">
        <v>21733</v>
      </c>
      <c r="K9" s="863" t="s">
        <v>21734</v>
      </c>
      <c r="L9" s="864">
        <v>0.0020601851851851853</v>
      </c>
      <c r="M9" s="865" t="s">
        <v>21735</v>
      </c>
      <c r="N9" s="618" t="s">
        <v>21686</v>
      </c>
      <c r="O9" s="518" t="s">
        <v>13908</v>
      </c>
      <c r="P9" s="518" t="s">
        <v>78</v>
      </c>
      <c r="Q9" s="518" t="s">
        <v>15409</v>
      </c>
      <c r="R9" s="518" t="s">
        <v>78</v>
      </c>
      <c r="S9" s="518" t="s">
        <v>13907</v>
      </c>
      <c r="T9" s="518"/>
      <c r="U9" s="618"/>
      <c r="V9" s="520">
        <v>38359.0</v>
      </c>
    </row>
    <row r="10">
      <c r="A10" s="517">
        <f t="shared" si="1"/>
        <v>9</v>
      </c>
      <c r="B10" s="510" t="s">
        <v>21675</v>
      </c>
      <c r="C10" s="518" t="s">
        <v>21676</v>
      </c>
      <c r="D10" s="518" t="s">
        <v>21736</v>
      </c>
      <c r="E10" s="518" t="s">
        <v>21678</v>
      </c>
      <c r="F10" s="518" t="s">
        <v>21679</v>
      </c>
      <c r="G10" s="518" t="s">
        <v>21737</v>
      </c>
      <c r="H10" s="868" t="s">
        <v>21738</v>
      </c>
      <c r="I10" s="859" t="s">
        <v>21739</v>
      </c>
      <c r="J10" s="868" t="s">
        <v>21740</v>
      </c>
      <c r="K10" s="866" t="s">
        <v>21741</v>
      </c>
      <c r="L10" s="867">
        <v>0.005613425925925926</v>
      </c>
      <c r="M10" s="869" t="s">
        <v>21742</v>
      </c>
      <c r="N10" s="618" t="s">
        <v>21686</v>
      </c>
      <c r="O10" s="518" t="s">
        <v>13908</v>
      </c>
      <c r="P10" s="518" t="s">
        <v>78</v>
      </c>
      <c r="Q10" s="518" t="s">
        <v>15409</v>
      </c>
      <c r="R10" s="518" t="s">
        <v>78</v>
      </c>
      <c r="S10" s="518" t="s">
        <v>13907</v>
      </c>
      <c r="T10" s="518"/>
      <c r="U10" s="618"/>
      <c r="V10" s="520">
        <v>38517.0</v>
      </c>
    </row>
    <row r="11">
      <c r="A11" s="527">
        <f t="shared" si="1"/>
        <v>10</v>
      </c>
      <c r="B11" s="596" t="s">
        <v>21675</v>
      </c>
      <c r="C11" s="528" t="s">
        <v>21676</v>
      </c>
      <c r="D11" s="528" t="s">
        <v>21743</v>
      </c>
      <c r="E11" s="528" t="s">
        <v>21678</v>
      </c>
      <c r="F11" s="528" t="s">
        <v>21679</v>
      </c>
      <c r="G11" s="528" t="s">
        <v>21744</v>
      </c>
      <c r="H11" s="528" t="s">
        <v>21745</v>
      </c>
      <c r="I11" s="859" t="s">
        <v>21746</v>
      </c>
      <c r="J11" s="528" t="s">
        <v>21747</v>
      </c>
      <c r="K11" s="870" t="s">
        <v>21748</v>
      </c>
      <c r="L11" s="871">
        <v>0.005648148148148148</v>
      </c>
      <c r="M11" s="872" t="s">
        <v>21749</v>
      </c>
      <c r="N11" s="664" t="s">
        <v>21686</v>
      </c>
      <c r="O11" s="518" t="s">
        <v>13908</v>
      </c>
      <c r="P11" s="518" t="s">
        <v>78</v>
      </c>
      <c r="Q11" s="518" t="s">
        <v>15409</v>
      </c>
      <c r="R11" s="518" t="s">
        <v>78</v>
      </c>
      <c r="S11" s="518" t="s">
        <v>13907</v>
      </c>
      <c r="T11" s="518"/>
      <c r="U11" s="665"/>
      <c r="V11" s="531">
        <v>38518.0</v>
      </c>
    </row>
    <row r="12">
      <c r="A12" s="537">
        <f t="shared" si="1"/>
        <v>11</v>
      </c>
      <c r="B12" s="510" t="s">
        <v>21675</v>
      </c>
      <c r="C12" s="510" t="s">
        <v>21750</v>
      </c>
      <c r="D12" s="510" t="s">
        <v>21751</v>
      </c>
      <c r="E12" s="510" t="s">
        <v>21678</v>
      </c>
      <c r="F12" s="510" t="s">
        <v>21752</v>
      </c>
      <c r="G12" s="510" t="s">
        <v>21753</v>
      </c>
      <c r="H12" s="873" t="s">
        <v>21754</v>
      </c>
      <c r="I12" s="859" t="s">
        <v>21755</v>
      </c>
      <c r="J12" s="873" t="s">
        <v>21756</v>
      </c>
      <c r="K12" s="874" t="s">
        <v>21757</v>
      </c>
      <c r="L12" s="875">
        <v>0.007361111111111111</v>
      </c>
      <c r="M12" s="876" t="s">
        <v>21758</v>
      </c>
      <c r="N12" s="649" t="s">
        <v>21686</v>
      </c>
      <c r="O12" s="518" t="s">
        <v>13908</v>
      </c>
      <c r="P12" s="518" t="s">
        <v>78</v>
      </c>
      <c r="Q12" s="518" t="s">
        <v>15409</v>
      </c>
      <c r="R12" s="518" t="s">
        <v>78</v>
      </c>
      <c r="S12" s="518" t="s">
        <v>13907</v>
      </c>
      <c r="T12" s="518"/>
      <c r="U12" s="649"/>
      <c r="V12" s="512">
        <v>38521.0</v>
      </c>
    </row>
    <row r="13">
      <c r="A13" s="517">
        <f t="shared" si="1"/>
        <v>12</v>
      </c>
      <c r="B13" s="510" t="s">
        <v>21675</v>
      </c>
      <c r="C13" s="518" t="s">
        <v>21750</v>
      </c>
      <c r="D13" s="518" t="s">
        <v>21759</v>
      </c>
      <c r="E13" s="518" t="s">
        <v>21678</v>
      </c>
      <c r="F13" s="518" t="s">
        <v>21752</v>
      </c>
      <c r="G13" s="518" t="s">
        <v>21752</v>
      </c>
      <c r="H13" s="868" t="s">
        <v>21760</v>
      </c>
      <c r="I13" s="859" t="s">
        <v>21761</v>
      </c>
      <c r="J13" s="868" t="s">
        <v>21762</v>
      </c>
      <c r="K13" s="866" t="s">
        <v>21763</v>
      </c>
      <c r="L13" s="867">
        <v>0.004525462962962963</v>
      </c>
      <c r="M13" s="869" t="s">
        <v>21764</v>
      </c>
      <c r="N13" s="618" t="s">
        <v>21686</v>
      </c>
      <c r="O13" s="518" t="s">
        <v>13908</v>
      </c>
      <c r="P13" s="518" t="s">
        <v>78</v>
      </c>
      <c r="Q13" s="518" t="s">
        <v>15409</v>
      </c>
      <c r="R13" s="518" t="s">
        <v>78</v>
      </c>
      <c r="S13" s="518" t="s">
        <v>13907</v>
      </c>
      <c r="T13" s="518"/>
      <c r="U13" s="618"/>
      <c r="V13" s="520">
        <v>38522.0</v>
      </c>
    </row>
    <row r="14">
      <c r="A14" s="517">
        <f t="shared" si="1"/>
        <v>13</v>
      </c>
      <c r="B14" s="510" t="s">
        <v>21675</v>
      </c>
      <c r="C14" s="518" t="s">
        <v>21750</v>
      </c>
      <c r="D14" s="518" t="s">
        <v>21765</v>
      </c>
      <c r="E14" s="518" t="s">
        <v>21678</v>
      </c>
      <c r="F14" s="518" t="s">
        <v>21752</v>
      </c>
      <c r="G14" s="518" t="s">
        <v>21766</v>
      </c>
      <c r="H14" s="518" t="s">
        <v>21767</v>
      </c>
      <c r="I14" s="859" t="s">
        <v>21768</v>
      </c>
      <c r="J14" s="518" t="s">
        <v>21769</v>
      </c>
      <c r="K14" s="863" t="s">
        <v>21770</v>
      </c>
      <c r="L14" s="864">
        <v>0.005138888888888889</v>
      </c>
      <c r="M14" s="869" t="s">
        <v>21771</v>
      </c>
      <c r="N14" s="618" t="s">
        <v>21686</v>
      </c>
      <c r="O14" s="518" t="s">
        <v>13908</v>
      </c>
      <c r="P14" s="518" t="s">
        <v>78</v>
      </c>
      <c r="Q14" s="518" t="s">
        <v>15409</v>
      </c>
      <c r="R14" s="518" t="s">
        <v>78</v>
      </c>
      <c r="S14" s="518" t="s">
        <v>13907</v>
      </c>
      <c r="T14" s="518"/>
      <c r="U14" s="618"/>
      <c r="V14" s="520">
        <v>38350.0</v>
      </c>
    </row>
    <row r="15">
      <c r="A15" s="517">
        <f t="shared" si="1"/>
        <v>14</v>
      </c>
      <c r="B15" s="510" t="s">
        <v>21675</v>
      </c>
      <c r="C15" s="518" t="s">
        <v>21750</v>
      </c>
      <c r="D15" s="518" t="s">
        <v>21772</v>
      </c>
      <c r="E15" s="518" t="s">
        <v>21678</v>
      </c>
      <c r="F15" s="518" t="s">
        <v>21752</v>
      </c>
      <c r="G15" s="518" t="s">
        <v>21773</v>
      </c>
      <c r="H15" s="518" t="s">
        <v>21774</v>
      </c>
      <c r="I15" s="859" t="s">
        <v>21775</v>
      </c>
      <c r="J15" s="518" t="s">
        <v>21776</v>
      </c>
      <c r="K15" s="863" t="s">
        <v>21777</v>
      </c>
      <c r="L15" s="864">
        <v>0.0077777777777777776</v>
      </c>
      <c r="M15" s="865" t="s">
        <v>21778</v>
      </c>
      <c r="N15" s="618" t="s">
        <v>21686</v>
      </c>
      <c r="O15" s="518" t="s">
        <v>13908</v>
      </c>
      <c r="P15" s="518" t="s">
        <v>78</v>
      </c>
      <c r="Q15" s="518" t="s">
        <v>15409</v>
      </c>
      <c r="R15" s="518" t="s">
        <v>78</v>
      </c>
      <c r="S15" s="518" t="s">
        <v>13907</v>
      </c>
      <c r="T15" s="518"/>
      <c r="U15" s="618"/>
      <c r="V15" s="520">
        <v>38523.0</v>
      </c>
    </row>
    <row r="16">
      <c r="A16" s="527">
        <f t="shared" si="1"/>
        <v>15</v>
      </c>
      <c r="B16" s="596" t="s">
        <v>21675</v>
      </c>
      <c r="C16" s="528" t="s">
        <v>21750</v>
      </c>
      <c r="D16" s="528" t="s">
        <v>21779</v>
      </c>
      <c r="E16" s="528" t="s">
        <v>21678</v>
      </c>
      <c r="F16" s="528" t="s">
        <v>21752</v>
      </c>
      <c r="G16" s="528" t="s">
        <v>21780</v>
      </c>
      <c r="H16" s="528" t="s">
        <v>21781</v>
      </c>
      <c r="I16" s="859" t="s">
        <v>21782</v>
      </c>
      <c r="J16" s="528" t="s">
        <v>21783</v>
      </c>
      <c r="K16" s="870" t="s">
        <v>21784</v>
      </c>
      <c r="L16" s="871">
        <v>0.006145833333333333</v>
      </c>
      <c r="M16" s="872" t="s">
        <v>21785</v>
      </c>
      <c r="N16" s="664" t="s">
        <v>21686</v>
      </c>
      <c r="O16" s="518" t="s">
        <v>13908</v>
      </c>
      <c r="P16" s="518" t="s">
        <v>78</v>
      </c>
      <c r="Q16" s="518" t="s">
        <v>15409</v>
      </c>
      <c r="R16" s="518" t="s">
        <v>78</v>
      </c>
      <c r="S16" s="518" t="s">
        <v>13907</v>
      </c>
      <c r="T16" s="518"/>
      <c r="U16" s="665"/>
      <c r="V16" s="531">
        <v>38525.0</v>
      </c>
    </row>
    <row r="17">
      <c r="A17" s="537">
        <f t="shared" si="1"/>
        <v>16</v>
      </c>
      <c r="B17" s="510" t="s">
        <v>21675</v>
      </c>
      <c r="C17" s="510" t="s">
        <v>21786</v>
      </c>
      <c r="D17" s="510" t="s">
        <v>21787</v>
      </c>
      <c r="E17" s="510" t="s">
        <v>21678</v>
      </c>
      <c r="F17" s="510" t="s">
        <v>21788</v>
      </c>
      <c r="G17" s="510" t="s">
        <v>21789</v>
      </c>
      <c r="H17" s="510" t="s">
        <v>21790</v>
      </c>
      <c r="I17" s="859" t="s">
        <v>21791</v>
      </c>
      <c r="J17" s="510" t="s">
        <v>21792</v>
      </c>
      <c r="K17" s="860" t="s">
        <v>21793</v>
      </c>
      <c r="L17" s="861">
        <v>0.009224537037037036</v>
      </c>
      <c r="M17" s="862" t="s">
        <v>21794</v>
      </c>
      <c r="N17" s="649" t="s">
        <v>21686</v>
      </c>
      <c r="O17" s="518" t="s">
        <v>13908</v>
      </c>
      <c r="P17" s="518" t="s">
        <v>78</v>
      </c>
      <c r="Q17" s="518" t="s">
        <v>15409</v>
      </c>
      <c r="R17" s="518" t="s">
        <v>78</v>
      </c>
      <c r="S17" s="518" t="s">
        <v>13907</v>
      </c>
      <c r="T17" s="518"/>
      <c r="U17" s="649"/>
      <c r="V17" s="512">
        <v>38529.0</v>
      </c>
    </row>
    <row r="18">
      <c r="A18" s="517">
        <f t="shared" si="1"/>
        <v>17</v>
      </c>
      <c r="B18" s="510" t="s">
        <v>21675</v>
      </c>
      <c r="C18" s="518" t="s">
        <v>21786</v>
      </c>
      <c r="D18" s="518" t="s">
        <v>21795</v>
      </c>
      <c r="E18" s="518" t="s">
        <v>21678</v>
      </c>
      <c r="F18" s="518" t="s">
        <v>21788</v>
      </c>
      <c r="G18" s="518" t="s">
        <v>21796</v>
      </c>
      <c r="H18" s="518" t="s">
        <v>21797</v>
      </c>
      <c r="I18" s="859" t="s">
        <v>21798</v>
      </c>
      <c r="J18" s="518" t="s">
        <v>21799</v>
      </c>
      <c r="K18" s="863" t="s">
        <v>21800</v>
      </c>
      <c r="L18" s="864">
        <v>0.00980324074074074</v>
      </c>
      <c r="M18" s="865" t="s">
        <v>21801</v>
      </c>
      <c r="N18" s="618" t="s">
        <v>21686</v>
      </c>
      <c r="O18" s="518" t="s">
        <v>13908</v>
      </c>
      <c r="P18" s="518" t="s">
        <v>78</v>
      </c>
      <c r="Q18" s="518" t="s">
        <v>15409</v>
      </c>
      <c r="R18" s="518" t="s">
        <v>78</v>
      </c>
      <c r="S18" s="518" t="s">
        <v>13907</v>
      </c>
      <c r="T18" s="518"/>
      <c r="U18" s="618"/>
      <c r="V18" s="520">
        <v>38530.0</v>
      </c>
    </row>
    <row r="19">
      <c r="A19" s="517">
        <f t="shared" si="1"/>
        <v>18</v>
      </c>
      <c r="B19" s="510" t="s">
        <v>21675</v>
      </c>
      <c r="C19" s="518" t="s">
        <v>21786</v>
      </c>
      <c r="D19" s="518" t="s">
        <v>21802</v>
      </c>
      <c r="E19" s="518" t="s">
        <v>21678</v>
      </c>
      <c r="F19" s="518" t="s">
        <v>21788</v>
      </c>
      <c r="G19" s="518" t="s">
        <v>21803</v>
      </c>
      <c r="H19" s="518" t="s">
        <v>21804</v>
      </c>
      <c r="I19" s="859" t="s">
        <v>21805</v>
      </c>
      <c r="J19" s="518" t="s">
        <v>21806</v>
      </c>
      <c r="K19" s="863" t="s">
        <v>21807</v>
      </c>
      <c r="L19" s="864">
        <v>0.006759259259259259</v>
      </c>
      <c r="M19" s="865" t="s">
        <v>21808</v>
      </c>
      <c r="N19" s="618" t="s">
        <v>21686</v>
      </c>
      <c r="O19" s="518" t="s">
        <v>13908</v>
      </c>
      <c r="P19" s="518" t="s">
        <v>78</v>
      </c>
      <c r="Q19" s="518" t="s">
        <v>15409</v>
      </c>
      <c r="R19" s="518" t="s">
        <v>78</v>
      </c>
      <c r="S19" s="518" t="s">
        <v>13907</v>
      </c>
      <c r="T19" s="518"/>
      <c r="U19" s="618"/>
      <c r="V19" s="520">
        <v>38531.0</v>
      </c>
    </row>
    <row r="20">
      <c r="A20" s="517">
        <f t="shared" si="1"/>
        <v>19</v>
      </c>
      <c r="B20" s="510" t="s">
        <v>21675</v>
      </c>
      <c r="C20" s="518" t="s">
        <v>21786</v>
      </c>
      <c r="D20" s="518" t="s">
        <v>21809</v>
      </c>
      <c r="E20" s="518" t="s">
        <v>21678</v>
      </c>
      <c r="F20" s="518" t="s">
        <v>21788</v>
      </c>
      <c r="G20" s="518" t="s">
        <v>21810</v>
      </c>
      <c r="H20" s="518" t="s">
        <v>21811</v>
      </c>
      <c r="I20" s="859" t="s">
        <v>21812</v>
      </c>
      <c r="J20" s="518" t="s">
        <v>21813</v>
      </c>
      <c r="K20" s="863" t="s">
        <v>21814</v>
      </c>
      <c r="L20" s="864">
        <v>0.005833333333333334</v>
      </c>
      <c r="M20" s="865" t="s">
        <v>21815</v>
      </c>
      <c r="N20" s="618" t="s">
        <v>21686</v>
      </c>
      <c r="O20" s="518" t="s">
        <v>13908</v>
      </c>
      <c r="P20" s="518" t="s">
        <v>78</v>
      </c>
      <c r="Q20" s="518" t="s">
        <v>15409</v>
      </c>
      <c r="R20" s="518" t="s">
        <v>78</v>
      </c>
      <c r="S20" s="518" t="s">
        <v>13907</v>
      </c>
      <c r="T20" s="518"/>
      <c r="U20" s="618"/>
      <c r="V20" s="520">
        <v>38534.0</v>
      </c>
    </row>
    <row r="21">
      <c r="A21" s="527">
        <f t="shared" si="1"/>
        <v>20</v>
      </c>
      <c r="B21" s="596" t="s">
        <v>21675</v>
      </c>
      <c r="C21" s="528" t="s">
        <v>21786</v>
      </c>
      <c r="D21" s="528" t="s">
        <v>21816</v>
      </c>
      <c r="E21" s="528" t="s">
        <v>21678</v>
      </c>
      <c r="F21" s="528" t="s">
        <v>21788</v>
      </c>
      <c r="G21" s="528" t="s">
        <v>21817</v>
      </c>
      <c r="H21" s="528" t="s">
        <v>21818</v>
      </c>
      <c r="I21" s="859" t="s">
        <v>21819</v>
      </c>
      <c r="J21" s="528" t="s">
        <v>21820</v>
      </c>
      <c r="K21" s="870" t="s">
        <v>21821</v>
      </c>
      <c r="L21" s="871">
        <v>0.005393518518518519</v>
      </c>
      <c r="M21" s="872" t="s">
        <v>21822</v>
      </c>
      <c r="N21" s="664" t="s">
        <v>21686</v>
      </c>
      <c r="O21" s="518" t="s">
        <v>13908</v>
      </c>
      <c r="P21" s="518" t="s">
        <v>78</v>
      </c>
      <c r="Q21" s="518" t="s">
        <v>15409</v>
      </c>
      <c r="R21" s="518" t="s">
        <v>78</v>
      </c>
      <c r="S21" s="518" t="s">
        <v>13907</v>
      </c>
      <c r="T21" s="518"/>
      <c r="U21" s="665"/>
      <c r="V21" s="531">
        <v>38535.0</v>
      </c>
    </row>
    <row r="22">
      <c r="A22" s="537">
        <f t="shared" si="1"/>
        <v>21</v>
      </c>
      <c r="B22" s="510" t="s">
        <v>21823</v>
      </c>
      <c r="C22" s="510" t="s">
        <v>21824</v>
      </c>
      <c r="D22" s="510" t="s">
        <v>21825</v>
      </c>
      <c r="E22" s="510" t="s">
        <v>21826</v>
      </c>
      <c r="F22" s="510" t="s">
        <v>21827</v>
      </c>
      <c r="G22" s="510" t="s">
        <v>21828</v>
      </c>
      <c r="H22" s="510" t="s">
        <v>21829</v>
      </c>
      <c r="I22" s="859" t="s">
        <v>21830</v>
      </c>
      <c r="J22" s="510" t="s">
        <v>21831</v>
      </c>
      <c r="K22" s="860" t="s">
        <v>21832</v>
      </c>
      <c r="L22" s="861">
        <v>0.00931712962962963</v>
      </c>
      <c r="M22" s="862" t="s">
        <v>21833</v>
      </c>
      <c r="N22" s="649" t="s">
        <v>21686</v>
      </c>
      <c r="O22" s="518" t="s">
        <v>13908</v>
      </c>
      <c r="P22" s="518" t="s">
        <v>78</v>
      </c>
      <c r="Q22" s="518" t="s">
        <v>15409</v>
      </c>
      <c r="R22" s="518" t="s">
        <v>78</v>
      </c>
      <c r="S22" s="518" t="s">
        <v>13907</v>
      </c>
      <c r="T22" s="518"/>
      <c r="U22" s="649"/>
      <c r="V22" s="512">
        <v>38538.0</v>
      </c>
    </row>
    <row r="23">
      <c r="A23" s="517">
        <f t="shared" si="1"/>
        <v>22</v>
      </c>
      <c r="B23" s="510" t="s">
        <v>21823</v>
      </c>
      <c r="C23" s="518" t="s">
        <v>21824</v>
      </c>
      <c r="D23" s="518" t="s">
        <v>21834</v>
      </c>
      <c r="E23" s="518" t="s">
        <v>21826</v>
      </c>
      <c r="F23" s="518" t="s">
        <v>21827</v>
      </c>
      <c r="G23" s="518" t="s">
        <v>21835</v>
      </c>
      <c r="H23" s="518" t="s">
        <v>21836</v>
      </c>
      <c r="I23" s="859" t="s">
        <v>21837</v>
      </c>
      <c r="J23" s="518" t="s">
        <v>21838</v>
      </c>
      <c r="K23" s="863" t="s">
        <v>21839</v>
      </c>
      <c r="L23" s="864">
        <v>0.005150462962962963</v>
      </c>
      <c r="M23" s="865" t="s">
        <v>21840</v>
      </c>
      <c r="N23" s="618" t="s">
        <v>21686</v>
      </c>
      <c r="O23" s="518" t="s">
        <v>13908</v>
      </c>
      <c r="P23" s="518" t="s">
        <v>78</v>
      </c>
      <c r="Q23" s="518" t="s">
        <v>15409</v>
      </c>
      <c r="R23" s="518" t="s">
        <v>78</v>
      </c>
      <c r="S23" s="518" t="s">
        <v>13907</v>
      </c>
      <c r="T23" s="518"/>
      <c r="U23" s="618"/>
      <c r="V23" s="520">
        <v>38540.0</v>
      </c>
    </row>
    <row r="24">
      <c r="A24" s="517">
        <f t="shared" si="1"/>
        <v>23</v>
      </c>
      <c r="B24" s="510" t="s">
        <v>21823</v>
      </c>
      <c r="C24" s="518" t="s">
        <v>21824</v>
      </c>
      <c r="D24" s="518" t="s">
        <v>21841</v>
      </c>
      <c r="E24" s="518" t="s">
        <v>21826</v>
      </c>
      <c r="F24" s="518" t="s">
        <v>21827</v>
      </c>
      <c r="G24" s="518" t="s">
        <v>21842</v>
      </c>
      <c r="H24" s="518" t="s">
        <v>21843</v>
      </c>
      <c r="I24" s="859" t="s">
        <v>21844</v>
      </c>
      <c r="J24" s="518" t="s">
        <v>21845</v>
      </c>
      <c r="K24" s="863" t="s">
        <v>21846</v>
      </c>
      <c r="L24" s="864">
        <v>0.005543981481481481</v>
      </c>
      <c r="M24" s="865" t="s">
        <v>21847</v>
      </c>
      <c r="N24" s="618" t="s">
        <v>21686</v>
      </c>
      <c r="O24" s="518" t="s">
        <v>13908</v>
      </c>
      <c r="P24" s="518" t="s">
        <v>78</v>
      </c>
      <c r="Q24" s="518" t="s">
        <v>15409</v>
      </c>
      <c r="R24" s="518" t="s">
        <v>78</v>
      </c>
      <c r="S24" s="518" t="s">
        <v>13907</v>
      </c>
      <c r="T24" s="518"/>
      <c r="U24" s="618"/>
      <c r="V24" s="520">
        <v>38541.0</v>
      </c>
    </row>
    <row r="25">
      <c r="A25" s="517">
        <f t="shared" si="1"/>
        <v>24</v>
      </c>
      <c r="B25" s="510" t="s">
        <v>21823</v>
      </c>
      <c r="C25" s="518" t="s">
        <v>21824</v>
      </c>
      <c r="D25" s="518" t="s">
        <v>21848</v>
      </c>
      <c r="E25" s="518" t="s">
        <v>21826</v>
      </c>
      <c r="F25" s="518" t="s">
        <v>21827</v>
      </c>
      <c r="G25" s="518" t="s">
        <v>21849</v>
      </c>
      <c r="H25" s="518" t="s">
        <v>21850</v>
      </c>
      <c r="I25" s="859" t="s">
        <v>21851</v>
      </c>
      <c r="J25" s="518" t="s">
        <v>21852</v>
      </c>
      <c r="K25" s="863" t="s">
        <v>21853</v>
      </c>
      <c r="L25" s="864">
        <v>0.0060416666666666665</v>
      </c>
      <c r="M25" s="865" t="s">
        <v>21854</v>
      </c>
      <c r="N25" s="618" t="s">
        <v>21686</v>
      </c>
      <c r="O25" s="518" t="s">
        <v>13908</v>
      </c>
      <c r="P25" s="518" t="s">
        <v>78</v>
      </c>
      <c r="Q25" s="518" t="s">
        <v>15409</v>
      </c>
      <c r="R25" s="518" t="s">
        <v>78</v>
      </c>
      <c r="S25" s="518" t="s">
        <v>13907</v>
      </c>
      <c r="T25" s="518"/>
      <c r="U25" s="618"/>
      <c r="V25" s="520">
        <v>38542.0</v>
      </c>
    </row>
    <row r="26">
      <c r="A26" s="517">
        <f t="shared" si="1"/>
        <v>25</v>
      </c>
      <c r="B26" s="510" t="s">
        <v>21823</v>
      </c>
      <c r="C26" s="518" t="s">
        <v>21824</v>
      </c>
      <c r="D26" s="518" t="s">
        <v>21855</v>
      </c>
      <c r="E26" s="518" t="s">
        <v>21826</v>
      </c>
      <c r="F26" s="518" t="s">
        <v>21827</v>
      </c>
      <c r="G26" s="518" t="s">
        <v>21856</v>
      </c>
      <c r="H26" s="518" t="s">
        <v>21857</v>
      </c>
      <c r="I26" s="859" t="s">
        <v>21858</v>
      </c>
      <c r="J26" s="518" t="s">
        <v>21859</v>
      </c>
      <c r="K26" s="866" t="s">
        <v>21860</v>
      </c>
      <c r="L26" s="867">
        <v>0.003935185185185185</v>
      </c>
      <c r="M26" s="865" t="s">
        <v>21861</v>
      </c>
      <c r="N26" s="618" t="s">
        <v>21686</v>
      </c>
      <c r="O26" s="518" t="s">
        <v>13908</v>
      </c>
      <c r="P26" s="518" t="s">
        <v>78</v>
      </c>
      <c r="Q26" s="518" t="s">
        <v>15409</v>
      </c>
      <c r="R26" s="518" t="s">
        <v>78</v>
      </c>
      <c r="S26" s="518" t="s">
        <v>13907</v>
      </c>
      <c r="T26" s="518"/>
      <c r="U26" s="618"/>
      <c r="V26" s="520">
        <v>38543.0</v>
      </c>
    </row>
    <row r="27">
      <c r="A27" s="517">
        <f t="shared" si="1"/>
        <v>26</v>
      </c>
      <c r="B27" s="510" t="s">
        <v>21823</v>
      </c>
      <c r="C27" s="518" t="s">
        <v>21824</v>
      </c>
      <c r="D27" s="518" t="s">
        <v>21862</v>
      </c>
      <c r="E27" s="518" t="s">
        <v>21826</v>
      </c>
      <c r="F27" s="518" t="s">
        <v>21827</v>
      </c>
      <c r="G27" s="518" t="s">
        <v>21863</v>
      </c>
      <c r="H27" s="518" t="s">
        <v>21864</v>
      </c>
      <c r="I27" s="859" t="s">
        <v>21865</v>
      </c>
      <c r="J27" s="518" t="s">
        <v>21866</v>
      </c>
      <c r="K27" s="863" t="s">
        <v>21867</v>
      </c>
      <c r="L27" s="864">
        <v>0.003703703703703704</v>
      </c>
      <c r="M27" s="865" t="s">
        <v>21868</v>
      </c>
      <c r="N27" s="618" t="s">
        <v>21686</v>
      </c>
      <c r="O27" s="518" t="s">
        <v>13908</v>
      </c>
      <c r="P27" s="518" t="s">
        <v>78</v>
      </c>
      <c r="Q27" s="518" t="s">
        <v>15409</v>
      </c>
      <c r="R27" s="518" t="s">
        <v>78</v>
      </c>
      <c r="S27" s="518" t="s">
        <v>13907</v>
      </c>
      <c r="T27" s="518"/>
      <c r="U27" s="618"/>
      <c r="V27" s="520">
        <v>38072.0</v>
      </c>
    </row>
    <row r="28">
      <c r="A28" s="517">
        <f t="shared" si="1"/>
        <v>27</v>
      </c>
      <c r="B28" s="510" t="s">
        <v>21823</v>
      </c>
      <c r="C28" s="518" t="s">
        <v>21824</v>
      </c>
      <c r="D28" s="518" t="s">
        <v>21869</v>
      </c>
      <c r="E28" s="518" t="s">
        <v>21826</v>
      </c>
      <c r="F28" s="518" t="s">
        <v>21827</v>
      </c>
      <c r="G28" s="518" t="s">
        <v>21870</v>
      </c>
      <c r="H28" s="518" t="s">
        <v>21871</v>
      </c>
      <c r="I28" s="859" t="s">
        <v>21872</v>
      </c>
      <c r="J28" s="518" t="s">
        <v>21873</v>
      </c>
      <c r="K28" s="863" t="s">
        <v>21874</v>
      </c>
      <c r="L28" s="864">
        <v>0.0025925925925925925</v>
      </c>
      <c r="M28" s="869" t="s">
        <v>21875</v>
      </c>
      <c r="N28" s="618" t="s">
        <v>21686</v>
      </c>
      <c r="O28" s="518" t="s">
        <v>13908</v>
      </c>
      <c r="P28" s="518" t="s">
        <v>78</v>
      </c>
      <c r="Q28" s="518" t="s">
        <v>15409</v>
      </c>
      <c r="R28" s="518" t="s">
        <v>78</v>
      </c>
      <c r="S28" s="518" t="s">
        <v>13907</v>
      </c>
      <c r="T28" s="518"/>
      <c r="U28" s="618"/>
      <c r="V28" s="520">
        <v>38544.0</v>
      </c>
    </row>
    <row r="29">
      <c r="A29" s="517">
        <f t="shared" si="1"/>
        <v>28</v>
      </c>
      <c r="B29" s="510" t="s">
        <v>21823</v>
      </c>
      <c r="C29" s="518" t="s">
        <v>21824</v>
      </c>
      <c r="D29" s="518" t="s">
        <v>21876</v>
      </c>
      <c r="E29" s="518" t="s">
        <v>21826</v>
      </c>
      <c r="F29" s="518" t="s">
        <v>21827</v>
      </c>
      <c r="G29" s="518" t="s">
        <v>21877</v>
      </c>
      <c r="H29" s="518" t="s">
        <v>21878</v>
      </c>
      <c r="I29" s="859" t="s">
        <v>21879</v>
      </c>
      <c r="J29" s="518" t="s">
        <v>21880</v>
      </c>
      <c r="K29" s="863" t="s">
        <v>21881</v>
      </c>
      <c r="L29" s="864">
        <v>0.004201388888888889</v>
      </c>
      <c r="M29" s="865" t="s">
        <v>21882</v>
      </c>
      <c r="N29" s="618" t="s">
        <v>21686</v>
      </c>
      <c r="O29" s="518" t="s">
        <v>13908</v>
      </c>
      <c r="P29" s="518" t="s">
        <v>78</v>
      </c>
      <c r="Q29" s="518" t="s">
        <v>15409</v>
      </c>
      <c r="R29" s="518" t="s">
        <v>78</v>
      </c>
      <c r="S29" s="518" t="s">
        <v>13907</v>
      </c>
      <c r="T29" s="518"/>
      <c r="U29" s="618"/>
      <c r="V29" s="520">
        <v>38545.0</v>
      </c>
    </row>
    <row r="30">
      <c r="A30" s="517">
        <f t="shared" si="1"/>
        <v>29</v>
      </c>
      <c r="B30" s="510" t="s">
        <v>21823</v>
      </c>
      <c r="C30" s="518" t="s">
        <v>21883</v>
      </c>
      <c r="D30" s="518" t="s">
        <v>21884</v>
      </c>
      <c r="E30" s="518" t="s">
        <v>21826</v>
      </c>
      <c r="F30" s="518" t="s">
        <v>21885</v>
      </c>
      <c r="G30" s="518" t="s">
        <v>21886</v>
      </c>
      <c r="H30" s="518" t="s">
        <v>21887</v>
      </c>
      <c r="I30" s="859" t="s">
        <v>21888</v>
      </c>
      <c r="J30" s="518" t="s">
        <v>21889</v>
      </c>
      <c r="K30" s="863" t="s">
        <v>21890</v>
      </c>
      <c r="L30" s="864">
        <v>0.0038078703703703703</v>
      </c>
      <c r="M30" s="865" t="s">
        <v>21891</v>
      </c>
      <c r="N30" s="618" t="s">
        <v>21686</v>
      </c>
      <c r="O30" s="518" t="s">
        <v>13908</v>
      </c>
      <c r="P30" s="518" t="s">
        <v>78</v>
      </c>
      <c r="Q30" s="518" t="s">
        <v>15409</v>
      </c>
      <c r="R30" s="518" t="s">
        <v>78</v>
      </c>
      <c r="S30" s="518" t="s">
        <v>13907</v>
      </c>
      <c r="T30" s="518"/>
      <c r="U30" s="618"/>
      <c r="V30" s="520">
        <v>38550.0</v>
      </c>
    </row>
    <row r="31">
      <c r="A31" s="517">
        <f t="shared" si="1"/>
        <v>30</v>
      </c>
      <c r="B31" s="510" t="s">
        <v>21823</v>
      </c>
      <c r="C31" s="518" t="s">
        <v>21883</v>
      </c>
      <c r="D31" s="518" t="s">
        <v>21892</v>
      </c>
      <c r="E31" s="518" t="s">
        <v>21826</v>
      </c>
      <c r="F31" s="518" t="s">
        <v>21885</v>
      </c>
      <c r="G31" s="518" t="s">
        <v>21893</v>
      </c>
      <c r="H31" s="518" t="s">
        <v>21894</v>
      </c>
      <c r="I31" s="859" t="s">
        <v>21895</v>
      </c>
      <c r="J31" s="518" t="s">
        <v>21896</v>
      </c>
      <c r="K31" s="863" t="s">
        <v>21897</v>
      </c>
      <c r="L31" s="864">
        <v>0.004548611111111111</v>
      </c>
      <c r="M31" s="865" t="s">
        <v>21898</v>
      </c>
      <c r="N31" s="618" t="s">
        <v>21686</v>
      </c>
      <c r="O31" s="518" t="s">
        <v>13908</v>
      </c>
      <c r="P31" s="518" t="s">
        <v>78</v>
      </c>
      <c r="Q31" s="518" t="s">
        <v>15409</v>
      </c>
      <c r="R31" s="518" t="s">
        <v>78</v>
      </c>
      <c r="S31" s="518" t="s">
        <v>13907</v>
      </c>
      <c r="T31" s="518"/>
      <c r="U31" s="618"/>
      <c r="V31" s="520">
        <v>38551.0</v>
      </c>
    </row>
    <row r="32">
      <c r="A32" s="517">
        <f t="shared" si="1"/>
        <v>31</v>
      </c>
      <c r="B32" s="510" t="s">
        <v>21823</v>
      </c>
      <c r="C32" s="518" t="s">
        <v>21883</v>
      </c>
      <c r="D32" s="518" t="s">
        <v>21899</v>
      </c>
      <c r="E32" s="518" t="s">
        <v>21826</v>
      </c>
      <c r="F32" s="518" t="s">
        <v>21885</v>
      </c>
      <c r="G32" s="518" t="s">
        <v>21900</v>
      </c>
      <c r="H32" s="518" t="s">
        <v>21901</v>
      </c>
      <c r="I32" s="859" t="s">
        <v>21902</v>
      </c>
      <c r="J32" s="518" t="s">
        <v>21903</v>
      </c>
      <c r="K32" s="866" t="s">
        <v>21904</v>
      </c>
      <c r="L32" s="867">
        <v>0.0043055555555555555</v>
      </c>
      <c r="M32" s="865" t="s">
        <v>21905</v>
      </c>
      <c r="N32" s="618" t="s">
        <v>21686</v>
      </c>
      <c r="O32" s="518" t="s">
        <v>13908</v>
      </c>
      <c r="P32" s="518" t="s">
        <v>78</v>
      </c>
      <c r="Q32" s="518" t="s">
        <v>15409</v>
      </c>
      <c r="R32" s="518" t="s">
        <v>78</v>
      </c>
      <c r="S32" s="518" t="s">
        <v>13907</v>
      </c>
      <c r="T32" s="518"/>
      <c r="U32" s="618"/>
      <c r="V32" s="520">
        <v>38553.0</v>
      </c>
    </row>
    <row r="33">
      <c r="A33" s="517">
        <f t="shared" si="1"/>
        <v>32</v>
      </c>
      <c r="B33" s="510" t="s">
        <v>21823</v>
      </c>
      <c r="C33" s="518" t="s">
        <v>16752</v>
      </c>
      <c r="D33" s="518" t="s">
        <v>21906</v>
      </c>
      <c r="E33" s="518" t="s">
        <v>21826</v>
      </c>
      <c r="F33" s="518" t="s">
        <v>16754</v>
      </c>
      <c r="G33" s="518" t="s">
        <v>21907</v>
      </c>
      <c r="H33" s="518" t="s">
        <v>21908</v>
      </c>
      <c r="I33" s="859" t="s">
        <v>21909</v>
      </c>
      <c r="J33" s="518" t="s">
        <v>21910</v>
      </c>
      <c r="K33" s="863" t="s">
        <v>21911</v>
      </c>
      <c r="L33" s="864">
        <v>0.007118055555555555</v>
      </c>
      <c r="M33" s="865" t="s">
        <v>21912</v>
      </c>
      <c r="N33" s="618" t="s">
        <v>21686</v>
      </c>
      <c r="O33" s="518" t="s">
        <v>13908</v>
      </c>
      <c r="P33" s="518" t="s">
        <v>78</v>
      </c>
      <c r="Q33" s="518" t="s">
        <v>15409</v>
      </c>
      <c r="R33" s="518" t="s">
        <v>78</v>
      </c>
      <c r="S33" s="518" t="s">
        <v>13907</v>
      </c>
      <c r="T33" s="518"/>
      <c r="U33" s="618"/>
      <c r="V33" s="520">
        <v>38557.0</v>
      </c>
    </row>
    <row r="34">
      <c r="A34" s="527">
        <f t="shared" si="1"/>
        <v>33</v>
      </c>
      <c r="B34" s="596" t="s">
        <v>21823</v>
      </c>
      <c r="C34" s="528" t="s">
        <v>16752</v>
      </c>
      <c r="D34" s="528" t="s">
        <v>21913</v>
      </c>
      <c r="E34" s="528" t="s">
        <v>21826</v>
      </c>
      <c r="F34" s="528" t="s">
        <v>16754</v>
      </c>
      <c r="G34" s="528" t="s">
        <v>21914</v>
      </c>
      <c r="H34" s="528" t="s">
        <v>21915</v>
      </c>
      <c r="I34" s="859" t="s">
        <v>21916</v>
      </c>
      <c r="J34" s="528" t="s">
        <v>21917</v>
      </c>
      <c r="K34" s="870" t="s">
        <v>21918</v>
      </c>
      <c r="L34" s="871">
        <v>0.0059490740740740745</v>
      </c>
      <c r="M34" s="872" t="s">
        <v>21919</v>
      </c>
      <c r="N34" s="664" t="s">
        <v>21686</v>
      </c>
      <c r="O34" s="518" t="s">
        <v>13908</v>
      </c>
      <c r="P34" s="518" t="s">
        <v>78</v>
      </c>
      <c r="Q34" s="518" t="s">
        <v>15409</v>
      </c>
      <c r="R34" s="518" t="s">
        <v>78</v>
      </c>
      <c r="S34" s="518" t="s">
        <v>13907</v>
      </c>
      <c r="T34" s="518"/>
      <c r="U34" s="665"/>
      <c r="V34" s="531">
        <v>38559.0</v>
      </c>
    </row>
    <row r="35">
      <c r="A35" s="537">
        <f t="shared" si="1"/>
        <v>34</v>
      </c>
      <c r="B35" s="510" t="s">
        <v>21920</v>
      </c>
      <c r="C35" s="510" t="s">
        <v>21921</v>
      </c>
      <c r="D35" s="510" t="s">
        <v>21922</v>
      </c>
      <c r="E35" s="510" t="s">
        <v>21923</v>
      </c>
      <c r="F35" s="510" t="s">
        <v>21924</v>
      </c>
      <c r="G35" s="510" t="s">
        <v>21925</v>
      </c>
      <c r="H35" s="510" t="s">
        <v>21926</v>
      </c>
      <c r="I35" s="859" t="s">
        <v>21927</v>
      </c>
      <c r="J35" s="510" t="s">
        <v>21928</v>
      </c>
      <c r="K35" s="860" t="s">
        <v>21929</v>
      </c>
      <c r="L35" s="861">
        <v>0.004375</v>
      </c>
      <c r="M35" s="862" t="s">
        <v>21930</v>
      </c>
      <c r="N35" s="649" t="s">
        <v>21686</v>
      </c>
      <c r="O35" s="518" t="s">
        <v>13908</v>
      </c>
      <c r="P35" s="518" t="s">
        <v>78</v>
      </c>
      <c r="Q35" s="518" t="s">
        <v>15409</v>
      </c>
      <c r="R35" s="518" t="s">
        <v>78</v>
      </c>
      <c r="S35" s="518" t="s">
        <v>13907</v>
      </c>
      <c r="T35" s="518"/>
      <c r="U35" s="649"/>
      <c r="V35" s="512">
        <v>38565.0</v>
      </c>
    </row>
    <row r="36">
      <c r="A36" s="517">
        <f t="shared" si="1"/>
        <v>35</v>
      </c>
      <c r="B36" s="510" t="s">
        <v>21920</v>
      </c>
      <c r="C36" s="518" t="s">
        <v>21921</v>
      </c>
      <c r="D36" s="518" t="s">
        <v>21931</v>
      </c>
      <c r="E36" s="518" t="s">
        <v>21923</v>
      </c>
      <c r="F36" s="518" t="s">
        <v>21924</v>
      </c>
      <c r="G36" s="518" t="s">
        <v>21932</v>
      </c>
      <c r="H36" s="518" t="s">
        <v>21926</v>
      </c>
      <c r="I36" s="859" t="s">
        <v>21927</v>
      </c>
      <c r="J36" s="518" t="s">
        <v>21933</v>
      </c>
      <c r="K36" s="863" t="s">
        <v>21934</v>
      </c>
      <c r="L36" s="864">
        <v>0.005567129629629629</v>
      </c>
      <c r="M36" s="865" t="s">
        <v>21935</v>
      </c>
      <c r="N36" s="618" t="s">
        <v>21686</v>
      </c>
      <c r="O36" s="518" t="s">
        <v>13908</v>
      </c>
      <c r="P36" s="518" t="s">
        <v>78</v>
      </c>
      <c r="Q36" s="518" t="s">
        <v>15409</v>
      </c>
      <c r="R36" s="518" t="s">
        <v>78</v>
      </c>
      <c r="S36" s="518" t="s">
        <v>13907</v>
      </c>
      <c r="T36" s="518"/>
      <c r="U36" s="618"/>
      <c r="V36" s="520">
        <v>38565.0</v>
      </c>
    </row>
    <row r="37">
      <c r="A37" s="517">
        <f t="shared" si="1"/>
        <v>36</v>
      </c>
      <c r="B37" s="510" t="s">
        <v>21920</v>
      </c>
      <c r="C37" s="518" t="s">
        <v>21921</v>
      </c>
      <c r="D37" s="518" t="s">
        <v>21936</v>
      </c>
      <c r="E37" s="518" t="s">
        <v>21923</v>
      </c>
      <c r="F37" s="518" t="s">
        <v>21924</v>
      </c>
      <c r="G37" s="518" t="s">
        <v>21937</v>
      </c>
      <c r="H37" s="518" t="s">
        <v>21938</v>
      </c>
      <c r="I37" s="859" t="s">
        <v>21939</v>
      </c>
      <c r="J37" s="518" t="s">
        <v>21940</v>
      </c>
      <c r="K37" s="863" t="s">
        <v>21941</v>
      </c>
      <c r="L37" s="864">
        <v>0.0030787037037037037</v>
      </c>
      <c r="M37" s="865" t="s">
        <v>21942</v>
      </c>
      <c r="N37" s="618" t="s">
        <v>21686</v>
      </c>
      <c r="O37" s="518" t="s">
        <v>13908</v>
      </c>
      <c r="P37" s="518" t="s">
        <v>78</v>
      </c>
      <c r="Q37" s="518" t="s">
        <v>15409</v>
      </c>
      <c r="R37" s="518" t="s">
        <v>78</v>
      </c>
      <c r="S37" s="518" t="s">
        <v>13907</v>
      </c>
      <c r="T37" s="518"/>
      <c r="U37" s="618"/>
      <c r="V37" s="520">
        <v>38566.0</v>
      </c>
    </row>
    <row r="38">
      <c r="A38" s="517">
        <f t="shared" si="1"/>
        <v>37</v>
      </c>
      <c r="B38" s="510" t="s">
        <v>21920</v>
      </c>
      <c r="C38" s="518" t="s">
        <v>21921</v>
      </c>
      <c r="D38" s="518" t="s">
        <v>21943</v>
      </c>
      <c r="E38" s="518" t="s">
        <v>21923</v>
      </c>
      <c r="F38" s="518" t="s">
        <v>21924</v>
      </c>
      <c r="G38" s="518" t="s">
        <v>21944</v>
      </c>
      <c r="H38" s="518" t="s">
        <v>21945</v>
      </c>
      <c r="I38" s="859" t="s">
        <v>21946</v>
      </c>
      <c r="J38" s="518" t="s">
        <v>21947</v>
      </c>
      <c r="K38" s="863" t="s">
        <v>21948</v>
      </c>
      <c r="L38" s="864">
        <v>0.00318287037037037</v>
      </c>
      <c r="M38" s="865" t="s">
        <v>21949</v>
      </c>
      <c r="N38" s="618" t="s">
        <v>21686</v>
      </c>
      <c r="O38" s="518" t="s">
        <v>13908</v>
      </c>
      <c r="P38" s="518" t="s">
        <v>78</v>
      </c>
      <c r="Q38" s="518" t="s">
        <v>15409</v>
      </c>
      <c r="R38" s="518" t="s">
        <v>78</v>
      </c>
      <c r="S38" s="518" t="s">
        <v>13907</v>
      </c>
      <c r="T38" s="518"/>
      <c r="U38" s="618"/>
      <c r="V38" s="520">
        <v>38567.0</v>
      </c>
    </row>
    <row r="39">
      <c r="A39" s="517">
        <f t="shared" si="1"/>
        <v>38</v>
      </c>
      <c r="B39" s="510" t="s">
        <v>21920</v>
      </c>
      <c r="C39" s="518" t="s">
        <v>21921</v>
      </c>
      <c r="D39" s="518" t="s">
        <v>21950</v>
      </c>
      <c r="E39" s="518" t="s">
        <v>21923</v>
      </c>
      <c r="F39" s="518" t="s">
        <v>21924</v>
      </c>
      <c r="G39" s="518" t="s">
        <v>21951</v>
      </c>
      <c r="H39" s="518" t="s">
        <v>21952</v>
      </c>
      <c r="I39" s="859" t="s">
        <v>21953</v>
      </c>
      <c r="J39" s="518" t="s">
        <v>21954</v>
      </c>
      <c r="K39" s="866" t="s">
        <v>21955</v>
      </c>
      <c r="L39" s="867">
        <v>0.004849537037037037</v>
      </c>
      <c r="M39" s="869" t="s">
        <v>21956</v>
      </c>
      <c r="N39" s="618" t="s">
        <v>21686</v>
      </c>
      <c r="O39" s="518" t="s">
        <v>13908</v>
      </c>
      <c r="P39" s="518" t="s">
        <v>78</v>
      </c>
      <c r="Q39" s="518" t="s">
        <v>15409</v>
      </c>
      <c r="R39" s="518" t="s">
        <v>78</v>
      </c>
      <c r="S39" s="518" t="s">
        <v>13907</v>
      </c>
      <c r="T39" s="518"/>
      <c r="U39" s="618"/>
      <c r="V39" s="520">
        <v>38568.0</v>
      </c>
    </row>
    <row r="40">
      <c r="A40" s="517">
        <f t="shared" si="1"/>
        <v>39</v>
      </c>
      <c r="B40" s="510" t="s">
        <v>21920</v>
      </c>
      <c r="C40" s="518" t="s">
        <v>21921</v>
      </c>
      <c r="D40" s="518" t="s">
        <v>21957</v>
      </c>
      <c r="E40" s="518" t="s">
        <v>21923</v>
      </c>
      <c r="F40" s="518" t="s">
        <v>21924</v>
      </c>
      <c r="G40" s="518" t="s">
        <v>21958</v>
      </c>
      <c r="H40" s="518" t="s">
        <v>21959</v>
      </c>
      <c r="I40" s="859" t="s">
        <v>21960</v>
      </c>
      <c r="J40" s="518" t="s">
        <v>21961</v>
      </c>
      <c r="K40" s="863" t="s">
        <v>21962</v>
      </c>
      <c r="L40" s="864">
        <v>0.0021180555555555558</v>
      </c>
      <c r="M40" s="869" t="s">
        <v>21963</v>
      </c>
      <c r="N40" s="618" t="s">
        <v>21686</v>
      </c>
      <c r="O40" s="518" t="s">
        <v>13908</v>
      </c>
      <c r="P40" s="518" t="s">
        <v>78</v>
      </c>
      <c r="Q40" s="518" t="s">
        <v>15409</v>
      </c>
      <c r="R40" s="518" t="s">
        <v>78</v>
      </c>
      <c r="S40" s="518" t="s">
        <v>13907</v>
      </c>
      <c r="T40" s="518"/>
      <c r="U40" s="618"/>
      <c r="V40" s="520">
        <v>38569.0</v>
      </c>
    </row>
    <row r="41">
      <c r="A41" s="517">
        <f t="shared" si="1"/>
        <v>40</v>
      </c>
      <c r="B41" s="510" t="s">
        <v>21920</v>
      </c>
      <c r="C41" s="518" t="s">
        <v>21921</v>
      </c>
      <c r="D41" s="518" t="s">
        <v>21964</v>
      </c>
      <c r="E41" s="518" t="s">
        <v>21923</v>
      </c>
      <c r="F41" s="518" t="s">
        <v>21924</v>
      </c>
      <c r="G41" s="518" t="s">
        <v>21965</v>
      </c>
      <c r="H41" s="518" t="s">
        <v>21966</v>
      </c>
      <c r="I41" s="859" t="s">
        <v>21967</v>
      </c>
      <c r="J41" s="518" t="s">
        <v>21968</v>
      </c>
      <c r="K41" s="863" t="s">
        <v>21969</v>
      </c>
      <c r="L41" s="864">
        <v>0.0044907407407407405</v>
      </c>
      <c r="M41" s="865" t="s">
        <v>21970</v>
      </c>
      <c r="N41" s="618" t="s">
        <v>21686</v>
      </c>
      <c r="O41" s="518" t="s">
        <v>13908</v>
      </c>
      <c r="P41" s="518" t="s">
        <v>78</v>
      </c>
      <c r="Q41" s="518" t="s">
        <v>15409</v>
      </c>
      <c r="R41" s="518" t="s">
        <v>78</v>
      </c>
      <c r="S41" s="518" t="s">
        <v>13907</v>
      </c>
      <c r="T41" s="518"/>
      <c r="U41" s="618"/>
      <c r="V41" s="520">
        <v>38571.0</v>
      </c>
    </row>
    <row r="42">
      <c r="A42" s="517">
        <f t="shared" si="1"/>
        <v>41</v>
      </c>
      <c r="B42" s="510" t="s">
        <v>21920</v>
      </c>
      <c r="C42" s="518" t="s">
        <v>21921</v>
      </c>
      <c r="D42" s="518" t="s">
        <v>21971</v>
      </c>
      <c r="E42" s="518" t="s">
        <v>21923</v>
      </c>
      <c r="F42" s="518" t="s">
        <v>21924</v>
      </c>
      <c r="G42" s="518" t="s">
        <v>21972</v>
      </c>
      <c r="H42" s="518" t="s">
        <v>21973</v>
      </c>
      <c r="I42" s="859" t="s">
        <v>21974</v>
      </c>
      <c r="J42" s="518" t="s">
        <v>21975</v>
      </c>
      <c r="K42" s="866" t="s">
        <v>21976</v>
      </c>
      <c r="L42" s="867">
        <v>0.0018171296296296297</v>
      </c>
      <c r="M42" s="865" t="s">
        <v>21977</v>
      </c>
      <c r="N42" s="618" t="s">
        <v>21686</v>
      </c>
      <c r="O42" s="518" t="s">
        <v>13908</v>
      </c>
      <c r="P42" s="518" t="s">
        <v>78</v>
      </c>
      <c r="Q42" s="518" t="s">
        <v>15409</v>
      </c>
      <c r="R42" s="518" t="s">
        <v>78</v>
      </c>
      <c r="S42" s="518" t="s">
        <v>13907</v>
      </c>
      <c r="T42" s="518"/>
      <c r="U42" s="618"/>
      <c r="V42" s="520">
        <v>38572.0</v>
      </c>
    </row>
    <row r="43">
      <c r="A43" s="517">
        <f t="shared" si="1"/>
        <v>42</v>
      </c>
      <c r="B43" s="510" t="s">
        <v>21920</v>
      </c>
      <c r="C43" s="518" t="s">
        <v>21921</v>
      </c>
      <c r="D43" s="518" t="s">
        <v>21978</v>
      </c>
      <c r="E43" s="518" t="s">
        <v>21923</v>
      </c>
      <c r="F43" s="518" t="s">
        <v>21924</v>
      </c>
      <c r="G43" s="518" t="s">
        <v>21979</v>
      </c>
      <c r="H43" s="518" t="s">
        <v>21980</v>
      </c>
      <c r="I43" s="859" t="s">
        <v>21981</v>
      </c>
      <c r="J43" s="518" t="s">
        <v>21982</v>
      </c>
      <c r="K43" s="863" t="s">
        <v>21983</v>
      </c>
      <c r="L43" s="864">
        <v>0.003321759259259259</v>
      </c>
      <c r="M43" s="865" t="s">
        <v>21984</v>
      </c>
      <c r="N43" s="618" t="s">
        <v>21686</v>
      </c>
      <c r="O43" s="518" t="s">
        <v>13908</v>
      </c>
      <c r="P43" s="518" t="s">
        <v>78</v>
      </c>
      <c r="Q43" s="518" t="s">
        <v>15409</v>
      </c>
      <c r="R43" s="518" t="s">
        <v>78</v>
      </c>
      <c r="S43" s="518" t="s">
        <v>13907</v>
      </c>
      <c r="T43" s="518"/>
      <c r="U43" s="618"/>
      <c r="V43" s="520">
        <v>38573.0</v>
      </c>
    </row>
    <row r="44">
      <c r="A44" s="877">
        <f t="shared" si="1"/>
        <v>43</v>
      </c>
      <c r="B44" s="878" t="s">
        <v>21920</v>
      </c>
      <c r="C44" s="879" t="s">
        <v>21921</v>
      </c>
      <c r="D44" s="879" t="s">
        <v>21985</v>
      </c>
      <c r="E44" s="879" t="s">
        <v>21923</v>
      </c>
      <c r="F44" s="879" t="s">
        <v>21924</v>
      </c>
      <c r="G44" s="879" t="s">
        <v>21986</v>
      </c>
      <c r="H44" s="879" t="s">
        <v>21987</v>
      </c>
      <c r="I44" s="859" t="s">
        <v>21988</v>
      </c>
      <c r="J44" s="879" t="s">
        <v>21989</v>
      </c>
      <c r="K44" s="880" t="s">
        <v>21990</v>
      </c>
      <c r="L44" s="881">
        <v>0.004039351851851852</v>
      </c>
      <c r="M44" s="882" t="s">
        <v>21991</v>
      </c>
      <c r="N44" s="665" t="s">
        <v>21686</v>
      </c>
      <c r="O44" s="518" t="s">
        <v>13908</v>
      </c>
      <c r="P44" s="518" t="s">
        <v>78</v>
      </c>
      <c r="Q44" s="518" t="s">
        <v>15409</v>
      </c>
      <c r="R44" s="518" t="s">
        <v>78</v>
      </c>
      <c r="S44" s="518" t="s">
        <v>13907</v>
      </c>
      <c r="T44" s="518"/>
      <c r="U44" s="665"/>
      <c r="V44" s="883">
        <v>38574.0</v>
      </c>
    </row>
    <row r="45">
      <c r="A45" s="527">
        <f t="shared" si="1"/>
        <v>44</v>
      </c>
      <c r="B45" s="528" t="s">
        <v>21920</v>
      </c>
      <c r="C45" s="528" t="s">
        <v>21921</v>
      </c>
      <c r="D45" s="528" t="s">
        <v>21992</v>
      </c>
      <c r="E45" s="528" t="s">
        <v>21923</v>
      </c>
      <c r="F45" s="528" t="s">
        <v>21924</v>
      </c>
      <c r="G45" s="528" t="s">
        <v>21993</v>
      </c>
      <c r="H45" s="528" t="s">
        <v>21994</v>
      </c>
      <c r="I45" s="859" t="s">
        <v>21995</v>
      </c>
      <c r="J45" s="528" t="s">
        <v>21996</v>
      </c>
      <c r="K45" s="662" t="s">
        <v>21997</v>
      </c>
      <c r="L45" s="871">
        <v>0.0033333333333333335</v>
      </c>
      <c r="M45" s="534" t="s">
        <v>21998</v>
      </c>
      <c r="N45" s="535" t="s">
        <v>21686</v>
      </c>
      <c r="O45" s="518" t="s">
        <v>13908</v>
      </c>
      <c r="P45" s="518" t="s">
        <v>78</v>
      </c>
      <c r="Q45" s="518" t="s">
        <v>15409</v>
      </c>
      <c r="R45" s="518" t="s">
        <v>78</v>
      </c>
      <c r="S45" s="518" t="s">
        <v>13907</v>
      </c>
      <c r="T45" s="518"/>
      <c r="U45" s="665"/>
      <c r="V45" s="531">
        <v>38575.0</v>
      </c>
    </row>
    <row r="46">
      <c r="A46" s="537">
        <f t="shared" si="1"/>
        <v>45</v>
      </c>
      <c r="B46" s="510" t="s">
        <v>21920</v>
      </c>
      <c r="C46" s="510" t="s">
        <v>21999</v>
      </c>
      <c r="D46" s="510" t="s">
        <v>22000</v>
      </c>
      <c r="E46" s="510" t="s">
        <v>21923</v>
      </c>
      <c r="F46" s="510" t="s">
        <v>22001</v>
      </c>
      <c r="G46" s="510" t="s">
        <v>22002</v>
      </c>
      <c r="H46" s="510" t="s">
        <v>22003</v>
      </c>
      <c r="I46" s="859" t="s">
        <v>22004</v>
      </c>
      <c r="J46" s="510" t="s">
        <v>22005</v>
      </c>
      <c r="K46" s="874" t="s">
        <v>22006</v>
      </c>
      <c r="L46" s="875">
        <v>0.0025694444444444445</v>
      </c>
      <c r="M46" s="862" t="s">
        <v>22007</v>
      </c>
      <c r="N46" s="649" t="s">
        <v>21686</v>
      </c>
      <c r="O46" s="518" t="s">
        <v>13908</v>
      </c>
      <c r="P46" s="518" t="s">
        <v>78</v>
      </c>
      <c r="Q46" s="518" t="s">
        <v>15409</v>
      </c>
      <c r="R46" s="518" t="s">
        <v>78</v>
      </c>
      <c r="S46" s="518" t="s">
        <v>13907</v>
      </c>
      <c r="T46" s="518"/>
      <c r="U46" s="649"/>
      <c r="V46" s="512">
        <v>38580.0</v>
      </c>
    </row>
    <row r="47">
      <c r="A47" s="517">
        <f t="shared" si="1"/>
        <v>46</v>
      </c>
      <c r="B47" s="510" t="s">
        <v>21920</v>
      </c>
      <c r="C47" s="518" t="s">
        <v>21999</v>
      </c>
      <c r="D47" s="518" t="s">
        <v>22008</v>
      </c>
      <c r="E47" s="518" t="s">
        <v>21923</v>
      </c>
      <c r="F47" s="518" t="s">
        <v>22001</v>
      </c>
      <c r="G47" s="518" t="s">
        <v>22009</v>
      </c>
      <c r="H47" s="518" t="s">
        <v>22010</v>
      </c>
      <c r="I47" s="859" t="s">
        <v>22011</v>
      </c>
      <c r="J47" s="518" t="s">
        <v>22012</v>
      </c>
      <c r="K47" s="863" t="s">
        <v>22013</v>
      </c>
      <c r="L47" s="864">
        <v>0.004502314814814815</v>
      </c>
      <c r="M47" s="865" t="s">
        <v>22014</v>
      </c>
      <c r="N47" s="618" t="s">
        <v>21686</v>
      </c>
      <c r="O47" s="518" t="s">
        <v>13908</v>
      </c>
      <c r="P47" s="518" t="s">
        <v>78</v>
      </c>
      <c r="Q47" s="518" t="s">
        <v>15409</v>
      </c>
      <c r="R47" s="518" t="s">
        <v>78</v>
      </c>
      <c r="S47" s="518" t="s">
        <v>13907</v>
      </c>
      <c r="T47" s="518"/>
      <c r="U47" s="618"/>
      <c r="V47" s="520">
        <v>38581.0</v>
      </c>
    </row>
    <row r="48">
      <c r="A48" s="517">
        <f t="shared" si="1"/>
        <v>47</v>
      </c>
      <c r="B48" s="510" t="s">
        <v>21920</v>
      </c>
      <c r="C48" s="518" t="s">
        <v>21999</v>
      </c>
      <c r="D48" s="518" t="s">
        <v>22015</v>
      </c>
      <c r="E48" s="518" t="s">
        <v>21923</v>
      </c>
      <c r="F48" s="518" t="s">
        <v>22001</v>
      </c>
      <c r="G48" s="518" t="s">
        <v>22016</v>
      </c>
      <c r="H48" s="518" t="s">
        <v>22017</v>
      </c>
      <c r="I48" s="859" t="s">
        <v>22018</v>
      </c>
      <c r="J48" s="518" t="s">
        <v>22019</v>
      </c>
      <c r="K48" s="863" t="s">
        <v>22020</v>
      </c>
      <c r="L48" s="864">
        <v>0.0036689814814814814</v>
      </c>
      <c r="M48" s="865" t="s">
        <v>22021</v>
      </c>
      <c r="N48" s="618" t="s">
        <v>21686</v>
      </c>
      <c r="O48" s="518" t="s">
        <v>13908</v>
      </c>
      <c r="P48" s="518" t="s">
        <v>78</v>
      </c>
      <c r="Q48" s="518" t="s">
        <v>15409</v>
      </c>
      <c r="R48" s="518" t="s">
        <v>78</v>
      </c>
      <c r="S48" s="518" t="s">
        <v>13907</v>
      </c>
      <c r="T48" s="518"/>
      <c r="U48" s="618"/>
      <c r="V48" s="520">
        <v>38582.0</v>
      </c>
    </row>
    <row r="49">
      <c r="A49" s="517">
        <f t="shared" si="1"/>
        <v>48</v>
      </c>
      <c r="B49" s="510" t="s">
        <v>21920</v>
      </c>
      <c r="C49" s="518" t="s">
        <v>22022</v>
      </c>
      <c r="D49" s="518" t="s">
        <v>22023</v>
      </c>
      <c r="E49" s="518" t="s">
        <v>21923</v>
      </c>
      <c r="F49" s="518" t="s">
        <v>22024</v>
      </c>
      <c r="G49" s="518" t="s">
        <v>22025</v>
      </c>
      <c r="H49" s="518" t="s">
        <v>22026</v>
      </c>
      <c r="I49" s="859" t="s">
        <v>22027</v>
      </c>
      <c r="J49" s="518" t="s">
        <v>22028</v>
      </c>
      <c r="K49" s="863" t="s">
        <v>22029</v>
      </c>
      <c r="L49" s="864">
        <v>0.0038888888888888888</v>
      </c>
      <c r="M49" s="865" t="s">
        <v>22030</v>
      </c>
      <c r="N49" s="618" t="s">
        <v>21686</v>
      </c>
      <c r="O49" s="518" t="s">
        <v>13908</v>
      </c>
      <c r="P49" s="518" t="s">
        <v>78</v>
      </c>
      <c r="Q49" s="518" t="s">
        <v>15409</v>
      </c>
      <c r="R49" s="518" t="s">
        <v>78</v>
      </c>
      <c r="S49" s="518" t="s">
        <v>13907</v>
      </c>
      <c r="T49" s="518"/>
      <c r="U49" s="618"/>
      <c r="V49" s="520">
        <v>38584.0</v>
      </c>
    </row>
    <row r="50">
      <c r="A50" s="527">
        <f t="shared" si="1"/>
        <v>49</v>
      </c>
      <c r="B50" s="596" t="s">
        <v>21920</v>
      </c>
      <c r="C50" s="528" t="s">
        <v>22022</v>
      </c>
      <c r="D50" s="528" t="s">
        <v>22031</v>
      </c>
      <c r="E50" s="528" t="s">
        <v>21923</v>
      </c>
      <c r="F50" s="528" t="s">
        <v>22024</v>
      </c>
      <c r="G50" s="528" t="s">
        <v>22032</v>
      </c>
      <c r="H50" s="528" t="s">
        <v>22033</v>
      </c>
      <c r="I50" s="859" t="s">
        <v>22034</v>
      </c>
      <c r="J50" s="528" t="s">
        <v>22035</v>
      </c>
      <c r="K50" s="884" t="s">
        <v>22036</v>
      </c>
      <c r="L50" s="885">
        <v>0.005543981481481481</v>
      </c>
      <c r="M50" s="872" t="s">
        <v>22037</v>
      </c>
      <c r="N50" s="664" t="s">
        <v>21686</v>
      </c>
      <c r="O50" s="518" t="s">
        <v>13908</v>
      </c>
      <c r="P50" s="518" t="s">
        <v>78</v>
      </c>
      <c r="Q50" s="518" t="s">
        <v>15409</v>
      </c>
      <c r="R50" s="518" t="s">
        <v>78</v>
      </c>
      <c r="S50" s="518" t="s">
        <v>13907</v>
      </c>
      <c r="T50" s="518"/>
      <c r="U50" s="665"/>
      <c r="V50" s="531">
        <v>38586.0</v>
      </c>
    </row>
    <row r="51">
      <c r="A51" s="537">
        <f t="shared" si="1"/>
        <v>50</v>
      </c>
      <c r="B51" s="510" t="s">
        <v>22038</v>
      </c>
      <c r="C51" s="510" t="s">
        <v>22039</v>
      </c>
      <c r="D51" s="510" t="s">
        <v>22040</v>
      </c>
      <c r="E51" s="510" t="s">
        <v>22041</v>
      </c>
      <c r="F51" s="510" t="s">
        <v>22042</v>
      </c>
      <c r="G51" s="510" t="s">
        <v>22043</v>
      </c>
      <c r="H51" s="510" t="s">
        <v>22044</v>
      </c>
      <c r="I51" s="859" t="s">
        <v>22045</v>
      </c>
      <c r="J51" s="510" t="s">
        <v>22046</v>
      </c>
      <c r="K51" s="874" t="s">
        <v>22047</v>
      </c>
      <c r="L51" s="875">
        <v>0.004120370370370371</v>
      </c>
      <c r="M51" s="862" t="s">
        <v>22048</v>
      </c>
      <c r="N51" s="649" t="s">
        <v>21686</v>
      </c>
      <c r="O51" s="518" t="s">
        <v>13908</v>
      </c>
      <c r="P51" s="518" t="s">
        <v>78</v>
      </c>
      <c r="Q51" s="518" t="s">
        <v>15409</v>
      </c>
      <c r="R51" s="518" t="s">
        <v>78</v>
      </c>
      <c r="S51" s="518" t="s">
        <v>13907</v>
      </c>
      <c r="T51" s="518"/>
      <c r="U51" s="649"/>
      <c r="V51" s="512">
        <v>38590.0</v>
      </c>
    </row>
    <row r="52">
      <c r="A52" s="517">
        <f t="shared" si="1"/>
        <v>51</v>
      </c>
      <c r="B52" s="510" t="s">
        <v>22038</v>
      </c>
      <c r="C52" s="518" t="s">
        <v>22039</v>
      </c>
      <c r="D52" s="518" t="s">
        <v>22049</v>
      </c>
      <c r="E52" s="518" t="s">
        <v>22041</v>
      </c>
      <c r="F52" s="518" t="s">
        <v>22042</v>
      </c>
      <c r="G52" s="518" t="s">
        <v>22050</v>
      </c>
      <c r="H52" s="886" t="s">
        <v>22051</v>
      </c>
      <c r="I52" s="859" t="s">
        <v>22052</v>
      </c>
      <c r="J52" s="886" t="s">
        <v>22053</v>
      </c>
      <c r="K52" s="866" t="s">
        <v>22054</v>
      </c>
      <c r="L52" s="867">
        <v>0.003171296296296296</v>
      </c>
      <c r="M52" s="887" t="s">
        <v>22055</v>
      </c>
      <c r="N52" s="618" t="s">
        <v>21686</v>
      </c>
      <c r="O52" s="518" t="s">
        <v>13908</v>
      </c>
      <c r="P52" s="518" t="s">
        <v>78</v>
      </c>
      <c r="Q52" s="518" t="s">
        <v>15409</v>
      </c>
      <c r="R52" s="518" t="s">
        <v>78</v>
      </c>
      <c r="S52" s="518" t="s">
        <v>13907</v>
      </c>
      <c r="T52" s="518"/>
      <c r="U52" s="618"/>
      <c r="V52" s="520">
        <v>38592.0</v>
      </c>
    </row>
    <row r="53">
      <c r="A53" s="517">
        <f t="shared" si="1"/>
        <v>52</v>
      </c>
      <c r="B53" s="510" t="s">
        <v>22038</v>
      </c>
      <c r="C53" s="518" t="s">
        <v>22039</v>
      </c>
      <c r="D53" s="518" t="s">
        <v>22056</v>
      </c>
      <c r="E53" s="518" t="s">
        <v>22041</v>
      </c>
      <c r="F53" s="518" t="s">
        <v>22042</v>
      </c>
      <c r="G53" s="518" t="s">
        <v>22057</v>
      </c>
      <c r="H53" s="518" t="s">
        <v>22058</v>
      </c>
      <c r="I53" s="859" t="s">
        <v>22059</v>
      </c>
      <c r="J53" s="518" t="s">
        <v>22060</v>
      </c>
      <c r="K53" s="866" t="s">
        <v>22061</v>
      </c>
      <c r="L53" s="867">
        <v>0.004108796296296296</v>
      </c>
      <c r="M53" s="865" t="s">
        <v>22062</v>
      </c>
      <c r="N53" s="618" t="s">
        <v>21686</v>
      </c>
      <c r="O53" s="518" t="s">
        <v>13908</v>
      </c>
      <c r="P53" s="518" t="s">
        <v>78</v>
      </c>
      <c r="Q53" s="518" t="s">
        <v>15409</v>
      </c>
      <c r="R53" s="518" t="s">
        <v>78</v>
      </c>
      <c r="S53" s="518" t="s">
        <v>13907</v>
      </c>
      <c r="T53" s="518"/>
      <c r="U53" s="618"/>
      <c r="V53" s="520">
        <v>38593.0</v>
      </c>
    </row>
    <row r="54">
      <c r="A54" s="517">
        <f t="shared" si="1"/>
        <v>53</v>
      </c>
      <c r="B54" s="510" t="s">
        <v>22038</v>
      </c>
      <c r="C54" s="518" t="s">
        <v>22039</v>
      </c>
      <c r="D54" s="518" t="s">
        <v>22063</v>
      </c>
      <c r="E54" s="518" t="s">
        <v>22041</v>
      </c>
      <c r="F54" s="518" t="s">
        <v>22042</v>
      </c>
      <c r="G54" s="518" t="s">
        <v>22064</v>
      </c>
      <c r="H54" s="518" t="s">
        <v>22065</v>
      </c>
      <c r="I54" s="859" t="s">
        <v>22066</v>
      </c>
      <c r="J54" s="518" t="s">
        <v>22067</v>
      </c>
      <c r="K54" s="866" t="s">
        <v>22068</v>
      </c>
      <c r="L54" s="867">
        <v>0.004756944444444445</v>
      </c>
      <c r="M54" s="865" t="s">
        <v>22069</v>
      </c>
      <c r="N54" s="618" t="s">
        <v>21686</v>
      </c>
      <c r="O54" s="518" t="s">
        <v>13908</v>
      </c>
      <c r="P54" s="518" t="s">
        <v>78</v>
      </c>
      <c r="Q54" s="518" t="s">
        <v>15409</v>
      </c>
      <c r="R54" s="518" t="s">
        <v>78</v>
      </c>
      <c r="S54" s="518" t="s">
        <v>13907</v>
      </c>
      <c r="T54" s="518"/>
      <c r="U54" s="618"/>
      <c r="V54" s="520">
        <v>38594.0</v>
      </c>
    </row>
    <row r="55">
      <c r="A55" s="517">
        <f t="shared" si="1"/>
        <v>54</v>
      </c>
      <c r="B55" s="510" t="s">
        <v>22038</v>
      </c>
      <c r="C55" s="518" t="s">
        <v>22039</v>
      </c>
      <c r="D55" s="518" t="s">
        <v>22070</v>
      </c>
      <c r="E55" s="518" t="s">
        <v>22041</v>
      </c>
      <c r="F55" s="518" t="s">
        <v>22042</v>
      </c>
      <c r="G55" s="518" t="s">
        <v>22071</v>
      </c>
      <c r="H55" s="518" t="s">
        <v>22072</v>
      </c>
      <c r="I55" s="859" t="s">
        <v>22073</v>
      </c>
      <c r="J55" s="518" t="s">
        <v>22074</v>
      </c>
      <c r="K55" s="866" t="s">
        <v>22075</v>
      </c>
      <c r="L55" s="867">
        <v>0.004594907407407408</v>
      </c>
      <c r="M55" s="865" t="s">
        <v>22076</v>
      </c>
      <c r="N55" s="618" t="s">
        <v>21686</v>
      </c>
      <c r="O55" s="518" t="s">
        <v>13908</v>
      </c>
      <c r="P55" s="518" t="s">
        <v>78</v>
      </c>
      <c r="Q55" s="518" t="s">
        <v>15409</v>
      </c>
      <c r="R55" s="518" t="s">
        <v>78</v>
      </c>
      <c r="S55" s="518" t="s">
        <v>13907</v>
      </c>
      <c r="T55" s="518"/>
      <c r="U55" s="618"/>
      <c r="V55" s="520">
        <v>38597.0</v>
      </c>
    </row>
    <row r="56">
      <c r="A56" s="517">
        <f t="shared" si="1"/>
        <v>55</v>
      </c>
      <c r="B56" s="510" t="s">
        <v>22038</v>
      </c>
      <c r="C56" s="518" t="s">
        <v>22039</v>
      </c>
      <c r="D56" s="518" t="s">
        <v>22077</v>
      </c>
      <c r="E56" s="518" t="s">
        <v>22041</v>
      </c>
      <c r="F56" s="518" t="s">
        <v>22042</v>
      </c>
      <c r="G56" s="518" t="s">
        <v>22078</v>
      </c>
      <c r="H56" s="518" t="s">
        <v>22079</v>
      </c>
      <c r="I56" s="859" t="s">
        <v>22080</v>
      </c>
      <c r="J56" s="518" t="s">
        <v>22081</v>
      </c>
      <c r="K56" s="866" t="s">
        <v>22082</v>
      </c>
      <c r="L56" s="867">
        <v>0.005787037037037037</v>
      </c>
      <c r="M56" s="865" t="s">
        <v>22083</v>
      </c>
      <c r="N56" s="618" t="s">
        <v>21686</v>
      </c>
      <c r="O56" s="518" t="s">
        <v>13908</v>
      </c>
      <c r="P56" s="518" t="s">
        <v>78</v>
      </c>
      <c r="Q56" s="518" t="s">
        <v>15409</v>
      </c>
      <c r="R56" s="518" t="s">
        <v>78</v>
      </c>
      <c r="S56" s="518" t="s">
        <v>13907</v>
      </c>
      <c r="T56" s="518"/>
      <c r="U56" s="618"/>
      <c r="V56" s="520">
        <v>38598.0</v>
      </c>
    </row>
    <row r="57">
      <c r="A57" s="527">
        <f t="shared" si="1"/>
        <v>56</v>
      </c>
      <c r="B57" s="596" t="s">
        <v>22038</v>
      </c>
      <c r="C57" s="528" t="s">
        <v>22039</v>
      </c>
      <c r="D57" s="528" t="s">
        <v>22084</v>
      </c>
      <c r="E57" s="528" t="s">
        <v>22041</v>
      </c>
      <c r="F57" s="528" t="s">
        <v>22042</v>
      </c>
      <c r="G57" s="528" t="s">
        <v>22085</v>
      </c>
      <c r="H57" s="528" t="s">
        <v>22086</v>
      </c>
      <c r="I57" s="859" t="s">
        <v>22087</v>
      </c>
      <c r="J57" s="528" t="s">
        <v>22088</v>
      </c>
      <c r="K57" s="884" t="s">
        <v>22089</v>
      </c>
      <c r="L57" s="885">
        <v>0.0037847222222222223</v>
      </c>
      <c r="M57" s="872" t="s">
        <v>22090</v>
      </c>
      <c r="N57" s="664" t="s">
        <v>21686</v>
      </c>
      <c r="O57" s="518" t="s">
        <v>13908</v>
      </c>
      <c r="P57" s="518" t="s">
        <v>78</v>
      </c>
      <c r="Q57" s="518" t="s">
        <v>15409</v>
      </c>
      <c r="R57" s="518" t="s">
        <v>78</v>
      </c>
      <c r="S57" s="518" t="s">
        <v>13907</v>
      </c>
      <c r="T57" s="518"/>
      <c r="U57" s="665"/>
      <c r="V57" s="531">
        <v>38599.0</v>
      </c>
    </row>
    <row r="58">
      <c r="A58" s="537">
        <f t="shared" si="1"/>
        <v>57</v>
      </c>
      <c r="B58" s="510" t="s">
        <v>22038</v>
      </c>
      <c r="C58" s="510" t="s">
        <v>22091</v>
      </c>
      <c r="D58" s="510" t="s">
        <v>22092</v>
      </c>
      <c r="E58" s="510" t="s">
        <v>22041</v>
      </c>
      <c r="F58" s="510" t="s">
        <v>22093</v>
      </c>
      <c r="G58" s="510" t="s">
        <v>22094</v>
      </c>
      <c r="H58" s="510" t="s">
        <v>22095</v>
      </c>
      <c r="I58" s="859" t="s">
        <v>22096</v>
      </c>
      <c r="J58" s="510" t="s">
        <v>22097</v>
      </c>
      <c r="K58" s="874" t="s">
        <v>22098</v>
      </c>
      <c r="L58" s="875">
        <v>0.0034027777777777776</v>
      </c>
      <c r="M58" s="862" t="s">
        <v>22099</v>
      </c>
      <c r="N58" s="649" t="s">
        <v>21686</v>
      </c>
      <c r="O58" s="518" t="s">
        <v>13908</v>
      </c>
      <c r="P58" s="518" t="s">
        <v>78</v>
      </c>
      <c r="Q58" s="518" t="s">
        <v>15409</v>
      </c>
      <c r="R58" s="518" t="s">
        <v>78</v>
      </c>
      <c r="S58" s="518" t="s">
        <v>13907</v>
      </c>
      <c r="T58" s="518"/>
      <c r="U58" s="649"/>
      <c r="V58" s="512">
        <v>38603.0</v>
      </c>
    </row>
    <row r="59">
      <c r="A59" s="517">
        <f t="shared" si="1"/>
        <v>58</v>
      </c>
      <c r="B59" s="510" t="s">
        <v>22038</v>
      </c>
      <c r="C59" s="518" t="s">
        <v>22091</v>
      </c>
      <c r="D59" s="518" t="s">
        <v>22100</v>
      </c>
      <c r="E59" s="518" t="s">
        <v>22041</v>
      </c>
      <c r="F59" s="518" t="s">
        <v>22093</v>
      </c>
      <c r="G59" s="518" t="s">
        <v>22101</v>
      </c>
      <c r="H59" s="518" t="s">
        <v>22102</v>
      </c>
      <c r="I59" s="859" t="s">
        <v>22103</v>
      </c>
      <c r="J59" s="518" t="s">
        <v>22104</v>
      </c>
      <c r="K59" s="866" t="s">
        <v>22105</v>
      </c>
      <c r="L59" s="867">
        <v>0.0025694444444444445</v>
      </c>
      <c r="M59" s="865" t="s">
        <v>22106</v>
      </c>
      <c r="N59" s="618" t="s">
        <v>21686</v>
      </c>
      <c r="O59" s="518" t="s">
        <v>13908</v>
      </c>
      <c r="P59" s="518" t="s">
        <v>78</v>
      </c>
      <c r="Q59" s="518" t="s">
        <v>15409</v>
      </c>
      <c r="R59" s="518" t="s">
        <v>78</v>
      </c>
      <c r="S59" s="518" t="s">
        <v>13907</v>
      </c>
      <c r="T59" s="518"/>
      <c r="U59" s="618"/>
      <c r="V59" s="520">
        <v>38604.0</v>
      </c>
    </row>
    <row r="60">
      <c r="A60" s="517">
        <f t="shared" si="1"/>
        <v>59</v>
      </c>
      <c r="B60" s="510" t="s">
        <v>22038</v>
      </c>
      <c r="C60" s="518" t="s">
        <v>22091</v>
      </c>
      <c r="D60" s="518" t="s">
        <v>22107</v>
      </c>
      <c r="E60" s="518" t="s">
        <v>22041</v>
      </c>
      <c r="F60" s="518" t="s">
        <v>22093</v>
      </c>
      <c r="G60" s="518" t="s">
        <v>22108</v>
      </c>
      <c r="H60" s="518" t="s">
        <v>22109</v>
      </c>
      <c r="I60" s="859" t="s">
        <v>22110</v>
      </c>
      <c r="J60" s="518" t="s">
        <v>22111</v>
      </c>
      <c r="K60" s="866" t="s">
        <v>22112</v>
      </c>
      <c r="L60" s="867">
        <v>0.0025462962962962965</v>
      </c>
      <c r="M60" s="865" t="s">
        <v>22113</v>
      </c>
      <c r="N60" s="618" t="s">
        <v>21686</v>
      </c>
      <c r="O60" s="518" t="s">
        <v>13908</v>
      </c>
      <c r="P60" s="518" t="s">
        <v>78</v>
      </c>
      <c r="Q60" s="518" t="s">
        <v>15409</v>
      </c>
      <c r="R60" s="518" t="s">
        <v>78</v>
      </c>
      <c r="S60" s="518" t="s">
        <v>13907</v>
      </c>
      <c r="T60" s="518"/>
      <c r="U60" s="618"/>
      <c r="V60" s="520">
        <v>38605.0</v>
      </c>
    </row>
    <row r="61">
      <c r="A61" s="517">
        <f t="shared" si="1"/>
        <v>60</v>
      </c>
      <c r="B61" s="510" t="s">
        <v>22038</v>
      </c>
      <c r="C61" s="518" t="s">
        <v>22091</v>
      </c>
      <c r="D61" s="518" t="s">
        <v>22114</v>
      </c>
      <c r="E61" s="518" t="s">
        <v>22041</v>
      </c>
      <c r="F61" s="518" t="s">
        <v>22093</v>
      </c>
      <c r="G61" s="518" t="s">
        <v>22115</v>
      </c>
      <c r="H61" s="868" t="s">
        <v>22116</v>
      </c>
      <c r="I61" s="859" t="s">
        <v>22117</v>
      </c>
      <c r="J61" s="868" t="s">
        <v>22118</v>
      </c>
      <c r="K61" s="866" t="s">
        <v>22119</v>
      </c>
      <c r="L61" s="867">
        <v>0.004456018518518519</v>
      </c>
      <c r="M61" s="869" t="s">
        <v>22120</v>
      </c>
      <c r="N61" s="618" t="s">
        <v>21686</v>
      </c>
      <c r="O61" s="518" t="s">
        <v>13908</v>
      </c>
      <c r="P61" s="518" t="s">
        <v>78</v>
      </c>
      <c r="Q61" s="518" t="s">
        <v>15409</v>
      </c>
      <c r="R61" s="518" t="s">
        <v>78</v>
      </c>
      <c r="S61" s="518" t="s">
        <v>13907</v>
      </c>
      <c r="T61" s="518"/>
      <c r="U61" s="618"/>
      <c r="V61" s="520">
        <v>38606.0</v>
      </c>
    </row>
    <row r="62">
      <c r="A62" s="527">
        <f t="shared" si="1"/>
        <v>61</v>
      </c>
      <c r="B62" s="596" t="s">
        <v>22038</v>
      </c>
      <c r="C62" s="528" t="s">
        <v>22091</v>
      </c>
      <c r="D62" s="528" t="s">
        <v>22121</v>
      </c>
      <c r="E62" s="528" t="s">
        <v>22041</v>
      </c>
      <c r="F62" s="528" t="s">
        <v>22093</v>
      </c>
      <c r="G62" s="528" t="s">
        <v>22122</v>
      </c>
      <c r="H62" s="528" t="s">
        <v>22123</v>
      </c>
      <c r="I62" s="859" t="s">
        <v>22124</v>
      </c>
      <c r="J62" s="528" t="s">
        <v>22125</v>
      </c>
      <c r="K62" s="884" t="s">
        <v>22126</v>
      </c>
      <c r="L62" s="885">
        <v>0.0030902777777777777</v>
      </c>
      <c r="M62" s="872" t="s">
        <v>22127</v>
      </c>
      <c r="N62" s="664" t="s">
        <v>21686</v>
      </c>
      <c r="O62" s="518" t="s">
        <v>13908</v>
      </c>
      <c r="P62" s="518" t="s">
        <v>78</v>
      </c>
      <c r="Q62" s="518" t="s">
        <v>15409</v>
      </c>
      <c r="R62" s="518" t="s">
        <v>78</v>
      </c>
      <c r="S62" s="518" t="s">
        <v>13907</v>
      </c>
      <c r="T62" s="518"/>
      <c r="U62" s="665"/>
      <c r="V62" s="531">
        <v>38607.0</v>
      </c>
    </row>
    <row r="63">
      <c r="A63" s="537">
        <f t="shared" si="1"/>
        <v>62</v>
      </c>
      <c r="B63" s="510" t="s">
        <v>22038</v>
      </c>
      <c r="C63" s="510" t="s">
        <v>22128</v>
      </c>
      <c r="D63" s="510" t="s">
        <v>22129</v>
      </c>
      <c r="E63" s="510" t="s">
        <v>22041</v>
      </c>
      <c r="F63" s="510" t="s">
        <v>22130</v>
      </c>
      <c r="G63" s="510" t="s">
        <v>22131</v>
      </c>
      <c r="H63" s="510" t="s">
        <v>22132</v>
      </c>
      <c r="I63" s="859" t="s">
        <v>22133</v>
      </c>
      <c r="J63" s="510" t="s">
        <v>22134</v>
      </c>
      <c r="K63" s="874" t="s">
        <v>22135</v>
      </c>
      <c r="L63" s="875">
        <v>0.003576388888888889</v>
      </c>
      <c r="M63" s="862" t="s">
        <v>22136</v>
      </c>
      <c r="N63" s="649" t="s">
        <v>21686</v>
      </c>
      <c r="O63" s="518" t="s">
        <v>13908</v>
      </c>
      <c r="P63" s="518" t="s">
        <v>78</v>
      </c>
      <c r="Q63" s="518" t="s">
        <v>15409</v>
      </c>
      <c r="R63" s="518" t="s">
        <v>78</v>
      </c>
      <c r="S63" s="518" t="s">
        <v>13907</v>
      </c>
      <c r="T63" s="518"/>
      <c r="U63" s="649"/>
      <c r="V63" s="512">
        <v>38611.0</v>
      </c>
    </row>
    <row r="64">
      <c r="A64" s="517">
        <f t="shared" si="1"/>
        <v>63</v>
      </c>
      <c r="B64" s="510" t="s">
        <v>22038</v>
      </c>
      <c r="C64" s="518" t="s">
        <v>22128</v>
      </c>
      <c r="D64" s="518" t="s">
        <v>22137</v>
      </c>
      <c r="E64" s="518" t="s">
        <v>22041</v>
      </c>
      <c r="F64" s="518" t="s">
        <v>22130</v>
      </c>
      <c r="G64" s="518" t="s">
        <v>22138</v>
      </c>
      <c r="H64" s="518" t="s">
        <v>22139</v>
      </c>
      <c r="I64" s="859" t="s">
        <v>22140</v>
      </c>
      <c r="J64" s="518" t="s">
        <v>22141</v>
      </c>
      <c r="K64" s="866" t="s">
        <v>22142</v>
      </c>
      <c r="L64" s="867">
        <v>0.0038541666666666668</v>
      </c>
      <c r="M64" s="865" t="s">
        <v>22143</v>
      </c>
      <c r="N64" s="618" t="s">
        <v>21686</v>
      </c>
      <c r="O64" s="518" t="s">
        <v>13908</v>
      </c>
      <c r="P64" s="518" t="s">
        <v>78</v>
      </c>
      <c r="Q64" s="518" t="s">
        <v>15409</v>
      </c>
      <c r="R64" s="518" t="s">
        <v>78</v>
      </c>
      <c r="S64" s="518" t="s">
        <v>13907</v>
      </c>
      <c r="T64" s="518"/>
      <c r="U64" s="618"/>
      <c r="V64" s="520">
        <v>38612.0</v>
      </c>
    </row>
    <row r="65">
      <c r="A65" s="527">
        <f t="shared" si="1"/>
        <v>64</v>
      </c>
      <c r="B65" s="596" t="s">
        <v>22038</v>
      </c>
      <c r="C65" s="528" t="s">
        <v>22128</v>
      </c>
      <c r="D65" s="528" t="s">
        <v>22144</v>
      </c>
      <c r="E65" s="528" t="s">
        <v>22041</v>
      </c>
      <c r="F65" s="528" t="s">
        <v>22130</v>
      </c>
      <c r="G65" s="528" t="s">
        <v>22145</v>
      </c>
      <c r="H65" s="528" t="s">
        <v>22146</v>
      </c>
      <c r="I65" s="859" t="s">
        <v>22147</v>
      </c>
      <c r="J65" s="528" t="s">
        <v>22148</v>
      </c>
      <c r="K65" s="884" t="s">
        <v>22149</v>
      </c>
      <c r="L65" s="885">
        <v>0.003287037037037037</v>
      </c>
      <c r="M65" s="872" t="s">
        <v>22150</v>
      </c>
      <c r="N65" s="664" t="s">
        <v>21686</v>
      </c>
      <c r="O65" s="518" t="s">
        <v>13908</v>
      </c>
      <c r="P65" s="518" t="s">
        <v>78</v>
      </c>
      <c r="Q65" s="518" t="s">
        <v>15409</v>
      </c>
      <c r="R65" s="518" t="s">
        <v>78</v>
      </c>
      <c r="S65" s="518" t="s">
        <v>13907</v>
      </c>
      <c r="T65" s="518"/>
      <c r="U65" s="665"/>
      <c r="V65" s="531">
        <v>38613.0</v>
      </c>
    </row>
    <row r="66">
      <c r="A66" s="537">
        <f t="shared" si="1"/>
        <v>65</v>
      </c>
      <c r="B66" s="510" t="s">
        <v>22151</v>
      </c>
      <c r="C66" s="510" t="s">
        <v>22152</v>
      </c>
      <c r="D66" s="510" t="s">
        <v>22153</v>
      </c>
      <c r="E66" s="510" t="s">
        <v>22154</v>
      </c>
      <c r="F66" s="510" t="s">
        <v>22155</v>
      </c>
      <c r="G66" s="510" t="s">
        <v>22155</v>
      </c>
      <c r="H66" s="510" t="s">
        <v>22156</v>
      </c>
      <c r="I66" s="859" t="s">
        <v>22157</v>
      </c>
      <c r="J66" s="510" t="s">
        <v>22158</v>
      </c>
      <c r="K66" s="874" t="s">
        <v>22159</v>
      </c>
      <c r="L66" s="875">
        <v>0.004826388888888889</v>
      </c>
      <c r="M66" s="862" t="s">
        <v>22160</v>
      </c>
      <c r="N66" s="649" t="s">
        <v>21686</v>
      </c>
      <c r="O66" s="518" t="s">
        <v>13908</v>
      </c>
      <c r="P66" s="518" t="s">
        <v>78</v>
      </c>
      <c r="Q66" s="518" t="s">
        <v>15409</v>
      </c>
      <c r="R66" s="518" t="s">
        <v>78</v>
      </c>
      <c r="S66" s="518" t="s">
        <v>13907</v>
      </c>
      <c r="T66" s="518"/>
      <c r="U66" s="649"/>
      <c r="V66" s="512">
        <v>38615.0</v>
      </c>
    </row>
    <row r="67">
      <c r="A67" s="517">
        <f t="shared" si="1"/>
        <v>66</v>
      </c>
      <c r="B67" s="510" t="s">
        <v>22151</v>
      </c>
      <c r="C67" s="518" t="s">
        <v>22152</v>
      </c>
      <c r="D67" s="518" t="s">
        <v>22161</v>
      </c>
      <c r="E67" s="518" t="s">
        <v>22154</v>
      </c>
      <c r="F67" s="518" t="s">
        <v>22155</v>
      </c>
      <c r="G67" s="518" t="s">
        <v>22162</v>
      </c>
      <c r="H67" s="518" t="s">
        <v>22163</v>
      </c>
      <c r="I67" s="859" t="s">
        <v>22164</v>
      </c>
      <c r="J67" s="518" t="s">
        <v>22165</v>
      </c>
      <c r="K67" s="866" t="s">
        <v>22166</v>
      </c>
      <c r="L67" s="867">
        <v>0.002662037037037037</v>
      </c>
      <c r="M67" s="865" t="s">
        <v>22167</v>
      </c>
      <c r="N67" s="618" t="s">
        <v>21686</v>
      </c>
      <c r="O67" s="518" t="s">
        <v>13908</v>
      </c>
      <c r="P67" s="518" t="s">
        <v>78</v>
      </c>
      <c r="Q67" s="518" t="s">
        <v>15409</v>
      </c>
      <c r="R67" s="518" t="s">
        <v>78</v>
      </c>
      <c r="S67" s="518" t="s">
        <v>13907</v>
      </c>
      <c r="T67" s="518"/>
      <c r="U67" s="618"/>
      <c r="V67" s="520">
        <v>38616.0</v>
      </c>
    </row>
    <row r="68">
      <c r="A68" s="517">
        <f t="shared" si="1"/>
        <v>67</v>
      </c>
      <c r="B68" s="510" t="s">
        <v>22151</v>
      </c>
      <c r="C68" s="518" t="s">
        <v>22152</v>
      </c>
      <c r="D68" s="518" t="s">
        <v>22168</v>
      </c>
      <c r="E68" s="518" t="s">
        <v>22154</v>
      </c>
      <c r="F68" s="518" t="s">
        <v>22155</v>
      </c>
      <c r="G68" s="518" t="s">
        <v>22169</v>
      </c>
      <c r="H68" s="518" t="s">
        <v>22170</v>
      </c>
      <c r="I68" s="859" t="s">
        <v>22171</v>
      </c>
      <c r="J68" s="518" t="s">
        <v>22172</v>
      </c>
      <c r="K68" s="866" t="s">
        <v>22173</v>
      </c>
      <c r="L68" s="867">
        <v>0.0027083333333333334</v>
      </c>
      <c r="M68" s="865" t="s">
        <v>22174</v>
      </c>
      <c r="N68" s="618" t="s">
        <v>21686</v>
      </c>
      <c r="O68" s="518" t="s">
        <v>13908</v>
      </c>
      <c r="P68" s="518" t="s">
        <v>78</v>
      </c>
      <c r="Q68" s="518" t="s">
        <v>15409</v>
      </c>
      <c r="R68" s="518" t="s">
        <v>78</v>
      </c>
      <c r="S68" s="518" t="s">
        <v>13907</v>
      </c>
      <c r="T68" s="518"/>
      <c r="U68" s="618"/>
      <c r="V68" s="520">
        <v>38619.0</v>
      </c>
    </row>
    <row r="69">
      <c r="A69" s="517">
        <f t="shared" si="1"/>
        <v>68</v>
      </c>
      <c r="B69" s="510" t="s">
        <v>22151</v>
      </c>
      <c r="C69" s="518" t="s">
        <v>22152</v>
      </c>
      <c r="D69" s="518" t="s">
        <v>22175</v>
      </c>
      <c r="E69" s="518" t="s">
        <v>22154</v>
      </c>
      <c r="F69" s="518" t="s">
        <v>22155</v>
      </c>
      <c r="G69" s="518" t="s">
        <v>22176</v>
      </c>
      <c r="H69" s="518" t="s">
        <v>22177</v>
      </c>
      <c r="I69" s="859" t="s">
        <v>22178</v>
      </c>
      <c r="J69" s="518" t="s">
        <v>22179</v>
      </c>
      <c r="K69" s="866" t="s">
        <v>22180</v>
      </c>
      <c r="L69" s="867">
        <v>0.0028125</v>
      </c>
      <c r="M69" s="865" t="s">
        <v>22181</v>
      </c>
      <c r="N69" s="618" t="s">
        <v>21686</v>
      </c>
      <c r="O69" s="518" t="s">
        <v>13908</v>
      </c>
      <c r="P69" s="518" t="s">
        <v>78</v>
      </c>
      <c r="Q69" s="518" t="s">
        <v>15409</v>
      </c>
      <c r="R69" s="518" t="s">
        <v>78</v>
      </c>
      <c r="S69" s="518" t="s">
        <v>13907</v>
      </c>
      <c r="T69" s="518"/>
      <c r="U69" s="618"/>
      <c r="V69" s="520">
        <v>38621.0</v>
      </c>
    </row>
    <row r="70">
      <c r="A70" s="527">
        <f t="shared" si="1"/>
        <v>69</v>
      </c>
      <c r="B70" s="596" t="s">
        <v>22151</v>
      </c>
      <c r="C70" s="528" t="s">
        <v>22152</v>
      </c>
      <c r="D70" s="528" t="s">
        <v>22182</v>
      </c>
      <c r="E70" s="528" t="s">
        <v>22154</v>
      </c>
      <c r="F70" s="528" t="s">
        <v>22155</v>
      </c>
      <c r="G70" s="528" t="s">
        <v>22183</v>
      </c>
      <c r="H70" s="528" t="s">
        <v>22184</v>
      </c>
      <c r="I70" s="859" t="s">
        <v>22185</v>
      </c>
      <c r="J70" s="528" t="s">
        <v>22186</v>
      </c>
      <c r="K70" s="884" t="s">
        <v>22187</v>
      </c>
      <c r="L70" s="885">
        <v>0.0024421296296296296</v>
      </c>
      <c r="M70" s="872" t="s">
        <v>22188</v>
      </c>
      <c r="N70" s="664" t="s">
        <v>21686</v>
      </c>
      <c r="O70" s="518" t="s">
        <v>13908</v>
      </c>
      <c r="P70" s="518" t="s">
        <v>78</v>
      </c>
      <c r="Q70" s="518" t="s">
        <v>15409</v>
      </c>
      <c r="R70" s="518" t="s">
        <v>78</v>
      </c>
      <c r="S70" s="518" t="s">
        <v>13907</v>
      </c>
      <c r="T70" s="518"/>
      <c r="U70" s="665"/>
      <c r="V70" s="531">
        <v>38622.0</v>
      </c>
    </row>
    <row r="71">
      <c r="A71" s="537">
        <f t="shared" si="1"/>
        <v>70</v>
      </c>
      <c r="B71" s="510" t="s">
        <v>22151</v>
      </c>
      <c r="C71" s="510" t="s">
        <v>22189</v>
      </c>
      <c r="D71" s="510" t="s">
        <v>22190</v>
      </c>
      <c r="E71" s="510" t="s">
        <v>22154</v>
      </c>
      <c r="F71" s="510" t="s">
        <v>22191</v>
      </c>
      <c r="G71" s="510" t="s">
        <v>22192</v>
      </c>
      <c r="H71" s="510" t="s">
        <v>22193</v>
      </c>
      <c r="I71" s="859" t="s">
        <v>22194</v>
      </c>
      <c r="J71" s="510" t="s">
        <v>22195</v>
      </c>
      <c r="K71" s="860" t="s">
        <v>22196</v>
      </c>
      <c r="L71" s="861">
        <v>0.0030671296296296297</v>
      </c>
      <c r="M71" s="862" t="s">
        <v>22197</v>
      </c>
      <c r="N71" s="649" t="s">
        <v>21686</v>
      </c>
      <c r="O71" s="518" t="s">
        <v>13908</v>
      </c>
      <c r="P71" s="518" t="s">
        <v>78</v>
      </c>
      <c r="Q71" s="518" t="s">
        <v>15409</v>
      </c>
      <c r="R71" s="518" t="s">
        <v>78</v>
      </c>
      <c r="S71" s="518" t="s">
        <v>13907</v>
      </c>
      <c r="T71" s="518"/>
      <c r="U71" s="649"/>
      <c r="V71" s="512">
        <v>38624.0</v>
      </c>
    </row>
    <row r="72">
      <c r="A72" s="517">
        <f t="shared" si="1"/>
        <v>71</v>
      </c>
      <c r="B72" s="510" t="s">
        <v>22151</v>
      </c>
      <c r="C72" s="518" t="s">
        <v>22189</v>
      </c>
      <c r="D72" s="518" t="s">
        <v>22198</v>
      </c>
      <c r="E72" s="518" t="s">
        <v>22154</v>
      </c>
      <c r="F72" s="518" t="s">
        <v>22191</v>
      </c>
      <c r="G72" s="518" t="s">
        <v>22199</v>
      </c>
      <c r="H72" s="518" t="s">
        <v>22200</v>
      </c>
      <c r="I72" s="859" t="s">
        <v>22201</v>
      </c>
      <c r="J72" s="518" t="s">
        <v>22202</v>
      </c>
      <c r="K72" s="866" t="s">
        <v>22203</v>
      </c>
      <c r="L72" s="867">
        <v>0.0028819444444444444</v>
      </c>
      <c r="M72" s="865" t="s">
        <v>22204</v>
      </c>
      <c r="N72" s="618" t="s">
        <v>21686</v>
      </c>
      <c r="O72" s="518" t="s">
        <v>13908</v>
      </c>
      <c r="P72" s="518" t="s">
        <v>78</v>
      </c>
      <c r="Q72" s="518" t="s">
        <v>15409</v>
      </c>
      <c r="R72" s="518" t="s">
        <v>78</v>
      </c>
      <c r="S72" s="518" t="s">
        <v>13907</v>
      </c>
      <c r="T72" s="518"/>
      <c r="U72" s="618"/>
      <c r="V72" s="520">
        <v>38625.0</v>
      </c>
    </row>
    <row r="73">
      <c r="A73" s="517">
        <f t="shared" si="1"/>
        <v>72</v>
      </c>
      <c r="B73" s="510" t="s">
        <v>22151</v>
      </c>
      <c r="C73" s="518" t="s">
        <v>22189</v>
      </c>
      <c r="D73" s="518" t="s">
        <v>22205</v>
      </c>
      <c r="E73" s="518" t="s">
        <v>22154</v>
      </c>
      <c r="F73" s="518" t="s">
        <v>22191</v>
      </c>
      <c r="G73" s="518" t="s">
        <v>22206</v>
      </c>
      <c r="H73" s="518" t="s">
        <v>22207</v>
      </c>
      <c r="I73" s="859" t="s">
        <v>22208</v>
      </c>
      <c r="J73" s="518" t="s">
        <v>22209</v>
      </c>
      <c r="K73" s="863" t="s">
        <v>22210</v>
      </c>
      <c r="L73" s="864">
        <v>0.002766203703703704</v>
      </c>
      <c r="M73" s="865" t="s">
        <v>22211</v>
      </c>
      <c r="N73" s="618" t="s">
        <v>21686</v>
      </c>
      <c r="O73" s="518" t="s">
        <v>13908</v>
      </c>
      <c r="P73" s="518" t="s">
        <v>78</v>
      </c>
      <c r="Q73" s="518" t="s">
        <v>15409</v>
      </c>
      <c r="R73" s="518" t="s">
        <v>78</v>
      </c>
      <c r="S73" s="518" t="s">
        <v>13907</v>
      </c>
      <c r="T73" s="518"/>
      <c r="U73" s="618"/>
      <c r="V73" s="520">
        <v>38626.0</v>
      </c>
    </row>
    <row r="74">
      <c r="A74" s="527">
        <f t="shared" si="1"/>
        <v>73</v>
      </c>
      <c r="B74" s="596" t="s">
        <v>22151</v>
      </c>
      <c r="C74" s="528" t="s">
        <v>22189</v>
      </c>
      <c r="D74" s="528" t="s">
        <v>22212</v>
      </c>
      <c r="E74" s="528" t="s">
        <v>22213</v>
      </c>
      <c r="F74" s="528" t="s">
        <v>22191</v>
      </c>
      <c r="G74" s="528" t="s">
        <v>22214</v>
      </c>
      <c r="H74" s="528" t="s">
        <v>22215</v>
      </c>
      <c r="I74" s="859" t="s">
        <v>22216</v>
      </c>
      <c r="J74" s="528" t="s">
        <v>22217</v>
      </c>
      <c r="K74" s="884" t="s">
        <v>22218</v>
      </c>
      <c r="L74" s="885">
        <v>0.002627314814814815</v>
      </c>
      <c r="M74" s="872" t="s">
        <v>22219</v>
      </c>
      <c r="N74" s="664" t="s">
        <v>21686</v>
      </c>
      <c r="O74" s="518" t="s">
        <v>13908</v>
      </c>
      <c r="P74" s="518" t="s">
        <v>78</v>
      </c>
      <c r="Q74" s="518" t="s">
        <v>15409</v>
      </c>
      <c r="R74" s="518" t="s">
        <v>78</v>
      </c>
      <c r="S74" s="518" t="s">
        <v>13907</v>
      </c>
      <c r="T74" s="518"/>
      <c r="U74" s="665"/>
      <c r="V74" s="531">
        <v>38627.0</v>
      </c>
    </row>
    <row r="75">
      <c r="A75" s="537">
        <f t="shared" si="1"/>
        <v>74</v>
      </c>
      <c r="B75" s="510" t="s">
        <v>22220</v>
      </c>
      <c r="C75" s="510" t="s">
        <v>22221</v>
      </c>
      <c r="D75" s="510" t="s">
        <v>22222</v>
      </c>
      <c r="E75" s="510" t="s">
        <v>22223</v>
      </c>
      <c r="F75" s="510" t="s">
        <v>22224</v>
      </c>
      <c r="G75" s="510" t="s">
        <v>22225</v>
      </c>
      <c r="H75" s="510" t="s">
        <v>22226</v>
      </c>
      <c r="I75" s="859" t="s">
        <v>22227</v>
      </c>
      <c r="J75" s="510" t="s">
        <v>22228</v>
      </c>
      <c r="K75" s="860" t="s">
        <v>22229</v>
      </c>
      <c r="L75" s="861">
        <v>0.004780092592592593</v>
      </c>
      <c r="M75" s="862" t="s">
        <v>22230</v>
      </c>
      <c r="N75" s="649" t="s">
        <v>21686</v>
      </c>
      <c r="O75" s="518" t="s">
        <v>13908</v>
      </c>
      <c r="P75" s="518" t="s">
        <v>78</v>
      </c>
      <c r="Q75" s="518" t="s">
        <v>15409</v>
      </c>
      <c r="R75" s="518" t="s">
        <v>78</v>
      </c>
      <c r="S75" s="518" t="s">
        <v>13907</v>
      </c>
      <c r="T75" s="518"/>
      <c r="U75" s="649"/>
      <c r="V75" s="512">
        <v>38629.0</v>
      </c>
    </row>
    <row r="76">
      <c r="A76" s="517">
        <f t="shared" si="1"/>
        <v>75</v>
      </c>
      <c r="B76" s="510" t="s">
        <v>22220</v>
      </c>
      <c r="C76" s="518" t="s">
        <v>22221</v>
      </c>
      <c r="D76" s="518" t="s">
        <v>22231</v>
      </c>
      <c r="E76" s="518" t="s">
        <v>22223</v>
      </c>
      <c r="F76" s="518" t="s">
        <v>22224</v>
      </c>
      <c r="G76" s="518" t="s">
        <v>22232</v>
      </c>
      <c r="H76" s="518" t="s">
        <v>22233</v>
      </c>
      <c r="I76" s="859" t="s">
        <v>22234</v>
      </c>
      <c r="J76" s="518" t="s">
        <v>22235</v>
      </c>
      <c r="K76" s="863" t="s">
        <v>22236</v>
      </c>
      <c r="L76" s="864">
        <v>0.00625</v>
      </c>
      <c r="M76" s="865" t="s">
        <v>22237</v>
      </c>
      <c r="N76" s="618" t="s">
        <v>21686</v>
      </c>
      <c r="O76" s="518" t="s">
        <v>13908</v>
      </c>
      <c r="P76" s="518" t="s">
        <v>78</v>
      </c>
      <c r="Q76" s="518" t="s">
        <v>15409</v>
      </c>
      <c r="R76" s="518" t="s">
        <v>78</v>
      </c>
      <c r="S76" s="518" t="s">
        <v>13907</v>
      </c>
      <c r="T76" s="518"/>
      <c r="U76" s="618"/>
      <c r="V76" s="520">
        <v>38630.0</v>
      </c>
    </row>
    <row r="77">
      <c r="A77" s="517">
        <f t="shared" si="1"/>
        <v>76</v>
      </c>
      <c r="B77" s="510" t="s">
        <v>22220</v>
      </c>
      <c r="C77" s="518" t="s">
        <v>22221</v>
      </c>
      <c r="D77" s="518" t="s">
        <v>22238</v>
      </c>
      <c r="E77" s="518" t="s">
        <v>22223</v>
      </c>
      <c r="F77" s="518" t="s">
        <v>22224</v>
      </c>
      <c r="G77" s="518" t="s">
        <v>22239</v>
      </c>
      <c r="H77" s="518" t="s">
        <v>22240</v>
      </c>
      <c r="I77" s="859" t="s">
        <v>22241</v>
      </c>
      <c r="J77" s="518" t="s">
        <v>22242</v>
      </c>
      <c r="K77" s="863" t="s">
        <v>22243</v>
      </c>
      <c r="L77" s="864">
        <v>0.004375</v>
      </c>
      <c r="M77" s="865" t="s">
        <v>22244</v>
      </c>
      <c r="N77" s="618" t="s">
        <v>21686</v>
      </c>
      <c r="O77" s="518" t="s">
        <v>13908</v>
      </c>
      <c r="P77" s="518" t="s">
        <v>78</v>
      </c>
      <c r="Q77" s="518" t="s">
        <v>15409</v>
      </c>
      <c r="R77" s="518" t="s">
        <v>78</v>
      </c>
      <c r="S77" s="518" t="s">
        <v>13907</v>
      </c>
      <c r="T77" s="518"/>
      <c r="U77" s="618"/>
      <c r="V77" s="520">
        <v>38632.0</v>
      </c>
    </row>
    <row r="78">
      <c r="A78" s="517">
        <f t="shared" si="1"/>
        <v>77</v>
      </c>
      <c r="B78" s="510" t="s">
        <v>22220</v>
      </c>
      <c r="C78" s="518" t="s">
        <v>22221</v>
      </c>
      <c r="D78" s="518" t="s">
        <v>22245</v>
      </c>
      <c r="E78" s="518" t="s">
        <v>22223</v>
      </c>
      <c r="F78" s="518" t="s">
        <v>22224</v>
      </c>
      <c r="G78" s="518" t="s">
        <v>22246</v>
      </c>
      <c r="H78" s="518" t="s">
        <v>22240</v>
      </c>
      <c r="I78" s="859" t="s">
        <v>22241</v>
      </c>
      <c r="J78" s="518" t="s">
        <v>22247</v>
      </c>
      <c r="K78" s="863" t="s">
        <v>22248</v>
      </c>
      <c r="L78" s="864">
        <v>0.005277777777777778</v>
      </c>
      <c r="M78" s="865" t="s">
        <v>22249</v>
      </c>
      <c r="N78" s="618" t="s">
        <v>21686</v>
      </c>
      <c r="O78" s="518" t="s">
        <v>13908</v>
      </c>
      <c r="P78" s="518" t="s">
        <v>78</v>
      </c>
      <c r="Q78" s="518" t="s">
        <v>15409</v>
      </c>
      <c r="R78" s="518" t="s">
        <v>78</v>
      </c>
      <c r="S78" s="518" t="s">
        <v>13907</v>
      </c>
      <c r="T78" s="518"/>
      <c r="U78" s="618"/>
      <c r="V78" s="520">
        <v>38633.0</v>
      </c>
    </row>
    <row r="79">
      <c r="A79" s="517">
        <f t="shared" si="1"/>
        <v>78</v>
      </c>
      <c r="B79" s="510" t="s">
        <v>22220</v>
      </c>
      <c r="C79" s="518" t="s">
        <v>22221</v>
      </c>
      <c r="D79" s="518" t="s">
        <v>22250</v>
      </c>
      <c r="E79" s="518" t="s">
        <v>22223</v>
      </c>
      <c r="F79" s="518" t="s">
        <v>22224</v>
      </c>
      <c r="G79" s="518" t="s">
        <v>22251</v>
      </c>
      <c r="H79" s="518" t="s">
        <v>22252</v>
      </c>
      <c r="I79" s="859" t="s">
        <v>22253</v>
      </c>
      <c r="J79" s="518" t="s">
        <v>22254</v>
      </c>
      <c r="K79" s="863" t="s">
        <v>22255</v>
      </c>
      <c r="L79" s="864">
        <v>0.006006944444444444</v>
      </c>
      <c r="M79" s="865" t="s">
        <v>22256</v>
      </c>
      <c r="N79" s="618" t="s">
        <v>21686</v>
      </c>
      <c r="O79" s="518" t="s">
        <v>13908</v>
      </c>
      <c r="P79" s="518" t="s">
        <v>78</v>
      </c>
      <c r="Q79" s="518" t="s">
        <v>15409</v>
      </c>
      <c r="R79" s="518" t="s">
        <v>78</v>
      </c>
      <c r="S79" s="518" t="s">
        <v>13907</v>
      </c>
      <c r="T79" s="518"/>
      <c r="U79" s="618"/>
      <c r="V79" s="520">
        <v>38643.0</v>
      </c>
    </row>
    <row r="80">
      <c r="A80" s="517">
        <f t="shared" si="1"/>
        <v>79</v>
      </c>
      <c r="B80" s="510" t="s">
        <v>22220</v>
      </c>
      <c r="C80" s="518" t="s">
        <v>22221</v>
      </c>
      <c r="D80" s="518" t="s">
        <v>22257</v>
      </c>
      <c r="E80" s="518" t="s">
        <v>22223</v>
      </c>
      <c r="F80" s="518" t="s">
        <v>22224</v>
      </c>
      <c r="G80" s="518" t="s">
        <v>22258</v>
      </c>
      <c r="H80" s="518" t="s">
        <v>22259</v>
      </c>
      <c r="I80" s="859" t="s">
        <v>22260</v>
      </c>
      <c r="J80" s="518" t="s">
        <v>22261</v>
      </c>
      <c r="K80" s="863" t="s">
        <v>22262</v>
      </c>
      <c r="L80" s="864">
        <v>0.002673611111111111</v>
      </c>
      <c r="M80" s="865" t="s">
        <v>22263</v>
      </c>
      <c r="N80" s="618" t="s">
        <v>21686</v>
      </c>
      <c r="O80" s="518" t="s">
        <v>13908</v>
      </c>
      <c r="P80" s="518" t="s">
        <v>78</v>
      </c>
      <c r="Q80" s="518" t="s">
        <v>15409</v>
      </c>
      <c r="R80" s="518" t="s">
        <v>78</v>
      </c>
      <c r="S80" s="518" t="s">
        <v>13907</v>
      </c>
      <c r="T80" s="518"/>
      <c r="U80" s="618"/>
      <c r="V80" s="520">
        <v>38644.0</v>
      </c>
    </row>
    <row r="81">
      <c r="A81" s="527">
        <f t="shared" si="1"/>
        <v>80</v>
      </c>
      <c r="B81" s="596" t="s">
        <v>22220</v>
      </c>
      <c r="C81" s="528" t="s">
        <v>22221</v>
      </c>
      <c r="D81" s="528" t="s">
        <v>22264</v>
      </c>
      <c r="E81" s="528" t="s">
        <v>22223</v>
      </c>
      <c r="F81" s="528" t="s">
        <v>22224</v>
      </c>
      <c r="G81" s="528" t="s">
        <v>22265</v>
      </c>
      <c r="H81" s="528" t="s">
        <v>22266</v>
      </c>
      <c r="I81" s="859" t="s">
        <v>22267</v>
      </c>
      <c r="J81" s="528" t="s">
        <v>22268</v>
      </c>
      <c r="K81" s="870" t="s">
        <v>22269</v>
      </c>
      <c r="L81" s="871">
        <v>0.005358796296296296</v>
      </c>
      <c r="M81" s="872" t="s">
        <v>22270</v>
      </c>
      <c r="N81" s="664" t="s">
        <v>21686</v>
      </c>
      <c r="O81" s="518" t="s">
        <v>13908</v>
      </c>
      <c r="P81" s="518" t="s">
        <v>78</v>
      </c>
      <c r="Q81" s="518" t="s">
        <v>15409</v>
      </c>
      <c r="R81" s="518" t="s">
        <v>78</v>
      </c>
      <c r="S81" s="518" t="s">
        <v>13907</v>
      </c>
      <c r="T81" s="518"/>
      <c r="U81" s="665"/>
      <c r="V81" s="531">
        <v>38645.0</v>
      </c>
    </row>
    <row r="82">
      <c r="A82" s="537">
        <f t="shared" si="1"/>
        <v>81</v>
      </c>
      <c r="B82" s="510" t="s">
        <v>22220</v>
      </c>
      <c r="C82" s="510" t="s">
        <v>22271</v>
      </c>
      <c r="D82" s="510" t="s">
        <v>22272</v>
      </c>
      <c r="E82" s="510" t="s">
        <v>22223</v>
      </c>
      <c r="F82" s="510" t="s">
        <v>22273</v>
      </c>
      <c r="G82" s="510" t="s">
        <v>22274</v>
      </c>
      <c r="H82" s="510" t="s">
        <v>22275</v>
      </c>
      <c r="I82" s="859" t="s">
        <v>22276</v>
      </c>
      <c r="J82" s="510" t="s">
        <v>22277</v>
      </c>
      <c r="K82" s="860" t="s">
        <v>22278</v>
      </c>
      <c r="L82" s="861">
        <v>0.005150462962962963</v>
      </c>
      <c r="M82" s="862" t="s">
        <v>22279</v>
      </c>
      <c r="N82" s="649" t="s">
        <v>21686</v>
      </c>
      <c r="O82" s="518" t="s">
        <v>13908</v>
      </c>
      <c r="P82" s="518" t="s">
        <v>78</v>
      </c>
      <c r="Q82" s="518" t="s">
        <v>15409</v>
      </c>
      <c r="R82" s="518" t="s">
        <v>78</v>
      </c>
      <c r="S82" s="518" t="s">
        <v>13907</v>
      </c>
      <c r="T82" s="518"/>
      <c r="U82" s="649"/>
      <c r="V82" s="512">
        <v>38648.0</v>
      </c>
    </row>
    <row r="83">
      <c r="A83" s="517">
        <f t="shared" si="1"/>
        <v>82</v>
      </c>
      <c r="B83" s="510" t="s">
        <v>22220</v>
      </c>
      <c r="C83" s="518" t="s">
        <v>22271</v>
      </c>
      <c r="D83" s="518" t="s">
        <v>22280</v>
      </c>
      <c r="E83" s="518" t="s">
        <v>22223</v>
      </c>
      <c r="F83" s="518" t="s">
        <v>22273</v>
      </c>
      <c r="G83" s="518" t="s">
        <v>22281</v>
      </c>
      <c r="H83" s="518" t="s">
        <v>22282</v>
      </c>
      <c r="I83" s="859" t="s">
        <v>22283</v>
      </c>
      <c r="J83" s="518" t="s">
        <v>22284</v>
      </c>
      <c r="K83" s="863" t="s">
        <v>22285</v>
      </c>
      <c r="L83" s="864">
        <v>0.004722222222222222</v>
      </c>
      <c r="M83" s="865" t="s">
        <v>22286</v>
      </c>
      <c r="N83" s="618" t="s">
        <v>21686</v>
      </c>
      <c r="O83" s="518" t="s">
        <v>13908</v>
      </c>
      <c r="P83" s="518" t="s">
        <v>78</v>
      </c>
      <c r="Q83" s="518" t="s">
        <v>15409</v>
      </c>
      <c r="R83" s="518" t="s">
        <v>78</v>
      </c>
      <c r="S83" s="518" t="s">
        <v>13907</v>
      </c>
      <c r="T83" s="518"/>
      <c r="U83" s="618"/>
      <c r="V83" s="520">
        <v>38649.0</v>
      </c>
    </row>
    <row r="84">
      <c r="A84" s="517">
        <f t="shared" si="1"/>
        <v>83</v>
      </c>
      <c r="B84" s="510" t="s">
        <v>22220</v>
      </c>
      <c r="C84" s="518" t="s">
        <v>22271</v>
      </c>
      <c r="D84" s="518" t="s">
        <v>22287</v>
      </c>
      <c r="E84" s="518" t="s">
        <v>22223</v>
      </c>
      <c r="F84" s="518" t="s">
        <v>22273</v>
      </c>
      <c r="G84" s="518" t="s">
        <v>22288</v>
      </c>
      <c r="H84" s="518" t="s">
        <v>22289</v>
      </c>
      <c r="I84" s="859" t="s">
        <v>22290</v>
      </c>
      <c r="J84" s="518" t="s">
        <v>22291</v>
      </c>
      <c r="K84" s="863" t="s">
        <v>22292</v>
      </c>
      <c r="L84" s="864">
        <v>0.00636574074074074</v>
      </c>
      <c r="M84" s="865" t="s">
        <v>22293</v>
      </c>
      <c r="N84" s="618" t="s">
        <v>21686</v>
      </c>
      <c r="O84" s="518" t="s">
        <v>13908</v>
      </c>
      <c r="P84" s="518" t="s">
        <v>78</v>
      </c>
      <c r="Q84" s="518" t="s">
        <v>15409</v>
      </c>
      <c r="R84" s="518" t="s">
        <v>78</v>
      </c>
      <c r="S84" s="518" t="s">
        <v>13907</v>
      </c>
      <c r="T84" s="518"/>
      <c r="U84" s="618"/>
      <c r="V84" s="520">
        <v>38650.0</v>
      </c>
    </row>
    <row r="85">
      <c r="A85" s="517">
        <f t="shared" si="1"/>
        <v>84</v>
      </c>
      <c r="B85" s="510" t="s">
        <v>22220</v>
      </c>
      <c r="C85" s="518" t="s">
        <v>22271</v>
      </c>
      <c r="D85" s="518" t="s">
        <v>22294</v>
      </c>
      <c r="E85" s="518" t="s">
        <v>22223</v>
      </c>
      <c r="F85" s="518" t="s">
        <v>22273</v>
      </c>
      <c r="G85" s="518" t="s">
        <v>22295</v>
      </c>
      <c r="H85" s="518" t="s">
        <v>22296</v>
      </c>
      <c r="I85" s="859" t="s">
        <v>22297</v>
      </c>
      <c r="J85" s="518" t="s">
        <v>22298</v>
      </c>
      <c r="K85" s="866" t="s">
        <v>22299</v>
      </c>
      <c r="L85" s="867">
        <v>0.003449074074074074</v>
      </c>
      <c r="M85" s="865" t="s">
        <v>22300</v>
      </c>
      <c r="N85" s="618" t="s">
        <v>21686</v>
      </c>
      <c r="O85" s="518" t="s">
        <v>13908</v>
      </c>
      <c r="P85" s="518" t="s">
        <v>78</v>
      </c>
      <c r="Q85" s="518" t="s">
        <v>15409</v>
      </c>
      <c r="R85" s="518" t="s">
        <v>78</v>
      </c>
      <c r="S85" s="518" t="s">
        <v>13907</v>
      </c>
      <c r="T85" s="518"/>
      <c r="U85" s="618"/>
      <c r="V85" s="520">
        <v>38653.0</v>
      </c>
    </row>
    <row r="86">
      <c r="A86" s="517">
        <f t="shared" si="1"/>
        <v>85</v>
      </c>
      <c r="B86" s="510" t="s">
        <v>22220</v>
      </c>
      <c r="C86" s="518" t="s">
        <v>22271</v>
      </c>
      <c r="D86" s="518" t="s">
        <v>22301</v>
      </c>
      <c r="E86" s="518" t="s">
        <v>22223</v>
      </c>
      <c r="F86" s="518" t="s">
        <v>22273</v>
      </c>
      <c r="G86" s="518" t="s">
        <v>22302</v>
      </c>
      <c r="H86" s="518" t="s">
        <v>22303</v>
      </c>
      <c r="I86" s="859" t="s">
        <v>22304</v>
      </c>
      <c r="J86" s="518" t="s">
        <v>22305</v>
      </c>
      <c r="K86" s="863" t="s">
        <v>22306</v>
      </c>
      <c r="L86" s="864">
        <v>0.0030208333333333333</v>
      </c>
      <c r="M86" s="865" t="s">
        <v>22307</v>
      </c>
      <c r="N86" s="618" t="s">
        <v>21686</v>
      </c>
      <c r="O86" s="518" t="s">
        <v>13908</v>
      </c>
      <c r="P86" s="518" t="s">
        <v>78</v>
      </c>
      <c r="Q86" s="518" t="s">
        <v>15409</v>
      </c>
      <c r="R86" s="518" t="s">
        <v>78</v>
      </c>
      <c r="S86" s="518" t="s">
        <v>13907</v>
      </c>
      <c r="T86" s="518"/>
      <c r="U86" s="618"/>
      <c r="V86" s="520">
        <v>38654.0</v>
      </c>
    </row>
    <row r="87">
      <c r="A87" s="517">
        <f t="shared" si="1"/>
        <v>86</v>
      </c>
      <c r="B87" s="510" t="s">
        <v>22220</v>
      </c>
      <c r="C87" s="518" t="s">
        <v>22271</v>
      </c>
      <c r="D87" s="518" t="s">
        <v>22308</v>
      </c>
      <c r="E87" s="518" t="s">
        <v>22223</v>
      </c>
      <c r="F87" s="518" t="s">
        <v>22273</v>
      </c>
      <c r="G87" s="518" t="s">
        <v>22309</v>
      </c>
      <c r="H87" s="518" t="s">
        <v>22310</v>
      </c>
      <c r="I87" s="859" t="s">
        <v>22311</v>
      </c>
      <c r="J87" s="518" t="s">
        <v>22312</v>
      </c>
      <c r="K87" s="866" t="s">
        <v>22313</v>
      </c>
      <c r="L87" s="867">
        <v>0.005891203703703704</v>
      </c>
      <c r="M87" s="865" t="s">
        <v>22314</v>
      </c>
      <c r="N87" s="618" t="s">
        <v>21686</v>
      </c>
      <c r="O87" s="518" t="s">
        <v>13908</v>
      </c>
      <c r="P87" s="518" t="s">
        <v>78</v>
      </c>
      <c r="Q87" s="518" t="s">
        <v>15409</v>
      </c>
      <c r="R87" s="518" t="s">
        <v>78</v>
      </c>
      <c r="S87" s="518" t="s">
        <v>13907</v>
      </c>
      <c r="T87" s="518"/>
      <c r="U87" s="618"/>
      <c r="V87" s="520">
        <v>38656.0</v>
      </c>
    </row>
    <row r="88">
      <c r="A88" s="517">
        <f t="shared" si="1"/>
        <v>87</v>
      </c>
      <c r="B88" s="510" t="s">
        <v>22220</v>
      </c>
      <c r="C88" s="518" t="s">
        <v>22271</v>
      </c>
      <c r="D88" s="518" t="s">
        <v>22315</v>
      </c>
      <c r="E88" s="518" t="s">
        <v>22223</v>
      </c>
      <c r="F88" s="518" t="s">
        <v>22273</v>
      </c>
      <c r="G88" s="518" t="s">
        <v>22316</v>
      </c>
      <c r="H88" s="518" t="s">
        <v>22317</v>
      </c>
      <c r="I88" s="859" t="s">
        <v>22318</v>
      </c>
      <c r="J88" s="518" t="s">
        <v>22319</v>
      </c>
      <c r="K88" s="866" t="s">
        <v>22320</v>
      </c>
      <c r="L88" s="867">
        <v>0.005393518518518519</v>
      </c>
      <c r="M88" s="865" t="s">
        <v>22321</v>
      </c>
      <c r="N88" s="618" t="s">
        <v>21686</v>
      </c>
      <c r="O88" s="518" t="s">
        <v>13908</v>
      </c>
      <c r="P88" s="518" t="s">
        <v>78</v>
      </c>
      <c r="Q88" s="518" t="s">
        <v>15409</v>
      </c>
      <c r="R88" s="518" t="s">
        <v>78</v>
      </c>
      <c r="S88" s="518" t="s">
        <v>13907</v>
      </c>
      <c r="T88" s="518"/>
      <c r="U88" s="618"/>
      <c r="V88" s="520">
        <v>38657.0</v>
      </c>
    </row>
    <row r="89">
      <c r="A89" s="517">
        <f t="shared" si="1"/>
        <v>88</v>
      </c>
      <c r="B89" s="510" t="s">
        <v>22220</v>
      </c>
      <c r="C89" s="518" t="s">
        <v>22271</v>
      </c>
      <c r="D89" s="518" t="s">
        <v>22322</v>
      </c>
      <c r="E89" s="518" t="s">
        <v>22223</v>
      </c>
      <c r="F89" s="518" t="s">
        <v>22273</v>
      </c>
      <c r="G89" s="518" t="s">
        <v>22323</v>
      </c>
      <c r="H89" s="518" t="s">
        <v>22324</v>
      </c>
      <c r="I89" s="859" t="s">
        <v>22325</v>
      </c>
      <c r="J89" s="518" t="s">
        <v>22326</v>
      </c>
      <c r="K89" s="866" t="s">
        <v>22327</v>
      </c>
      <c r="L89" s="867">
        <v>0.005231481481481481</v>
      </c>
      <c r="M89" s="865" t="s">
        <v>22328</v>
      </c>
      <c r="N89" s="618" t="s">
        <v>21686</v>
      </c>
      <c r="O89" s="518" t="s">
        <v>13908</v>
      </c>
      <c r="P89" s="518" t="s">
        <v>78</v>
      </c>
      <c r="Q89" s="518" t="s">
        <v>15409</v>
      </c>
      <c r="R89" s="518" t="s">
        <v>78</v>
      </c>
      <c r="S89" s="518" t="s">
        <v>13907</v>
      </c>
      <c r="T89" s="518"/>
      <c r="U89" s="618" t="s">
        <v>22329</v>
      </c>
      <c r="V89" s="520">
        <v>38658.0</v>
      </c>
    </row>
    <row r="90">
      <c r="A90" s="517">
        <f t="shared" si="1"/>
        <v>89</v>
      </c>
      <c r="B90" s="510" t="s">
        <v>22220</v>
      </c>
      <c r="C90" s="518" t="s">
        <v>22271</v>
      </c>
      <c r="D90" s="518" t="s">
        <v>22330</v>
      </c>
      <c r="E90" s="518" t="s">
        <v>22223</v>
      </c>
      <c r="F90" s="518" t="s">
        <v>22273</v>
      </c>
      <c r="G90" s="518" t="s">
        <v>22331</v>
      </c>
      <c r="H90" s="518" t="s">
        <v>22332</v>
      </c>
      <c r="I90" s="859" t="s">
        <v>22333</v>
      </c>
      <c r="J90" s="518" t="s">
        <v>22334</v>
      </c>
      <c r="K90" s="866" t="s">
        <v>22335</v>
      </c>
      <c r="L90" s="867">
        <v>0.0043518518518518515</v>
      </c>
      <c r="M90" s="865" t="s">
        <v>22336</v>
      </c>
      <c r="N90" s="618" t="s">
        <v>21686</v>
      </c>
      <c r="O90" s="518" t="s">
        <v>13908</v>
      </c>
      <c r="P90" s="518" t="s">
        <v>78</v>
      </c>
      <c r="Q90" s="518" t="s">
        <v>15409</v>
      </c>
      <c r="R90" s="518" t="s">
        <v>78</v>
      </c>
      <c r="S90" s="518" t="s">
        <v>13907</v>
      </c>
      <c r="T90" s="518"/>
      <c r="U90" s="618"/>
      <c r="V90" s="520">
        <v>38659.0</v>
      </c>
    </row>
    <row r="91">
      <c r="A91" s="517">
        <f t="shared" si="1"/>
        <v>90</v>
      </c>
      <c r="B91" s="510" t="s">
        <v>22220</v>
      </c>
      <c r="C91" s="518" t="s">
        <v>22271</v>
      </c>
      <c r="D91" s="518" t="s">
        <v>22337</v>
      </c>
      <c r="E91" s="518" t="s">
        <v>22223</v>
      </c>
      <c r="F91" s="518" t="s">
        <v>22273</v>
      </c>
      <c r="G91" s="518" t="s">
        <v>22338</v>
      </c>
      <c r="H91" s="518" t="s">
        <v>22339</v>
      </c>
      <c r="I91" s="859" t="s">
        <v>22340</v>
      </c>
      <c r="J91" s="518" t="s">
        <v>22341</v>
      </c>
      <c r="K91" s="866" t="s">
        <v>22342</v>
      </c>
      <c r="L91" s="867">
        <v>0.0052893518518518515</v>
      </c>
      <c r="M91" s="865" t="s">
        <v>22343</v>
      </c>
      <c r="N91" s="618" t="s">
        <v>21686</v>
      </c>
      <c r="O91" s="518" t="s">
        <v>13908</v>
      </c>
      <c r="P91" s="518" t="s">
        <v>78</v>
      </c>
      <c r="Q91" s="518" t="s">
        <v>15409</v>
      </c>
      <c r="R91" s="518" t="s">
        <v>78</v>
      </c>
      <c r="S91" s="518" t="s">
        <v>13907</v>
      </c>
      <c r="T91" s="518"/>
      <c r="U91" s="618"/>
      <c r="V91" s="520">
        <v>38679.0</v>
      </c>
    </row>
    <row r="92">
      <c r="A92" s="517">
        <f t="shared" si="1"/>
        <v>91</v>
      </c>
      <c r="B92" s="510" t="s">
        <v>22220</v>
      </c>
      <c r="C92" s="518" t="s">
        <v>22271</v>
      </c>
      <c r="D92" s="518" t="s">
        <v>22344</v>
      </c>
      <c r="E92" s="518" t="s">
        <v>22223</v>
      </c>
      <c r="F92" s="518" t="s">
        <v>22273</v>
      </c>
      <c r="G92" s="518" t="s">
        <v>22345</v>
      </c>
      <c r="H92" s="518" t="s">
        <v>22346</v>
      </c>
      <c r="I92" s="859" t="s">
        <v>22347</v>
      </c>
      <c r="J92" s="518" t="s">
        <v>22348</v>
      </c>
      <c r="K92" s="863" t="s">
        <v>22349</v>
      </c>
      <c r="L92" s="864">
        <v>0.005023148148148148</v>
      </c>
      <c r="M92" s="865" t="s">
        <v>22350</v>
      </c>
      <c r="N92" s="618" t="s">
        <v>21686</v>
      </c>
      <c r="O92" s="518" t="s">
        <v>13908</v>
      </c>
      <c r="P92" s="518" t="s">
        <v>78</v>
      </c>
      <c r="Q92" s="518" t="s">
        <v>15409</v>
      </c>
      <c r="R92" s="518" t="s">
        <v>78</v>
      </c>
      <c r="S92" s="518" t="s">
        <v>13907</v>
      </c>
      <c r="T92" s="518"/>
      <c r="U92" s="618"/>
      <c r="V92" s="520">
        <v>38691.0</v>
      </c>
    </row>
    <row r="93">
      <c r="A93" s="527">
        <f t="shared" si="1"/>
        <v>92</v>
      </c>
      <c r="B93" s="596" t="s">
        <v>22220</v>
      </c>
      <c r="C93" s="528" t="s">
        <v>22271</v>
      </c>
      <c r="D93" s="528" t="s">
        <v>22351</v>
      </c>
      <c r="E93" s="528" t="s">
        <v>22223</v>
      </c>
      <c r="F93" s="528" t="s">
        <v>22273</v>
      </c>
      <c r="G93" s="528" t="s">
        <v>22352</v>
      </c>
      <c r="H93" s="528" t="s">
        <v>22317</v>
      </c>
      <c r="I93" s="859" t="s">
        <v>22318</v>
      </c>
      <c r="J93" s="528" t="s">
        <v>22319</v>
      </c>
      <c r="K93" s="884" t="s">
        <v>22320</v>
      </c>
      <c r="L93" s="885">
        <v>0.005393518518518519</v>
      </c>
      <c r="M93" s="872" t="s">
        <v>22321</v>
      </c>
      <c r="N93" s="664" t="s">
        <v>21686</v>
      </c>
      <c r="O93" s="518" t="s">
        <v>13908</v>
      </c>
      <c r="P93" s="518" t="s">
        <v>78</v>
      </c>
      <c r="Q93" s="518" t="s">
        <v>15409</v>
      </c>
      <c r="R93" s="518" t="s">
        <v>78</v>
      </c>
      <c r="S93" s="518" t="s">
        <v>13907</v>
      </c>
      <c r="T93" s="518"/>
      <c r="U93" s="665"/>
      <c r="V93" s="531">
        <v>38692.0</v>
      </c>
    </row>
    <row r="94">
      <c r="A94" s="537">
        <f t="shared" si="1"/>
        <v>93</v>
      </c>
      <c r="B94" s="510" t="s">
        <v>22353</v>
      </c>
      <c r="C94" s="510" t="s">
        <v>22354</v>
      </c>
      <c r="D94" s="510" t="s">
        <v>22355</v>
      </c>
      <c r="E94" s="510" t="s">
        <v>22356</v>
      </c>
      <c r="F94" s="510" t="s">
        <v>22357</v>
      </c>
      <c r="G94" s="510" t="s">
        <v>22357</v>
      </c>
      <c r="H94" s="510" t="s">
        <v>22358</v>
      </c>
      <c r="I94" s="859" t="s">
        <v>22359</v>
      </c>
      <c r="J94" s="510" t="s">
        <v>22360</v>
      </c>
      <c r="K94" s="874" t="s">
        <v>22361</v>
      </c>
      <c r="L94" s="875">
        <v>0.006631944444444445</v>
      </c>
      <c r="M94" s="862" t="s">
        <v>22362</v>
      </c>
      <c r="N94" s="649" t="s">
        <v>21686</v>
      </c>
      <c r="O94" s="518" t="s">
        <v>13908</v>
      </c>
      <c r="P94" s="518" t="s">
        <v>78</v>
      </c>
      <c r="Q94" s="518" t="s">
        <v>15409</v>
      </c>
      <c r="R94" s="518" t="s">
        <v>78</v>
      </c>
      <c r="S94" s="518" t="s">
        <v>13907</v>
      </c>
      <c r="T94" s="518"/>
      <c r="U94" s="649"/>
      <c r="V94" s="512">
        <v>38674.0</v>
      </c>
    </row>
    <row r="95">
      <c r="A95" s="517">
        <f t="shared" si="1"/>
        <v>94</v>
      </c>
      <c r="B95" s="510" t="s">
        <v>22353</v>
      </c>
      <c r="C95" s="518" t="s">
        <v>22354</v>
      </c>
      <c r="D95" s="518" t="s">
        <v>22363</v>
      </c>
      <c r="E95" s="518" t="s">
        <v>22356</v>
      </c>
      <c r="F95" s="518" t="s">
        <v>22357</v>
      </c>
      <c r="G95" s="518" t="s">
        <v>22364</v>
      </c>
      <c r="H95" s="518" t="s">
        <v>22365</v>
      </c>
      <c r="I95" s="859" t="s">
        <v>22366</v>
      </c>
      <c r="J95" s="518" t="s">
        <v>22367</v>
      </c>
      <c r="K95" s="863" t="s">
        <v>22368</v>
      </c>
      <c r="L95" s="864">
        <v>0.005543981481481481</v>
      </c>
      <c r="M95" s="865" t="s">
        <v>22369</v>
      </c>
      <c r="N95" s="618" t="s">
        <v>21686</v>
      </c>
      <c r="O95" s="518" t="s">
        <v>13908</v>
      </c>
      <c r="P95" s="518" t="s">
        <v>78</v>
      </c>
      <c r="Q95" s="518" t="s">
        <v>15409</v>
      </c>
      <c r="R95" s="518" t="s">
        <v>78</v>
      </c>
      <c r="S95" s="518" t="s">
        <v>13907</v>
      </c>
      <c r="T95" s="518"/>
      <c r="U95" s="618"/>
      <c r="V95" s="520">
        <v>38675.0</v>
      </c>
    </row>
    <row r="96">
      <c r="A96" s="527">
        <f t="shared" si="1"/>
        <v>95</v>
      </c>
      <c r="B96" s="596" t="s">
        <v>22353</v>
      </c>
      <c r="C96" s="528" t="s">
        <v>22354</v>
      </c>
      <c r="D96" s="528" t="s">
        <v>22370</v>
      </c>
      <c r="E96" s="528" t="s">
        <v>22356</v>
      </c>
      <c r="F96" s="528" t="s">
        <v>22357</v>
      </c>
      <c r="G96" s="528" t="s">
        <v>22371</v>
      </c>
      <c r="H96" s="528" t="s">
        <v>22372</v>
      </c>
      <c r="I96" s="859" t="s">
        <v>22373</v>
      </c>
      <c r="J96" s="528" t="s">
        <v>22374</v>
      </c>
      <c r="K96" s="870" t="s">
        <v>22375</v>
      </c>
      <c r="L96" s="871">
        <v>0.0036226851851851854</v>
      </c>
      <c r="M96" s="872" t="s">
        <v>22376</v>
      </c>
      <c r="N96" s="664" t="s">
        <v>21686</v>
      </c>
      <c r="O96" s="518" t="s">
        <v>13908</v>
      </c>
      <c r="P96" s="518" t="s">
        <v>78</v>
      </c>
      <c r="Q96" s="518" t="s">
        <v>15409</v>
      </c>
      <c r="R96" s="518" t="s">
        <v>78</v>
      </c>
      <c r="S96" s="518" t="s">
        <v>13907</v>
      </c>
      <c r="T96" s="518"/>
      <c r="U96" s="665"/>
      <c r="V96" s="531">
        <v>38676.0</v>
      </c>
    </row>
    <row r="97">
      <c r="A97" s="537">
        <f t="shared" si="1"/>
        <v>96</v>
      </c>
      <c r="B97" s="510" t="s">
        <v>22353</v>
      </c>
      <c r="C97" s="510" t="s">
        <v>22377</v>
      </c>
      <c r="D97" s="510" t="s">
        <v>22378</v>
      </c>
      <c r="E97" s="510" t="s">
        <v>22356</v>
      </c>
      <c r="F97" s="510" t="s">
        <v>22379</v>
      </c>
      <c r="G97" s="510" t="s">
        <v>22380</v>
      </c>
      <c r="H97" s="510" t="s">
        <v>22381</v>
      </c>
      <c r="I97" s="859" t="s">
        <v>22382</v>
      </c>
      <c r="J97" s="510" t="s">
        <v>22383</v>
      </c>
      <c r="K97" s="874" t="s">
        <v>22384</v>
      </c>
      <c r="L97" s="875">
        <v>0.003576388888888889</v>
      </c>
      <c r="M97" s="862" t="s">
        <v>22385</v>
      </c>
      <c r="N97" s="649" t="s">
        <v>21686</v>
      </c>
      <c r="O97" s="518" t="s">
        <v>13908</v>
      </c>
      <c r="P97" s="518" t="s">
        <v>78</v>
      </c>
      <c r="Q97" s="518" t="s">
        <v>15409</v>
      </c>
      <c r="R97" s="518" t="s">
        <v>78</v>
      </c>
      <c r="S97" s="518" t="s">
        <v>13907</v>
      </c>
      <c r="T97" s="518"/>
      <c r="U97" s="649"/>
      <c r="V97" s="512">
        <v>38678.0</v>
      </c>
    </row>
    <row r="98">
      <c r="A98" s="517">
        <f t="shared" si="1"/>
        <v>97</v>
      </c>
      <c r="B98" s="510" t="s">
        <v>22353</v>
      </c>
      <c r="C98" s="518" t="s">
        <v>22377</v>
      </c>
      <c r="D98" s="518" t="s">
        <v>22386</v>
      </c>
      <c r="E98" s="518" t="s">
        <v>22356</v>
      </c>
      <c r="F98" s="518" t="s">
        <v>22379</v>
      </c>
      <c r="G98" s="518" t="s">
        <v>22387</v>
      </c>
      <c r="H98" s="518" t="s">
        <v>22388</v>
      </c>
      <c r="I98" s="859" t="s">
        <v>22389</v>
      </c>
      <c r="J98" s="518" t="s">
        <v>22390</v>
      </c>
      <c r="K98" s="866" t="s">
        <v>22391</v>
      </c>
      <c r="L98" s="867">
        <v>0.0044444444444444444</v>
      </c>
      <c r="M98" s="865" t="s">
        <v>22392</v>
      </c>
      <c r="N98" s="618" t="s">
        <v>21686</v>
      </c>
      <c r="O98" s="518" t="s">
        <v>13908</v>
      </c>
      <c r="P98" s="518" t="s">
        <v>78</v>
      </c>
      <c r="Q98" s="518" t="s">
        <v>15409</v>
      </c>
      <c r="R98" s="518" t="s">
        <v>78</v>
      </c>
      <c r="S98" s="518" t="s">
        <v>13907</v>
      </c>
      <c r="T98" s="518"/>
      <c r="U98" s="618"/>
      <c r="V98" s="520">
        <v>38680.0</v>
      </c>
    </row>
    <row r="99">
      <c r="A99" s="540">
        <f t="shared" si="1"/>
        <v>98</v>
      </c>
      <c r="B99" s="557" t="s">
        <v>22353</v>
      </c>
      <c r="C99" s="541" t="s">
        <v>22377</v>
      </c>
      <c r="D99" s="541" t="s">
        <v>22393</v>
      </c>
      <c r="E99" s="541" t="s">
        <v>22356</v>
      </c>
      <c r="F99" s="541" t="s">
        <v>22379</v>
      </c>
      <c r="G99" s="541" t="s">
        <v>22394</v>
      </c>
      <c r="H99" s="541" t="s">
        <v>22395</v>
      </c>
      <c r="I99" s="859" t="s">
        <v>22396</v>
      </c>
      <c r="J99" s="541" t="s">
        <v>22397</v>
      </c>
      <c r="K99" s="888" t="s">
        <v>22398</v>
      </c>
      <c r="L99" s="889">
        <v>0.0044675925925925924</v>
      </c>
      <c r="M99" s="632" t="s">
        <v>22399</v>
      </c>
      <c r="N99" s="630" t="s">
        <v>21686</v>
      </c>
      <c r="O99" s="518" t="s">
        <v>13908</v>
      </c>
      <c r="P99" s="541" t="s">
        <v>78</v>
      </c>
      <c r="Q99" s="518" t="s">
        <v>15409</v>
      </c>
      <c r="R99" s="541" t="s">
        <v>78</v>
      </c>
      <c r="S99" s="518" t="s">
        <v>13907</v>
      </c>
      <c r="T99" s="541"/>
      <c r="U99" s="630"/>
      <c r="V99" s="548">
        <v>38681.0</v>
      </c>
    </row>
    <row r="100">
      <c r="A100" s="517">
        <f t="shared" si="1"/>
        <v>99</v>
      </c>
      <c r="B100" s="510" t="s">
        <v>22353</v>
      </c>
      <c r="C100" s="518" t="s">
        <v>22377</v>
      </c>
      <c r="D100" s="518" t="s">
        <v>22400</v>
      </c>
      <c r="E100" s="518" t="s">
        <v>22356</v>
      </c>
      <c r="F100" s="518" t="s">
        <v>22379</v>
      </c>
      <c r="G100" s="518" t="s">
        <v>22401</v>
      </c>
      <c r="H100" s="518" t="s">
        <v>22402</v>
      </c>
      <c r="I100" s="859" t="s">
        <v>22403</v>
      </c>
      <c r="J100" s="518" t="s">
        <v>22404</v>
      </c>
      <c r="K100" s="863" t="s">
        <v>22405</v>
      </c>
      <c r="L100" s="864">
        <v>0.005358796296296296</v>
      </c>
      <c r="M100" s="865" t="s">
        <v>22406</v>
      </c>
      <c r="N100" s="618" t="s">
        <v>21686</v>
      </c>
      <c r="O100" s="518" t="s">
        <v>13908</v>
      </c>
      <c r="P100" s="518" t="s">
        <v>78</v>
      </c>
      <c r="Q100" s="518" t="s">
        <v>15409</v>
      </c>
      <c r="R100" s="518" t="s">
        <v>78</v>
      </c>
      <c r="S100" s="518" t="s">
        <v>13907</v>
      </c>
      <c r="T100" s="518"/>
      <c r="U100" s="618"/>
      <c r="V100" s="520">
        <v>38682.0</v>
      </c>
    </row>
    <row r="101">
      <c r="A101" s="517">
        <f t="shared" si="1"/>
        <v>100</v>
      </c>
      <c r="B101" s="510" t="s">
        <v>22353</v>
      </c>
      <c r="C101" s="518" t="s">
        <v>22377</v>
      </c>
      <c r="D101" s="518" t="s">
        <v>22407</v>
      </c>
      <c r="E101" s="518" t="s">
        <v>22356</v>
      </c>
      <c r="F101" s="518" t="s">
        <v>22379</v>
      </c>
      <c r="G101" s="518" t="s">
        <v>22408</v>
      </c>
      <c r="H101" s="518" t="s">
        <v>22409</v>
      </c>
      <c r="I101" s="859" t="s">
        <v>22410</v>
      </c>
      <c r="J101" s="518" t="s">
        <v>22411</v>
      </c>
      <c r="K101" s="866" t="s">
        <v>22412</v>
      </c>
      <c r="L101" s="867">
        <v>0.008287037037037037</v>
      </c>
      <c r="M101" s="865" t="s">
        <v>22413</v>
      </c>
      <c r="N101" s="618" t="s">
        <v>21686</v>
      </c>
      <c r="O101" s="518" t="s">
        <v>13908</v>
      </c>
      <c r="P101" s="518" t="s">
        <v>78</v>
      </c>
      <c r="Q101" s="518" t="s">
        <v>15409</v>
      </c>
      <c r="R101" s="518" t="s">
        <v>78</v>
      </c>
      <c r="S101" s="518" t="s">
        <v>13907</v>
      </c>
      <c r="T101" s="518"/>
      <c r="U101" s="618"/>
      <c r="V101" s="520">
        <v>38683.0</v>
      </c>
    </row>
    <row r="102">
      <c r="A102" s="613">
        <f t="shared" si="1"/>
        <v>101</v>
      </c>
      <c r="B102" s="596" t="s">
        <v>22353</v>
      </c>
      <c r="C102" s="596" t="s">
        <v>22377</v>
      </c>
      <c r="D102" s="596" t="s">
        <v>22414</v>
      </c>
      <c r="E102" s="596" t="s">
        <v>22356</v>
      </c>
      <c r="F102" s="596" t="s">
        <v>22379</v>
      </c>
      <c r="G102" s="596" t="s">
        <v>22415</v>
      </c>
      <c r="H102" s="596" t="s">
        <v>22416</v>
      </c>
      <c r="I102" s="859" t="s">
        <v>22417</v>
      </c>
      <c r="J102" s="596" t="s">
        <v>22418</v>
      </c>
      <c r="K102" s="890" t="s">
        <v>22419</v>
      </c>
      <c r="L102" s="891">
        <v>0.004050925925925926</v>
      </c>
      <c r="M102" s="892" t="s">
        <v>22420</v>
      </c>
      <c r="N102" s="682" t="s">
        <v>21686</v>
      </c>
      <c r="O102" s="518" t="s">
        <v>13908</v>
      </c>
      <c r="P102" s="518" t="s">
        <v>78</v>
      </c>
      <c r="Q102" s="518" t="s">
        <v>15409</v>
      </c>
      <c r="R102" s="518" t="s">
        <v>78</v>
      </c>
      <c r="S102" s="518" t="s">
        <v>13907</v>
      </c>
      <c r="T102" s="518"/>
      <c r="U102" s="683"/>
      <c r="V102" s="598">
        <v>38684.0</v>
      </c>
    </row>
    <row r="103">
      <c r="A103" s="537">
        <f t="shared" si="1"/>
        <v>102</v>
      </c>
      <c r="B103" s="510" t="s">
        <v>22353</v>
      </c>
      <c r="C103" s="510" t="s">
        <v>22421</v>
      </c>
      <c r="D103" s="510" t="s">
        <v>22422</v>
      </c>
      <c r="E103" s="510" t="s">
        <v>22356</v>
      </c>
      <c r="F103" s="510" t="s">
        <v>22423</v>
      </c>
      <c r="G103" s="510" t="s">
        <v>22423</v>
      </c>
      <c r="H103" s="510" t="s">
        <v>22424</v>
      </c>
      <c r="I103" s="859" t="s">
        <v>22425</v>
      </c>
      <c r="J103" s="510" t="s">
        <v>22426</v>
      </c>
      <c r="K103" s="860" t="s">
        <v>22427</v>
      </c>
      <c r="L103" s="861">
        <v>0.003993055555555555</v>
      </c>
      <c r="M103" s="862" t="s">
        <v>22428</v>
      </c>
      <c r="N103" s="649" t="s">
        <v>21686</v>
      </c>
      <c r="O103" s="518" t="s">
        <v>13908</v>
      </c>
      <c r="P103" s="518" t="s">
        <v>78</v>
      </c>
      <c r="Q103" s="518" t="s">
        <v>15409</v>
      </c>
      <c r="R103" s="518" t="s">
        <v>78</v>
      </c>
      <c r="S103" s="518" t="s">
        <v>13907</v>
      </c>
      <c r="T103" s="518"/>
      <c r="U103" s="649"/>
      <c r="V103" s="512">
        <v>38687.0</v>
      </c>
    </row>
    <row r="104">
      <c r="A104" s="527">
        <f t="shared" si="1"/>
        <v>103</v>
      </c>
      <c r="B104" s="596" t="s">
        <v>22353</v>
      </c>
      <c r="C104" s="528" t="s">
        <v>22421</v>
      </c>
      <c r="D104" s="528" t="s">
        <v>22429</v>
      </c>
      <c r="E104" s="528" t="s">
        <v>22356</v>
      </c>
      <c r="F104" s="528" t="s">
        <v>22423</v>
      </c>
      <c r="G104" s="528" t="s">
        <v>22430</v>
      </c>
      <c r="H104" s="528" t="s">
        <v>22431</v>
      </c>
      <c r="I104" s="859" t="s">
        <v>22432</v>
      </c>
      <c r="J104" s="528" t="s">
        <v>22433</v>
      </c>
      <c r="K104" s="884" t="s">
        <v>22434</v>
      </c>
      <c r="L104" s="885">
        <v>0.006759259259259259</v>
      </c>
      <c r="M104" s="872" t="s">
        <v>22435</v>
      </c>
      <c r="N104" s="664" t="s">
        <v>21686</v>
      </c>
      <c r="O104" s="518" t="s">
        <v>13908</v>
      </c>
      <c r="P104" s="518" t="s">
        <v>78</v>
      </c>
      <c r="Q104" s="518" t="s">
        <v>15409</v>
      </c>
      <c r="R104" s="518" t="s">
        <v>78</v>
      </c>
      <c r="S104" s="518" t="s">
        <v>13907</v>
      </c>
      <c r="T104" s="518"/>
      <c r="U104" s="665"/>
      <c r="V104" s="531">
        <v>38688.0</v>
      </c>
    </row>
    <row r="105">
      <c r="A105" s="537">
        <f t="shared" si="1"/>
        <v>104</v>
      </c>
      <c r="B105" s="510" t="s">
        <v>22353</v>
      </c>
      <c r="C105" s="510" t="s">
        <v>22436</v>
      </c>
      <c r="D105" s="510" t="s">
        <v>22437</v>
      </c>
      <c r="E105" s="510" t="s">
        <v>22356</v>
      </c>
      <c r="F105" s="510" t="s">
        <v>22438</v>
      </c>
      <c r="G105" s="510" t="s">
        <v>22439</v>
      </c>
      <c r="H105" s="510" t="s">
        <v>22440</v>
      </c>
      <c r="I105" s="859" t="s">
        <v>22441</v>
      </c>
      <c r="J105" s="510" t="s">
        <v>22442</v>
      </c>
      <c r="K105" s="874" t="s">
        <v>22443</v>
      </c>
      <c r="L105" s="875">
        <v>0.004895833333333334</v>
      </c>
      <c r="M105" s="862" t="s">
        <v>22444</v>
      </c>
      <c r="N105" s="649" t="s">
        <v>21686</v>
      </c>
      <c r="O105" s="518" t="s">
        <v>13908</v>
      </c>
      <c r="P105" s="518" t="s">
        <v>78</v>
      </c>
      <c r="Q105" s="518" t="s">
        <v>15409</v>
      </c>
      <c r="R105" s="518" t="s">
        <v>78</v>
      </c>
      <c r="S105" s="518" t="s">
        <v>13907</v>
      </c>
      <c r="T105" s="518"/>
      <c r="U105" s="649"/>
      <c r="V105" s="512">
        <v>38690.0</v>
      </c>
    </row>
    <row r="106">
      <c r="A106" s="527">
        <f t="shared" si="1"/>
        <v>105</v>
      </c>
      <c r="B106" s="596" t="s">
        <v>22353</v>
      </c>
      <c r="C106" s="528" t="s">
        <v>22436</v>
      </c>
      <c r="D106" s="528" t="s">
        <v>22445</v>
      </c>
      <c r="E106" s="528" t="s">
        <v>22356</v>
      </c>
      <c r="F106" s="528" t="s">
        <v>22438</v>
      </c>
      <c r="G106" s="528" t="s">
        <v>22446</v>
      </c>
      <c r="H106" s="596" t="s">
        <v>22447</v>
      </c>
      <c r="I106" s="859" t="s">
        <v>22448</v>
      </c>
      <c r="J106" s="596" t="s">
        <v>22449</v>
      </c>
      <c r="K106" s="890" t="s">
        <v>22450</v>
      </c>
      <c r="L106" s="891">
        <v>0.003703703703703704</v>
      </c>
      <c r="M106" s="872" t="s">
        <v>22451</v>
      </c>
      <c r="N106" s="664" t="s">
        <v>21686</v>
      </c>
      <c r="O106" s="518" t="s">
        <v>13908</v>
      </c>
      <c r="P106" s="518" t="s">
        <v>78</v>
      </c>
      <c r="Q106" s="518" t="s">
        <v>15409</v>
      </c>
      <c r="R106" s="518" t="s">
        <v>78</v>
      </c>
      <c r="S106" s="518" t="s">
        <v>13907</v>
      </c>
      <c r="T106" s="518"/>
      <c r="U106" s="665"/>
      <c r="V106" s="531">
        <v>38694.0</v>
      </c>
    </row>
    <row r="107">
      <c r="A107" s="537">
        <f t="shared" si="1"/>
        <v>106</v>
      </c>
      <c r="B107" s="510" t="s">
        <v>22353</v>
      </c>
      <c r="C107" s="510" t="s">
        <v>22452</v>
      </c>
      <c r="D107" s="510" t="s">
        <v>22453</v>
      </c>
      <c r="E107" s="510" t="s">
        <v>22356</v>
      </c>
      <c r="F107" s="510" t="s">
        <v>22454</v>
      </c>
      <c r="G107" s="510" t="s">
        <v>22455</v>
      </c>
      <c r="H107" s="510" t="s">
        <v>22456</v>
      </c>
      <c r="I107" s="859" t="s">
        <v>22457</v>
      </c>
      <c r="J107" s="510" t="s">
        <v>22458</v>
      </c>
      <c r="K107" s="860" t="s">
        <v>22459</v>
      </c>
      <c r="L107" s="861">
        <v>0.00400462962962963</v>
      </c>
      <c r="M107" s="862" t="s">
        <v>22460</v>
      </c>
      <c r="N107" s="649" t="s">
        <v>21686</v>
      </c>
      <c r="O107" s="518" t="s">
        <v>13908</v>
      </c>
      <c r="P107" s="518" t="s">
        <v>78</v>
      </c>
      <c r="Q107" s="518" t="s">
        <v>15409</v>
      </c>
      <c r="R107" s="518" t="s">
        <v>78</v>
      </c>
      <c r="S107" s="518" t="s">
        <v>13907</v>
      </c>
      <c r="T107" s="518"/>
      <c r="U107" s="649"/>
      <c r="V107" s="512">
        <v>38695.0</v>
      </c>
    </row>
    <row r="108">
      <c r="A108" s="517">
        <f t="shared" si="1"/>
        <v>107</v>
      </c>
      <c r="B108" s="510" t="s">
        <v>22353</v>
      </c>
      <c r="C108" s="518" t="s">
        <v>22452</v>
      </c>
      <c r="D108" s="518" t="s">
        <v>22461</v>
      </c>
      <c r="E108" s="518" t="s">
        <v>22356</v>
      </c>
      <c r="F108" s="518" t="s">
        <v>22454</v>
      </c>
      <c r="G108" s="518" t="s">
        <v>22462</v>
      </c>
      <c r="H108" s="518" t="s">
        <v>22463</v>
      </c>
      <c r="I108" s="859" t="s">
        <v>22464</v>
      </c>
      <c r="J108" s="518" t="s">
        <v>22465</v>
      </c>
      <c r="K108" s="863" t="s">
        <v>22466</v>
      </c>
      <c r="L108" s="864">
        <v>0.003599537037037037</v>
      </c>
      <c r="M108" s="865" t="s">
        <v>22467</v>
      </c>
      <c r="N108" s="618" t="s">
        <v>21686</v>
      </c>
      <c r="O108" s="518" t="s">
        <v>13908</v>
      </c>
      <c r="P108" s="518" t="s">
        <v>78</v>
      </c>
      <c r="Q108" s="518" t="s">
        <v>15409</v>
      </c>
      <c r="R108" s="518" t="s">
        <v>78</v>
      </c>
      <c r="S108" s="518" t="s">
        <v>13907</v>
      </c>
      <c r="T108" s="518"/>
      <c r="U108" s="618"/>
      <c r="V108" s="520">
        <v>38696.0</v>
      </c>
    </row>
    <row r="109">
      <c r="A109" s="517">
        <f t="shared" si="1"/>
        <v>108</v>
      </c>
      <c r="B109" s="510" t="s">
        <v>22353</v>
      </c>
      <c r="C109" s="518" t="s">
        <v>22452</v>
      </c>
      <c r="D109" s="518" t="s">
        <v>22468</v>
      </c>
      <c r="E109" s="518" t="s">
        <v>22356</v>
      </c>
      <c r="F109" s="518" t="s">
        <v>22454</v>
      </c>
      <c r="G109" s="518" t="s">
        <v>22469</v>
      </c>
      <c r="H109" s="518" t="s">
        <v>22470</v>
      </c>
      <c r="I109" s="859" t="s">
        <v>22471</v>
      </c>
      <c r="J109" s="518" t="s">
        <v>22472</v>
      </c>
      <c r="K109" s="863" t="s">
        <v>22473</v>
      </c>
      <c r="L109" s="864">
        <v>0.004826388888888889</v>
      </c>
      <c r="M109" s="865" t="s">
        <v>22474</v>
      </c>
      <c r="N109" s="618" t="s">
        <v>21686</v>
      </c>
      <c r="O109" s="518" t="s">
        <v>13908</v>
      </c>
      <c r="P109" s="518" t="s">
        <v>78</v>
      </c>
      <c r="Q109" s="518" t="s">
        <v>15409</v>
      </c>
      <c r="R109" s="518" t="s">
        <v>78</v>
      </c>
      <c r="S109" s="518" t="s">
        <v>13907</v>
      </c>
      <c r="T109" s="518"/>
      <c r="U109" s="618"/>
      <c r="V109" s="520">
        <v>38697.0</v>
      </c>
    </row>
    <row r="110">
      <c r="A110" s="517">
        <f t="shared" si="1"/>
        <v>109</v>
      </c>
      <c r="B110" s="510" t="s">
        <v>22353</v>
      </c>
      <c r="C110" s="518" t="s">
        <v>22452</v>
      </c>
      <c r="D110" s="518" t="s">
        <v>22475</v>
      </c>
      <c r="E110" s="518" t="s">
        <v>22356</v>
      </c>
      <c r="F110" s="518" t="s">
        <v>22454</v>
      </c>
      <c r="G110" s="518" t="s">
        <v>22476</v>
      </c>
      <c r="H110" s="518" t="s">
        <v>22477</v>
      </c>
      <c r="I110" s="859" t="s">
        <v>22478</v>
      </c>
      <c r="J110" s="518" t="s">
        <v>22479</v>
      </c>
      <c r="K110" s="863" t="s">
        <v>22480</v>
      </c>
      <c r="L110" s="864">
        <v>0.0060185185185185185</v>
      </c>
      <c r="M110" s="865" t="s">
        <v>22481</v>
      </c>
      <c r="N110" s="618" t="s">
        <v>21686</v>
      </c>
      <c r="O110" s="518" t="s">
        <v>13908</v>
      </c>
      <c r="P110" s="518" t="s">
        <v>78</v>
      </c>
      <c r="Q110" s="518" t="s">
        <v>15409</v>
      </c>
      <c r="R110" s="518" t="s">
        <v>78</v>
      </c>
      <c r="S110" s="518" t="s">
        <v>13907</v>
      </c>
      <c r="T110" s="518"/>
      <c r="U110" s="618"/>
      <c r="V110" s="520">
        <v>38698.0</v>
      </c>
    </row>
    <row r="111">
      <c r="A111" s="527">
        <f t="shared" si="1"/>
        <v>110</v>
      </c>
      <c r="B111" s="596" t="s">
        <v>22353</v>
      </c>
      <c r="C111" s="528" t="s">
        <v>22452</v>
      </c>
      <c r="D111" s="528" t="s">
        <v>22482</v>
      </c>
      <c r="E111" s="528" t="s">
        <v>22356</v>
      </c>
      <c r="F111" s="528" t="s">
        <v>22454</v>
      </c>
      <c r="G111" s="528" t="s">
        <v>22483</v>
      </c>
      <c r="H111" s="528" t="s">
        <v>22484</v>
      </c>
      <c r="I111" s="859" t="s">
        <v>22485</v>
      </c>
      <c r="J111" s="528" t="s">
        <v>22486</v>
      </c>
      <c r="K111" s="870" t="s">
        <v>22487</v>
      </c>
      <c r="L111" s="871">
        <v>0.0019212962962962964</v>
      </c>
      <c r="M111" s="872" t="s">
        <v>22488</v>
      </c>
      <c r="N111" s="664" t="s">
        <v>21686</v>
      </c>
      <c r="O111" s="518" t="s">
        <v>13908</v>
      </c>
      <c r="P111" s="518" t="s">
        <v>78</v>
      </c>
      <c r="Q111" s="518" t="s">
        <v>15409</v>
      </c>
      <c r="R111" s="518" t="s">
        <v>78</v>
      </c>
      <c r="S111" s="518" t="s">
        <v>13907</v>
      </c>
      <c r="T111" s="518"/>
      <c r="U111" s="665"/>
      <c r="V111" s="531">
        <v>38476.0</v>
      </c>
    </row>
    <row r="112">
      <c r="A112" s="613">
        <f t="shared" si="1"/>
        <v>111</v>
      </c>
      <c r="B112" s="596" t="s">
        <v>22489</v>
      </c>
      <c r="C112" s="596" t="s">
        <v>22490</v>
      </c>
      <c r="D112" s="596" t="s">
        <v>22491</v>
      </c>
      <c r="E112" s="596" t="s">
        <v>22492</v>
      </c>
      <c r="F112" s="596" t="s">
        <v>22493</v>
      </c>
      <c r="G112" s="596" t="s">
        <v>22494</v>
      </c>
      <c r="H112" s="596" t="s">
        <v>22495</v>
      </c>
      <c r="I112" s="859" t="s">
        <v>22496</v>
      </c>
      <c r="J112" s="596" t="s">
        <v>22497</v>
      </c>
      <c r="K112" s="893" t="s">
        <v>22498</v>
      </c>
      <c r="L112" s="894">
        <v>0.0050578703703703706</v>
      </c>
      <c r="M112" s="892" t="s">
        <v>22499</v>
      </c>
      <c r="N112" s="682" t="s">
        <v>21686</v>
      </c>
      <c r="O112" s="518" t="s">
        <v>13908</v>
      </c>
      <c r="P112" s="518" t="s">
        <v>78</v>
      </c>
      <c r="Q112" s="518" t="s">
        <v>15409</v>
      </c>
      <c r="R112" s="518" t="s">
        <v>78</v>
      </c>
      <c r="S112" s="518" t="s">
        <v>13907</v>
      </c>
      <c r="T112" s="518"/>
      <c r="U112" s="683"/>
      <c r="V112" s="598">
        <v>38700.0</v>
      </c>
    </row>
    <row r="113">
      <c r="A113" s="537">
        <f t="shared" si="1"/>
        <v>112</v>
      </c>
      <c r="B113" s="510" t="s">
        <v>22489</v>
      </c>
      <c r="C113" s="510" t="s">
        <v>22500</v>
      </c>
      <c r="D113" s="510" t="s">
        <v>22501</v>
      </c>
      <c r="E113" s="510" t="s">
        <v>22492</v>
      </c>
      <c r="F113" s="510" t="s">
        <v>22502</v>
      </c>
      <c r="G113" s="510" t="s">
        <v>22503</v>
      </c>
      <c r="H113" s="510" t="s">
        <v>22504</v>
      </c>
      <c r="I113" s="859" t="s">
        <v>22505</v>
      </c>
      <c r="J113" s="510" t="s">
        <v>22506</v>
      </c>
      <c r="K113" s="874" t="s">
        <v>22507</v>
      </c>
      <c r="L113" s="875">
        <v>0.0030324074074074073</v>
      </c>
      <c r="M113" s="862" t="s">
        <v>22508</v>
      </c>
      <c r="N113" s="649" t="s">
        <v>21686</v>
      </c>
      <c r="O113" s="518" t="s">
        <v>13908</v>
      </c>
      <c r="P113" s="518" t="s">
        <v>78</v>
      </c>
      <c r="Q113" s="518" t="s">
        <v>15409</v>
      </c>
      <c r="R113" s="518" t="s">
        <v>78</v>
      </c>
      <c r="S113" s="518" t="s">
        <v>13907</v>
      </c>
      <c r="T113" s="518"/>
      <c r="U113" s="649"/>
      <c r="V113" s="512">
        <v>38701.0</v>
      </c>
    </row>
    <row r="114">
      <c r="A114" s="527">
        <f t="shared" si="1"/>
        <v>113</v>
      </c>
      <c r="B114" s="596" t="s">
        <v>22489</v>
      </c>
      <c r="C114" s="528" t="s">
        <v>22500</v>
      </c>
      <c r="D114" s="528" t="s">
        <v>22509</v>
      </c>
      <c r="E114" s="528" t="s">
        <v>22492</v>
      </c>
      <c r="F114" s="528" t="s">
        <v>22502</v>
      </c>
      <c r="G114" s="528" t="s">
        <v>22510</v>
      </c>
      <c r="H114" s="528" t="s">
        <v>22511</v>
      </c>
      <c r="I114" s="859" t="s">
        <v>22512</v>
      </c>
      <c r="J114" s="528" t="s">
        <v>22513</v>
      </c>
      <c r="K114" s="870" t="s">
        <v>22514</v>
      </c>
      <c r="L114" s="871">
        <v>0.004953703703703704</v>
      </c>
      <c r="M114" s="872" t="s">
        <v>22515</v>
      </c>
      <c r="N114" s="664" t="s">
        <v>21686</v>
      </c>
      <c r="O114" s="518" t="s">
        <v>13908</v>
      </c>
      <c r="P114" s="518" t="s">
        <v>78</v>
      </c>
      <c r="Q114" s="518" t="s">
        <v>15409</v>
      </c>
      <c r="R114" s="518" t="s">
        <v>78</v>
      </c>
      <c r="S114" s="518" t="s">
        <v>13907</v>
      </c>
      <c r="T114" s="518"/>
      <c r="U114" s="665"/>
      <c r="V114" s="531">
        <v>38702.0</v>
      </c>
    </row>
    <row r="115">
      <c r="A115" s="537">
        <f t="shared" si="1"/>
        <v>114</v>
      </c>
      <c r="B115" s="510" t="s">
        <v>22489</v>
      </c>
      <c r="C115" s="510" t="s">
        <v>22516</v>
      </c>
      <c r="D115" s="510" t="s">
        <v>22517</v>
      </c>
      <c r="E115" s="510" t="s">
        <v>22492</v>
      </c>
      <c r="F115" s="510" t="s">
        <v>22518</v>
      </c>
      <c r="G115" s="510" t="s">
        <v>22519</v>
      </c>
      <c r="H115" s="510" t="s">
        <v>22520</v>
      </c>
      <c r="I115" s="859" t="s">
        <v>22521</v>
      </c>
      <c r="J115" s="510" t="s">
        <v>22522</v>
      </c>
      <c r="K115" s="860" t="s">
        <v>22523</v>
      </c>
      <c r="L115" s="861">
        <v>0.0038425925925925928</v>
      </c>
      <c r="M115" s="862" t="s">
        <v>22524</v>
      </c>
      <c r="N115" s="649" t="s">
        <v>21686</v>
      </c>
      <c r="O115" s="518" t="s">
        <v>13908</v>
      </c>
      <c r="P115" s="518" t="s">
        <v>78</v>
      </c>
      <c r="Q115" s="518" t="s">
        <v>15409</v>
      </c>
      <c r="R115" s="518" t="s">
        <v>78</v>
      </c>
      <c r="S115" s="518" t="s">
        <v>13907</v>
      </c>
      <c r="T115" s="518"/>
      <c r="U115" s="649"/>
      <c r="V115" s="512">
        <v>38703.0</v>
      </c>
    </row>
    <row r="116">
      <c r="A116" s="517">
        <f t="shared" si="1"/>
        <v>115</v>
      </c>
      <c r="B116" s="510" t="s">
        <v>22489</v>
      </c>
      <c r="C116" s="518" t="s">
        <v>22516</v>
      </c>
      <c r="D116" s="518" t="s">
        <v>22525</v>
      </c>
      <c r="E116" s="518" t="s">
        <v>22492</v>
      </c>
      <c r="F116" s="518" t="s">
        <v>22518</v>
      </c>
      <c r="G116" s="518" t="s">
        <v>22526</v>
      </c>
      <c r="H116" s="518" t="s">
        <v>22527</v>
      </c>
      <c r="I116" s="859" t="s">
        <v>22528</v>
      </c>
      <c r="J116" s="518" t="s">
        <v>22529</v>
      </c>
      <c r="K116" s="863" t="s">
        <v>22530</v>
      </c>
      <c r="L116" s="864">
        <v>0.002685185185185185</v>
      </c>
      <c r="M116" s="865" t="s">
        <v>22531</v>
      </c>
      <c r="N116" s="618" t="s">
        <v>21686</v>
      </c>
      <c r="O116" s="518" t="s">
        <v>13908</v>
      </c>
      <c r="P116" s="518" t="s">
        <v>78</v>
      </c>
      <c r="Q116" s="518" t="s">
        <v>15409</v>
      </c>
      <c r="R116" s="518" t="s">
        <v>78</v>
      </c>
      <c r="S116" s="518" t="s">
        <v>13907</v>
      </c>
      <c r="T116" s="518"/>
      <c r="U116" s="618"/>
      <c r="V116" s="520">
        <v>38705.0</v>
      </c>
    </row>
    <row r="117">
      <c r="A117" s="517">
        <f t="shared" si="1"/>
        <v>116</v>
      </c>
      <c r="B117" s="510" t="s">
        <v>22489</v>
      </c>
      <c r="C117" s="518" t="s">
        <v>22516</v>
      </c>
      <c r="D117" s="518" t="s">
        <v>22532</v>
      </c>
      <c r="E117" s="518" t="s">
        <v>22492</v>
      </c>
      <c r="F117" s="518" t="s">
        <v>22518</v>
      </c>
      <c r="G117" s="518" t="s">
        <v>22533</v>
      </c>
      <c r="H117" s="518" t="s">
        <v>22534</v>
      </c>
      <c r="I117" s="859" t="s">
        <v>22535</v>
      </c>
      <c r="J117" s="518" t="s">
        <v>22536</v>
      </c>
      <c r="K117" s="863" t="s">
        <v>22537</v>
      </c>
      <c r="L117" s="864">
        <v>0.005405092592592592</v>
      </c>
      <c r="M117" s="865" t="s">
        <v>22538</v>
      </c>
      <c r="N117" s="618" t="s">
        <v>21686</v>
      </c>
      <c r="O117" s="518" t="s">
        <v>13908</v>
      </c>
      <c r="P117" s="518" t="s">
        <v>78</v>
      </c>
      <c r="Q117" s="518" t="s">
        <v>15409</v>
      </c>
      <c r="R117" s="518" t="s">
        <v>78</v>
      </c>
      <c r="S117" s="518" t="s">
        <v>13907</v>
      </c>
      <c r="T117" s="518"/>
      <c r="U117" s="618"/>
      <c r="V117" s="520">
        <v>38706.0</v>
      </c>
    </row>
    <row r="118">
      <c r="A118" s="527">
        <f t="shared" si="1"/>
        <v>117</v>
      </c>
      <c r="B118" s="596" t="s">
        <v>22489</v>
      </c>
      <c r="C118" s="528" t="s">
        <v>22516</v>
      </c>
      <c r="D118" s="528" t="s">
        <v>22539</v>
      </c>
      <c r="E118" s="528" t="s">
        <v>22492</v>
      </c>
      <c r="F118" s="528" t="s">
        <v>22518</v>
      </c>
      <c r="G118" s="528" t="s">
        <v>22540</v>
      </c>
      <c r="H118" s="528" t="s">
        <v>22541</v>
      </c>
      <c r="I118" s="859" t="s">
        <v>22542</v>
      </c>
      <c r="J118" s="528" t="s">
        <v>22543</v>
      </c>
      <c r="K118" s="884" t="s">
        <v>22544</v>
      </c>
      <c r="L118" s="885">
        <v>0.004398148148148148</v>
      </c>
      <c r="M118" s="872" t="s">
        <v>22545</v>
      </c>
      <c r="N118" s="664" t="s">
        <v>21686</v>
      </c>
      <c r="O118" s="518" t="s">
        <v>13908</v>
      </c>
      <c r="P118" s="518" t="s">
        <v>78</v>
      </c>
      <c r="Q118" s="518" t="s">
        <v>15409</v>
      </c>
      <c r="R118" s="518" t="s">
        <v>78</v>
      </c>
      <c r="S118" s="518" t="s">
        <v>13907</v>
      </c>
      <c r="T118" s="518"/>
      <c r="U118" s="665"/>
      <c r="V118" s="531">
        <v>38707.0</v>
      </c>
    </row>
    <row r="119">
      <c r="A119" s="613">
        <f t="shared" si="1"/>
        <v>118</v>
      </c>
      <c r="B119" s="596" t="s">
        <v>22489</v>
      </c>
      <c r="C119" s="596" t="s">
        <v>22546</v>
      </c>
      <c r="D119" s="596" t="s">
        <v>22547</v>
      </c>
      <c r="E119" s="596" t="s">
        <v>22492</v>
      </c>
      <c r="F119" s="596" t="s">
        <v>22548</v>
      </c>
      <c r="G119" s="596" t="s">
        <v>22549</v>
      </c>
      <c r="H119" s="596" t="s">
        <v>22550</v>
      </c>
      <c r="I119" s="859" t="s">
        <v>22551</v>
      </c>
      <c r="J119" s="596" t="s">
        <v>22552</v>
      </c>
      <c r="K119" s="893" t="s">
        <v>22553</v>
      </c>
      <c r="L119" s="894">
        <v>0.005717592592592593</v>
      </c>
      <c r="M119" s="892" t="s">
        <v>22554</v>
      </c>
      <c r="N119" s="682" t="s">
        <v>21686</v>
      </c>
      <c r="O119" s="518" t="s">
        <v>13908</v>
      </c>
      <c r="P119" s="518" t="s">
        <v>78</v>
      </c>
      <c r="Q119" s="518" t="s">
        <v>15409</v>
      </c>
      <c r="R119" s="518" t="s">
        <v>78</v>
      </c>
      <c r="S119" s="518" t="s">
        <v>13907</v>
      </c>
      <c r="T119" s="518"/>
      <c r="U119" s="683"/>
      <c r="V119" s="598">
        <v>38709.0</v>
      </c>
    </row>
    <row r="120">
      <c r="A120" s="537">
        <f t="shared" si="1"/>
        <v>119</v>
      </c>
      <c r="B120" s="510" t="s">
        <v>22489</v>
      </c>
      <c r="C120" s="510" t="s">
        <v>22555</v>
      </c>
      <c r="D120" s="510" t="s">
        <v>22556</v>
      </c>
      <c r="E120" s="510" t="s">
        <v>22492</v>
      </c>
      <c r="F120" s="510" t="s">
        <v>22557</v>
      </c>
      <c r="G120" s="510" t="s">
        <v>22558</v>
      </c>
      <c r="H120" s="510" t="s">
        <v>22559</v>
      </c>
      <c r="I120" s="859" t="s">
        <v>22560</v>
      </c>
      <c r="J120" s="510" t="s">
        <v>22561</v>
      </c>
      <c r="K120" s="874" t="s">
        <v>22562</v>
      </c>
      <c r="L120" s="875">
        <v>0.003761574074074074</v>
      </c>
      <c r="M120" s="862" t="s">
        <v>22563</v>
      </c>
      <c r="N120" s="649" t="s">
        <v>21686</v>
      </c>
      <c r="O120" s="518" t="s">
        <v>13908</v>
      </c>
      <c r="P120" s="518" t="s">
        <v>78</v>
      </c>
      <c r="Q120" s="518" t="s">
        <v>15409</v>
      </c>
      <c r="R120" s="518" t="s">
        <v>78</v>
      </c>
      <c r="S120" s="518" t="s">
        <v>13907</v>
      </c>
      <c r="T120" s="518"/>
      <c r="U120" s="649"/>
      <c r="V120" s="512">
        <v>38710.0</v>
      </c>
    </row>
    <row r="121">
      <c r="A121" s="517">
        <f t="shared" si="1"/>
        <v>120</v>
      </c>
      <c r="B121" s="510" t="s">
        <v>22489</v>
      </c>
      <c r="C121" s="518" t="s">
        <v>22555</v>
      </c>
      <c r="D121" s="518" t="s">
        <v>22564</v>
      </c>
      <c r="E121" s="518" t="s">
        <v>22492</v>
      </c>
      <c r="F121" s="518" t="s">
        <v>22557</v>
      </c>
      <c r="G121" s="518" t="s">
        <v>22565</v>
      </c>
      <c r="H121" s="518" t="s">
        <v>22566</v>
      </c>
      <c r="I121" s="859" t="s">
        <v>22567</v>
      </c>
      <c r="J121" s="518" t="s">
        <v>22568</v>
      </c>
      <c r="K121" s="863" t="s">
        <v>22569</v>
      </c>
      <c r="L121" s="864">
        <v>0.005300925925925926</v>
      </c>
      <c r="M121" s="865" t="s">
        <v>22570</v>
      </c>
      <c r="N121" s="618" t="s">
        <v>21686</v>
      </c>
      <c r="O121" s="518" t="s">
        <v>13908</v>
      </c>
      <c r="P121" s="518" t="s">
        <v>78</v>
      </c>
      <c r="Q121" s="518" t="s">
        <v>15409</v>
      </c>
      <c r="R121" s="518" t="s">
        <v>78</v>
      </c>
      <c r="S121" s="518" t="s">
        <v>13907</v>
      </c>
      <c r="T121" s="518"/>
      <c r="U121" s="618"/>
      <c r="V121" s="520">
        <v>38712.0</v>
      </c>
    </row>
    <row r="122">
      <c r="A122" s="527">
        <f t="shared" si="1"/>
        <v>121</v>
      </c>
      <c r="B122" s="596" t="s">
        <v>22489</v>
      </c>
      <c r="C122" s="528" t="s">
        <v>22555</v>
      </c>
      <c r="D122" s="528" t="s">
        <v>22571</v>
      </c>
      <c r="E122" s="528" t="s">
        <v>22492</v>
      </c>
      <c r="F122" s="528" t="s">
        <v>22557</v>
      </c>
      <c r="G122" s="528" t="s">
        <v>22572</v>
      </c>
      <c r="H122" s="528" t="s">
        <v>22573</v>
      </c>
      <c r="I122" s="859" t="s">
        <v>22574</v>
      </c>
      <c r="J122" s="528" t="s">
        <v>22575</v>
      </c>
      <c r="K122" s="870" t="s">
        <v>22576</v>
      </c>
      <c r="L122" s="871">
        <v>0.004201388888888889</v>
      </c>
      <c r="M122" s="872" t="s">
        <v>22577</v>
      </c>
      <c r="N122" s="664" t="s">
        <v>21686</v>
      </c>
      <c r="O122" s="518" t="s">
        <v>13908</v>
      </c>
      <c r="P122" s="518" t="s">
        <v>78</v>
      </c>
      <c r="Q122" s="518" t="s">
        <v>15409</v>
      </c>
      <c r="R122" s="518" t="s">
        <v>78</v>
      </c>
      <c r="S122" s="518" t="s">
        <v>13907</v>
      </c>
      <c r="T122" s="518"/>
      <c r="U122" s="665"/>
      <c r="V122" s="531">
        <v>38713.0</v>
      </c>
    </row>
    <row r="123">
      <c r="A123" s="613">
        <f t="shared" si="1"/>
        <v>122</v>
      </c>
      <c r="B123" s="596" t="s">
        <v>22578</v>
      </c>
      <c r="C123" s="596" t="s">
        <v>22579</v>
      </c>
      <c r="D123" s="596" t="s">
        <v>22580</v>
      </c>
      <c r="E123" s="596" t="s">
        <v>22581</v>
      </c>
      <c r="F123" s="596" t="s">
        <v>22582</v>
      </c>
      <c r="G123" s="596" t="s">
        <v>22583</v>
      </c>
      <c r="H123" s="596" t="s">
        <v>22584</v>
      </c>
      <c r="I123" s="859" t="s">
        <v>22585</v>
      </c>
      <c r="J123" s="596" t="s">
        <v>22586</v>
      </c>
      <c r="K123" s="890" t="s">
        <v>22587</v>
      </c>
      <c r="L123" s="891">
        <v>0.0019675925925925924</v>
      </c>
      <c r="M123" s="892" t="s">
        <v>22588</v>
      </c>
      <c r="N123" s="682" t="s">
        <v>21686</v>
      </c>
      <c r="O123" s="518" t="s">
        <v>13908</v>
      </c>
      <c r="P123" s="518" t="s">
        <v>78</v>
      </c>
      <c r="Q123" s="518" t="s">
        <v>15409</v>
      </c>
      <c r="R123" s="518" t="s">
        <v>78</v>
      </c>
      <c r="S123" s="518" t="s">
        <v>13907</v>
      </c>
      <c r="T123" s="518"/>
      <c r="U123" s="683"/>
      <c r="V123" s="598">
        <v>37888.0</v>
      </c>
    </row>
    <row r="124">
      <c r="A124" s="537">
        <f t="shared" si="1"/>
        <v>123</v>
      </c>
      <c r="B124" s="510" t="s">
        <v>22578</v>
      </c>
      <c r="C124" s="510" t="s">
        <v>22589</v>
      </c>
      <c r="D124" s="510" t="s">
        <v>22590</v>
      </c>
      <c r="E124" s="510" t="s">
        <v>22581</v>
      </c>
      <c r="F124" s="510" t="s">
        <v>22591</v>
      </c>
      <c r="G124" s="510" t="s">
        <v>22592</v>
      </c>
      <c r="H124" s="510" t="s">
        <v>22593</v>
      </c>
      <c r="I124" s="859" t="s">
        <v>22594</v>
      </c>
      <c r="J124" s="510" t="s">
        <v>22595</v>
      </c>
      <c r="K124" s="860" t="s">
        <v>22596</v>
      </c>
      <c r="L124" s="861">
        <v>0.002488425925925926</v>
      </c>
      <c r="M124" s="862" t="s">
        <v>22597</v>
      </c>
      <c r="N124" s="649" t="s">
        <v>21686</v>
      </c>
      <c r="O124" s="518" t="s">
        <v>13908</v>
      </c>
      <c r="P124" s="518" t="s">
        <v>78</v>
      </c>
      <c r="Q124" s="518" t="s">
        <v>15409</v>
      </c>
      <c r="R124" s="518" t="s">
        <v>78</v>
      </c>
      <c r="S124" s="518" t="s">
        <v>13907</v>
      </c>
      <c r="T124" s="518"/>
      <c r="U124" s="649"/>
      <c r="V124" s="512">
        <v>38494.0</v>
      </c>
    </row>
    <row r="125">
      <c r="A125" s="527">
        <f t="shared" si="1"/>
        <v>124</v>
      </c>
      <c r="B125" s="596" t="s">
        <v>22578</v>
      </c>
      <c r="C125" s="528" t="s">
        <v>22589</v>
      </c>
      <c r="D125" s="528" t="s">
        <v>22598</v>
      </c>
      <c r="E125" s="528" t="s">
        <v>22581</v>
      </c>
      <c r="F125" s="528" t="s">
        <v>22591</v>
      </c>
      <c r="G125" s="528" t="s">
        <v>22599</v>
      </c>
      <c r="H125" s="528" t="s">
        <v>22600</v>
      </c>
      <c r="I125" s="859" t="s">
        <v>22601</v>
      </c>
      <c r="J125" s="528" t="s">
        <v>22602</v>
      </c>
      <c r="K125" s="884" t="s">
        <v>22603</v>
      </c>
      <c r="L125" s="885">
        <v>0.003993055555555555</v>
      </c>
      <c r="M125" s="872" t="s">
        <v>22604</v>
      </c>
      <c r="N125" s="664" t="s">
        <v>21686</v>
      </c>
      <c r="O125" s="518" t="s">
        <v>13908</v>
      </c>
      <c r="P125" s="518" t="s">
        <v>78</v>
      </c>
      <c r="Q125" s="518" t="s">
        <v>15409</v>
      </c>
      <c r="R125" s="518" t="s">
        <v>78</v>
      </c>
      <c r="S125" s="518" t="s">
        <v>13907</v>
      </c>
      <c r="T125" s="518"/>
      <c r="U125" s="665"/>
      <c r="V125" s="531">
        <v>38715.0</v>
      </c>
    </row>
    <row r="126">
      <c r="A126" s="537">
        <f t="shared" si="1"/>
        <v>125</v>
      </c>
      <c r="B126" s="510" t="s">
        <v>22578</v>
      </c>
      <c r="C126" s="510" t="s">
        <v>22605</v>
      </c>
      <c r="D126" s="510" t="s">
        <v>22606</v>
      </c>
      <c r="E126" s="510" t="s">
        <v>22581</v>
      </c>
      <c r="F126" s="510" t="s">
        <v>22607</v>
      </c>
      <c r="G126" s="510" t="s">
        <v>22608</v>
      </c>
      <c r="H126" s="510" t="s">
        <v>22609</v>
      </c>
      <c r="I126" s="859" t="s">
        <v>22610</v>
      </c>
      <c r="J126" s="510" t="s">
        <v>22611</v>
      </c>
      <c r="K126" s="874" t="s">
        <v>22612</v>
      </c>
      <c r="L126" s="875">
        <v>0.0028587962962962963</v>
      </c>
      <c r="M126" s="862" t="s">
        <v>22613</v>
      </c>
      <c r="N126" s="649" t="s">
        <v>21686</v>
      </c>
      <c r="O126" s="518" t="s">
        <v>13908</v>
      </c>
      <c r="P126" s="518" t="s">
        <v>78</v>
      </c>
      <c r="Q126" s="518" t="s">
        <v>15409</v>
      </c>
      <c r="R126" s="518" t="s">
        <v>78</v>
      </c>
      <c r="S126" s="518" t="s">
        <v>13907</v>
      </c>
      <c r="T126" s="518"/>
      <c r="U126" s="649"/>
      <c r="V126" s="512">
        <v>38716.0</v>
      </c>
    </row>
    <row r="127">
      <c r="A127" s="517">
        <f t="shared" si="1"/>
        <v>126</v>
      </c>
      <c r="B127" s="510" t="s">
        <v>22578</v>
      </c>
      <c r="C127" s="518" t="s">
        <v>22605</v>
      </c>
      <c r="D127" s="518" t="s">
        <v>22614</v>
      </c>
      <c r="E127" s="518" t="s">
        <v>22581</v>
      </c>
      <c r="F127" s="518" t="s">
        <v>22607</v>
      </c>
      <c r="G127" s="518" t="s">
        <v>22615</v>
      </c>
      <c r="H127" s="518" t="s">
        <v>22616</v>
      </c>
      <c r="I127" s="859" t="s">
        <v>22617</v>
      </c>
      <c r="J127" s="518" t="s">
        <v>22618</v>
      </c>
      <c r="K127" s="863" t="s">
        <v>22619</v>
      </c>
      <c r="L127" s="864">
        <v>0.002777777777777778</v>
      </c>
      <c r="M127" s="865" t="s">
        <v>22620</v>
      </c>
      <c r="N127" s="618" t="s">
        <v>21686</v>
      </c>
      <c r="O127" s="518" t="s">
        <v>13908</v>
      </c>
      <c r="P127" s="518" t="s">
        <v>78</v>
      </c>
      <c r="Q127" s="518" t="s">
        <v>15409</v>
      </c>
      <c r="R127" s="518" t="s">
        <v>78</v>
      </c>
      <c r="S127" s="518" t="s">
        <v>13907</v>
      </c>
      <c r="T127" s="518"/>
      <c r="U127" s="618" t="s">
        <v>22621</v>
      </c>
      <c r="V127" s="520">
        <v>38717.0</v>
      </c>
    </row>
    <row r="128">
      <c r="A128" s="517">
        <f t="shared" si="1"/>
        <v>127</v>
      </c>
      <c r="B128" s="510" t="s">
        <v>22578</v>
      </c>
      <c r="C128" s="518" t="s">
        <v>22605</v>
      </c>
      <c r="D128" s="518" t="s">
        <v>22622</v>
      </c>
      <c r="E128" s="518" t="s">
        <v>22581</v>
      </c>
      <c r="F128" s="518" t="s">
        <v>22607</v>
      </c>
      <c r="G128" s="518" t="s">
        <v>22623</v>
      </c>
      <c r="H128" s="518" t="s">
        <v>22624</v>
      </c>
      <c r="I128" s="859" t="s">
        <v>22625</v>
      </c>
      <c r="J128" s="518" t="s">
        <v>22626</v>
      </c>
      <c r="K128" s="863" t="s">
        <v>22627</v>
      </c>
      <c r="L128" s="864">
        <v>0.0025578703703703705</v>
      </c>
      <c r="M128" s="865" t="s">
        <v>22628</v>
      </c>
      <c r="N128" s="618" t="s">
        <v>21686</v>
      </c>
      <c r="O128" s="518" t="s">
        <v>13908</v>
      </c>
      <c r="P128" s="518" t="s">
        <v>78</v>
      </c>
      <c r="Q128" s="518" t="s">
        <v>15409</v>
      </c>
      <c r="R128" s="518" t="s">
        <v>78</v>
      </c>
      <c r="S128" s="518" t="s">
        <v>13907</v>
      </c>
      <c r="T128" s="518"/>
      <c r="U128" s="618"/>
      <c r="V128" s="520">
        <v>38718.0</v>
      </c>
    </row>
    <row r="129">
      <c r="A129" s="517">
        <f t="shared" si="1"/>
        <v>128</v>
      </c>
      <c r="B129" s="510" t="s">
        <v>22578</v>
      </c>
      <c r="C129" s="518" t="s">
        <v>22605</v>
      </c>
      <c r="D129" s="518" t="s">
        <v>22629</v>
      </c>
      <c r="E129" s="518" t="s">
        <v>22581</v>
      </c>
      <c r="F129" s="518" t="s">
        <v>22607</v>
      </c>
      <c r="G129" s="518" t="s">
        <v>22630</v>
      </c>
      <c r="H129" s="518" t="s">
        <v>22631</v>
      </c>
      <c r="I129" s="859" t="s">
        <v>22632</v>
      </c>
      <c r="J129" s="518" t="s">
        <v>22633</v>
      </c>
      <c r="K129" s="866" t="s">
        <v>22634</v>
      </c>
      <c r="L129" s="867">
        <v>0.002905092592592593</v>
      </c>
      <c r="M129" s="865" t="s">
        <v>22635</v>
      </c>
      <c r="N129" s="618" t="s">
        <v>21686</v>
      </c>
      <c r="O129" s="518" t="s">
        <v>13908</v>
      </c>
      <c r="P129" s="518" t="s">
        <v>78</v>
      </c>
      <c r="Q129" s="518" t="s">
        <v>15409</v>
      </c>
      <c r="R129" s="518" t="s">
        <v>78</v>
      </c>
      <c r="S129" s="518" t="s">
        <v>13907</v>
      </c>
      <c r="T129" s="518"/>
      <c r="U129" s="618"/>
      <c r="V129" s="520">
        <v>38729.0</v>
      </c>
    </row>
    <row r="130">
      <c r="A130" s="613">
        <f t="shared" si="1"/>
        <v>129</v>
      </c>
      <c r="B130" s="596" t="s">
        <v>22578</v>
      </c>
      <c r="C130" s="596" t="s">
        <v>22605</v>
      </c>
      <c r="D130" s="596" t="s">
        <v>22636</v>
      </c>
      <c r="E130" s="596" t="s">
        <v>22581</v>
      </c>
      <c r="F130" s="596" t="s">
        <v>22607</v>
      </c>
      <c r="G130" s="596" t="s">
        <v>22637</v>
      </c>
      <c r="H130" s="596" t="s">
        <v>22638</v>
      </c>
      <c r="I130" s="859" t="s">
        <v>22639</v>
      </c>
      <c r="J130" s="596" t="s">
        <v>22640</v>
      </c>
      <c r="K130" s="890" t="s">
        <v>22641</v>
      </c>
      <c r="L130" s="891">
        <v>0.0035185185185185185</v>
      </c>
      <c r="M130" s="892" t="s">
        <v>22642</v>
      </c>
      <c r="N130" s="682" t="s">
        <v>21686</v>
      </c>
      <c r="O130" s="518" t="s">
        <v>13908</v>
      </c>
      <c r="P130" s="518" t="s">
        <v>78</v>
      </c>
      <c r="Q130" s="518" t="s">
        <v>15409</v>
      </c>
      <c r="R130" s="518" t="s">
        <v>78</v>
      </c>
      <c r="S130" s="518" t="s">
        <v>13907</v>
      </c>
      <c r="T130" s="518"/>
      <c r="U130" s="618" t="s">
        <v>22643</v>
      </c>
      <c r="V130" s="598">
        <v>38730.0</v>
      </c>
    </row>
    <row r="131">
      <c r="A131" s="613">
        <f t="shared" si="1"/>
        <v>130</v>
      </c>
      <c r="B131" s="596" t="s">
        <v>22644</v>
      </c>
      <c r="C131" s="596" t="s">
        <v>22645</v>
      </c>
      <c r="D131" s="596" t="s">
        <v>22646</v>
      </c>
      <c r="E131" s="596" t="s">
        <v>22647</v>
      </c>
      <c r="F131" s="596" t="s">
        <v>22648</v>
      </c>
      <c r="G131" s="596" t="s">
        <v>22649</v>
      </c>
      <c r="H131" s="596" t="s">
        <v>22650</v>
      </c>
      <c r="I131" s="859" t="s">
        <v>22651</v>
      </c>
      <c r="J131" s="596" t="s">
        <v>22652</v>
      </c>
      <c r="K131" s="893" t="s">
        <v>22653</v>
      </c>
      <c r="L131" s="894">
        <v>0.009618055555555555</v>
      </c>
      <c r="M131" s="892" t="s">
        <v>22654</v>
      </c>
      <c r="N131" s="682" t="s">
        <v>21686</v>
      </c>
      <c r="O131" s="518" t="s">
        <v>13908</v>
      </c>
      <c r="P131" s="518" t="s">
        <v>78</v>
      </c>
      <c r="Q131" s="518" t="s">
        <v>15409</v>
      </c>
      <c r="R131" s="518" t="s">
        <v>78</v>
      </c>
      <c r="S131" s="518" t="s">
        <v>13907</v>
      </c>
      <c r="T131" s="518"/>
      <c r="U131" s="618" t="s">
        <v>22655</v>
      </c>
      <c r="V131" s="598">
        <v>38086.0</v>
      </c>
    </row>
    <row r="132">
      <c r="A132" s="537">
        <f t="shared" si="1"/>
        <v>131</v>
      </c>
      <c r="B132" s="510" t="s">
        <v>22644</v>
      </c>
      <c r="C132" s="510" t="s">
        <v>22656</v>
      </c>
      <c r="D132" s="510" t="s">
        <v>22657</v>
      </c>
      <c r="E132" s="510" t="s">
        <v>22647</v>
      </c>
      <c r="F132" s="510" t="s">
        <v>22658</v>
      </c>
      <c r="G132" s="510" t="s">
        <v>22659</v>
      </c>
      <c r="H132" s="510" t="s">
        <v>22660</v>
      </c>
      <c r="I132" s="859" t="s">
        <v>22661</v>
      </c>
      <c r="J132" s="510" t="s">
        <v>22662</v>
      </c>
      <c r="K132" s="874" t="s">
        <v>22663</v>
      </c>
      <c r="L132" s="875">
        <v>0.008368055555555556</v>
      </c>
      <c r="M132" s="862" t="s">
        <v>22664</v>
      </c>
      <c r="N132" s="649" t="s">
        <v>21686</v>
      </c>
      <c r="O132" s="518" t="s">
        <v>13908</v>
      </c>
      <c r="P132" s="518" t="s">
        <v>78</v>
      </c>
      <c r="Q132" s="518" t="s">
        <v>15409</v>
      </c>
      <c r="R132" s="518" t="s">
        <v>78</v>
      </c>
      <c r="S132" s="518" t="s">
        <v>13907</v>
      </c>
      <c r="T132" s="518"/>
      <c r="U132" s="618" t="s">
        <v>22665</v>
      </c>
      <c r="V132" s="512">
        <v>38087.0</v>
      </c>
    </row>
    <row r="133">
      <c r="A133" s="517">
        <f t="shared" si="1"/>
        <v>132</v>
      </c>
      <c r="B133" s="510" t="s">
        <v>22644</v>
      </c>
      <c r="C133" s="518" t="s">
        <v>22656</v>
      </c>
      <c r="D133" s="518" t="s">
        <v>22666</v>
      </c>
      <c r="E133" s="518" t="s">
        <v>22647</v>
      </c>
      <c r="F133" s="518" t="s">
        <v>22658</v>
      </c>
      <c r="G133" s="518" t="s">
        <v>22667</v>
      </c>
      <c r="H133" s="518" t="s">
        <v>22660</v>
      </c>
      <c r="I133" s="859" t="s">
        <v>22661</v>
      </c>
      <c r="J133" s="518" t="s">
        <v>22668</v>
      </c>
      <c r="K133" s="866" t="s">
        <v>22669</v>
      </c>
      <c r="L133" s="867">
        <v>0.0062268518518518515</v>
      </c>
      <c r="M133" s="865" t="s">
        <v>22670</v>
      </c>
      <c r="N133" s="618" t="s">
        <v>21686</v>
      </c>
      <c r="O133" s="518" t="s">
        <v>13908</v>
      </c>
      <c r="P133" s="518" t="s">
        <v>78</v>
      </c>
      <c r="Q133" s="518" t="s">
        <v>15409</v>
      </c>
      <c r="R133" s="518" t="s">
        <v>78</v>
      </c>
      <c r="S133" s="518" t="s">
        <v>13907</v>
      </c>
      <c r="T133" s="518"/>
      <c r="U133" s="618" t="s">
        <v>22671</v>
      </c>
      <c r="V133" s="520">
        <v>38087.0</v>
      </c>
    </row>
    <row r="134">
      <c r="A134" s="517">
        <f t="shared" si="1"/>
        <v>133</v>
      </c>
      <c r="B134" s="510" t="s">
        <v>22644</v>
      </c>
      <c r="C134" s="518" t="s">
        <v>22656</v>
      </c>
      <c r="D134" s="518" t="s">
        <v>22672</v>
      </c>
      <c r="E134" s="518" t="s">
        <v>22647</v>
      </c>
      <c r="F134" s="518" t="s">
        <v>22658</v>
      </c>
      <c r="G134" s="518" t="s">
        <v>22673</v>
      </c>
      <c r="H134" s="868" t="s">
        <v>22674</v>
      </c>
      <c r="I134" s="859" t="s">
        <v>22675</v>
      </c>
      <c r="J134" s="868" t="s">
        <v>22676</v>
      </c>
      <c r="K134" s="866" t="s">
        <v>22677</v>
      </c>
      <c r="L134" s="867">
        <v>0.003993055555555555</v>
      </c>
      <c r="M134" s="869" t="s">
        <v>22678</v>
      </c>
      <c r="N134" s="618" t="s">
        <v>21686</v>
      </c>
      <c r="O134" s="518" t="s">
        <v>13908</v>
      </c>
      <c r="P134" s="518" t="s">
        <v>78</v>
      </c>
      <c r="Q134" s="518" t="s">
        <v>15409</v>
      </c>
      <c r="R134" s="518" t="s">
        <v>78</v>
      </c>
      <c r="S134" s="518" t="s">
        <v>13907</v>
      </c>
      <c r="T134" s="518"/>
      <c r="U134" s="618" t="s">
        <v>22679</v>
      </c>
      <c r="V134" s="520">
        <v>38088.0</v>
      </c>
    </row>
    <row r="135">
      <c r="A135" s="517">
        <f t="shared" si="1"/>
        <v>134</v>
      </c>
      <c r="B135" s="510" t="s">
        <v>22644</v>
      </c>
      <c r="C135" s="518" t="s">
        <v>22656</v>
      </c>
      <c r="D135" s="518" t="s">
        <v>22680</v>
      </c>
      <c r="E135" s="518" t="s">
        <v>22647</v>
      </c>
      <c r="F135" s="518" t="s">
        <v>22658</v>
      </c>
      <c r="G135" s="518" t="s">
        <v>22681</v>
      </c>
      <c r="H135" s="518" t="s">
        <v>22682</v>
      </c>
      <c r="I135" s="859" t="s">
        <v>22683</v>
      </c>
      <c r="J135" s="518" t="s">
        <v>22684</v>
      </c>
      <c r="K135" s="866" t="s">
        <v>22685</v>
      </c>
      <c r="L135" s="867">
        <v>0.004583333333333333</v>
      </c>
      <c r="M135" s="865" t="s">
        <v>22686</v>
      </c>
      <c r="N135" s="618" t="s">
        <v>21686</v>
      </c>
      <c r="O135" s="518" t="s">
        <v>13908</v>
      </c>
      <c r="P135" s="518" t="s">
        <v>78</v>
      </c>
      <c r="Q135" s="518" t="s">
        <v>15409</v>
      </c>
      <c r="R135" s="518" t="s">
        <v>78</v>
      </c>
      <c r="S135" s="518" t="s">
        <v>13907</v>
      </c>
      <c r="T135" s="518"/>
      <c r="U135" s="618" t="s">
        <v>22687</v>
      </c>
      <c r="V135" s="520">
        <v>38089.0</v>
      </c>
    </row>
    <row r="136">
      <c r="A136" s="517">
        <f t="shared" si="1"/>
        <v>135</v>
      </c>
      <c r="B136" s="510" t="s">
        <v>22644</v>
      </c>
      <c r="C136" s="518" t="s">
        <v>22656</v>
      </c>
      <c r="D136" s="518" t="s">
        <v>22688</v>
      </c>
      <c r="E136" s="518" t="s">
        <v>22647</v>
      </c>
      <c r="F136" s="518" t="s">
        <v>22658</v>
      </c>
      <c r="G136" s="518" t="s">
        <v>22689</v>
      </c>
      <c r="H136" s="518" t="s">
        <v>22690</v>
      </c>
      <c r="I136" s="859" t="s">
        <v>22691</v>
      </c>
      <c r="J136" s="518" t="s">
        <v>22692</v>
      </c>
      <c r="K136" s="866" t="s">
        <v>22693</v>
      </c>
      <c r="L136" s="867">
        <v>0.004629629629629629</v>
      </c>
      <c r="M136" s="865" t="s">
        <v>22694</v>
      </c>
      <c r="N136" s="618" t="s">
        <v>21686</v>
      </c>
      <c r="O136" s="518" t="s">
        <v>13908</v>
      </c>
      <c r="P136" s="518" t="s">
        <v>78</v>
      </c>
      <c r="Q136" s="518" t="s">
        <v>15409</v>
      </c>
      <c r="R136" s="518" t="s">
        <v>78</v>
      </c>
      <c r="S136" s="518" t="s">
        <v>13907</v>
      </c>
      <c r="T136" s="518"/>
      <c r="U136" s="618" t="s">
        <v>22695</v>
      </c>
      <c r="V136" s="520">
        <v>38090.0</v>
      </c>
    </row>
    <row r="137">
      <c r="A137" s="517">
        <f t="shared" si="1"/>
        <v>136</v>
      </c>
      <c r="B137" s="510" t="s">
        <v>22644</v>
      </c>
      <c r="C137" s="518" t="s">
        <v>22656</v>
      </c>
      <c r="D137" s="518" t="s">
        <v>22696</v>
      </c>
      <c r="E137" s="518" t="s">
        <v>22647</v>
      </c>
      <c r="F137" s="518" t="s">
        <v>22658</v>
      </c>
      <c r="G137" s="518" t="s">
        <v>22697</v>
      </c>
      <c r="H137" s="518" t="s">
        <v>22698</v>
      </c>
      <c r="I137" s="859" t="s">
        <v>22699</v>
      </c>
      <c r="J137" s="518" t="s">
        <v>22700</v>
      </c>
      <c r="K137" s="866" t="s">
        <v>22701</v>
      </c>
      <c r="L137" s="867">
        <v>0.004201388888888889</v>
      </c>
      <c r="M137" s="865" t="s">
        <v>22702</v>
      </c>
      <c r="N137" s="618" t="s">
        <v>21686</v>
      </c>
      <c r="O137" s="518" t="s">
        <v>13908</v>
      </c>
      <c r="P137" s="518" t="s">
        <v>78</v>
      </c>
      <c r="Q137" s="518" t="s">
        <v>15409</v>
      </c>
      <c r="R137" s="518" t="s">
        <v>78</v>
      </c>
      <c r="S137" s="518" t="s">
        <v>13907</v>
      </c>
      <c r="T137" s="518"/>
      <c r="U137" s="618" t="s">
        <v>22703</v>
      </c>
      <c r="V137" s="520">
        <v>38091.0</v>
      </c>
    </row>
    <row r="138">
      <c r="A138" s="517">
        <f t="shared" si="1"/>
        <v>137</v>
      </c>
      <c r="B138" s="510" t="s">
        <v>22644</v>
      </c>
      <c r="C138" s="518" t="s">
        <v>22656</v>
      </c>
      <c r="D138" s="518" t="s">
        <v>22704</v>
      </c>
      <c r="E138" s="518" t="s">
        <v>22647</v>
      </c>
      <c r="F138" s="518" t="s">
        <v>22658</v>
      </c>
      <c r="G138" s="518" t="s">
        <v>22705</v>
      </c>
      <c r="H138" s="518" t="s">
        <v>22706</v>
      </c>
      <c r="I138" s="859" t="s">
        <v>22707</v>
      </c>
      <c r="J138" s="518" t="s">
        <v>22708</v>
      </c>
      <c r="K138" s="866" t="s">
        <v>22709</v>
      </c>
      <c r="L138" s="867">
        <v>0.005208333333333333</v>
      </c>
      <c r="M138" s="865" t="s">
        <v>22710</v>
      </c>
      <c r="N138" s="618" t="s">
        <v>21686</v>
      </c>
      <c r="O138" s="518" t="s">
        <v>13908</v>
      </c>
      <c r="P138" s="518" t="s">
        <v>78</v>
      </c>
      <c r="Q138" s="518" t="s">
        <v>15409</v>
      </c>
      <c r="R138" s="518" t="s">
        <v>78</v>
      </c>
      <c r="S138" s="518" t="s">
        <v>13907</v>
      </c>
      <c r="T138" s="518"/>
      <c r="U138" s="618" t="s">
        <v>22711</v>
      </c>
      <c r="V138" s="520">
        <v>38092.0</v>
      </c>
    </row>
    <row r="139">
      <c r="A139" s="517">
        <f t="shared" si="1"/>
        <v>138</v>
      </c>
      <c r="B139" s="510" t="s">
        <v>22644</v>
      </c>
      <c r="C139" s="518" t="s">
        <v>22656</v>
      </c>
      <c r="D139" s="518" t="s">
        <v>22712</v>
      </c>
      <c r="E139" s="518" t="s">
        <v>22647</v>
      </c>
      <c r="F139" s="518" t="s">
        <v>22658</v>
      </c>
      <c r="G139" s="518" t="s">
        <v>22713</v>
      </c>
      <c r="H139" s="518" t="s">
        <v>22714</v>
      </c>
      <c r="I139" s="859" t="s">
        <v>22715</v>
      </c>
      <c r="J139" s="518" t="s">
        <v>22716</v>
      </c>
      <c r="K139" s="863" t="s">
        <v>22717</v>
      </c>
      <c r="L139" s="864">
        <v>0.007905092592592592</v>
      </c>
      <c r="M139" s="865" t="s">
        <v>22718</v>
      </c>
      <c r="N139" s="618" t="s">
        <v>21686</v>
      </c>
      <c r="O139" s="518" t="s">
        <v>13908</v>
      </c>
      <c r="P139" s="518" t="s">
        <v>78</v>
      </c>
      <c r="Q139" s="518" t="s">
        <v>15409</v>
      </c>
      <c r="R139" s="518" t="s">
        <v>78</v>
      </c>
      <c r="S139" s="518" t="s">
        <v>13907</v>
      </c>
      <c r="T139" s="518"/>
      <c r="U139" s="618" t="s">
        <v>22719</v>
      </c>
      <c r="V139" s="520">
        <v>38093.0</v>
      </c>
    </row>
    <row r="140">
      <c r="A140" s="517">
        <f t="shared" si="1"/>
        <v>139</v>
      </c>
      <c r="B140" s="510" t="s">
        <v>22644</v>
      </c>
      <c r="C140" s="518" t="s">
        <v>22656</v>
      </c>
      <c r="D140" s="518" t="s">
        <v>22720</v>
      </c>
      <c r="E140" s="518" t="s">
        <v>22647</v>
      </c>
      <c r="F140" s="518" t="s">
        <v>22658</v>
      </c>
      <c r="G140" s="518" t="s">
        <v>22721</v>
      </c>
      <c r="H140" s="518" t="s">
        <v>22722</v>
      </c>
      <c r="I140" s="859" t="s">
        <v>22723</v>
      </c>
      <c r="J140" s="518" t="s">
        <v>22724</v>
      </c>
      <c r="K140" s="863" t="s">
        <v>22725</v>
      </c>
      <c r="L140" s="864">
        <v>0.004120370370370371</v>
      </c>
      <c r="M140" s="865" t="s">
        <v>22726</v>
      </c>
      <c r="N140" s="618" t="s">
        <v>21686</v>
      </c>
      <c r="O140" s="518" t="s">
        <v>13908</v>
      </c>
      <c r="P140" s="518" t="s">
        <v>78</v>
      </c>
      <c r="Q140" s="518" t="s">
        <v>15409</v>
      </c>
      <c r="R140" s="518" t="s">
        <v>78</v>
      </c>
      <c r="S140" s="518" t="s">
        <v>13907</v>
      </c>
      <c r="T140" s="518"/>
      <c r="U140" s="618" t="s">
        <v>22727</v>
      </c>
      <c r="V140" s="520">
        <v>38094.0</v>
      </c>
    </row>
    <row r="141">
      <c r="A141" s="527">
        <f t="shared" si="1"/>
        <v>140</v>
      </c>
      <c r="B141" s="596" t="s">
        <v>22644</v>
      </c>
      <c r="C141" s="528" t="s">
        <v>22656</v>
      </c>
      <c r="D141" s="528" t="s">
        <v>22728</v>
      </c>
      <c r="E141" s="528" t="s">
        <v>22647</v>
      </c>
      <c r="F141" s="528" t="s">
        <v>22658</v>
      </c>
      <c r="G141" s="528" t="s">
        <v>22729</v>
      </c>
      <c r="H141" s="528" t="s">
        <v>22730</v>
      </c>
      <c r="I141" s="859" t="s">
        <v>22731</v>
      </c>
      <c r="J141" s="528" t="s">
        <v>22732</v>
      </c>
      <c r="K141" s="870" t="s">
        <v>22733</v>
      </c>
      <c r="L141" s="871">
        <v>0.007280092592592592</v>
      </c>
      <c r="M141" s="872" t="s">
        <v>22734</v>
      </c>
      <c r="N141" s="664" t="s">
        <v>21686</v>
      </c>
      <c r="O141" s="518" t="s">
        <v>13908</v>
      </c>
      <c r="P141" s="518" t="s">
        <v>78</v>
      </c>
      <c r="Q141" s="518" t="s">
        <v>15409</v>
      </c>
      <c r="R141" s="518" t="s">
        <v>78</v>
      </c>
      <c r="S141" s="518" t="s">
        <v>13907</v>
      </c>
      <c r="T141" s="518"/>
      <c r="U141" s="618" t="s">
        <v>22727</v>
      </c>
      <c r="V141" s="531">
        <v>38098.0</v>
      </c>
    </row>
    <row r="142">
      <c r="A142" s="537">
        <f t="shared" si="1"/>
        <v>141</v>
      </c>
      <c r="B142" s="510" t="s">
        <v>22644</v>
      </c>
      <c r="C142" s="510" t="s">
        <v>22735</v>
      </c>
      <c r="D142" s="510" t="s">
        <v>22736</v>
      </c>
      <c r="E142" s="510" t="s">
        <v>22647</v>
      </c>
      <c r="F142" s="510" t="s">
        <v>22737</v>
      </c>
      <c r="G142" s="510" t="s">
        <v>22738</v>
      </c>
      <c r="H142" s="510" t="s">
        <v>22739</v>
      </c>
      <c r="I142" s="859" t="s">
        <v>22740</v>
      </c>
      <c r="J142" s="510" t="s">
        <v>22741</v>
      </c>
      <c r="K142" s="874" t="s">
        <v>22742</v>
      </c>
      <c r="L142" s="875">
        <v>0.005416666666666667</v>
      </c>
      <c r="M142" s="862" t="s">
        <v>22743</v>
      </c>
      <c r="N142" s="649" t="s">
        <v>21686</v>
      </c>
      <c r="O142" s="518" t="s">
        <v>13908</v>
      </c>
      <c r="P142" s="518" t="s">
        <v>78</v>
      </c>
      <c r="Q142" s="518" t="s">
        <v>15409</v>
      </c>
      <c r="R142" s="518" t="s">
        <v>78</v>
      </c>
      <c r="S142" s="518" t="s">
        <v>13907</v>
      </c>
      <c r="T142" s="518"/>
      <c r="U142" s="618" t="s">
        <v>22744</v>
      </c>
      <c r="V142" s="512">
        <v>38124.0</v>
      </c>
    </row>
    <row r="143">
      <c r="A143" s="517">
        <f t="shared" si="1"/>
        <v>142</v>
      </c>
      <c r="B143" s="510" t="s">
        <v>22644</v>
      </c>
      <c r="C143" s="518" t="s">
        <v>22735</v>
      </c>
      <c r="D143" s="518" t="s">
        <v>22745</v>
      </c>
      <c r="E143" s="518" t="s">
        <v>22647</v>
      </c>
      <c r="F143" s="518" t="s">
        <v>22737</v>
      </c>
      <c r="G143" s="518" t="s">
        <v>22746</v>
      </c>
      <c r="H143" s="518" t="s">
        <v>22739</v>
      </c>
      <c r="I143" s="859" t="s">
        <v>22740</v>
      </c>
      <c r="J143" s="518" t="s">
        <v>22747</v>
      </c>
      <c r="K143" s="863" t="s">
        <v>22748</v>
      </c>
      <c r="L143" s="864">
        <v>0.004155092592592592</v>
      </c>
      <c r="M143" s="865" t="s">
        <v>22749</v>
      </c>
      <c r="N143" s="618" t="s">
        <v>21686</v>
      </c>
      <c r="O143" s="518" t="s">
        <v>13908</v>
      </c>
      <c r="P143" s="518" t="s">
        <v>78</v>
      </c>
      <c r="Q143" s="518" t="s">
        <v>15409</v>
      </c>
      <c r="R143" s="518" t="s">
        <v>78</v>
      </c>
      <c r="S143" s="518" t="s">
        <v>13907</v>
      </c>
      <c r="T143" s="518"/>
      <c r="U143" s="618" t="s">
        <v>22750</v>
      </c>
      <c r="V143" s="520">
        <v>38124.0</v>
      </c>
    </row>
    <row r="144">
      <c r="A144" s="517">
        <f t="shared" si="1"/>
        <v>143</v>
      </c>
      <c r="B144" s="510" t="s">
        <v>22644</v>
      </c>
      <c r="C144" s="518" t="s">
        <v>22735</v>
      </c>
      <c r="D144" s="518" t="s">
        <v>22751</v>
      </c>
      <c r="E144" s="518" t="s">
        <v>22647</v>
      </c>
      <c r="F144" s="518" t="s">
        <v>22737</v>
      </c>
      <c r="G144" s="518" t="s">
        <v>22752</v>
      </c>
      <c r="H144" s="518" t="s">
        <v>22753</v>
      </c>
      <c r="I144" s="859" t="s">
        <v>22754</v>
      </c>
      <c r="J144" s="518" t="s">
        <v>22755</v>
      </c>
      <c r="K144" s="866" t="s">
        <v>22756</v>
      </c>
      <c r="L144" s="867">
        <v>0.004988425925925926</v>
      </c>
      <c r="M144" s="865" t="s">
        <v>22757</v>
      </c>
      <c r="N144" s="618" t="s">
        <v>21686</v>
      </c>
      <c r="O144" s="518" t="s">
        <v>13908</v>
      </c>
      <c r="P144" s="518" t="s">
        <v>78</v>
      </c>
      <c r="Q144" s="518" t="s">
        <v>15409</v>
      </c>
      <c r="R144" s="518" t="s">
        <v>78</v>
      </c>
      <c r="S144" s="518" t="s">
        <v>13907</v>
      </c>
      <c r="T144" s="518"/>
      <c r="U144" s="618" t="s">
        <v>22758</v>
      </c>
      <c r="V144" s="520">
        <v>38125.0</v>
      </c>
    </row>
    <row r="145">
      <c r="A145" s="517">
        <f t="shared" si="1"/>
        <v>144</v>
      </c>
      <c r="B145" s="510" t="s">
        <v>22644</v>
      </c>
      <c r="C145" s="518" t="s">
        <v>22735</v>
      </c>
      <c r="D145" s="518" t="s">
        <v>22759</v>
      </c>
      <c r="E145" s="518" t="s">
        <v>22647</v>
      </c>
      <c r="F145" s="518" t="s">
        <v>22737</v>
      </c>
      <c r="G145" s="518" t="s">
        <v>22760</v>
      </c>
      <c r="H145" s="518" t="s">
        <v>22753</v>
      </c>
      <c r="I145" s="859" t="s">
        <v>22754</v>
      </c>
      <c r="J145" s="518" t="s">
        <v>22761</v>
      </c>
      <c r="K145" s="866" t="s">
        <v>22762</v>
      </c>
      <c r="L145" s="867">
        <v>0.004525462962962963</v>
      </c>
      <c r="M145" s="865" t="s">
        <v>22763</v>
      </c>
      <c r="N145" s="618" t="s">
        <v>21686</v>
      </c>
      <c r="O145" s="518" t="s">
        <v>13908</v>
      </c>
      <c r="P145" s="518" t="s">
        <v>78</v>
      </c>
      <c r="Q145" s="518" t="s">
        <v>15409</v>
      </c>
      <c r="R145" s="518" t="s">
        <v>78</v>
      </c>
      <c r="S145" s="518" t="s">
        <v>13907</v>
      </c>
      <c r="T145" s="518"/>
      <c r="U145" s="895" t="s">
        <v>22764</v>
      </c>
      <c r="V145" s="520">
        <v>38125.0</v>
      </c>
    </row>
    <row r="146">
      <c r="A146" s="527">
        <f t="shared" si="1"/>
        <v>145</v>
      </c>
      <c r="B146" s="596" t="s">
        <v>22644</v>
      </c>
      <c r="C146" s="528" t="s">
        <v>22735</v>
      </c>
      <c r="D146" s="528" t="s">
        <v>22765</v>
      </c>
      <c r="E146" s="528" t="s">
        <v>22647</v>
      </c>
      <c r="F146" s="528" t="s">
        <v>22737</v>
      </c>
      <c r="G146" s="528" t="s">
        <v>22766</v>
      </c>
      <c r="H146" s="528" t="s">
        <v>22767</v>
      </c>
      <c r="I146" s="859" t="s">
        <v>22768</v>
      </c>
      <c r="J146" s="528" t="s">
        <v>22769</v>
      </c>
      <c r="K146" s="870" t="s">
        <v>22770</v>
      </c>
      <c r="L146" s="871">
        <v>0.004340277777777778</v>
      </c>
      <c r="M146" s="872" t="s">
        <v>22771</v>
      </c>
      <c r="N146" s="664" t="s">
        <v>21686</v>
      </c>
      <c r="O146" s="518" t="s">
        <v>13908</v>
      </c>
      <c r="P146" s="518" t="s">
        <v>78</v>
      </c>
      <c r="Q146" s="518" t="s">
        <v>15409</v>
      </c>
      <c r="R146" s="518" t="s">
        <v>78</v>
      </c>
      <c r="S146" s="518" t="s">
        <v>13907</v>
      </c>
      <c r="T146" s="518"/>
      <c r="U146" s="618" t="s">
        <v>22772</v>
      </c>
      <c r="V146" s="531">
        <v>38126.0</v>
      </c>
    </row>
    <row r="147">
      <c r="A147" s="537">
        <f t="shared" si="1"/>
        <v>146</v>
      </c>
      <c r="B147" s="510" t="s">
        <v>22773</v>
      </c>
      <c r="C147" s="510" t="s">
        <v>22774</v>
      </c>
      <c r="D147" s="510" t="s">
        <v>22775</v>
      </c>
      <c r="E147" s="510" t="s">
        <v>22776</v>
      </c>
      <c r="F147" s="510" t="s">
        <v>22777</v>
      </c>
      <c r="G147" s="510" t="s">
        <v>22778</v>
      </c>
      <c r="H147" s="510" t="s">
        <v>22779</v>
      </c>
      <c r="I147" s="859" t="s">
        <v>22780</v>
      </c>
      <c r="J147" s="510" t="s">
        <v>22781</v>
      </c>
      <c r="K147" s="860" t="s">
        <v>22782</v>
      </c>
      <c r="L147" s="861">
        <v>0.003738425925925926</v>
      </c>
      <c r="M147" s="862" t="s">
        <v>22783</v>
      </c>
      <c r="N147" s="649" t="s">
        <v>21686</v>
      </c>
      <c r="O147" s="518" t="s">
        <v>13908</v>
      </c>
      <c r="P147" s="518" t="s">
        <v>78</v>
      </c>
      <c r="Q147" s="518" t="s">
        <v>15409</v>
      </c>
      <c r="R147" s="518" t="s">
        <v>78</v>
      </c>
      <c r="S147" s="518" t="s">
        <v>13907</v>
      </c>
      <c r="T147" s="518"/>
      <c r="U147" s="618" t="s">
        <v>22784</v>
      </c>
      <c r="V147" s="512">
        <v>38048.0</v>
      </c>
    </row>
    <row r="148">
      <c r="A148" s="517">
        <f t="shared" si="1"/>
        <v>147</v>
      </c>
      <c r="B148" s="510" t="s">
        <v>22773</v>
      </c>
      <c r="C148" s="518" t="s">
        <v>22774</v>
      </c>
      <c r="D148" s="518" t="s">
        <v>22785</v>
      </c>
      <c r="E148" s="518" t="s">
        <v>22776</v>
      </c>
      <c r="F148" s="518" t="s">
        <v>22777</v>
      </c>
      <c r="G148" s="518" t="s">
        <v>22786</v>
      </c>
      <c r="H148" s="868" t="s">
        <v>22779</v>
      </c>
      <c r="I148" s="859" t="s">
        <v>22780</v>
      </c>
      <c r="J148" s="868" t="s">
        <v>22787</v>
      </c>
      <c r="K148" s="866" t="s">
        <v>22788</v>
      </c>
      <c r="L148" s="867">
        <v>0.005347222222222222</v>
      </c>
      <c r="M148" s="869" t="s">
        <v>22789</v>
      </c>
      <c r="N148" s="618" t="s">
        <v>21686</v>
      </c>
      <c r="O148" s="518" t="s">
        <v>13908</v>
      </c>
      <c r="P148" s="518" t="s">
        <v>78</v>
      </c>
      <c r="Q148" s="518" t="s">
        <v>15409</v>
      </c>
      <c r="R148" s="518" t="s">
        <v>78</v>
      </c>
      <c r="S148" s="518" t="s">
        <v>13907</v>
      </c>
      <c r="T148" s="518"/>
      <c r="U148" s="618" t="s">
        <v>22790</v>
      </c>
      <c r="V148" s="520">
        <v>38048.0</v>
      </c>
    </row>
    <row r="149">
      <c r="A149" s="549">
        <f t="shared" si="1"/>
        <v>148</v>
      </c>
      <c r="B149" s="671" t="s">
        <v>22773</v>
      </c>
      <c r="C149" s="550" t="s">
        <v>22774</v>
      </c>
      <c r="D149" s="550" t="s">
        <v>22791</v>
      </c>
      <c r="E149" s="550" t="s">
        <v>22776</v>
      </c>
      <c r="F149" s="550" t="s">
        <v>22777</v>
      </c>
      <c r="G149" s="550" t="s">
        <v>22792</v>
      </c>
      <c r="H149" s="550" t="s">
        <v>22779</v>
      </c>
      <c r="I149" s="859" t="s">
        <v>22780</v>
      </c>
      <c r="J149" s="550" t="s">
        <v>22793</v>
      </c>
      <c r="K149" s="896" t="s">
        <v>22794</v>
      </c>
      <c r="L149" s="897">
        <v>0.008993055555555556</v>
      </c>
      <c r="M149" s="898" t="s">
        <v>22795</v>
      </c>
      <c r="N149" s="677" t="s">
        <v>21686</v>
      </c>
      <c r="O149" s="518" t="s">
        <v>13908</v>
      </c>
      <c r="P149" s="541" t="s">
        <v>78</v>
      </c>
      <c r="Q149" s="518" t="s">
        <v>15409</v>
      </c>
      <c r="R149" s="541" t="s">
        <v>78</v>
      </c>
      <c r="S149" s="518" t="s">
        <v>13907</v>
      </c>
      <c r="T149" s="541"/>
      <c r="U149" s="618" t="s">
        <v>22796</v>
      </c>
      <c r="V149" s="551">
        <v>38048.0</v>
      </c>
    </row>
    <row r="150">
      <c r="A150" s="537">
        <f t="shared" si="1"/>
        <v>149</v>
      </c>
      <c r="B150" s="510" t="s">
        <v>22773</v>
      </c>
      <c r="C150" s="510" t="s">
        <v>22579</v>
      </c>
      <c r="D150" s="510" t="s">
        <v>22797</v>
      </c>
      <c r="E150" s="510" t="s">
        <v>22776</v>
      </c>
      <c r="F150" s="510" t="s">
        <v>22582</v>
      </c>
      <c r="G150" s="510" t="s">
        <v>22798</v>
      </c>
      <c r="H150" s="510" t="s">
        <v>22799</v>
      </c>
      <c r="I150" s="859" t="s">
        <v>22800</v>
      </c>
      <c r="J150" s="510" t="s">
        <v>22801</v>
      </c>
      <c r="K150" s="860" t="s">
        <v>22802</v>
      </c>
      <c r="L150" s="861">
        <v>0.004768518518518518</v>
      </c>
      <c r="M150" s="862" t="s">
        <v>22803</v>
      </c>
      <c r="N150" s="649" t="s">
        <v>21686</v>
      </c>
      <c r="O150" s="518" t="s">
        <v>13908</v>
      </c>
      <c r="P150" s="518" t="s">
        <v>78</v>
      </c>
      <c r="Q150" s="518" t="s">
        <v>15409</v>
      </c>
      <c r="R150" s="518" t="s">
        <v>78</v>
      </c>
      <c r="S150" s="518" t="s">
        <v>13907</v>
      </c>
      <c r="T150" s="518"/>
      <c r="U150" s="618" t="s">
        <v>22804</v>
      </c>
      <c r="V150" s="512">
        <v>38103.0</v>
      </c>
    </row>
    <row r="151">
      <c r="A151" s="527">
        <f t="shared" si="1"/>
        <v>150</v>
      </c>
      <c r="B151" s="596" t="s">
        <v>22773</v>
      </c>
      <c r="C151" s="528" t="s">
        <v>22579</v>
      </c>
      <c r="D151" s="528" t="s">
        <v>22805</v>
      </c>
      <c r="E151" s="528" t="s">
        <v>22776</v>
      </c>
      <c r="F151" s="528" t="s">
        <v>22582</v>
      </c>
      <c r="G151" s="528" t="s">
        <v>22806</v>
      </c>
      <c r="H151" s="528" t="s">
        <v>22799</v>
      </c>
      <c r="I151" s="859" t="s">
        <v>22800</v>
      </c>
      <c r="J151" s="528" t="s">
        <v>22807</v>
      </c>
      <c r="K151" s="884" t="s">
        <v>22808</v>
      </c>
      <c r="L151" s="885">
        <v>0.005451388888888889</v>
      </c>
      <c r="M151" s="872" t="s">
        <v>22809</v>
      </c>
      <c r="N151" s="664" t="s">
        <v>21686</v>
      </c>
      <c r="O151" s="518" t="s">
        <v>13908</v>
      </c>
      <c r="P151" s="518" t="s">
        <v>78</v>
      </c>
      <c r="Q151" s="518" t="s">
        <v>15409</v>
      </c>
      <c r="R151" s="518" t="s">
        <v>78</v>
      </c>
      <c r="S151" s="518" t="s">
        <v>13907</v>
      </c>
      <c r="T151" s="518"/>
      <c r="U151" s="665" t="s">
        <v>22810</v>
      </c>
      <c r="V151" s="531">
        <v>38103.0</v>
      </c>
    </row>
    <row r="152">
      <c r="A152" s="537">
        <f t="shared" si="1"/>
        <v>151</v>
      </c>
      <c r="B152" s="510" t="s">
        <v>22773</v>
      </c>
      <c r="C152" s="510" t="s">
        <v>22811</v>
      </c>
      <c r="D152" s="510" t="s">
        <v>22812</v>
      </c>
      <c r="E152" s="510" t="s">
        <v>22776</v>
      </c>
      <c r="F152" s="510" t="s">
        <v>22813</v>
      </c>
      <c r="G152" s="510" t="s">
        <v>22814</v>
      </c>
      <c r="H152" s="510" t="s">
        <v>22815</v>
      </c>
      <c r="I152" s="859" t="s">
        <v>22816</v>
      </c>
      <c r="J152" s="510" t="s">
        <v>22817</v>
      </c>
      <c r="K152" s="874" t="s">
        <v>22818</v>
      </c>
      <c r="L152" s="875">
        <v>0.002800925925925926</v>
      </c>
      <c r="M152" s="862" t="s">
        <v>22819</v>
      </c>
      <c r="N152" s="649" t="s">
        <v>21686</v>
      </c>
      <c r="O152" s="518" t="s">
        <v>13908</v>
      </c>
      <c r="P152" s="518" t="s">
        <v>78</v>
      </c>
      <c r="Q152" s="518" t="s">
        <v>15409</v>
      </c>
      <c r="R152" s="518" t="s">
        <v>78</v>
      </c>
      <c r="S152" s="518" t="s">
        <v>13907</v>
      </c>
      <c r="T152" s="518"/>
      <c r="U152" s="665" t="s">
        <v>22820</v>
      </c>
      <c r="V152" s="512">
        <v>38108.0</v>
      </c>
    </row>
    <row r="153">
      <c r="A153" s="517">
        <f t="shared" si="1"/>
        <v>152</v>
      </c>
      <c r="B153" s="510" t="s">
        <v>22773</v>
      </c>
      <c r="C153" s="518" t="s">
        <v>22811</v>
      </c>
      <c r="D153" s="518" t="s">
        <v>22821</v>
      </c>
      <c r="E153" s="518" t="s">
        <v>22776</v>
      </c>
      <c r="F153" s="518" t="s">
        <v>22813</v>
      </c>
      <c r="G153" s="518" t="s">
        <v>22822</v>
      </c>
      <c r="H153" s="518" t="s">
        <v>22815</v>
      </c>
      <c r="I153" s="859" t="s">
        <v>22816</v>
      </c>
      <c r="J153" s="518" t="s">
        <v>22823</v>
      </c>
      <c r="K153" s="866" t="s">
        <v>22824</v>
      </c>
      <c r="L153" s="867">
        <v>0.004629629629629629</v>
      </c>
      <c r="M153" s="865" t="s">
        <v>22825</v>
      </c>
      <c r="N153" s="618" t="s">
        <v>21686</v>
      </c>
      <c r="O153" s="518" t="s">
        <v>13908</v>
      </c>
      <c r="P153" s="518" t="s">
        <v>78</v>
      </c>
      <c r="Q153" s="518" t="s">
        <v>15409</v>
      </c>
      <c r="R153" s="518" t="s">
        <v>78</v>
      </c>
      <c r="S153" s="518" t="s">
        <v>13907</v>
      </c>
      <c r="T153" s="518"/>
      <c r="U153" s="665" t="s">
        <v>22826</v>
      </c>
      <c r="V153" s="520">
        <v>38108.0</v>
      </c>
    </row>
    <row r="154">
      <c r="A154" s="517">
        <f t="shared" si="1"/>
        <v>153</v>
      </c>
      <c r="B154" s="510" t="s">
        <v>22773</v>
      </c>
      <c r="C154" s="518" t="s">
        <v>22811</v>
      </c>
      <c r="D154" s="518" t="s">
        <v>22827</v>
      </c>
      <c r="E154" s="518" t="s">
        <v>22776</v>
      </c>
      <c r="F154" s="518" t="s">
        <v>22813</v>
      </c>
      <c r="G154" s="518" t="s">
        <v>22828</v>
      </c>
      <c r="H154" s="518" t="s">
        <v>22829</v>
      </c>
      <c r="I154" s="859" t="s">
        <v>22830</v>
      </c>
      <c r="J154" s="518" t="s">
        <v>22831</v>
      </c>
      <c r="K154" s="863" t="s">
        <v>22832</v>
      </c>
      <c r="L154" s="864">
        <v>0.004421296296296296</v>
      </c>
      <c r="M154" s="865" t="s">
        <v>22833</v>
      </c>
      <c r="N154" s="618" t="s">
        <v>21686</v>
      </c>
      <c r="O154" s="518" t="s">
        <v>13908</v>
      </c>
      <c r="P154" s="518" t="s">
        <v>78</v>
      </c>
      <c r="Q154" s="518" t="s">
        <v>15409</v>
      </c>
      <c r="R154" s="518" t="s">
        <v>78</v>
      </c>
      <c r="S154" s="518" t="s">
        <v>13907</v>
      </c>
      <c r="T154" s="518"/>
      <c r="U154" s="618" t="s">
        <v>22834</v>
      </c>
      <c r="V154" s="520">
        <v>38111.0</v>
      </c>
    </row>
    <row r="155">
      <c r="A155" s="517">
        <f t="shared" si="1"/>
        <v>154</v>
      </c>
      <c r="B155" s="510" t="s">
        <v>22773</v>
      </c>
      <c r="C155" s="518" t="s">
        <v>22811</v>
      </c>
      <c r="D155" s="518" t="s">
        <v>22835</v>
      </c>
      <c r="E155" s="518" t="s">
        <v>22776</v>
      </c>
      <c r="F155" s="518" t="s">
        <v>22813</v>
      </c>
      <c r="G155" s="518" t="s">
        <v>22836</v>
      </c>
      <c r="H155" s="518" t="s">
        <v>22837</v>
      </c>
      <c r="I155" s="859" t="s">
        <v>22838</v>
      </c>
      <c r="J155" s="518" t="s">
        <v>22839</v>
      </c>
      <c r="K155" s="866" t="s">
        <v>22840</v>
      </c>
      <c r="L155" s="867">
        <v>0.0031018518518518517</v>
      </c>
      <c r="M155" s="865" t="s">
        <v>22841</v>
      </c>
      <c r="N155" s="618" t="s">
        <v>21686</v>
      </c>
      <c r="O155" s="518" t="s">
        <v>13908</v>
      </c>
      <c r="P155" s="518" t="s">
        <v>78</v>
      </c>
      <c r="Q155" s="518" t="s">
        <v>15409</v>
      </c>
      <c r="R155" s="518" t="s">
        <v>78</v>
      </c>
      <c r="S155" s="518" t="s">
        <v>13907</v>
      </c>
      <c r="T155" s="518"/>
      <c r="U155" s="618" t="s">
        <v>22842</v>
      </c>
      <c r="V155" s="520">
        <v>38113.0</v>
      </c>
    </row>
    <row r="156">
      <c r="A156" s="517">
        <f t="shared" si="1"/>
        <v>155</v>
      </c>
      <c r="B156" s="510" t="s">
        <v>22773</v>
      </c>
      <c r="C156" s="518" t="s">
        <v>22811</v>
      </c>
      <c r="D156" s="518" t="s">
        <v>22843</v>
      </c>
      <c r="E156" s="518" t="s">
        <v>22776</v>
      </c>
      <c r="F156" s="518" t="s">
        <v>22813</v>
      </c>
      <c r="G156" s="518" t="s">
        <v>22844</v>
      </c>
      <c r="H156" s="518" t="s">
        <v>22845</v>
      </c>
      <c r="I156" s="859" t="s">
        <v>22846</v>
      </c>
      <c r="J156" s="518" t="s">
        <v>22847</v>
      </c>
      <c r="K156" s="863" t="s">
        <v>22848</v>
      </c>
      <c r="L156" s="864">
        <v>0.004953703703703704</v>
      </c>
      <c r="M156" s="865" t="s">
        <v>22849</v>
      </c>
      <c r="N156" s="618" t="s">
        <v>21686</v>
      </c>
      <c r="O156" s="518" t="s">
        <v>13908</v>
      </c>
      <c r="P156" s="518" t="s">
        <v>78</v>
      </c>
      <c r="Q156" s="518" t="s">
        <v>15409</v>
      </c>
      <c r="R156" s="518" t="s">
        <v>78</v>
      </c>
      <c r="S156" s="518" t="s">
        <v>13907</v>
      </c>
      <c r="T156" s="518"/>
      <c r="U156" s="618" t="s">
        <v>22850</v>
      </c>
      <c r="V156" s="520">
        <v>38114.0</v>
      </c>
    </row>
    <row r="157">
      <c r="A157" s="527">
        <f t="shared" si="1"/>
        <v>156</v>
      </c>
      <c r="B157" s="596" t="s">
        <v>22773</v>
      </c>
      <c r="C157" s="528" t="s">
        <v>22811</v>
      </c>
      <c r="D157" s="528" t="s">
        <v>22851</v>
      </c>
      <c r="E157" s="528" t="s">
        <v>22776</v>
      </c>
      <c r="F157" s="528" t="s">
        <v>22813</v>
      </c>
      <c r="G157" s="528" t="s">
        <v>22852</v>
      </c>
      <c r="H157" s="899" t="s">
        <v>22853</v>
      </c>
      <c r="I157" s="859" t="s">
        <v>22854</v>
      </c>
      <c r="J157" s="899" t="s">
        <v>22855</v>
      </c>
      <c r="K157" s="884" t="s">
        <v>22856</v>
      </c>
      <c r="L157" s="885">
        <v>0.007743055555555556</v>
      </c>
      <c r="M157" s="900" t="s">
        <v>22857</v>
      </c>
      <c r="N157" s="664" t="s">
        <v>21686</v>
      </c>
      <c r="O157" s="518" t="s">
        <v>13908</v>
      </c>
      <c r="P157" s="518" t="s">
        <v>78</v>
      </c>
      <c r="Q157" s="518" t="s">
        <v>15409</v>
      </c>
      <c r="R157" s="518" t="s">
        <v>78</v>
      </c>
      <c r="S157" s="518" t="s">
        <v>13907</v>
      </c>
      <c r="T157" s="518"/>
      <c r="U157" s="618" t="s">
        <v>22858</v>
      </c>
      <c r="V157" s="531">
        <v>38121.0</v>
      </c>
    </row>
    <row r="158">
      <c r="A158" s="537">
        <f t="shared" si="1"/>
        <v>157</v>
      </c>
      <c r="B158" s="510" t="s">
        <v>22773</v>
      </c>
      <c r="C158" s="510" t="s">
        <v>22859</v>
      </c>
      <c r="D158" s="510" t="s">
        <v>22860</v>
      </c>
      <c r="E158" s="510" t="s">
        <v>22776</v>
      </c>
      <c r="F158" s="510" t="s">
        <v>22861</v>
      </c>
      <c r="G158" s="510" t="s">
        <v>22862</v>
      </c>
      <c r="H158" s="510" t="s">
        <v>22863</v>
      </c>
      <c r="I158" s="859" t="s">
        <v>22864</v>
      </c>
      <c r="J158" s="510" t="s">
        <v>22865</v>
      </c>
      <c r="K158" s="860" t="s">
        <v>22866</v>
      </c>
      <c r="L158" s="861">
        <v>0.005405092592592592</v>
      </c>
      <c r="M158" s="862" t="s">
        <v>22867</v>
      </c>
      <c r="N158" s="649" t="s">
        <v>21686</v>
      </c>
      <c r="O158" s="518" t="s">
        <v>13908</v>
      </c>
      <c r="P158" s="518" t="s">
        <v>78</v>
      </c>
      <c r="Q158" s="518" t="s">
        <v>15409</v>
      </c>
      <c r="R158" s="518" t="s">
        <v>78</v>
      </c>
      <c r="S158" s="518" t="s">
        <v>13907</v>
      </c>
      <c r="T158" s="518"/>
      <c r="U158" s="618" t="s">
        <v>22868</v>
      </c>
      <c r="V158" s="512">
        <v>38130.0</v>
      </c>
    </row>
    <row r="159">
      <c r="A159" s="517">
        <f t="shared" si="1"/>
        <v>158</v>
      </c>
      <c r="B159" s="510" t="s">
        <v>22773</v>
      </c>
      <c r="C159" s="518" t="s">
        <v>22859</v>
      </c>
      <c r="D159" s="518" t="s">
        <v>22869</v>
      </c>
      <c r="E159" s="518" t="s">
        <v>22776</v>
      </c>
      <c r="F159" s="518" t="s">
        <v>22861</v>
      </c>
      <c r="G159" s="518" t="s">
        <v>22870</v>
      </c>
      <c r="H159" s="510" t="s">
        <v>22863</v>
      </c>
      <c r="I159" s="859" t="s">
        <v>22864</v>
      </c>
      <c r="J159" s="518" t="s">
        <v>22871</v>
      </c>
      <c r="K159" s="863" t="s">
        <v>22872</v>
      </c>
      <c r="L159" s="864">
        <v>0.004629629629629629</v>
      </c>
      <c r="M159" s="865" t="s">
        <v>22873</v>
      </c>
      <c r="N159" s="618" t="s">
        <v>21686</v>
      </c>
      <c r="O159" s="518" t="s">
        <v>13908</v>
      </c>
      <c r="P159" s="518" t="s">
        <v>78</v>
      </c>
      <c r="Q159" s="518" t="s">
        <v>15409</v>
      </c>
      <c r="R159" s="518" t="s">
        <v>78</v>
      </c>
      <c r="S159" s="518" t="s">
        <v>13907</v>
      </c>
      <c r="T159" s="518"/>
      <c r="U159" s="665" t="s">
        <v>22874</v>
      </c>
      <c r="V159" s="520">
        <v>38130.0</v>
      </c>
    </row>
    <row r="160">
      <c r="A160" s="527">
        <f t="shared" si="1"/>
        <v>159</v>
      </c>
      <c r="B160" s="596" t="s">
        <v>22773</v>
      </c>
      <c r="C160" s="528" t="s">
        <v>22859</v>
      </c>
      <c r="D160" s="528" t="s">
        <v>22875</v>
      </c>
      <c r="E160" s="528" t="s">
        <v>22776</v>
      </c>
      <c r="F160" s="528" t="s">
        <v>22861</v>
      </c>
      <c r="G160" s="528" t="s">
        <v>22876</v>
      </c>
      <c r="H160" s="528" t="s">
        <v>22877</v>
      </c>
      <c r="I160" s="859" t="s">
        <v>22878</v>
      </c>
      <c r="J160" s="528" t="s">
        <v>22879</v>
      </c>
      <c r="K160" s="870" t="s">
        <v>22880</v>
      </c>
      <c r="L160" s="871">
        <v>0.006388888888888889</v>
      </c>
      <c r="M160" s="872" t="s">
        <v>22881</v>
      </c>
      <c r="N160" s="664" t="s">
        <v>21686</v>
      </c>
      <c r="O160" s="518" t="s">
        <v>13908</v>
      </c>
      <c r="P160" s="518" t="s">
        <v>78</v>
      </c>
      <c r="Q160" s="518" t="s">
        <v>15409</v>
      </c>
      <c r="R160" s="518" t="s">
        <v>78</v>
      </c>
      <c r="S160" s="518" t="s">
        <v>13907</v>
      </c>
      <c r="T160" s="518"/>
      <c r="U160" s="618" t="s">
        <v>22882</v>
      </c>
      <c r="V160" s="531">
        <v>37906.0</v>
      </c>
    </row>
    <row r="161">
      <c r="A161" s="537">
        <f t="shared" si="1"/>
        <v>160</v>
      </c>
      <c r="B161" s="510" t="s">
        <v>22883</v>
      </c>
      <c r="C161" s="510" t="s">
        <v>22884</v>
      </c>
      <c r="D161" s="510" t="s">
        <v>22885</v>
      </c>
      <c r="E161" s="510" t="s">
        <v>22886</v>
      </c>
      <c r="F161" s="510" t="s">
        <v>22887</v>
      </c>
      <c r="G161" s="510" t="s">
        <v>22888</v>
      </c>
      <c r="H161" s="510" t="s">
        <v>22889</v>
      </c>
      <c r="I161" s="901" t="s">
        <v>22890</v>
      </c>
      <c r="J161" s="510" t="s">
        <v>22891</v>
      </c>
      <c r="K161" s="860" t="s">
        <v>22892</v>
      </c>
      <c r="L161" s="861">
        <v>0.005821759259259259</v>
      </c>
      <c r="M161" s="862" t="s">
        <v>22893</v>
      </c>
      <c r="N161" s="649" t="s">
        <v>21686</v>
      </c>
      <c r="O161" s="518" t="s">
        <v>13908</v>
      </c>
      <c r="P161" s="518" t="s">
        <v>78</v>
      </c>
      <c r="Q161" s="518" t="s">
        <v>15409</v>
      </c>
      <c r="R161" s="518" t="s">
        <v>78</v>
      </c>
      <c r="S161" s="518" t="s">
        <v>13907</v>
      </c>
      <c r="T161" s="518"/>
      <c r="U161" s="618" t="s">
        <v>22894</v>
      </c>
      <c r="V161" s="512">
        <v>38134.0</v>
      </c>
    </row>
    <row r="162">
      <c r="A162" s="540">
        <f t="shared" si="1"/>
        <v>161</v>
      </c>
      <c r="B162" s="557" t="s">
        <v>22883</v>
      </c>
      <c r="C162" s="541" t="s">
        <v>22884</v>
      </c>
      <c r="D162" s="541" t="s">
        <v>22895</v>
      </c>
      <c r="E162" s="541" t="s">
        <v>22886</v>
      </c>
      <c r="F162" s="541" t="s">
        <v>22887</v>
      </c>
      <c r="G162" s="541" t="s">
        <v>22896</v>
      </c>
      <c r="H162" s="518"/>
      <c r="I162" s="901" t="s">
        <v>22890</v>
      </c>
      <c r="J162" s="541" t="s">
        <v>22897</v>
      </c>
      <c r="K162" s="888" t="s">
        <v>22898</v>
      </c>
      <c r="L162" s="889">
        <v>0.0037847222222222223</v>
      </c>
      <c r="M162" s="632" t="s">
        <v>22899</v>
      </c>
      <c r="N162" s="630" t="s">
        <v>21686</v>
      </c>
      <c r="O162" s="518" t="s">
        <v>13908</v>
      </c>
      <c r="P162" s="541" t="s">
        <v>78</v>
      </c>
      <c r="Q162" s="518" t="s">
        <v>15409</v>
      </c>
      <c r="R162" s="541" t="s">
        <v>78</v>
      </c>
      <c r="S162" s="518" t="s">
        <v>13907</v>
      </c>
      <c r="T162" s="541"/>
      <c r="U162" s="630" t="s">
        <v>22900</v>
      </c>
      <c r="V162" s="548">
        <v>38134.0</v>
      </c>
    </row>
    <row r="163">
      <c r="A163" s="540">
        <f t="shared" si="1"/>
        <v>162</v>
      </c>
      <c r="B163" s="557" t="s">
        <v>22883</v>
      </c>
      <c r="C163" s="541" t="s">
        <v>22884</v>
      </c>
      <c r="D163" s="541" t="s">
        <v>22901</v>
      </c>
      <c r="E163" s="541" t="s">
        <v>22886</v>
      </c>
      <c r="F163" s="541" t="s">
        <v>22887</v>
      </c>
      <c r="G163" s="541" t="s">
        <v>22902</v>
      </c>
      <c r="H163" s="518"/>
      <c r="I163" s="901" t="s">
        <v>22890</v>
      </c>
      <c r="J163" s="541" t="s">
        <v>22903</v>
      </c>
      <c r="K163" s="888" t="s">
        <v>22904</v>
      </c>
      <c r="L163" s="889">
        <v>0.0032523148148148147</v>
      </c>
      <c r="M163" s="632" t="s">
        <v>22905</v>
      </c>
      <c r="N163" s="630" t="s">
        <v>21686</v>
      </c>
      <c r="O163" s="518" t="s">
        <v>13908</v>
      </c>
      <c r="P163" s="541" t="s">
        <v>78</v>
      </c>
      <c r="Q163" s="518" t="s">
        <v>15409</v>
      </c>
      <c r="R163" s="541" t="s">
        <v>78</v>
      </c>
      <c r="S163" s="518" t="s">
        <v>13907</v>
      </c>
      <c r="T163" s="541"/>
      <c r="U163" s="630" t="s">
        <v>22906</v>
      </c>
      <c r="V163" s="548">
        <v>38134.0</v>
      </c>
    </row>
    <row r="164">
      <c r="A164" s="540">
        <f t="shared" si="1"/>
        <v>163</v>
      </c>
      <c r="B164" s="557" t="s">
        <v>22883</v>
      </c>
      <c r="C164" s="541" t="s">
        <v>22884</v>
      </c>
      <c r="D164" s="541" t="s">
        <v>22907</v>
      </c>
      <c r="E164" s="541" t="s">
        <v>22886</v>
      </c>
      <c r="F164" s="541" t="s">
        <v>22887</v>
      </c>
      <c r="G164" s="541" t="s">
        <v>22908</v>
      </c>
      <c r="H164" s="518"/>
      <c r="I164" s="901" t="s">
        <v>22890</v>
      </c>
      <c r="J164" s="541" t="s">
        <v>22909</v>
      </c>
      <c r="K164" s="888" t="s">
        <v>22910</v>
      </c>
      <c r="L164" s="889">
        <v>0.005729166666666666</v>
      </c>
      <c r="M164" s="632" t="s">
        <v>22911</v>
      </c>
      <c r="N164" s="630" t="s">
        <v>21686</v>
      </c>
      <c r="O164" s="518" t="s">
        <v>13908</v>
      </c>
      <c r="P164" s="541" t="s">
        <v>78</v>
      </c>
      <c r="Q164" s="518" t="s">
        <v>15409</v>
      </c>
      <c r="R164" s="541" t="s">
        <v>78</v>
      </c>
      <c r="S164" s="518" t="s">
        <v>13907</v>
      </c>
      <c r="T164" s="541"/>
      <c r="U164" s="630" t="s">
        <v>22912</v>
      </c>
      <c r="V164" s="548">
        <v>38134.0</v>
      </c>
    </row>
    <row r="165">
      <c r="A165" s="517">
        <f t="shared" si="1"/>
        <v>164</v>
      </c>
      <c r="B165" s="510" t="s">
        <v>22883</v>
      </c>
      <c r="C165" s="518" t="s">
        <v>22884</v>
      </c>
      <c r="D165" s="518" t="s">
        <v>22913</v>
      </c>
      <c r="E165" s="518" t="s">
        <v>22886</v>
      </c>
      <c r="F165" s="518" t="s">
        <v>22887</v>
      </c>
      <c r="G165" s="518" t="s">
        <v>22914</v>
      </c>
      <c r="H165" s="518" t="s">
        <v>22915</v>
      </c>
      <c r="I165" s="859" t="s">
        <v>22916</v>
      </c>
      <c r="J165" s="518" t="s">
        <v>22917</v>
      </c>
      <c r="K165" s="866" t="s">
        <v>22918</v>
      </c>
      <c r="L165" s="867">
        <v>0.00443287037037037</v>
      </c>
      <c r="M165" s="865" t="s">
        <v>22919</v>
      </c>
      <c r="N165" s="618" t="s">
        <v>21686</v>
      </c>
      <c r="O165" s="518" t="s">
        <v>13908</v>
      </c>
      <c r="P165" s="518" t="s">
        <v>78</v>
      </c>
      <c r="Q165" s="518" t="s">
        <v>15409</v>
      </c>
      <c r="R165" s="518" t="s">
        <v>78</v>
      </c>
      <c r="S165" s="518" t="s">
        <v>13907</v>
      </c>
      <c r="T165" s="518"/>
      <c r="U165" s="618"/>
      <c r="V165" s="520">
        <v>38146.0</v>
      </c>
    </row>
    <row r="166">
      <c r="A166" s="517">
        <f t="shared" si="1"/>
        <v>165</v>
      </c>
      <c r="B166" s="510" t="s">
        <v>22883</v>
      </c>
      <c r="C166" s="518" t="s">
        <v>22884</v>
      </c>
      <c r="D166" s="518" t="s">
        <v>22920</v>
      </c>
      <c r="E166" s="518" t="s">
        <v>22886</v>
      </c>
      <c r="F166" s="518" t="s">
        <v>22887</v>
      </c>
      <c r="G166" s="518" t="s">
        <v>22921</v>
      </c>
      <c r="H166" s="518" t="s">
        <v>22922</v>
      </c>
      <c r="I166" s="859" t="s">
        <v>22923</v>
      </c>
      <c r="J166" s="518" t="s">
        <v>22924</v>
      </c>
      <c r="K166" s="863" t="s">
        <v>22925</v>
      </c>
      <c r="L166" s="864">
        <v>0.005231481481481481</v>
      </c>
      <c r="M166" s="865" t="s">
        <v>22926</v>
      </c>
      <c r="N166" s="618" t="s">
        <v>21686</v>
      </c>
      <c r="O166" s="518" t="s">
        <v>13908</v>
      </c>
      <c r="P166" s="518" t="s">
        <v>78</v>
      </c>
      <c r="Q166" s="518" t="s">
        <v>15409</v>
      </c>
      <c r="R166" s="518" t="s">
        <v>78</v>
      </c>
      <c r="S166" s="518" t="s">
        <v>13907</v>
      </c>
      <c r="T166" s="518"/>
      <c r="U166" s="618"/>
      <c r="V166" s="520">
        <v>38143.0</v>
      </c>
    </row>
    <row r="167">
      <c r="A167" s="517">
        <f t="shared" si="1"/>
        <v>166</v>
      </c>
      <c r="B167" s="510" t="s">
        <v>22883</v>
      </c>
      <c r="C167" s="518" t="s">
        <v>22884</v>
      </c>
      <c r="D167" s="518" t="s">
        <v>22927</v>
      </c>
      <c r="E167" s="518" t="s">
        <v>22886</v>
      </c>
      <c r="F167" s="518" t="s">
        <v>22887</v>
      </c>
      <c r="G167" s="518" t="s">
        <v>22928</v>
      </c>
      <c r="H167" s="518" t="s">
        <v>22922</v>
      </c>
      <c r="I167" s="859" t="s">
        <v>22923</v>
      </c>
      <c r="J167" s="518" t="s">
        <v>22929</v>
      </c>
      <c r="K167" s="866" t="s">
        <v>22930</v>
      </c>
      <c r="L167" s="867">
        <v>0.003981481481481482</v>
      </c>
      <c r="M167" s="865" t="s">
        <v>22931</v>
      </c>
      <c r="N167" s="618" t="s">
        <v>21686</v>
      </c>
      <c r="O167" s="518" t="s">
        <v>13908</v>
      </c>
      <c r="P167" s="518" t="s">
        <v>78</v>
      </c>
      <c r="Q167" s="518" t="s">
        <v>15409</v>
      </c>
      <c r="R167" s="518" t="s">
        <v>78</v>
      </c>
      <c r="S167" s="518" t="s">
        <v>13907</v>
      </c>
      <c r="T167" s="518"/>
      <c r="U167" s="618" t="s">
        <v>22932</v>
      </c>
      <c r="V167" s="520">
        <v>38143.0</v>
      </c>
    </row>
    <row r="168">
      <c r="A168" s="517">
        <f t="shared" si="1"/>
        <v>167</v>
      </c>
      <c r="B168" s="510" t="s">
        <v>22883</v>
      </c>
      <c r="C168" s="518" t="s">
        <v>22884</v>
      </c>
      <c r="D168" s="518" t="s">
        <v>22933</v>
      </c>
      <c r="E168" s="518" t="s">
        <v>22886</v>
      </c>
      <c r="F168" s="518" t="s">
        <v>22887</v>
      </c>
      <c r="G168" s="518" t="s">
        <v>22934</v>
      </c>
      <c r="H168" s="518" t="s">
        <v>22922</v>
      </c>
      <c r="I168" s="859" t="s">
        <v>22923</v>
      </c>
      <c r="J168" s="518" t="s">
        <v>22935</v>
      </c>
      <c r="K168" s="866" t="s">
        <v>22936</v>
      </c>
      <c r="L168" s="867">
        <v>0.005671296296296297</v>
      </c>
      <c r="M168" s="865" t="s">
        <v>22937</v>
      </c>
      <c r="N168" s="618" t="s">
        <v>21686</v>
      </c>
      <c r="O168" s="518" t="s">
        <v>13908</v>
      </c>
      <c r="P168" s="518" t="s">
        <v>78</v>
      </c>
      <c r="Q168" s="518" t="s">
        <v>15409</v>
      </c>
      <c r="R168" s="518" t="s">
        <v>78</v>
      </c>
      <c r="S168" s="518" t="s">
        <v>13907</v>
      </c>
      <c r="T168" s="518"/>
      <c r="U168" s="618" t="s">
        <v>22932</v>
      </c>
      <c r="V168" s="520">
        <v>38143.0</v>
      </c>
    </row>
    <row r="169">
      <c r="A169" s="517">
        <f t="shared" si="1"/>
        <v>168</v>
      </c>
      <c r="B169" s="510" t="s">
        <v>22883</v>
      </c>
      <c r="C169" s="518" t="s">
        <v>22884</v>
      </c>
      <c r="D169" s="518" t="s">
        <v>22938</v>
      </c>
      <c r="E169" s="518" t="s">
        <v>22886</v>
      </c>
      <c r="F169" s="518" t="s">
        <v>22887</v>
      </c>
      <c r="G169" s="518" t="s">
        <v>22939</v>
      </c>
      <c r="H169" s="518" t="s">
        <v>22940</v>
      </c>
      <c r="I169" s="859" t="s">
        <v>22941</v>
      </c>
      <c r="J169" s="518" t="s">
        <v>22942</v>
      </c>
      <c r="K169" s="866" t="s">
        <v>22943</v>
      </c>
      <c r="L169" s="867">
        <v>0.004502314814814815</v>
      </c>
      <c r="M169" s="865" t="s">
        <v>22944</v>
      </c>
      <c r="N169" s="618" t="s">
        <v>21686</v>
      </c>
      <c r="O169" s="518" t="s">
        <v>13908</v>
      </c>
      <c r="P169" s="518" t="s">
        <v>78</v>
      </c>
      <c r="Q169" s="518" t="s">
        <v>15409</v>
      </c>
      <c r="R169" s="518" t="s">
        <v>78</v>
      </c>
      <c r="S169" s="518" t="s">
        <v>13907</v>
      </c>
      <c r="T169" s="518"/>
      <c r="U169" s="618"/>
      <c r="V169" s="520">
        <v>38149.0</v>
      </c>
    </row>
    <row r="170">
      <c r="A170" s="517">
        <f t="shared" si="1"/>
        <v>169</v>
      </c>
      <c r="B170" s="510" t="s">
        <v>22883</v>
      </c>
      <c r="C170" s="518" t="s">
        <v>22884</v>
      </c>
      <c r="D170" s="518" t="s">
        <v>22945</v>
      </c>
      <c r="E170" s="518" t="s">
        <v>22886</v>
      </c>
      <c r="F170" s="518" t="s">
        <v>22887</v>
      </c>
      <c r="G170" s="518" t="s">
        <v>22946</v>
      </c>
      <c r="H170" s="518" t="s">
        <v>22940</v>
      </c>
      <c r="I170" s="859" t="s">
        <v>22941</v>
      </c>
      <c r="J170" s="518" t="s">
        <v>22947</v>
      </c>
      <c r="K170" s="863" t="s">
        <v>22948</v>
      </c>
      <c r="L170" s="864">
        <v>0.006111111111111111</v>
      </c>
      <c r="M170" s="865" t="s">
        <v>22949</v>
      </c>
      <c r="N170" s="618" t="s">
        <v>21686</v>
      </c>
      <c r="O170" s="518" t="s">
        <v>13908</v>
      </c>
      <c r="P170" s="518" t="s">
        <v>78</v>
      </c>
      <c r="Q170" s="518" t="s">
        <v>15409</v>
      </c>
      <c r="R170" s="518" t="s">
        <v>78</v>
      </c>
      <c r="S170" s="518" t="s">
        <v>13907</v>
      </c>
      <c r="T170" s="518"/>
      <c r="U170" s="618" t="s">
        <v>22950</v>
      </c>
      <c r="V170" s="520">
        <v>38149.0</v>
      </c>
    </row>
    <row r="171">
      <c r="A171" s="527">
        <f t="shared" si="1"/>
        <v>170</v>
      </c>
      <c r="B171" s="596" t="s">
        <v>22883</v>
      </c>
      <c r="C171" s="528" t="s">
        <v>22884</v>
      </c>
      <c r="D171" s="528" t="s">
        <v>22951</v>
      </c>
      <c r="E171" s="528" t="s">
        <v>22886</v>
      </c>
      <c r="F171" s="528" t="s">
        <v>22887</v>
      </c>
      <c r="G171" s="528" t="s">
        <v>22952</v>
      </c>
      <c r="H171" s="528" t="s">
        <v>22953</v>
      </c>
      <c r="I171" s="859" t="s">
        <v>22954</v>
      </c>
      <c r="J171" s="528" t="s">
        <v>22955</v>
      </c>
      <c r="K171" s="870" t="s">
        <v>22956</v>
      </c>
      <c r="L171" s="871">
        <v>0.004386574074074074</v>
      </c>
      <c r="M171" s="872" t="s">
        <v>22957</v>
      </c>
      <c r="N171" s="664" t="s">
        <v>21686</v>
      </c>
      <c r="O171" s="518" t="s">
        <v>13908</v>
      </c>
      <c r="P171" s="518" t="s">
        <v>78</v>
      </c>
      <c r="Q171" s="518" t="s">
        <v>15409</v>
      </c>
      <c r="R171" s="518" t="s">
        <v>78</v>
      </c>
      <c r="S171" s="518" t="s">
        <v>13907</v>
      </c>
      <c r="T171" s="518"/>
      <c r="U171" s="665"/>
      <c r="V171" s="531">
        <v>38154.0</v>
      </c>
    </row>
    <row r="172">
      <c r="A172" s="537">
        <f t="shared" si="1"/>
        <v>171</v>
      </c>
      <c r="B172" s="510" t="s">
        <v>22883</v>
      </c>
      <c r="C172" s="510" t="s">
        <v>22958</v>
      </c>
      <c r="D172" s="510" t="s">
        <v>22959</v>
      </c>
      <c r="E172" s="510" t="s">
        <v>22886</v>
      </c>
      <c r="F172" s="510" t="s">
        <v>22960</v>
      </c>
      <c r="G172" s="510" t="s">
        <v>22961</v>
      </c>
      <c r="H172" s="510" t="s">
        <v>22962</v>
      </c>
      <c r="I172" s="859" t="s">
        <v>22963</v>
      </c>
      <c r="J172" s="510" t="s">
        <v>22964</v>
      </c>
      <c r="K172" s="860" t="s">
        <v>22965</v>
      </c>
      <c r="L172" s="861">
        <v>0.004780092592592593</v>
      </c>
      <c r="M172" s="862" t="s">
        <v>22966</v>
      </c>
      <c r="N172" s="649" t="s">
        <v>21686</v>
      </c>
      <c r="O172" s="518" t="s">
        <v>13908</v>
      </c>
      <c r="P172" s="518" t="s">
        <v>78</v>
      </c>
      <c r="Q172" s="518" t="s">
        <v>15409</v>
      </c>
      <c r="R172" s="518" t="s">
        <v>78</v>
      </c>
      <c r="S172" s="518" t="s">
        <v>13907</v>
      </c>
      <c r="T172" s="518"/>
      <c r="U172" s="649"/>
      <c r="V172" s="512">
        <v>38155.0</v>
      </c>
    </row>
    <row r="173">
      <c r="A173" s="517">
        <f t="shared" si="1"/>
        <v>172</v>
      </c>
      <c r="B173" s="510" t="s">
        <v>22883</v>
      </c>
      <c r="C173" s="518" t="s">
        <v>22958</v>
      </c>
      <c r="D173" s="518" t="s">
        <v>22967</v>
      </c>
      <c r="E173" s="518" t="s">
        <v>22886</v>
      </c>
      <c r="F173" s="518" t="s">
        <v>22960</v>
      </c>
      <c r="G173" s="518" t="s">
        <v>22968</v>
      </c>
      <c r="H173" s="518" t="s">
        <v>22962</v>
      </c>
      <c r="I173" s="859" t="s">
        <v>22963</v>
      </c>
      <c r="J173" s="518" t="s">
        <v>22969</v>
      </c>
      <c r="K173" s="863" t="s">
        <v>22970</v>
      </c>
      <c r="L173" s="864">
        <v>0.005543981481481481</v>
      </c>
      <c r="M173" s="865" t="s">
        <v>22971</v>
      </c>
      <c r="N173" s="618" t="s">
        <v>21686</v>
      </c>
      <c r="O173" s="518" t="s">
        <v>13908</v>
      </c>
      <c r="P173" s="518" t="s">
        <v>78</v>
      </c>
      <c r="Q173" s="518" t="s">
        <v>15409</v>
      </c>
      <c r="R173" s="518" t="s">
        <v>78</v>
      </c>
      <c r="S173" s="518" t="s">
        <v>13907</v>
      </c>
      <c r="T173" s="518"/>
      <c r="U173" s="618" t="s">
        <v>22972</v>
      </c>
      <c r="V173" s="520">
        <v>38155.0</v>
      </c>
    </row>
    <row r="174">
      <c r="A174" s="517">
        <f t="shared" si="1"/>
        <v>173</v>
      </c>
      <c r="B174" s="510" t="s">
        <v>22883</v>
      </c>
      <c r="C174" s="518" t="s">
        <v>22958</v>
      </c>
      <c r="D174" s="518" t="s">
        <v>22973</v>
      </c>
      <c r="E174" s="518" t="s">
        <v>22886</v>
      </c>
      <c r="F174" s="518" t="s">
        <v>22960</v>
      </c>
      <c r="G174" s="518" t="s">
        <v>22974</v>
      </c>
      <c r="H174" s="518" t="s">
        <v>22975</v>
      </c>
      <c r="I174" s="859" t="s">
        <v>22976</v>
      </c>
      <c r="J174" s="518" t="s">
        <v>22977</v>
      </c>
      <c r="K174" s="866" t="s">
        <v>22978</v>
      </c>
      <c r="L174" s="867">
        <v>0.005</v>
      </c>
      <c r="M174" s="865" t="s">
        <v>22979</v>
      </c>
      <c r="N174" s="618" t="s">
        <v>21686</v>
      </c>
      <c r="O174" s="518" t="s">
        <v>13908</v>
      </c>
      <c r="P174" s="518" t="s">
        <v>78</v>
      </c>
      <c r="Q174" s="518" t="s">
        <v>15409</v>
      </c>
      <c r="R174" s="518" t="s">
        <v>78</v>
      </c>
      <c r="S174" s="518" t="s">
        <v>13907</v>
      </c>
      <c r="T174" s="518"/>
      <c r="U174" s="618"/>
      <c r="V174" s="520">
        <v>38156.0</v>
      </c>
    </row>
    <row r="175">
      <c r="A175" s="517">
        <f t="shared" si="1"/>
        <v>174</v>
      </c>
      <c r="B175" s="510" t="s">
        <v>22883</v>
      </c>
      <c r="C175" s="518" t="s">
        <v>22958</v>
      </c>
      <c r="D175" s="518" t="s">
        <v>22980</v>
      </c>
      <c r="E175" s="518" t="s">
        <v>22886</v>
      </c>
      <c r="F175" s="518" t="s">
        <v>22960</v>
      </c>
      <c r="G175" s="518" t="s">
        <v>22981</v>
      </c>
      <c r="H175" s="518" t="s">
        <v>22982</v>
      </c>
      <c r="I175" s="859" t="s">
        <v>22983</v>
      </c>
      <c r="J175" s="518" t="s">
        <v>22984</v>
      </c>
      <c r="K175" s="866" t="s">
        <v>22985</v>
      </c>
      <c r="L175" s="867">
        <v>0.004247685185185185</v>
      </c>
      <c r="M175" s="865" t="s">
        <v>22986</v>
      </c>
      <c r="N175" s="618" t="s">
        <v>21686</v>
      </c>
      <c r="O175" s="518" t="s">
        <v>13908</v>
      </c>
      <c r="P175" s="518" t="s">
        <v>78</v>
      </c>
      <c r="Q175" s="518" t="s">
        <v>15409</v>
      </c>
      <c r="R175" s="518" t="s">
        <v>78</v>
      </c>
      <c r="S175" s="518" t="s">
        <v>13907</v>
      </c>
      <c r="T175" s="518"/>
      <c r="U175" s="618"/>
      <c r="V175" s="520">
        <v>38157.0</v>
      </c>
    </row>
    <row r="176">
      <c r="A176" s="517">
        <f t="shared" si="1"/>
        <v>175</v>
      </c>
      <c r="B176" s="510" t="s">
        <v>22883</v>
      </c>
      <c r="C176" s="518" t="s">
        <v>22958</v>
      </c>
      <c r="D176" s="518" t="s">
        <v>22987</v>
      </c>
      <c r="E176" s="518" t="s">
        <v>22886</v>
      </c>
      <c r="F176" s="518" t="s">
        <v>22960</v>
      </c>
      <c r="G176" s="518" t="s">
        <v>22988</v>
      </c>
      <c r="H176" s="518" t="s">
        <v>22989</v>
      </c>
      <c r="I176" s="859" t="s">
        <v>22990</v>
      </c>
      <c r="J176" s="518" t="s">
        <v>22991</v>
      </c>
      <c r="K176" s="863" t="s">
        <v>22992</v>
      </c>
      <c r="L176" s="864">
        <v>0.0051736111111111115</v>
      </c>
      <c r="M176" s="865" t="s">
        <v>22993</v>
      </c>
      <c r="N176" s="618" t="s">
        <v>21686</v>
      </c>
      <c r="O176" s="518" t="s">
        <v>13908</v>
      </c>
      <c r="P176" s="518" t="s">
        <v>78</v>
      </c>
      <c r="Q176" s="518" t="s">
        <v>15409</v>
      </c>
      <c r="R176" s="518" t="s">
        <v>78</v>
      </c>
      <c r="S176" s="518" t="s">
        <v>13907</v>
      </c>
      <c r="T176" s="518"/>
      <c r="U176" s="618"/>
      <c r="V176" s="520">
        <v>38163.0</v>
      </c>
    </row>
    <row r="177">
      <c r="A177" s="517">
        <f t="shared" si="1"/>
        <v>176</v>
      </c>
      <c r="B177" s="510" t="s">
        <v>22883</v>
      </c>
      <c r="C177" s="518" t="s">
        <v>22958</v>
      </c>
      <c r="D177" s="518" t="s">
        <v>22994</v>
      </c>
      <c r="E177" s="518" t="s">
        <v>22886</v>
      </c>
      <c r="F177" s="518" t="s">
        <v>22960</v>
      </c>
      <c r="G177" s="518" t="s">
        <v>22995</v>
      </c>
      <c r="H177" s="518" t="s">
        <v>22996</v>
      </c>
      <c r="I177" s="859" t="s">
        <v>22997</v>
      </c>
      <c r="J177" s="518" t="s">
        <v>22998</v>
      </c>
      <c r="K177" s="863" t="s">
        <v>22999</v>
      </c>
      <c r="L177" s="864">
        <v>0.00537037037037037</v>
      </c>
      <c r="M177" s="865" t="s">
        <v>23000</v>
      </c>
      <c r="N177" s="618" t="s">
        <v>21686</v>
      </c>
      <c r="O177" s="518" t="s">
        <v>13908</v>
      </c>
      <c r="P177" s="518" t="s">
        <v>78</v>
      </c>
      <c r="Q177" s="518" t="s">
        <v>15409</v>
      </c>
      <c r="R177" s="518" t="s">
        <v>78</v>
      </c>
      <c r="S177" s="518" t="s">
        <v>13907</v>
      </c>
      <c r="T177" s="518"/>
      <c r="U177" s="618"/>
      <c r="V177" s="520">
        <v>38166.0</v>
      </c>
    </row>
    <row r="178">
      <c r="A178" s="517">
        <f t="shared" si="1"/>
        <v>177</v>
      </c>
      <c r="B178" s="510" t="s">
        <v>22883</v>
      </c>
      <c r="C178" s="518" t="s">
        <v>22958</v>
      </c>
      <c r="D178" s="518" t="s">
        <v>23001</v>
      </c>
      <c r="E178" s="518" t="s">
        <v>22886</v>
      </c>
      <c r="F178" s="518" t="s">
        <v>22960</v>
      </c>
      <c r="G178" s="518" t="s">
        <v>23002</v>
      </c>
      <c r="H178" s="518" t="s">
        <v>23003</v>
      </c>
      <c r="I178" s="859" t="s">
        <v>23004</v>
      </c>
      <c r="J178" s="518" t="s">
        <v>23005</v>
      </c>
      <c r="K178" s="863" t="s">
        <v>23006</v>
      </c>
      <c r="L178" s="864">
        <v>0.004884259259259259</v>
      </c>
      <c r="M178" s="865" t="s">
        <v>23007</v>
      </c>
      <c r="N178" s="618" t="s">
        <v>21686</v>
      </c>
      <c r="O178" s="518" t="s">
        <v>13908</v>
      </c>
      <c r="P178" s="518" t="s">
        <v>78</v>
      </c>
      <c r="Q178" s="518" t="s">
        <v>15409</v>
      </c>
      <c r="R178" s="518" t="s">
        <v>78</v>
      </c>
      <c r="S178" s="518" t="s">
        <v>13907</v>
      </c>
      <c r="T178" s="518"/>
      <c r="U178" s="618"/>
      <c r="V178" s="520">
        <v>38167.0</v>
      </c>
    </row>
    <row r="179">
      <c r="A179" s="517">
        <f t="shared" si="1"/>
        <v>178</v>
      </c>
      <c r="B179" s="510" t="s">
        <v>22883</v>
      </c>
      <c r="C179" s="518" t="s">
        <v>22958</v>
      </c>
      <c r="D179" s="518" t="s">
        <v>23008</v>
      </c>
      <c r="E179" s="518" t="s">
        <v>22886</v>
      </c>
      <c r="F179" s="518" t="s">
        <v>22960</v>
      </c>
      <c r="G179" s="518" t="s">
        <v>23009</v>
      </c>
      <c r="H179" s="518" t="s">
        <v>23010</v>
      </c>
      <c r="I179" s="859" t="s">
        <v>23011</v>
      </c>
      <c r="J179" s="518" t="s">
        <v>23012</v>
      </c>
      <c r="K179" s="863" t="s">
        <v>23013</v>
      </c>
      <c r="L179" s="864">
        <v>0.0015393518518518519</v>
      </c>
      <c r="M179" s="865" t="s">
        <v>23014</v>
      </c>
      <c r="N179" s="618" t="s">
        <v>21686</v>
      </c>
      <c r="O179" s="518" t="s">
        <v>13908</v>
      </c>
      <c r="P179" s="518" t="s">
        <v>78</v>
      </c>
      <c r="Q179" s="518" t="s">
        <v>15409</v>
      </c>
      <c r="R179" s="518" t="s">
        <v>78</v>
      </c>
      <c r="S179" s="518" t="s">
        <v>13907</v>
      </c>
      <c r="T179" s="518"/>
      <c r="U179" s="618"/>
      <c r="V179" s="520">
        <v>38168.0</v>
      </c>
    </row>
    <row r="180">
      <c r="A180" s="527">
        <f t="shared" si="1"/>
        <v>179</v>
      </c>
      <c r="B180" s="596" t="s">
        <v>22883</v>
      </c>
      <c r="C180" s="528" t="s">
        <v>22958</v>
      </c>
      <c r="D180" s="528" t="s">
        <v>23015</v>
      </c>
      <c r="E180" s="528" t="s">
        <v>22886</v>
      </c>
      <c r="F180" s="528" t="s">
        <v>22960</v>
      </c>
      <c r="G180" s="528" t="s">
        <v>23016</v>
      </c>
      <c r="H180" s="528" t="s">
        <v>23017</v>
      </c>
      <c r="I180" s="859" t="s">
        <v>23018</v>
      </c>
      <c r="J180" s="528" t="s">
        <v>23019</v>
      </c>
      <c r="K180" s="870" t="s">
        <v>23020</v>
      </c>
      <c r="L180" s="871">
        <v>0.005046296296296296</v>
      </c>
      <c r="M180" s="872" t="s">
        <v>23021</v>
      </c>
      <c r="N180" s="664" t="s">
        <v>21686</v>
      </c>
      <c r="O180" s="518" t="s">
        <v>13908</v>
      </c>
      <c r="P180" s="518" t="s">
        <v>78</v>
      </c>
      <c r="Q180" s="518" t="s">
        <v>15409</v>
      </c>
      <c r="R180" s="518" t="s">
        <v>78</v>
      </c>
      <c r="S180" s="518" t="s">
        <v>13907</v>
      </c>
      <c r="T180" s="518"/>
      <c r="U180" s="665"/>
      <c r="V180" s="531">
        <v>38171.0</v>
      </c>
    </row>
    <row r="181">
      <c r="A181" s="537">
        <f t="shared" si="1"/>
        <v>180</v>
      </c>
      <c r="B181" s="510" t="s">
        <v>23022</v>
      </c>
      <c r="C181" s="510" t="s">
        <v>22811</v>
      </c>
      <c r="D181" s="510" t="s">
        <v>23023</v>
      </c>
      <c r="E181" s="510" t="s">
        <v>23024</v>
      </c>
      <c r="F181" s="510" t="s">
        <v>22813</v>
      </c>
      <c r="G181" s="510" t="s">
        <v>23025</v>
      </c>
      <c r="H181" s="510" t="s">
        <v>23026</v>
      </c>
      <c r="I181" s="859" t="s">
        <v>23027</v>
      </c>
      <c r="J181" s="510" t="s">
        <v>23028</v>
      </c>
      <c r="K181" s="860" t="s">
        <v>23029</v>
      </c>
      <c r="L181" s="861">
        <v>0.0042361111111111115</v>
      </c>
      <c r="M181" s="862" t="s">
        <v>23030</v>
      </c>
      <c r="N181" s="649" t="s">
        <v>21686</v>
      </c>
      <c r="O181" s="518" t="s">
        <v>13908</v>
      </c>
      <c r="P181" s="518" t="s">
        <v>78</v>
      </c>
      <c r="Q181" s="518" t="s">
        <v>15409</v>
      </c>
      <c r="R181" s="518" t="s">
        <v>78</v>
      </c>
      <c r="S181" s="518" t="s">
        <v>13907</v>
      </c>
      <c r="T181" s="518"/>
      <c r="U181" s="618" t="s">
        <v>23031</v>
      </c>
      <c r="V181" s="512">
        <v>38770.0</v>
      </c>
    </row>
    <row r="182">
      <c r="A182" s="517">
        <f t="shared" si="1"/>
        <v>181</v>
      </c>
      <c r="B182" s="510" t="s">
        <v>23022</v>
      </c>
      <c r="C182" s="518" t="s">
        <v>22811</v>
      </c>
      <c r="D182" s="518" t="s">
        <v>23032</v>
      </c>
      <c r="E182" s="518" t="s">
        <v>23024</v>
      </c>
      <c r="F182" s="518" t="s">
        <v>22813</v>
      </c>
      <c r="G182" s="518" t="s">
        <v>23033</v>
      </c>
      <c r="H182" s="518" t="s">
        <v>23034</v>
      </c>
      <c r="I182" s="859" t="s">
        <v>23035</v>
      </c>
      <c r="J182" s="518" t="s">
        <v>23036</v>
      </c>
      <c r="K182" s="866" t="s">
        <v>23037</v>
      </c>
      <c r="L182" s="867">
        <v>0.0028587962962962963</v>
      </c>
      <c r="M182" s="865" t="s">
        <v>23038</v>
      </c>
      <c r="N182" s="618" t="s">
        <v>21686</v>
      </c>
      <c r="O182" s="518" t="s">
        <v>13908</v>
      </c>
      <c r="P182" s="518" t="s">
        <v>78</v>
      </c>
      <c r="Q182" s="518" t="s">
        <v>15409</v>
      </c>
      <c r="R182" s="518" t="s">
        <v>78</v>
      </c>
      <c r="S182" s="518" t="s">
        <v>13907</v>
      </c>
      <c r="T182" s="518"/>
      <c r="U182" s="618"/>
      <c r="V182" s="520">
        <v>38771.0</v>
      </c>
    </row>
    <row r="183">
      <c r="A183" s="517">
        <f t="shared" si="1"/>
        <v>182</v>
      </c>
      <c r="B183" s="510" t="s">
        <v>23022</v>
      </c>
      <c r="C183" s="518" t="s">
        <v>22811</v>
      </c>
      <c r="D183" s="518" t="s">
        <v>23039</v>
      </c>
      <c r="E183" s="518" t="s">
        <v>23024</v>
      </c>
      <c r="F183" s="518" t="s">
        <v>22813</v>
      </c>
      <c r="G183" s="518" t="s">
        <v>23040</v>
      </c>
      <c r="H183" s="518" t="s">
        <v>22815</v>
      </c>
      <c r="I183" s="859" t="s">
        <v>22816</v>
      </c>
      <c r="J183" s="518" t="s">
        <v>23041</v>
      </c>
      <c r="K183" s="863" t="s">
        <v>23042</v>
      </c>
      <c r="L183" s="864">
        <v>0.004375</v>
      </c>
      <c r="M183" s="865" t="s">
        <v>23043</v>
      </c>
      <c r="N183" s="618" t="s">
        <v>21686</v>
      </c>
      <c r="O183" s="518" t="s">
        <v>13908</v>
      </c>
      <c r="P183" s="518" t="s">
        <v>78</v>
      </c>
      <c r="Q183" s="518" t="s">
        <v>15409</v>
      </c>
      <c r="R183" s="518" t="s">
        <v>78</v>
      </c>
      <c r="S183" s="518" t="s">
        <v>13907</v>
      </c>
      <c r="T183" s="518"/>
      <c r="U183" s="618" t="s">
        <v>23044</v>
      </c>
      <c r="V183" s="520">
        <v>38772.0</v>
      </c>
    </row>
    <row r="184">
      <c r="A184" s="517">
        <f t="shared" si="1"/>
        <v>183</v>
      </c>
      <c r="B184" s="510" t="s">
        <v>23022</v>
      </c>
      <c r="C184" s="518" t="s">
        <v>22811</v>
      </c>
      <c r="D184" s="518" t="s">
        <v>23045</v>
      </c>
      <c r="E184" s="518" t="s">
        <v>23024</v>
      </c>
      <c r="F184" s="518" t="s">
        <v>22813</v>
      </c>
      <c r="G184" s="518" t="s">
        <v>23046</v>
      </c>
      <c r="H184" s="868" t="s">
        <v>23047</v>
      </c>
      <c r="I184" s="859" t="s">
        <v>23048</v>
      </c>
      <c r="J184" s="868" t="s">
        <v>23049</v>
      </c>
      <c r="K184" s="866" t="s">
        <v>23050</v>
      </c>
      <c r="L184" s="867">
        <v>0.0023032407407407407</v>
      </c>
      <c r="M184" s="869" t="s">
        <v>23051</v>
      </c>
      <c r="N184" s="618" t="s">
        <v>21686</v>
      </c>
      <c r="O184" s="518" t="s">
        <v>13908</v>
      </c>
      <c r="P184" s="518" t="s">
        <v>78</v>
      </c>
      <c r="Q184" s="518" t="s">
        <v>15409</v>
      </c>
      <c r="R184" s="518" t="s">
        <v>78</v>
      </c>
      <c r="S184" s="518" t="s">
        <v>13907</v>
      </c>
      <c r="T184" s="518"/>
      <c r="U184" s="618"/>
      <c r="V184" s="520">
        <v>38773.0</v>
      </c>
    </row>
    <row r="185">
      <c r="A185" s="517">
        <f t="shared" si="1"/>
        <v>184</v>
      </c>
      <c r="B185" s="510" t="s">
        <v>23022</v>
      </c>
      <c r="C185" s="518" t="s">
        <v>22811</v>
      </c>
      <c r="D185" s="518" t="s">
        <v>23052</v>
      </c>
      <c r="E185" s="518" t="s">
        <v>23024</v>
      </c>
      <c r="F185" s="518" t="s">
        <v>22813</v>
      </c>
      <c r="G185" s="518" t="s">
        <v>23053</v>
      </c>
      <c r="H185" s="518" t="s">
        <v>23054</v>
      </c>
      <c r="I185" s="859" t="s">
        <v>23055</v>
      </c>
      <c r="J185" s="518" t="s">
        <v>23056</v>
      </c>
      <c r="K185" s="863" t="s">
        <v>23057</v>
      </c>
      <c r="L185" s="864">
        <v>0.0024305555555555556</v>
      </c>
      <c r="M185" s="865" t="s">
        <v>23058</v>
      </c>
      <c r="N185" s="618" t="s">
        <v>21686</v>
      </c>
      <c r="O185" s="518" t="s">
        <v>13908</v>
      </c>
      <c r="P185" s="518" t="s">
        <v>78</v>
      </c>
      <c r="Q185" s="518" t="s">
        <v>15409</v>
      </c>
      <c r="R185" s="518" t="s">
        <v>78</v>
      </c>
      <c r="S185" s="518" t="s">
        <v>13907</v>
      </c>
      <c r="T185" s="518"/>
      <c r="U185" s="618"/>
      <c r="V185" s="520">
        <v>38781.0</v>
      </c>
    </row>
    <row r="186">
      <c r="A186" s="517">
        <f t="shared" si="1"/>
        <v>185</v>
      </c>
      <c r="B186" s="510" t="s">
        <v>23022</v>
      </c>
      <c r="C186" s="518" t="s">
        <v>22811</v>
      </c>
      <c r="D186" s="518" t="s">
        <v>23059</v>
      </c>
      <c r="E186" s="518" t="s">
        <v>23024</v>
      </c>
      <c r="F186" s="518" t="s">
        <v>22813</v>
      </c>
      <c r="G186" s="518" t="s">
        <v>23060</v>
      </c>
      <c r="H186" s="518" t="s">
        <v>23061</v>
      </c>
      <c r="I186" s="859" t="s">
        <v>23062</v>
      </c>
      <c r="J186" s="518" t="s">
        <v>23063</v>
      </c>
      <c r="K186" s="863" t="s">
        <v>23064</v>
      </c>
      <c r="L186" s="864">
        <v>0.002777777777777778</v>
      </c>
      <c r="M186" s="865" t="s">
        <v>23065</v>
      </c>
      <c r="N186" s="618" t="s">
        <v>21686</v>
      </c>
      <c r="O186" s="518" t="s">
        <v>13908</v>
      </c>
      <c r="P186" s="518" t="s">
        <v>78</v>
      </c>
      <c r="Q186" s="518" t="s">
        <v>15409</v>
      </c>
      <c r="R186" s="518" t="s">
        <v>78</v>
      </c>
      <c r="S186" s="518" t="s">
        <v>13907</v>
      </c>
      <c r="T186" s="518"/>
      <c r="U186" s="618"/>
      <c r="V186" s="520">
        <v>38782.0</v>
      </c>
    </row>
    <row r="187">
      <c r="A187" s="517">
        <f t="shared" si="1"/>
        <v>186</v>
      </c>
      <c r="B187" s="510" t="s">
        <v>23022</v>
      </c>
      <c r="C187" s="518" t="s">
        <v>22811</v>
      </c>
      <c r="D187" s="518" t="s">
        <v>23066</v>
      </c>
      <c r="E187" s="518" t="s">
        <v>23024</v>
      </c>
      <c r="F187" s="518" t="s">
        <v>22813</v>
      </c>
      <c r="G187" s="518" t="s">
        <v>23067</v>
      </c>
      <c r="H187" s="518" t="s">
        <v>23068</v>
      </c>
      <c r="I187" s="859" t="s">
        <v>23069</v>
      </c>
      <c r="J187" s="518" t="s">
        <v>23070</v>
      </c>
      <c r="K187" s="866" t="s">
        <v>23071</v>
      </c>
      <c r="L187" s="867">
        <v>0.004293981481481481</v>
      </c>
      <c r="M187" s="865" t="s">
        <v>23072</v>
      </c>
      <c r="N187" s="618" t="s">
        <v>21686</v>
      </c>
      <c r="O187" s="518" t="s">
        <v>13908</v>
      </c>
      <c r="P187" s="518" t="s">
        <v>78</v>
      </c>
      <c r="Q187" s="518" t="s">
        <v>15409</v>
      </c>
      <c r="R187" s="518" t="s">
        <v>78</v>
      </c>
      <c r="S187" s="518" t="s">
        <v>13907</v>
      </c>
      <c r="T187" s="518"/>
      <c r="U187" s="665" t="s">
        <v>23073</v>
      </c>
      <c r="V187" s="520">
        <v>38783.0</v>
      </c>
    </row>
    <row r="188">
      <c r="A188" s="527">
        <f t="shared" si="1"/>
        <v>187</v>
      </c>
      <c r="B188" s="596" t="s">
        <v>23022</v>
      </c>
      <c r="C188" s="528" t="s">
        <v>22811</v>
      </c>
      <c r="D188" s="528" t="s">
        <v>23074</v>
      </c>
      <c r="E188" s="528" t="s">
        <v>23024</v>
      </c>
      <c r="F188" s="528" t="s">
        <v>22813</v>
      </c>
      <c r="G188" s="528" t="s">
        <v>23075</v>
      </c>
      <c r="H188" s="528" t="s">
        <v>23076</v>
      </c>
      <c r="I188" s="859" t="s">
        <v>23077</v>
      </c>
      <c r="J188" s="528" t="s">
        <v>23078</v>
      </c>
      <c r="K188" s="870" t="s">
        <v>23079</v>
      </c>
      <c r="L188" s="871">
        <v>0.001979166666666667</v>
      </c>
      <c r="M188" s="872" t="s">
        <v>23080</v>
      </c>
      <c r="N188" s="664" t="s">
        <v>21686</v>
      </c>
      <c r="O188" s="518" t="s">
        <v>13908</v>
      </c>
      <c r="P188" s="518" t="s">
        <v>78</v>
      </c>
      <c r="Q188" s="518" t="s">
        <v>15409</v>
      </c>
      <c r="R188" s="518" t="s">
        <v>78</v>
      </c>
      <c r="S188" s="518" t="s">
        <v>13907</v>
      </c>
      <c r="T188" s="518"/>
      <c r="V188" s="531">
        <v>38784.0</v>
      </c>
    </row>
    <row r="189">
      <c r="A189" s="537">
        <f t="shared" si="1"/>
        <v>188</v>
      </c>
      <c r="B189" s="510" t="s">
        <v>23022</v>
      </c>
      <c r="C189" s="510" t="s">
        <v>23081</v>
      </c>
      <c r="D189" s="510" t="s">
        <v>23082</v>
      </c>
      <c r="E189" s="510" t="s">
        <v>23024</v>
      </c>
      <c r="F189" s="510" t="s">
        <v>23083</v>
      </c>
      <c r="G189" s="510" t="s">
        <v>23084</v>
      </c>
      <c r="H189" s="510" t="s">
        <v>23085</v>
      </c>
      <c r="I189" s="859" t="s">
        <v>23086</v>
      </c>
      <c r="J189" s="510" t="s">
        <v>23087</v>
      </c>
      <c r="K189" s="874" t="s">
        <v>23088</v>
      </c>
      <c r="L189" s="875">
        <v>0.003287037037037037</v>
      </c>
      <c r="M189" s="862" t="s">
        <v>23089</v>
      </c>
      <c r="N189" s="649" t="s">
        <v>21686</v>
      </c>
      <c r="O189" s="518" t="s">
        <v>13908</v>
      </c>
      <c r="P189" s="518" t="s">
        <v>78</v>
      </c>
      <c r="Q189" s="518" t="s">
        <v>15409</v>
      </c>
      <c r="R189" s="518" t="s">
        <v>78</v>
      </c>
      <c r="S189" s="518" t="s">
        <v>13907</v>
      </c>
      <c r="T189" s="518"/>
      <c r="U189" s="649"/>
      <c r="V189" s="512">
        <v>38174.0</v>
      </c>
    </row>
    <row r="190">
      <c r="A190" s="517">
        <f t="shared" si="1"/>
        <v>189</v>
      </c>
      <c r="B190" s="510" t="s">
        <v>23022</v>
      </c>
      <c r="C190" s="518" t="s">
        <v>23081</v>
      </c>
      <c r="D190" s="518" t="s">
        <v>23090</v>
      </c>
      <c r="E190" s="518" t="s">
        <v>23024</v>
      </c>
      <c r="F190" s="518" t="s">
        <v>23083</v>
      </c>
      <c r="G190" s="518" t="s">
        <v>23091</v>
      </c>
      <c r="H190" s="518" t="s">
        <v>23092</v>
      </c>
      <c r="I190" s="859" t="s">
        <v>23093</v>
      </c>
      <c r="J190" s="518" t="s">
        <v>23094</v>
      </c>
      <c r="K190" s="863" t="s">
        <v>23095</v>
      </c>
      <c r="L190" s="864">
        <v>0.003148148148148148</v>
      </c>
      <c r="M190" s="865" t="s">
        <v>23096</v>
      </c>
      <c r="N190" s="618" t="s">
        <v>21686</v>
      </c>
      <c r="O190" s="518" t="s">
        <v>13908</v>
      </c>
      <c r="P190" s="518" t="s">
        <v>78</v>
      </c>
      <c r="Q190" s="518" t="s">
        <v>15409</v>
      </c>
      <c r="R190" s="518" t="s">
        <v>78</v>
      </c>
      <c r="S190" s="518" t="s">
        <v>13907</v>
      </c>
      <c r="T190" s="518"/>
      <c r="U190" s="618"/>
      <c r="V190" s="520">
        <v>38175.0</v>
      </c>
    </row>
    <row r="191">
      <c r="A191" s="517">
        <f t="shared" si="1"/>
        <v>190</v>
      </c>
      <c r="B191" s="510" t="s">
        <v>23022</v>
      </c>
      <c r="C191" s="518" t="s">
        <v>23081</v>
      </c>
      <c r="D191" s="518" t="s">
        <v>23097</v>
      </c>
      <c r="E191" s="518" t="s">
        <v>23024</v>
      </c>
      <c r="F191" s="518" t="s">
        <v>23083</v>
      </c>
      <c r="G191" s="518" t="s">
        <v>23098</v>
      </c>
      <c r="H191" s="518" t="s">
        <v>23099</v>
      </c>
      <c r="I191" s="859" t="s">
        <v>23100</v>
      </c>
      <c r="J191" s="518" t="s">
        <v>23101</v>
      </c>
      <c r="K191" s="866" t="s">
        <v>23102</v>
      </c>
      <c r="L191" s="867">
        <v>0.004363425925925926</v>
      </c>
      <c r="M191" s="865" t="s">
        <v>23103</v>
      </c>
      <c r="N191" s="618" t="s">
        <v>21686</v>
      </c>
      <c r="O191" s="518" t="s">
        <v>13908</v>
      </c>
      <c r="P191" s="518" t="s">
        <v>78</v>
      </c>
      <c r="Q191" s="518" t="s">
        <v>15409</v>
      </c>
      <c r="R191" s="518" t="s">
        <v>78</v>
      </c>
      <c r="S191" s="518" t="s">
        <v>13907</v>
      </c>
      <c r="T191" s="518"/>
      <c r="U191" s="618"/>
      <c r="V191" s="520">
        <v>38177.0</v>
      </c>
    </row>
    <row r="192">
      <c r="A192" s="527">
        <f t="shared" si="1"/>
        <v>191</v>
      </c>
      <c r="B192" s="596" t="s">
        <v>23022</v>
      </c>
      <c r="C192" s="528" t="s">
        <v>23081</v>
      </c>
      <c r="D192" s="528" t="s">
        <v>23104</v>
      </c>
      <c r="E192" s="528" t="s">
        <v>23024</v>
      </c>
      <c r="F192" s="528" t="s">
        <v>23083</v>
      </c>
      <c r="G192" s="528" t="s">
        <v>23105</v>
      </c>
      <c r="H192" s="528" t="s">
        <v>23106</v>
      </c>
      <c r="I192" s="859" t="s">
        <v>23107</v>
      </c>
      <c r="J192" s="528" t="s">
        <v>23108</v>
      </c>
      <c r="K192" s="870" t="s">
        <v>23109</v>
      </c>
      <c r="L192" s="871">
        <v>0.003576388888888889</v>
      </c>
      <c r="M192" s="872" t="s">
        <v>23110</v>
      </c>
      <c r="N192" s="664" t="s">
        <v>21686</v>
      </c>
      <c r="O192" s="518" t="s">
        <v>13908</v>
      </c>
      <c r="P192" s="518" t="s">
        <v>78</v>
      </c>
      <c r="Q192" s="518" t="s">
        <v>15409</v>
      </c>
      <c r="R192" s="518" t="s">
        <v>78</v>
      </c>
      <c r="S192" s="518" t="s">
        <v>13907</v>
      </c>
      <c r="T192" s="518"/>
      <c r="U192" s="665"/>
      <c r="V192" s="531">
        <v>38178.0</v>
      </c>
    </row>
    <row r="193">
      <c r="A193" s="537">
        <f t="shared" si="1"/>
        <v>192</v>
      </c>
      <c r="B193" s="510" t="s">
        <v>23022</v>
      </c>
      <c r="C193" s="510" t="s">
        <v>23111</v>
      </c>
      <c r="D193" s="510" t="s">
        <v>23112</v>
      </c>
      <c r="E193" s="510" t="s">
        <v>23024</v>
      </c>
      <c r="F193" s="510" t="s">
        <v>23113</v>
      </c>
      <c r="G193" s="510" t="s">
        <v>23114</v>
      </c>
      <c r="H193" s="510" t="s">
        <v>23115</v>
      </c>
      <c r="I193" s="859" t="s">
        <v>23116</v>
      </c>
      <c r="J193" s="510" t="s">
        <v>23117</v>
      </c>
      <c r="K193" s="874" t="s">
        <v>23118</v>
      </c>
      <c r="L193" s="875">
        <v>0.002789351851851852</v>
      </c>
      <c r="M193" s="862" t="s">
        <v>23119</v>
      </c>
      <c r="N193" s="649" t="s">
        <v>21686</v>
      </c>
      <c r="O193" s="518" t="s">
        <v>13908</v>
      </c>
      <c r="P193" s="518" t="s">
        <v>78</v>
      </c>
      <c r="Q193" s="518" t="s">
        <v>15409</v>
      </c>
      <c r="R193" s="518" t="s">
        <v>78</v>
      </c>
      <c r="S193" s="518" t="s">
        <v>13907</v>
      </c>
      <c r="T193" s="518"/>
      <c r="U193" s="649"/>
      <c r="V193" s="512">
        <v>38181.0</v>
      </c>
    </row>
    <row r="194">
      <c r="A194" s="517">
        <f t="shared" si="1"/>
        <v>193</v>
      </c>
      <c r="B194" s="510" t="s">
        <v>23022</v>
      </c>
      <c r="C194" s="518" t="s">
        <v>23111</v>
      </c>
      <c r="D194" s="518" t="s">
        <v>23120</v>
      </c>
      <c r="E194" s="518" t="s">
        <v>23024</v>
      </c>
      <c r="F194" s="518" t="s">
        <v>23113</v>
      </c>
      <c r="G194" s="518" t="s">
        <v>23121</v>
      </c>
      <c r="H194" s="518" t="s">
        <v>23122</v>
      </c>
      <c r="I194" s="859" t="s">
        <v>23123</v>
      </c>
      <c r="J194" s="518" t="s">
        <v>23124</v>
      </c>
      <c r="K194" s="863" t="s">
        <v>23125</v>
      </c>
      <c r="L194" s="864">
        <v>0.0013194444444444445</v>
      </c>
      <c r="M194" s="865" t="s">
        <v>23126</v>
      </c>
      <c r="N194" s="618" t="s">
        <v>21686</v>
      </c>
      <c r="O194" s="518" t="s">
        <v>13908</v>
      </c>
      <c r="P194" s="518" t="s">
        <v>78</v>
      </c>
      <c r="Q194" s="518" t="s">
        <v>15409</v>
      </c>
      <c r="R194" s="518" t="s">
        <v>78</v>
      </c>
      <c r="S194" s="518" t="s">
        <v>13907</v>
      </c>
      <c r="T194" s="518"/>
      <c r="U194" s="618"/>
      <c r="V194" s="520">
        <v>38182.0</v>
      </c>
    </row>
    <row r="195">
      <c r="A195" s="517">
        <f t="shared" si="1"/>
        <v>194</v>
      </c>
      <c r="B195" s="510" t="s">
        <v>23022</v>
      </c>
      <c r="C195" s="518" t="s">
        <v>23111</v>
      </c>
      <c r="D195" s="518" t="s">
        <v>23127</v>
      </c>
      <c r="E195" s="518" t="s">
        <v>23024</v>
      </c>
      <c r="F195" s="518" t="s">
        <v>23113</v>
      </c>
      <c r="G195" s="518" t="s">
        <v>23128</v>
      </c>
      <c r="H195" s="518" t="s">
        <v>23129</v>
      </c>
      <c r="I195" s="859" t="s">
        <v>23130</v>
      </c>
      <c r="J195" s="518" t="s">
        <v>23131</v>
      </c>
      <c r="K195" s="866" t="s">
        <v>23132</v>
      </c>
      <c r="L195" s="867">
        <v>0.002199074074074074</v>
      </c>
      <c r="M195" s="865" t="s">
        <v>23133</v>
      </c>
      <c r="N195" s="618" t="s">
        <v>21686</v>
      </c>
      <c r="O195" s="518" t="s">
        <v>13908</v>
      </c>
      <c r="P195" s="518" t="s">
        <v>78</v>
      </c>
      <c r="Q195" s="518" t="s">
        <v>13907</v>
      </c>
      <c r="R195" s="518"/>
      <c r="S195" s="518" t="s">
        <v>237</v>
      </c>
      <c r="T195" s="518"/>
      <c r="U195" s="618"/>
      <c r="V195" s="520">
        <v>38183.0</v>
      </c>
    </row>
    <row r="196">
      <c r="A196" s="517">
        <f t="shared" si="1"/>
        <v>195</v>
      </c>
      <c r="B196" s="510" t="s">
        <v>23022</v>
      </c>
      <c r="C196" s="518" t="s">
        <v>23111</v>
      </c>
      <c r="D196" s="518" t="s">
        <v>23134</v>
      </c>
      <c r="E196" s="518" t="s">
        <v>23024</v>
      </c>
      <c r="F196" s="518" t="s">
        <v>23113</v>
      </c>
      <c r="G196" s="518" t="s">
        <v>23135</v>
      </c>
      <c r="H196" s="518" t="s">
        <v>23136</v>
      </c>
      <c r="I196" s="859" t="s">
        <v>23137</v>
      </c>
      <c r="J196" s="518" t="s">
        <v>23138</v>
      </c>
      <c r="K196" s="866" t="s">
        <v>23139</v>
      </c>
      <c r="L196" s="867">
        <v>0.0016087962962962963</v>
      </c>
      <c r="M196" s="865" t="s">
        <v>23140</v>
      </c>
      <c r="N196" s="618" t="s">
        <v>21686</v>
      </c>
      <c r="O196" s="518" t="s">
        <v>13908</v>
      </c>
      <c r="P196" s="518" t="s">
        <v>78</v>
      </c>
      <c r="Q196" s="518" t="s">
        <v>13907</v>
      </c>
      <c r="R196" s="518"/>
      <c r="S196" s="518" t="s">
        <v>237</v>
      </c>
      <c r="T196" s="518"/>
      <c r="U196" s="618"/>
      <c r="V196" s="520">
        <v>38184.0</v>
      </c>
    </row>
    <row r="197">
      <c r="A197" s="549">
        <f t="shared" si="1"/>
        <v>196</v>
      </c>
      <c r="B197" s="671" t="s">
        <v>23022</v>
      </c>
      <c r="C197" s="550" t="s">
        <v>23111</v>
      </c>
      <c r="D197" s="550" t="s">
        <v>23141</v>
      </c>
      <c r="E197" s="550" t="s">
        <v>23024</v>
      </c>
      <c r="F197" s="550" t="s">
        <v>23113</v>
      </c>
      <c r="G197" s="550" t="s">
        <v>23142</v>
      </c>
      <c r="H197" s="550" t="s">
        <v>23143</v>
      </c>
      <c r="I197" s="859" t="s">
        <v>23144</v>
      </c>
      <c r="J197" s="550" t="s">
        <v>23145</v>
      </c>
      <c r="K197" s="896" t="s">
        <v>23146</v>
      </c>
      <c r="L197" s="897">
        <v>0.0020949074074074073</v>
      </c>
      <c r="M197" s="898" t="s">
        <v>23147</v>
      </c>
      <c r="N197" s="677" t="s">
        <v>21686</v>
      </c>
      <c r="O197" s="518" t="s">
        <v>13908</v>
      </c>
      <c r="P197" s="541" t="s">
        <v>78</v>
      </c>
      <c r="Q197" s="518" t="s">
        <v>13907</v>
      </c>
      <c r="R197" s="541"/>
      <c r="S197" s="518" t="s">
        <v>237</v>
      </c>
      <c r="T197" s="541"/>
      <c r="U197" s="777"/>
      <c r="V197" s="551">
        <v>38785.0</v>
      </c>
    </row>
    <row r="198">
      <c r="A198" s="537">
        <f t="shared" si="1"/>
        <v>197</v>
      </c>
      <c r="B198" s="510" t="s">
        <v>23148</v>
      </c>
      <c r="C198" s="510" t="s">
        <v>23149</v>
      </c>
      <c r="D198" s="510" t="s">
        <v>23150</v>
      </c>
      <c r="E198" s="510" t="s">
        <v>23151</v>
      </c>
      <c r="F198" s="510" t="s">
        <v>23152</v>
      </c>
      <c r="G198" s="510" t="s">
        <v>23153</v>
      </c>
      <c r="H198" s="510" t="s">
        <v>23154</v>
      </c>
      <c r="I198" s="859" t="s">
        <v>23155</v>
      </c>
      <c r="J198" s="510" t="s">
        <v>23156</v>
      </c>
      <c r="K198" s="874" t="s">
        <v>23157</v>
      </c>
      <c r="L198" s="875">
        <v>0.005474537037037037</v>
      </c>
      <c r="M198" s="862" t="s">
        <v>23158</v>
      </c>
      <c r="N198" s="649" t="s">
        <v>21686</v>
      </c>
      <c r="O198" s="518" t="s">
        <v>13908</v>
      </c>
      <c r="P198" s="518" t="s">
        <v>78</v>
      </c>
      <c r="Q198" s="518" t="s">
        <v>13907</v>
      </c>
      <c r="R198" s="518"/>
      <c r="S198" s="518" t="s">
        <v>237</v>
      </c>
      <c r="T198" s="518"/>
      <c r="U198" s="649"/>
      <c r="V198" s="512">
        <v>38188.0</v>
      </c>
    </row>
    <row r="199">
      <c r="A199" s="517">
        <f t="shared" si="1"/>
        <v>198</v>
      </c>
      <c r="B199" s="510" t="s">
        <v>23148</v>
      </c>
      <c r="C199" s="518" t="s">
        <v>23149</v>
      </c>
      <c r="D199" s="518" t="s">
        <v>23159</v>
      </c>
      <c r="E199" s="518" t="s">
        <v>23151</v>
      </c>
      <c r="F199" s="518" t="s">
        <v>23152</v>
      </c>
      <c r="G199" s="518" t="s">
        <v>23160</v>
      </c>
      <c r="H199" s="518" t="s">
        <v>23161</v>
      </c>
      <c r="I199" s="859" t="s">
        <v>23162</v>
      </c>
      <c r="J199" s="518" t="s">
        <v>23163</v>
      </c>
      <c r="K199" s="866" t="s">
        <v>23164</v>
      </c>
      <c r="L199" s="867">
        <v>0.0044675925925925924</v>
      </c>
      <c r="M199" s="865" t="s">
        <v>23165</v>
      </c>
      <c r="N199" s="618" t="s">
        <v>21686</v>
      </c>
      <c r="O199" s="518" t="s">
        <v>13908</v>
      </c>
      <c r="P199" s="518" t="s">
        <v>78</v>
      </c>
      <c r="Q199" s="518" t="s">
        <v>13907</v>
      </c>
      <c r="R199" s="518"/>
      <c r="S199" s="518" t="s">
        <v>237</v>
      </c>
      <c r="T199" s="518"/>
      <c r="U199" s="618"/>
      <c r="V199" s="520">
        <v>38189.0</v>
      </c>
    </row>
    <row r="200">
      <c r="A200" s="517">
        <f t="shared" si="1"/>
        <v>199</v>
      </c>
      <c r="B200" s="510" t="s">
        <v>23148</v>
      </c>
      <c r="C200" s="518" t="s">
        <v>23149</v>
      </c>
      <c r="D200" s="518" t="s">
        <v>23166</v>
      </c>
      <c r="E200" s="518" t="s">
        <v>23151</v>
      </c>
      <c r="F200" s="518" t="s">
        <v>23152</v>
      </c>
      <c r="G200" s="518" t="s">
        <v>23167</v>
      </c>
      <c r="H200" s="518" t="s">
        <v>23168</v>
      </c>
      <c r="I200" s="859" t="s">
        <v>23169</v>
      </c>
      <c r="J200" s="518" t="s">
        <v>23170</v>
      </c>
      <c r="K200" s="863" t="s">
        <v>23171</v>
      </c>
      <c r="L200" s="864">
        <v>0.002488425925925926</v>
      </c>
      <c r="M200" s="865" t="s">
        <v>23172</v>
      </c>
      <c r="N200" s="618" t="s">
        <v>21686</v>
      </c>
      <c r="O200" s="518" t="s">
        <v>13908</v>
      </c>
      <c r="P200" s="518" t="s">
        <v>78</v>
      </c>
      <c r="Q200" s="518" t="s">
        <v>13907</v>
      </c>
      <c r="R200" s="518"/>
      <c r="S200" s="518" t="s">
        <v>237</v>
      </c>
      <c r="T200" s="518"/>
      <c r="U200" s="618"/>
      <c r="V200" s="520">
        <v>38190.0</v>
      </c>
    </row>
    <row r="201">
      <c r="A201" s="517">
        <f t="shared" si="1"/>
        <v>200</v>
      </c>
      <c r="B201" s="510" t="s">
        <v>23148</v>
      </c>
      <c r="C201" s="518" t="s">
        <v>23149</v>
      </c>
      <c r="D201" s="518" t="s">
        <v>23173</v>
      </c>
      <c r="E201" s="518" t="s">
        <v>23151</v>
      </c>
      <c r="F201" s="518" t="s">
        <v>23152</v>
      </c>
      <c r="G201" s="518" t="s">
        <v>23174</v>
      </c>
      <c r="H201" s="518" t="s">
        <v>23175</v>
      </c>
      <c r="I201" s="859" t="s">
        <v>23176</v>
      </c>
      <c r="J201" s="518" t="s">
        <v>23177</v>
      </c>
      <c r="K201" s="863" t="s">
        <v>23178</v>
      </c>
      <c r="L201" s="864">
        <v>0.003946759259259259</v>
      </c>
      <c r="M201" s="865" t="s">
        <v>23179</v>
      </c>
      <c r="N201" s="618" t="s">
        <v>21686</v>
      </c>
      <c r="O201" s="518" t="s">
        <v>13908</v>
      </c>
      <c r="P201" s="518" t="s">
        <v>78</v>
      </c>
      <c r="Q201" s="518" t="s">
        <v>13907</v>
      </c>
      <c r="R201" s="518"/>
      <c r="S201" s="518" t="s">
        <v>237</v>
      </c>
      <c r="T201" s="518"/>
      <c r="U201" s="618"/>
      <c r="V201" s="520">
        <v>38191.0</v>
      </c>
    </row>
    <row r="202">
      <c r="A202" s="517">
        <f t="shared" si="1"/>
        <v>201</v>
      </c>
      <c r="B202" s="510" t="s">
        <v>23148</v>
      </c>
      <c r="C202" s="518" t="s">
        <v>23180</v>
      </c>
      <c r="D202" s="518" t="s">
        <v>23181</v>
      </c>
      <c r="E202" s="518" t="s">
        <v>23151</v>
      </c>
      <c r="F202" s="518" t="s">
        <v>23182</v>
      </c>
      <c r="G202" s="518" t="s">
        <v>23183</v>
      </c>
      <c r="H202" s="518" t="s">
        <v>23184</v>
      </c>
      <c r="I202" s="859" t="s">
        <v>23185</v>
      </c>
      <c r="J202" s="518" t="s">
        <v>23186</v>
      </c>
      <c r="K202" s="863" t="s">
        <v>23187</v>
      </c>
      <c r="L202" s="864">
        <v>0.006053240740740741</v>
      </c>
      <c r="M202" s="865" t="s">
        <v>23188</v>
      </c>
      <c r="N202" s="618" t="s">
        <v>21686</v>
      </c>
      <c r="O202" s="518" t="s">
        <v>13908</v>
      </c>
      <c r="P202" s="518" t="s">
        <v>78</v>
      </c>
      <c r="Q202" s="518" t="s">
        <v>13907</v>
      </c>
      <c r="R202" s="518"/>
      <c r="S202" s="518" t="s">
        <v>237</v>
      </c>
      <c r="T202" s="518"/>
      <c r="U202" s="618"/>
      <c r="V202" s="520">
        <v>38192.0</v>
      </c>
    </row>
    <row r="203">
      <c r="A203" s="517">
        <f t="shared" si="1"/>
        <v>202</v>
      </c>
      <c r="B203" s="510" t="s">
        <v>23148</v>
      </c>
      <c r="C203" s="518" t="s">
        <v>23180</v>
      </c>
      <c r="D203" s="518" t="s">
        <v>23189</v>
      </c>
      <c r="E203" s="518" t="s">
        <v>23151</v>
      </c>
      <c r="F203" s="518" t="s">
        <v>23182</v>
      </c>
      <c r="G203" s="518" t="s">
        <v>23190</v>
      </c>
      <c r="H203" s="518" t="s">
        <v>23191</v>
      </c>
      <c r="I203" s="859" t="s">
        <v>23192</v>
      </c>
      <c r="J203" s="518" t="s">
        <v>23193</v>
      </c>
      <c r="K203" s="866" t="s">
        <v>23194</v>
      </c>
      <c r="L203" s="867">
        <v>0.0024652777777777776</v>
      </c>
      <c r="M203" s="865" t="s">
        <v>23195</v>
      </c>
      <c r="N203" s="618" t="s">
        <v>21686</v>
      </c>
      <c r="O203" s="518" t="s">
        <v>13908</v>
      </c>
      <c r="P203" s="518" t="s">
        <v>78</v>
      </c>
      <c r="Q203" s="518" t="s">
        <v>13907</v>
      </c>
      <c r="R203" s="518"/>
      <c r="S203" s="518" t="s">
        <v>237</v>
      </c>
      <c r="T203" s="518"/>
      <c r="U203" s="618"/>
      <c r="V203" s="520">
        <v>38193.0</v>
      </c>
    </row>
    <row r="204">
      <c r="A204" s="517">
        <f t="shared" si="1"/>
        <v>203</v>
      </c>
      <c r="B204" s="510" t="s">
        <v>23148</v>
      </c>
      <c r="C204" s="518" t="s">
        <v>23196</v>
      </c>
      <c r="D204" s="518" t="s">
        <v>23197</v>
      </c>
      <c r="E204" s="518" t="s">
        <v>23151</v>
      </c>
      <c r="F204" s="518" t="s">
        <v>23198</v>
      </c>
      <c r="G204" s="518" t="s">
        <v>23199</v>
      </c>
      <c r="H204" s="518" t="s">
        <v>23200</v>
      </c>
      <c r="I204" s="859" t="s">
        <v>23201</v>
      </c>
      <c r="J204" s="518" t="s">
        <v>23202</v>
      </c>
      <c r="K204" s="866" t="s">
        <v>23203</v>
      </c>
      <c r="L204" s="867">
        <v>0.003321759259259259</v>
      </c>
      <c r="M204" s="865" t="s">
        <v>23204</v>
      </c>
      <c r="N204" s="618" t="s">
        <v>21686</v>
      </c>
      <c r="O204" s="518" t="s">
        <v>13908</v>
      </c>
      <c r="P204" s="518" t="s">
        <v>78</v>
      </c>
      <c r="Q204" s="518" t="s">
        <v>13907</v>
      </c>
      <c r="R204" s="518"/>
      <c r="S204" s="518" t="s">
        <v>237</v>
      </c>
      <c r="T204" s="518"/>
      <c r="U204" s="618"/>
      <c r="V204" s="520">
        <v>38196.0</v>
      </c>
    </row>
    <row r="205">
      <c r="A205" s="517">
        <f t="shared" si="1"/>
        <v>204</v>
      </c>
      <c r="B205" s="510" t="s">
        <v>23148</v>
      </c>
      <c r="C205" s="518" t="s">
        <v>23196</v>
      </c>
      <c r="D205" s="518" t="s">
        <v>23205</v>
      </c>
      <c r="E205" s="518" t="s">
        <v>23151</v>
      </c>
      <c r="F205" s="518" t="s">
        <v>23198</v>
      </c>
      <c r="G205" s="518" t="s">
        <v>23206</v>
      </c>
      <c r="H205" s="518" t="s">
        <v>23207</v>
      </c>
      <c r="I205" s="859" t="s">
        <v>23208</v>
      </c>
      <c r="J205" s="518" t="s">
        <v>23209</v>
      </c>
      <c r="K205" s="863" t="s">
        <v>23210</v>
      </c>
      <c r="L205" s="864">
        <v>0.0035185185185185185</v>
      </c>
      <c r="M205" s="865" t="s">
        <v>23211</v>
      </c>
      <c r="N205" s="618" t="s">
        <v>21686</v>
      </c>
      <c r="O205" s="518" t="s">
        <v>13908</v>
      </c>
      <c r="P205" s="518" t="s">
        <v>78</v>
      </c>
      <c r="Q205" s="518" t="s">
        <v>13907</v>
      </c>
      <c r="R205" s="518"/>
      <c r="S205" s="518" t="s">
        <v>237</v>
      </c>
      <c r="T205" s="518"/>
      <c r="U205" s="618"/>
      <c r="V205" s="520">
        <v>38197.0</v>
      </c>
    </row>
    <row r="206">
      <c r="A206" s="517">
        <f t="shared" si="1"/>
        <v>205</v>
      </c>
      <c r="B206" s="510" t="s">
        <v>23148</v>
      </c>
      <c r="C206" s="518" t="s">
        <v>23196</v>
      </c>
      <c r="D206" s="518" t="s">
        <v>23212</v>
      </c>
      <c r="E206" s="518" t="s">
        <v>23151</v>
      </c>
      <c r="F206" s="518" t="s">
        <v>23198</v>
      </c>
      <c r="G206" s="518" t="s">
        <v>23213</v>
      </c>
      <c r="H206" s="518" t="s">
        <v>23214</v>
      </c>
      <c r="I206" s="859" t="s">
        <v>23215</v>
      </c>
      <c r="J206" s="518" t="s">
        <v>23216</v>
      </c>
      <c r="K206" s="866" t="s">
        <v>23217</v>
      </c>
      <c r="L206" s="867">
        <v>0.0030439814814814813</v>
      </c>
      <c r="M206" s="865" t="s">
        <v>23218</v>
      </c>
      <c r="N206" s="618" t="s">
        <v>21686</v>
      </c>
      <c r="O206" s="518" t="s">
        <v>13908</v>
      </c>
      <c r="P206" s="518" t="s">
        <v>78</v>
      </c>
      <c r="Q206" s="518" t="s">
        <v>13907</v>
      </c>
      <c r="R206" s="518"/>
      <c r="S206" s="518" t="s">
        <v>237</v>
      </c>
      <c r="T206" s="518"/>
      <c r="U206" s="618"/>
      <c r="V206" s="520">
        <v>38198.0</v>
      </c>
    </row>
    <row r="207">
      <c r="A207" s="517">
        <f t="shared" si="1"/>
        <v>206</v>
      </c>
      <c r="B207" s="510" t="s">
        <v>23148</v>
      </c>
      <c r="C207" s="518" t="s">
        <v>23196</v>
      </c>
      <c r="D207" s="518" t="s">
        <v>23219</v>
      </c>
      <c r="E207" s="518" t="s">
        <v>23151</v>
      </c>
      <c r="F207" s="518" t="s">
        <v>23198</v>
      </c>
      <c r="G207" s="518" t="s">
        <v>23220</v>
      </c>
      <c r="H207" s="518" t="s">
        <v>23221</v>
      </c>
      <c r="I207" s="859" t="s">
        <v>23222</v>
      </c>
      <c r="J207" s="518" t="s">
        <v>23223</v>
      </c>
      <c r="K207" s="866" t="s">
        <v>23224</v>
      </c>
      <c r="L207" s="867">
        <v>0.002789351851851852</v>
      </c>
      <c r="M207" s="865" t="s">
        <v>23225</v>
      </c>
      <c r="N207" s="618" t="s">
        <v>21686</v>
      </c>
      <c r="O207" s="518" t="s">
        <v>13908</v>
      </c>
      <c r="P207" s="518" t="s">
        <v>78</v>
      </c>
      <c r="Q207" s="518" t="s">
        <v>13907</v>
      </c>
      <c r="R207" s="518"/>
      <c r="S207" s="518" t="s">
        <v>237</v>
      </c>
      <c r="T207" s="518"/>
      <c r="U207" s="618"/>
      <c r="V207" s="520">
        <v>38199.0</v>
      </c>
    </row>
    <row r="208">
      <c r="A208" s="517">
        <f t="shared" si="1"/>
        <v>207</v>
      </c>
      <c r="B208" s="510" t="s">
        <v>23148</v>
      </c>
      <c r="C208" s="518" t="s">
        <v>23196</v>
      </c>
      <c r="D208" s="518" t="s">
        <v>23226</v>
      </c>
      <c r="E208" s="518" t="s">
        <v>23151</v>
      </c>
      <c r="F208" s="518" t="s">
        <v>23198</v>
      </c>
      <c r="G208" s="518" t="s">
        <v>23227</v>
      </c>
      <c r="H208" s="518" t="s">
        <v>23228</v>
      </c>
      <c r="I208" s="859" t="s">
        <v>23229</v>
      </c>
      <c r="J208" s="518" t="s">
        <v>23230</v>
      </c>
      <c r="K208" s="866" t="s">
        <v>23231</v>
      </c>
      <c r="L208" s="867">
        <v>0.002650462962962963</v>
      </c>
      <c r="M208" s="865" t="s">
        <v>23232</v>
      </c>
      <c r="N208" s="618" t="s">
        <v>21686</v>
      </c>
      <c r="O208" s="518" t="s">
        <v>13908</v>
      </c>
      <c r="P208" s="518" t="s">
        <v>78</v>
      </c>
      <c r="Q208" s="518" t="s">
        <v>13907</v>
      </c>
      <c r="R208" s="518"/>
      <c r="S208" s="518" t="s">
        <v>237</v>
      </c>
      <c r="T208" s="518"/>
      <c r="U208" s="618"/>
      <c r="V208" s="520">
        <v>38200.0</v>
      </c>
    </row>
    <row r="209">
      <c r="A209" s="517">
        <f t="shared" si="1"/>
        <v>208</v>
      </c>
      <c r="B209" s="510" t="s">
        <v>23148</v>
      </c>
      <c r="C209" s="518" t="s">
        <v>23196</v>
      </c>
      <c r="D209" s="518" t="s">
        <v>23233</v>
      </c>
      <c r="E209" s="518" t="s">
        <v>23151</v>
      </c>
      <c r="F209" s="518" t="s">
        <v>23198</v>
      </c>
      <c r="G209" s="518" t="s">
        <v>23234</v>
      </c>
      <c r="H209" s="518" t="s">
        <v>23235</v>
      </c>
      <c r="I209" s="859" t="s">
        <v>23236</v>
      </c>
      <c r="J209" s="518" t="s">
        <v>23237</v>
      </c>
      <c r="K209" s="866" t="s">
        <v>23238</v>
      </c>
      <c r="L209" s="867">
        <v>0.002349537037037037</v>
      </c>
      <c r="M209" s="865" t="s">
        <v>23239</v>
      </c>
      <c r="N209" s="618" t="s">
        <v>21686</v>
      </c>
      <c r="O209" s="518" t="s">
        <v>13908</v>
      </c>
      <c r="P209" s="518" t="s">
        <v>78</v>
      </c>
      <c r="Q209" s="518" t="s">
        <v>13907</v>
      </c>
      <c r="R209" s="518"/>
      <c r="S209" s="518" t="s">
        <v>237</v>
      </c>
      <c r="T209" s="518"/>
      <c r="U209" s="618"/>
      <c r="V209" s="520">
        <v>38201.0</v>
      </c>
    </row>
    <row r="210">
      <c r="A210" s="517">
        <f t="shared" si="1"/>
        <v>209</v>
      </c>
      <c r="B210" s="510" t="s">
        <v>23148</v>
      </c>
      <c r="C210" s="518" t="s">
        <v>23196</v>
      </c>
      <c r="D210" s="518" t="s">
        <v>23240</v>
      </c>
      <c r="E210" s="518" t="s">
        <v>23151</v>
      </c>
      <c r="F210" s="518" t="s">
        <v>23198</v>
      </c>
      <c r="G210" s="518" t="s">
        <v>23241</v>
      </c>
      <c r="H210" s="518" t="s">
        <v>23242</v>
      </c>
      <c r="I210" s="859" t="s">
        <v>23243</v>
      </c>
      <c r="J210" s="518" t="s">
        <v>23244</v>
      </c>
      <c r="K210" s="866" t="s">
        <v>23245</v>
      </c>
      <c r="L210" s="867">
        <v>0.0022337962962962962</v>
      </c>
      <c r="M210" s="865" t="s">
        <v>23246</v>
      </c>
      <c r="N210" s="618" t="s">
        <v>21686</v>
      </c>
      <c r="O210" s="518" t="s">
        <v>13908</v>
      </c>
      <c r="P210" s="518" t="s">
        <v>78</v>
      </c>
      <c r="Q210" s="518" t="s">
        <v>13907</v>
      </c>
      <c r="R210" s="518"/>
      <c r="S210" s="518" t="s">
        <v>237</v>
      </c>
      <c r="T210" s="518"/>
      <c r="U210" s="618"/>
      <c r="V210" s="520">
        <v>37960.0</v>
      </c>
    </row>
    <row r="211">
      <c r="A211" s="527">
        <f t="shared" si="1"/>
        <v>210</v>
      </c>
      <c r="B211" s="596" t="s">
        <v>23148</v>
      </c>
      <c r="C211" s="528" t="s">
        <v>23196</v>
      </c>
      <c r="D211" s="528" t="s">
        <v>23247</v>
      </c>
      <c r="E211" s="528" t="s">
        <v>23151</v>
      </c>
      <c r="F211" s="528" t="s">
        <v>23198</v>
      </c>
      <c r="G211" s="528" t="s">
        <v>23248</v>
      </c>
      <c r="H211" s="528" t="s">
        <v>23249</v>
      </c>
      <c r="I211" s="859" t="s">
        <v>23250</v>
      </c>
      <c r="J211" s="528" t="s">
        <v>23251</v>
      </c>
      <c r="K211" s="884" t="s">
        <v>23252</v>
      </c>
      <c r="L211" s="885">
        <v>0.002638888888888889</v>
      </c>
      <c r="M211" s="872" t="s">
        <v>23253</v>
      </c>
      <c r="N211" s="664" t="s">
        <v>21686</v>
      </c>
      <c r="O211" s="518" t="s">
        <v>13908</v>
      </c>
      <c r="P211" s="518" t="s">
        <v>78</v>
      </c>
      <c r="Q211" s="518" t="s">
        <v>13907</v>
      </c>
      <c r="R211" s="518"/>
      <c r="S211" s="518" t="s">
        <v>237</v>
      </c>
      <c r="T211" s="518"/>
      <c r="U211" s="665"/>
      <c r="V211" s="531">
        <v>37962.0</v>
      </c>
    </row>
    <row r="212">
      <c r="A212" s="537">
        <f t="shared" si="1"/>
        <v>211</v>
      </c>
      <c r="B212" s="510" t="s">
        <v>23148</v>
      </c>
      <c r="C212" s="510" t="s">
        <v>23254</v>
      </c>
      <c r="D212" s="510" t="s">
        <v>23255</v>
      </c>
      <c r="E212" s="510" t="s">
        <v>23151</v>
      </c>
      <c r="F212" s="510" t="s">
        <v>23256</v>
      </c>
      <c r="G212" s="510" t="s">
        <v>23257</v>
      </c>
      <c r="H212" s="510" t="s">
        <v>23258</v>
      </c>
      <c r="I212" s="859" t="s">
        <v>23259</v>
      </c>
      <c r="J212" s="510" t="s">
        <v>23260</v>
      </c>
      <c r="K212" s="874" t="s">
        <v>23261</v>
      </c>
      <c r="L212" s="875">
        <v>0.003414351851851852</v>
      </c>
      <c r="M212" s="862" t="s">
        <v>23262</v>
      </c>
      <c r="N212" s="649" t="s">
        <v>21686</v>
      </c>
      <c r="O212" s="518" t="s">
        <v>13908</v>
      </c>
      <c r="P212" s="518" t="s">
        <v>78</v>
      </c>
      <c r="Q212" s="518" t="s">
        <v>13907</v>
      </c>
      <c r="R212" s="518"/>
      <c r="S212" s="518" t="s">
        <v>237</v>
      </c>
      <c r="T212" s="518"/>
      <c r="U212" s="649"/>
      <c r="V212" s="512">
        <v>38205.0</v>
      </c>
    </row>
    <row r="213">
      <c r="A213" s="517">
        <f t="shared" si="1"/>
        <v>212</v>
      </c>
      <c r="B213" s="510" t="s">
        <v>23148</v>
      </c>
      <c r="C213" s="518" t="s">
        <v>23254</v>
      </c>
      <c r="D213" s="518" t="s">
        <v>23263</v>
      </c>
      <c r="E213" s="518" t="s">
        <v>23151</v>
      </c>
      <c r="F213" s="518" t="s">
        <v>23256</v>
      </c>
      <c r="G213" s="518" t="s">
        <v>23264</v>
      </c>
      <c r="H213" s="518" t="s">
        <v>23265</v>
      </c>
      <c r="I213" s="859" t="s">
        <v>23266</v>
      </c>
      <c r="J213" s="518" t="s">
        <v>23267</v>
      </c>
      <c r="K213" s="866" t="s">
        <v>23268</v>
      </c>
      <c r="L213" s="867">
        <v>0.002476851851851852</v>
      </c>
      <c r="M213" s="865" t="s">
        <v>23269</v>
      </c>
      <c r="N213" s="618" t="s">
        <v>21686</v>
      </c>
      <c r="O213" s="518" t="s">
        <v>13908</v>
      </c>
      <c r="P213" s="518" t="s">
        <v>78</v>
      </c>
      <c r="Q213" s="518" t="s">
        <v>13907</v>
      </c>
      <c r="R213" s="518"/>
      <c r="S213" s="518" t="s">
        <v>237</v>
      </c>
      <c r="T213" s="518"/>
      <c r="U213" s="618"/>
      <c r="V213" s="520">
        <v>38206.0</v>
      </c>
    </row>
    <row r="214">
      <c r="A214" s="527">
        <f t="shared" si="1"/>
        <v>213</v>
      </c>
      <c r="B214" s="596" t="s">
        <v>23148</v>
      </c>
      <c r="C214" s="528" t="s">
        <v>23254</v>
      </c>
      <c r="D214" s="528" t="s">
        <v>23270</v>
      </c>
      <c r="E214" s="528" t="s">
        <v>23151</v>
      </c>
      <c r="F214" s="528" t="s">
        <v>23256</v>
      </c>
      <c r="G214" s="528" t="s">
        <v>23271</v>
      </c>
      <c r="H214" s="528" t="s">
        <v>23272</v>
      </c>
      <c r="I214" s="859" t="s">
        <v>23273</v>
      </c>
      <c r="J214" s="528" t="s">
        <v>23274</v>
      </c>
      <c r="K214" s="870" t="s">
        <v>23275</v>
      </c>
      <c r="L214" s="871">
        <v>0.0033449074074074076</v>
      </c>
      <c r="M214" s="872" t="s">
        <v>23276</v>
      </c>
      <c r="N214" s="664" t="s">
        <v>21686</v>
      </c>
      <c r="O214" s="518" t="s">
        <v>13908</v>
      </c>
      <c r="P214" s="518" t="s">
        <v>78</v>
      </c>
      <c r="Q214" s="518" t="s">
        <v>13907</v>
      </c>
      <c r="R214" s="518"/>
      <c r="S214" s="518" t="s">
        <v>237</v>
      </c>
      <c r="T214" s="518"/>
      <c r="U214" s="665"/>
      <c r="V214" s="531">
        <v>38207.0</v>
      </c>
    </row>
    <row r="215">
      <c r="A215" s="537">
        <f t="shared" si="1"/>
        <v>214</v>
      </c>
      <c r="B215" s="510" t="s">
        <v>23277</v>
      </c>
      <c r="C215" s="510" t="s">
        <v>23278</v>
      </c>
      <c r="D215" s="510" t="s">
        <v>23279</v>
      </c>
      <c r="E215" s="510" t="s">
        <v>23280</v>
      </c>
      <c r="F215" s="510" t="s">
        <v>23281</v>
      </c>
      <c r="G215" s="510" t="s">
        <v>23282</v>
      </c>
      <c r="H215" s="510" t="s">
        <v>23283</v>
      </c>
      <c r="I215" s="859" t="s">
        <v>23284</v>
      </c>
      <c r="J215" s="510" t="s">
        <v>23285</v>
      </c>
      <c r="K215" s="860" t="s">
        <v>23286</v>
      </c>
      <c r="L215" s="861">
        <v>0.0021412037037037038</v>
      </c>
      <c r="M215" s="862" t="s">
        <v>23287</v>
      </c>
      <c r="N215" s="649" t="s">
        <v>21686</v>
      </c>
      <c r="O215" s="518" t="s">
        <v>13908</v>
      </c>
      <c r="P215" s="518" t="s">
        <v>78</v>
      </c>
      <c r="Q215" s="518" t="s">
        <v>13907</v>
      </c>
      <c r="R215" s="518"/>
      <c r="S215" s="518" t="s">
        <v>237</v>
      </c>
      <c r="T215" s="518"/>
      <c r="U215" s="649"/>
      <c r="V215" s="512">
        <v>37998.0</v>
      </c>
    </row>
    <row r="216">
      <c r="A216" s="517">
        <f t="shared" si="1"/>
        <v>215</v>
      </c>
      <c r="B216" s="510" t="s">
        <v>23277</v>
      </c>
      <c r="C216" s="518" t="s">
        <v>23278</v>
      </c>
      <c r="D216" s="518" t="s">
        <v>23288</v>
      </c>
      <c r="E216" s="518" t="s">
        <v>23280</v>
      </c>
      <c r="F216" s="518" t="s">
        <v>23281</v>
      </c>
      <c r="G216" s="518" t="s">
        <v>23289</v>
      </c>
      <c r="H216" s="868" t="s">
        <v>23290</v>
      </c>
      <c r="I216" s="859" t="s">
        <v>23291</v>
      </c>
      <c r="J216" s="868" t="s">
        <v>23292</v>
      </c>
      <c r="K216" s="866" t="s">
        <v>23293</v>
      </c>
      <c r="L216" s="867">
        <v>0.0022800925925925927</v>
      </c>
      <c r="M216" s="869" t="s">
        <v>23294</v>
      </c>
      <c r="N216" s="618" t="s">
        <v>21686</v>
      </c>
      <c r="O216" s="518" t="s">
        <v>13908</v>
      </c>
      <c r="P216" s="518" t="s">
        <v>78</v>
      </c>
      <c r="Q216" s="518" t="s">
        <v>13907</v>
      </c>
      <c r="R216" s="518"/>
      <c r="S216" s="518" t="s">
        <v>237</v>
      </c>
      <c r="T216" s="518"/>
      <c r="U216" s="618"/>
      <c r="V216" s="520">
        <v>38000.0</v>
      </c>
    </row>
    <row r="217">
      <c r="A217" s="517">
        <f t="shared" si="1"/>
        <v>216</v>
      </c>
      <c r="B217" s="510" t="s">
        <v>23277</v>
      </c>
      <c r="C217" s="518" t="s">
        <v>23278</v>
      </c>
      <c r="D217" s="518" t="s">
        <v>23295</v>
      </c>
      <c r="E217" s="518" t="s">
        <v>23280</v>
      </c>
      <c r="F217" s="518" t="s">
        <v>23281</v>
      </c>
      <c r="G217" s="518" t="s">
        <v>23296</v>
      </c>
      <c r="H217" s="518" t="s">
        <v>23297</v>
      </c>
      <c r="I217" s="859" t="s">
        <v>23298</v>
      </c>
      <c r="J217" s="518" t="s">
        <v>23299</v>
      </c>
      <c r="K217" s="863" t="s">
        <v>23300</v>
      </c>
      <c r="L217" s="864">
        <v>0.0018981481481481482</v>
      </c>
      <c r="M217" s="865" t="s">
        <v>23301</v>
      </c>
      <c r="N217" s="618" t="s">
        <v>21686</v>
      </c>
      <c r="O217" s="518" t="s">
        <v>13908</v>
      </c>
      <c r="P217" s="518" t="s">
        <v>78</v>
      </c>
      <c r="Q217" s="518" t="s">
        <v>13907</v>
      </c>
      <c r="R217" s="518"/>
      <c r="S217" s="518" t="s">
        <v>237</v>
      </c>
      <c r="T217" s="518"/>
      <c r="U217" s="618"/>
      <c r="V217" s="520">
        <v>38001.0</v>
      </c>
    </row>
    <row r="218">
      <c r="A218" s="517">
        <f t="shared" si="1"/>
        <v>217</v>
      </c>
      <c r="B218" s="510" t="s">
        <v>23277</v>
      </c>
      <c r="C218" s="518" t="s">
        <v>23278</v>
      </c>
      <c r="D218" s="518" t="s">
        <v>23302</v>
      </c>
      <c r="E218" s="518" t="s">
        <v>23280</v>
      </c>
      <c r="F218" s="518" t="s">
        <v>23281</v>
      </c>
      <c r="G218" s="518" t="s">
        <v>23303</v>
      </c>
      <c r="H218" s="518" t="s">
        <v>23304</v>
      </c>
      <c r="I218" s="859" t="s">
        <v>23305</v>
      </c>
      <c r="J218" s="518" t="s">
        <v>23306</v>
      </c>
      <c r="K218" s="866" t="s">
        <v>23307</v>
      </c>
      <c r="L218" s="867">
        <v>0.003263888888888889</v>
      </c>
      <c r="M218" s="865" t="s">
        <v>23308</v>
      </c>
      <c r="N218" s="618" t="s">
        <v>21686</v>
      </c>
      <c r="O218" s="518" t="s">
        <v>13908</v>
      </c>
      <c r="P218" s="518" t="s">
        <v>78</v>
      </c>
      <c r="Q218" s="518" t="s">
        <v>13907</v>
      </c>
      <c r="R218" s="518"/>
      <c r="S218" s="518" t="s">
        <v>237</v>
      </c>
      <c r="T218" s="518"/>
      <c r="U218" s="618"/>
      <c r="V218" s="520">
        <v>38233.0</v>
      </c>
    </row>
    <row r="219">
      <c r="A219" s="517">
        <f t="shared" si="1"/>
        <v>218</v>
      </c>
      <c r="B219" s="510" t="s">
        <v>23277</v>
      </c>
      <c r="C219" s="518" t="s">
        <v>23278</v>
      </c>
      <c r="D219" s="518" t="s">
        <v>23309</v>
      </c>
      <c r="E219" s="518" t="s">
        <v>23280</v>
      </c>
      <c r="F219" s="518" t="s">
        <v>23281</v>
      </c>
      <c r="G219" s="518" t="s">
        <v>23310</v>
      </c>
      <c r="H219" s="518" t="s">
        <v>23311</v>
      </c>
      <c r="I219" s="859" t="s">
        <v>23312</v>
      </c>
      <c r="J219" s="518" t="s">
        <v>23313</v>
      </c>
      <c r="K219" s="866" t="s">
        <v>23314</v>
      </c>
      <c r="L219" s="867">
        <v>0.0030439814814814813</v>
      </c>
      <c r="M219" s="865" t="s">
        <v>23315</v>
      </c>
      <c r="N219" s="618" t="s">
        <v>21686</v>
      </c>
      <c r="O219" s="518" t="s">
        <v>13908</v>
      </c>
      <c r="P219" s="518" t="s">
        <v>78</v>
      </c>
      <c r="Q219" s="518" t="s">
        <v>13907</v>
      </c>
      <c r="R219" s="518"/>
      <c r="S219" s="518" t="s">
        <v>237</v>
      </c>
      <c r="T219" s="518"/>
      <c r="U219" s="618"/>
      <c r="V219" s="520">
        <v>38236.0</v>
      </c>
    </row>
    <row r="220">
      <c r="A220" s="517">
        <f t="shared" si="1"/>
        <v>219</v>
      </c>
      <c r="B220" s="510" t="s">
        <v>23277</v>
      </c>
      <c r="C220" s="518" t="s">
        <v>23278</v>
      </c>
      <c r="D220" s="518" t="s">
        <v>23316</v>
      </c>
      <c r="E220" s="518" t="s">
        <v>23280</v>
      </c>
      <c r="F220" s="518" t="s">
        <v>23281</v>
      </c>
      <c r="G220" s="518" t="s">
        <v>23317</v>
      </c>
      <c r="H220" s="518" t="s">
        <v>23318</v>
      </c>
      <c r="I220" s="859" t="s">
        <v>23319</v>
      </c>
      <c r="J220" s="518" t="s">
        <v>23320</v>
      </c>
      <c r="K220" s="866" t="s">
        <v>23321</v>
      </c>
      <c r="L220" s="867">
        <v>0.0043287037037037035</v>
      </c>
      <c r="M220" s="865" t="s">
        <v>23322</v>
      </c>
      <c r="N220" s="618" t="s">
        <v>21686</v>
      </c>
      <c r="O220" s="518" t="s">
        <v>13908</v>
      </c>
      <c r="P220" s="518" t="s">
        <v>78</v>
      </c>
      <c r="Q220" s="518" t="s">
        <v>13907</v>
      </c>
      <c r="R220" s="518"/>
      <c r="S220" s="518" t="s">
        <v>237</v>
      </c>
      <c r="T220" s="518"/>
      <c r="U220" s="618"/>
      <c r="V220" s="520">
        <v>38239.0</v>
      </c>
    </row>
    <row r="221">
      <c r="A221" s="517">
        <f t="shared" si="1"/>
        <v>220</v>
      </c>
      <c r="B221" s="510" t="s">
        <v>23277</v>
      </c>
      <c r="C221" s="518" t="s">
        <v>23278</v>
      </c>
      <c r="D221" s="518" t="s">
        <v>23323</v>
      </c>
      <c r="E221" s="518" t="s">
        <v>23280</v>
      </c>
      <c r="F221" s="518" t="s">
        <v>23281</v>
      </c>
      <c r="G221" s="518" t="s">
        <v>23324</v>
      </c>
      <c r="H221" s="518" t="s">
        <v>23325</v>
      </c>
      <c r="I221" s="859" t="s">
        <v>23326</v>
      </c>
      <c r="J221" s="518" t="s">
        <v>23327</v>
      </c>
      <c r="K221" s="863" t="s">
        <v>23328</v>
      </c>
      <c r="L221" s="864">
        <v>0.004560185185185185</v>
      </c>
      <c r="M221" s="865" t="s">
        <v>23329</v>
      </c>
      <c r="N221" s="618" t="s">
        <v>21686</v>
      </c>
      <c r="O221" s="518" t="s">
        <v>13908</v>
      </c>
      <c r="P221" s="518" t="s">
        <v>78</v>
      </c>
      <c r="Q221" s="518" t="s">
        <v>13907</v>
      </c>
      <c r="R221" s="518"/>
      <c r="S221" s="518" t="s">
        <v>237</v>
      </c>
      <c r="T221" s="518"/>
      <c r="U221" s="618"/>
      <c r="V221" s="520">
        <v>38242.0</v>
      </c>
    </row>
    <row r="222">
      <c r="A222" s="527">
        <f t="shared" si="1"/>
        <v>221</v>
      </c>
      <c r="B222" s="596" t="s">
        <v>23277</v>
      </c>
      <c r="C222" s="528" t="s">
        <v>23278</v>
      </c>
      <c r="D222" s="528" t="s">
        <v>23330</v>
      </c>
      <c r="E222" s="528" t="s">
        <v>23280</v>
      </c>
      <c r="F222" s="528" t="s">
        <v>23281</v>
      </c>
      <c r="G222" s="528" t="s">
        <v>23331</v>
      </c>
      <c r="H222" s="528" t="s">
        <v>23325</v>
      </c>
      <c r="I222" s="859" t="s">
        <v>23326</v>
      </c>
      <c r="J222" s="528" t="s">
        <v>23332</v>
      </c>
      <c r="K222" s="884" t="s">
        <v>23333</v>
      </c>
      <c r="L222" s="885">
        <v>0.004016203703703704</v>
      </c>
      <c r="M222" s="872" t="s">
        <v>23334</v>
      </c>
      <c r="N222" s="664" t="s">
        <v>21686</v>
      </c>
      <c r="O222" s="518" t="s">
        <v>13908</v>
      </c>
      <c r="P222" s="518" t="s">
        <v>78</v>
      </c>
      <c r="Q222" s="518" t="s">
        <v>13907</v>
      </c>
      <c r="R222" s="518"/>
      <c r="S222" s="518" t="s">
        <v>237</v>
      </c>
      <c r="T222" s="518"/>
      <c r="U222" s="618" t="s">
        <v>23335</v>
      </c>
      <c r="V222" s="531">
        <v>38242.0</v>
      </c>
    </row>
    <row r="223">
      <c r="A223" s="537">
        <f t="shared" si="1"/>
        <v>222</v>
      </c>
      <c r="B223" s="510" t="s">
        <v>23277</v>
      </c>
      <c r="C223" s="510" t="s">
        <v>23336</v>
      </c>
      <c r="D223" s="510" t="s">
        <v>23337</v>
      </c>
      <c r="E223" s="510" t="s">
        <v>23280</v>
      </c>
      <c r="F223" s="510" t="s">
        <v>23338</v>
      </c>
      <c r="G223" s="510" t="s">
        <v>23339</v>
      </c>
      <c r="H223" s="510" t="s">
        <v>23340</v>
      </c>
      <c r="I223" s="859" t="s">
        <v>23341</v>
      </c>
      <c r="J223" s="510" t="s">
        <v>23342</v>
      </c>
      <c r="K223" s="874" t="s">
        <v>23343</v>
      </c>
      <c r="L223" s="875">
        <v>0.0042592592592592595</v>
      </c>
      <c r="M223" s="862" t="s">
        <v>23344</v>
      </c>
      <c r="N223" s="649" t="s">
        <v>21686</v>
      </c>
      <c r="O223" s="518" t="s">
        <v>13908</v>
      </c>
      <c r="P223" s="518" t="s">
        <v>78</v>
      </c>
      <c r="Q223" s="518" t="s">
        <v>13907</v>
      </c>
      <c r="R223" s="518"/>
      <c r="S223" s="518" t="s">
        <v>237</v>
      </c>
      <c r="T223" s="518"/>
      <c r="U223" s="649"/>
      <c r="V223" s="512">
        <v>38210.0</v>
      </c>
    </row>
    <row r="224">
      <c r="A224" s="517">
        <f t="shared" si="1"/>
        <v>223</v>
      </c>
      <c r="B224" s="510" t="s">
        <v>23277</v>
      </c>
      <c r="C224" s="518" t="s">
        <v>23336</v>
      </c>
      <c r="D224" s="518" t="s">
        <v>23345</v>
      </c>
      <c r="E224" s="518" t="s">
        <v>23280</v>
      </c>
      <c r="F224" s="518" t="s">
        <v>23338</v>
      </c>
      <c r="G224" s="518" t="s">
        <v>23346</v>
      </c>
      <c r="H224" s="518" t="s">
        <v>23347</v>
      </c>
      <c r="I224" s="859" t="s">
        <v>23348</v>
      </c>
      <c r="J224" s="518" t="s">
        <v>23349</v>
      </c>
      <c r="K224" s="863" t="s">
        <v>23350</v>
      </c>
      <c r="L224" s="864">
        <v>0.0029745370370370373</v>
      </c>
      <c r="M224" s="865" t="s">
        <v>23351</v>
      </c>
      <c r="N224" s="618" t="s">
        <v>21686</v>
      </c>
      <c r="O224" s="518" t="s">
        <v>13908</v>
      </c>
      <c r="P224" s="518" t="s">
        <v>78</v>
      </c>
      <c r="Q224" s="518" t="s">
        <v>13907</v>
      </c>
      <c r="R224" s="518"/>
      <c r="S224" s="518" t="s">
        <v>237</v>
      </c>
      <c r="T224" s="518"/>
      <c r="U224" s="618"/>
      <c r="V224" s="520">
        <v>38211.0</v>
      </c>
    </row>
    <row r="225">
      <c r="A225" s="517">
        <f t="shared" si="1"/>
        <v>224</v>
      </c>
      <c r="B225" s="510" t="s">
        <v>23277</v>
      </c>
      <c r="C225" s="518" t="s">
        <v>23336</v>
      </c>
      <c r="D225" s="518" t="s">
        <v>23352</v>
      </c>
      <c r="E225" s="518" t="s">
        <v>23280</v>
      </c>
      <c r="F225" s="518" t="s">
        <v>23338</v>
      </c>
      <c r="G225" s="518" t="s">
        <v>23353</v>
      </c>
      <c r="H225" s="518" t="s">
        <v>23354</v>
      </c>
      <c r="I225" s="859" t="s">
        <v>23355</v>
      </c>
      <c r="J225" s="518" t="s">
        <v>23356</v>
      </c>
      <c r="K225" s="866" t="s">
        <v>23357</v>
      </c>
      <c r="L225" s="867">
        <v>0.0019097222222222222</v>
      </c>
      <c r="M225" s="865" t="s">
        <v>23358</v>
      </c>
      <c r="N225" s="618" t="s">
        <v>21686</v>
      </c>
      <c r="O225" s="518" t="s">
        <v>13908</v>
      </c>
      <c r="P225" s="518" t="s">
        <v>78</v>
      </c>
      <c r="Q225" s="518" t="s">
        <v>13907</v>
      </c>
      <c r="R225" s="518"/>
      <c r="S225" s="518" t="s">
        <v>237</v>
      </c>
      <c r="T225" s="518"/>
      <c r="U225" s="618"/>
      <c r="V225" s="520">
        <v>38215.0</v>
      </c>
    </row>
    <row r="226">
      <c r="A226" s="517">
        <f t="shared" si="1"/>
        <v>225</v>
      </c>
      <c r="B226" s="510" t="s">
        <v>23277</v>
      </c>
      <c r="C226" s="518" t="s">
        <v>23336</v>
      </c>
      <c r="D226" s="518" t="s">
        <v>23359</v>
      </c>
      <c r="E226" s="518" t="s">
        <v>23280</v>
      </c>
      <c r="F226" s="518" t="s">
        <v>23338</v>
      </c>
      <c r="G226" s="518" t="s">
        <v>23360</v>
      </c>
      <c r="H226" s="518" t="s">
        <v>23361</v>
      </c>
      <c r="I226" s="859" t="s">
        <v>23362</v>
      </c>
      <c r="J226" s="518" t="s">
        <v>23363</v>
      </c>
      <c r="K226" s="863" t="s">
        <v>23364</v>
      </c>
      <c r="L226" s="864">
        <v>0.001875</v>
      </c>
      <c r="M226" s="865" t="s">
        <v>23365</v>
      </c>
      <c r="N226" s="618" t="s">
        <v>21686</v>
      </c>
      <c r="O226" s="518" t="s">
        <v>13908</v>
      </c>
      <c r="P226" s="518" t="s">
        <v>78</v>
      </c>
      <c r="Q226" s="518" t="s">
        <v>13907</v>
      </c>
      <c r="R226" s="518"/>
      <c r="S226" s="518" t="s">
        <v>237</v>
      </c>
      <c r="T226" s="518"/>
      <c r="U226" s="618"/>
      <c r="V226" s="520">
        <v>38216.0</v>
      </c>
    </row>
    <row r="227">
      <c r="A227" s="517">
        <f t="shared" si="1"/>
        <v>226</v>
      </c>
      <c r="B227" s="510" t="s">
        <v>23277</v>
      </c>
      <c r="C227" s="518" t="s">
        <v>23336</v>
      </c>
      <c r="D227" s="518" t="s">
        <v>23366</v>
      </c>
      <c r="E227" s="518" t="s">
        <v>23280</v>
      </c>
      <c r="F227" s="518" t="s">
        <v>23338</v>
      </c>
      <c r="G227" s="518" t="s">
        <v>23367</v>
      </c>
      <c r="H227" s="518" t="s">
        <v>23368</v>
      </c>
      <c r="I227" s="859" t="s">
        <v>23369</v>
      </c>
      <c r="J227" s="518" t="s">
        <v>23370</v>
      </c>
      <c r="K227" s="863" t="s">
        <v>23371</v>
      </c>
      <c r="L227" s="864">
        <v>0.004641203703703704</v>
      </c>
      <c r="M227" s="865" t="s">
        <v>23372</v>
      </c>
      <c r="N227" s="618" t="s">
        <v>21686</v>
      </c>
      <c r="O227" s="518" t="s">
        <v>13908</v>
      </c>
      <c r="P227" s="518" t="s">
        <v>78</v>
      </c>
      <c r="Q227" s="518" t="s">
        <v>13907</v>
      </c>
      <c r="R227" s="518"/>
      <c r="S227" s="518" t="s">
        <v>237</v>
      </c>
      <c r="T227" s="518"/>
      <c r="U227" s="618"/>
      <c r="V227" s="520">
        <v>38222.0</v>
      </c>
    </row>
    <row r="228">
      <c r="A228" s="517">
        <f t="shared" si="1"/>
        <v>227</v>
      </c>
      <c r="B228" s="510" t="s">
        <v>23277</v>
      </c>
      <c r="C228" s="518" t="s">
        <v>23336</v>
      </c>
      <c r="D228" s="518" t="s">
        <v>23373</v>
      </c>
      <c r="E228" s="518" t="s">
        <v>23280</v>
      </c>
      <c r="F228" s="518" t="s">
        <v>23338</v>
      </c>
      <c r="G228" s="518" t="s">
        <v>23374</v>
      </c>
      <c r="H228" s="518" t="s">
        <v>23375</v>
      </c>
      <c r="I228" s="859" t="s">
        <v>23376</v>
      </c>
      <c r="J228" s="518" t="s">
        <v>23377</v>
      </c>
      <c r="K228" s="866" t="s">
        <v>23378</v>
      </c>
      <c r="L228" s="867">
        <v>0.004039351851851852</v>
      </c>
      <c r="M228" s="865" t="s">
        <v>23379</v>
      </c>
      <c r="N228" s="618" t="s">
        <v>21686</v>
      </c>
      <c r="O228" s="518" t="s">
        <v>13908</v>
      </c>
      <c r="P228" s="518" t="s">
        <v>78</v>
      </c>
      <c r="Q228" s="518" t="s">
        <v>13907</v>
      </c>
      <c r="R228" s="518"/>
      <c r="S228" s="518" t="s">
        <v>237</v>
      </c>
      <c r="T228" s="518"/>
      <c r="U228" s="618"/>
      <c r="V228" s="520">
        <v>38225.0</v>
      </c>
    </row>
    <row r="229">
      <c r="A229" s="517">
        <f t="shared" si="1"/>
        <v>228</v>
      </c>
      <c r="B229" s="510" t="s">
        <v>23277</v>
      </c>
      <c r="C229" s="518" t="s">
        <v>23336</v>
      </c>
      <c r="D229" s="518" t="s">
        <v>23380</v>
      </c>
      <c r="E229" s="518" t="s">
        <v>23280</v>
      </c>
      <c r="F229" s="518" t="s">
        <v>23338</v>
      </c>
      <c r="G229" s="518" t="s">
        <v>23381</v>
      </c>
      <c r="H229" s="518" t="s">
        <v>23382</v>
      </c>
      <c r="I229" s="859" t="s">
        <v>23383</v>
      </c>
      <c r="J229" s="518" t="s">
        <v>23384</v>
      </c>
      <c r="K229" s="863" t="s">
        <v>23385</v>
      </c>
      <c r="L229" s="864">
        <v>0.006759259259259259</v>
      </c>
      <c r="M229" s="865" t="s">
        <v>23386</v>
      </c>
      <c r="N229" s="618" t="s">
        <v>21686</v>
      </c>
      <c r="O229" s="518" t="s">
        <v>13908</v>
      </c>
      <c r="P229" s="518" t="s">
        <v>78</v>
      </c>
      <c r="Q229" s="518" t="s">
        <v>13907</v>
      </c>
      <c r="R229" s="518"/>
      <c r="S229" s="518" t="s">
        <v>237</v>
      </c>
      <c r="T229" s="518"/>
      <c r="U229" s="618"/>
      <c r="V229" s="520">
        <v>38226.0</v>
      </c>
    </row>
    <row r="230">
      <c r="A230" s="517">
        <f t="shared" si="1"/>
        <v>229</v>
      </c>
      <c r="B230" s="510" t="s">
        <v>23277</v>
      </c>
      <c r="C230" s="518" t="s">
        <v>23336</v>
      </c>
      <c r="D230" s="518" t="s">
        <v>23387</v>
      </c>
      <c r="E230" s="518" t="s">
        <v>23280</v>
      </c>
      <c r="F230" s="518" t="s">
        <v>23338</v>
      </c>
      <c r="G230" s="518" t="s">
        <v>23388</v>
      </c>
      <c r="H230" s="518" t="s">
        <v>23389</v>
      </c>
      <c r="I230" s="859" t="s">
        <v>23390</v>
      </c>
      <c r="J230" s="518" t="s">
        <v>23391</v>
      </c>
      <c r="K230" s="866" t="s">
        <v>23392</v>
      </c>
      <c r="L230" s="867">
        <v>0.0051736111111111115</v>
      </c>
      <c r="M230" s="865" t="s">
        <v>23393</v>
      </c>
      <c r="N230" s="618" t="s">
        <v>21686</v>
      </c>
      <c r="O230" s="518" t="s">
        <v>13908</v>
      </c>
      <c r="P230" s="518" t="s">
        <v>78</v>
      </c>
      <c r="Q230" s="518" t="s">
        <v>13907</v>
      </c>
      <c r="R230" s="518"/>
      <c r="S230" s="518" t="s">
        <v>237</v>
      </c>
      <c r="T230" s="518"/>
      <c r="U230" s="618"/>
      <c r="V230" s="520">
        <v>38230.0</v>
      </c>
    </row>
    <row r="231">
      <c r="A231" s="517">
        <f t="shared" si="1"/>
        <v>230</v>
      </c>
      <c r="B231" s="510" t="s">
        <v>23277</v>
      </c>
      <c r="C231" s="518" t="s">
        <v>23336</v>
      </c>
      <c r="D231" s="518" t="s">
        <v>23394</v>
      </c>
      <c r="E231" s="518" t="s">
        <v>23280</v>
      </c>
      <c r="F231" s="518" t="s">
        <v>23338</v>
      </c>
      <c r="G231" s="518" t="s">
        <v>23395</v>
      </c>
      <c r="H231" s="518" t="s">
        <v>23396</v>
      </c>
      <c r="I231" s="859" t="s">
        <v>23397</v>
      </c>
      <c r="J231" s="518" t="s">
        <v>23398</v>
      </c>
      <c r="K231" s="866" t="s">
        <v>23399</v>
      </c>
      <c r="L231" s="867">
        <v>0.0042824074074074075</v>
      </c>
      <c r="M231" s="865" t="s">
        <v>23400</v>
      </c>
      <c r="N231" s="618" t="s">
        <v>21686</v>
      </c>
      <c r="O231" s="518" t="s">
        <v>13908</v>
      </c>
      <c r="P231" s="518" t="s">
        <v>78</v>
      </c>
      <c r="Q231" s="518" t="s">
        <v>13907</v>
      </c>
      <c r="R231" s="518"/>
      <c r="S231" s="518" t="s">
        <v>237</v>
      </c>
      <c r="T231" s="518"/>
      <c r="U231" s="618"/>
      <c r="V231" s="520">
        <v>38231.0</v>
      </c>
    </row>
    <row r="232">
      <c r="A232" s="527">
        <f t="shared" si="1"/>
        <v>231</v>
      </c>
      <c r="B232" s="596" t="s">
        <v>23277</v>
      </c>
      <c r="C232" s="528" t="s">
        <v>23336</v>
      </c>
      <c r="D232" s="528" t="s">
        <v>23401</v>
      </c>
      <c r="E232" s="528" t="s">
        <v>23280</v>
      </c>
      <c r="F232" s="528" t="s">
        <v>23338</v>
      </c>
      <c r="G232" s="528" t="s">
        <v>23402</v>
      </c>
      <c r="H232" s="528" t="s">
        <v>23403</v>
      </c>
      <c r="I232" s="859" t="s">
        <v>23404</v>
      </c>
      <c r="J232" s="528" t="s">
        <v>23405</v>
      </c>
      <c r="K232" s="884" t="s">
        <v>23406</v>
      </c>
      <c r="L232" s="885">
        <v>0.004537037037037037</v>
      </c>
      <c r="M232" s="872" t="s">
        <v>23407</v>
      </c>
      <c r="N232" s="664" t="s">
        <v>21686</v>
      </c>
      <c r="O232" s="518" t="s">
        <v>13908</v>
      </c>
      <c r="P232" s="518" t="s">
        <v>78</v>
      </c>
      <c r="Q232" s="518" t="s">
        <v>13907</v>
      </c>
      <c r="R232" s="518"/>
      <c r="S232" s="518" t="s">
        <v>237</v>
      </c>
      <c r="T232" s="518"/>
      <c r="U232" s="665"/>
      <c r="V232" s="531">
        <v>38232.0</v>
      </c>
    </row>
    <row r="233">
      <c r="A233" s="537">
        <f t="shared" si="1"/>
        <v>232</v>
      </c>
      <c r="B233" s="510" t="s">
        <v>23408</v>
      </c>
      <c r="C233" s="510" t="s">
        <v>23409</v>
      </c>
      <c r="D233" s="510" t="s">
        <v>23410</v>
      </c>
      <c r="E233" s="510" t="s">
        <v>23411</v>
      </c>
      <c r="F233" s="510" t="s">
        <v>23412</v>
      </c>
      <c r="G233" s="510" t="s">
        <v>23413</v>
      </c>
      <c r="H233" s="510" t="s">
        <v>23414</v>
      </c>
      <c r="I233" s="859" t="s">
        <v>23415</v>
      </c>
      <c r="J233" s="510" t="s">
        <v>23416</v>
      </c>
      <c r="K233" s="874" t="s">
        <v>23417</v>
      </c>
      <c r="L233" s="875">
        <v>0.004722222222222222</v>
      </c>
      <c r="M233" s="862" t="s">
        <v>23418</v>
      </c>
      <c r="N233" s="649" t="s">
        <v>21686</v>
      </c>
      <c r="O233" s="518" t="s">
        <v>13908</v>
      </c>
      <c r="P233" s="518" t="s">
        <v>78</v>
      </c>
      <c r="Q233" s="518" t="s">
        <v>13907</v>
      </c>
      <c r="R233" s="518"/>
      <c r="S233" s="518" t="s">
        <v>237</v>
      </c>
      <c r="T233" s="518"/>
      <c r="U233" s="649" t="s">
        <v>23419</v>
      </c>
      <c r="V233" s="512">
        <v>38245.0</v>
      </c>
    </row>
    <row r="234">
      <c r="A234" s="517">
        <f t="shared" si="1"/>
        <v>233</v>
      </c>
      <c r="B234" s="510" t="s">
        <v>23408</v>
      </c>
      <c r="C234" s="518" t="s">
        <v>23409</v>
      </c>
      <c r="D234" s="518" t="s">
        <v>23420</v>
      </c>
      <c r="E234" s="518" t="s">
        <v>23411</v>
      </c>
      <c r="F234" s="518" t="s">
        <v>23412</v>
      </c>
      <c r="G234" s="518" t="s">
        <v>23421</v>
      </c>
      <c r="H234" s="518" t="s">
        <v>23422</v>
      </c>
      <c r="I234" s="859" t="s">
        <v>23423</v>
      </c>
      <c r="J234" s="518" t="s">
        <v>23424</v>
      </c>
      <c r="K234" s="866" t="s">
        <v>23425</v>
      </c>
      <c r="L234" s="867">
        <v>0.0060416666666666665</v>
      </c>
      <c r="M234" s="865" t="s">
        <v>23426</v>
      </c>
      <c r="N234" s="618" t="s">
        <v>21686</v>
      </c>
      <c r="O234" s="518" t="s">
        <v>13908</v>
      </c>
      <c r="P234" s="518" t="s">
        <v>78</v>
      </c>
      <c r="Q234" s="518" t="s">
        <v>13907</v>
      </c>
      <c r="R234" s="518"/>
      <c r="S234" s="518" t="s">
        <v>237</v>
      </c>
      <c r="T234" s="518"/>
      <c r="U234" s="618"/>
      <c r="V234" s="520">
        <v>38246.0</v>
      </c>
    </row>
    <row r="235">
      <c r="A235" s="527">
        <f t="shared" si="1"/>
        <v>234</v>
      </c>
      <c r="B235" s="596" t="s">
        <v>23408</v>
      </c>
      <c r="C235" s="528" t="s">
        <v>23409</v>
      </c>
      <c r="D235" s="528" t="s">
        <v>23427</v>
      </c>
      <c r="E235" s="528" t="s">
        <v>23411</v>
      </c>
      <c r="F235" s="528" t="s">
        <v>23412</v>
      </c>
      <c r="G235" s="528" t="s">
        <v>23428</v>
      </c>
      <c r="H235" s="528" t="s">
        <v>23429</v>
      </c>
      <c r="I235" s="859" t="s">
        <v>23430</v>
      </c>
      <c r="J235" s="528" t="s">
        <v>23431</v>
      </c>
      <c r="K235" s="884" t="s">
        <v>23432</v>
      </c>
      <c r="L235" s="885">
        <v>0.005300925925925926</v>
      </c>
      <c r="M235" s="872" t="s">
        <v>23433</v>
      </c>
      <c r="N235" s="664" t="s">
        <v>21686</v>
      </c>
      <c r="O235" s="518" t="s">
        <v>13908</v>
      </c>
      <c r="P235" s="518" t="s">
        <v>78</v>
      </c>
      <c r="Q235" s="518" t="s">
        <v>13907</v>
      </c>
      <c r="R235" s="518"/>
      <c r="S235" s="518" t="s">
        <v>237</v>
      </c>
      <c r="T235" s="518"/>
      <c r="U235" s="665"/>
      <c r="V235" s="531">
        <v>38248.0</v>
      </c>
    </row>
    <row r="236">
      <c r="A236" s="537">
        <f t="shared" si="1"/>
        <v>235</v>
      </c>
      <c r="B236" s="510" t="s">
        <v>23408</v>
      </c>
      <c r="C236" s="510" t="s">
        <v>23434</v>
      </c>
      <c r="D236" s="510" t="s">
        <v>23435</v>
      </c>
      <c r="E236" s="510" t="s">
        <v>23411</v>
      </c>
      <c r="F236" s="510" t="s">
        <v>23151</v>
      </c>
      <c r="G236" s="510" t="s">
        <v>23436</v>
      </c>
      <c r="H236" s="510" t="s">
        <v>23437</v>
      </c>
      <c r="I236" s="859" t="s">
        <v>23438</v>
      </c>
      <c r="J236" s="510" t="s">
        <v>23439</v>
      </c>
      <c r="K236" s="874" t="s">
        <v>23440</v>
      </c>
      <c r="L236" s="875">
        <v>0.004039351851851852</v>
      </c>
      <c r="M236" s="862" t="s">
        <v>23441</v>
      </c>
      <c r="N236" s="649" t="s">
        <v>21686</v>
      </c>
      <c r="O236" s="518" t="s">
        <v>13908</v>
      </c>
      <c r="P236" s="518" t="s">
        <v>78</v>
      </c>
      <c r="Q236" s="518" t="s">
        <v>13907</v>
      </c>
      <c r="R236" s="518"/>
      <c r="S236" s="518" t="s">
        <v>237</v>
      </c>
      <c r="T236" s="518"/>
      <c r="U236" s="649"/>
      <c r="V236" s="512">
        <v>38252.0</v>
      </c>
    </row>
    <row r="237">
      <c r="A237" s="517">
        <f t="shared" si="1"/>
        <v>236</v>
      </c>
      <c r="B237" s="510" t="s">
        <v>23408</v>
      </c>
      <c r="C237" s="518" t="s">
        <v>23434</v>
      </c>
      <c r="D237" s="518" t="s">
        <v>23442</v>
      </c>
      <c r="E237" s="518" t="s">
        <v>23411</v>
      </c>
      <c r="F237" s="518" t="s">
        <v>23151</v>
      </c>
      <c r="G237" s="518" t="s">
        <v>23443</v>
      </c>
      <c r="H237" s="518" t="s">
        <v>23444</v>
      </c>
      <c r="I237" s="859" t="s">
        <v>23445</v>
      </c>
      <c r="J237" s="518" t="s">
        <v>23446</v>
      </c>
      <c r="K237" s="866" t="s">
        <v>23447</v>
      </c>
      <c r="L237" s="867">
        <v>0.005231481481481481</v>
      </c>
      <c r="M237" s="865" t="s">
        <v>23448</v>
      </c>
      <c r="N237" s="618" t="s">
        <v>21686</v>
      </c>
      <c r="O237" s="518" t="s">
        <v>13908</v>
      </c>
      <c r="P237" s="518" t="s">
        <v>78</v>
      </c>
      <c r="Q237" s="518" t="s">
        <v>13907</v>
      </c>
      <c r="R237" s="518"/>
      <c r="S237" s="518" t="s">
        <v>237</v>
      </c>
      <c r="T237" s="518"/>
      <c r="U237" s="618"/>
      <c r="V237" s="520">
        <v>38255.0</v>
      </c>
    </row>
    <row r="238">
      <c r="A238" s="517">
        <f t="shared" si="1"/>
        <v>237</v>
      </c>
      <c r="B238" s="510" t="s">
        <v>23408</v>
      </c>
      <c r="C238" s="518" t="s">
        <v>23434</v>
      </c>
      <c r="D238" s="518" t="s">
        <v>23449</v>
      </c>
      <c r="E238" s="518" t="s">
        <v>23411</v>
      </c>
      <c r="F238" s="518" t="s">
        <v>23151</v>
      </c>
      <c r="G238" s="518" t="s">
        <v>23450</v>
      </c>
      <c r="H238" s="518" t="s">
        <v>23451</v>
      </c>
      <c r="I238" s="859" t="s">
        <v>23452</v>
      </c>
      <c r="J238" s="518" t="s">
        <v>23453</v>
      </c>
      <c r="K238" s="866" t="s">
        <v>23454</v>
      </c>
      <c r="L238" s="867">
        <v>0.005115740740740741</v>
      </c>
      <c r="M238" s="865" t="s">
        <v>23455</v>
      </c>
      <c r="N238" s="618" t="s">
        <v>21686</v>
      </c>
      <c r="O238" s="518" t="s">
        <v>13908</v>
      </c>
      <c r="P238" s="518" t="s">
        <v>78</v>
      </c>
      <c r="Q238" s="518" t="s">
        <v>13907</v>
      </c>
      <c r="R238" s="518"/>
      <c r="S238" s="518" t="s">
        <v>237</v>
      </c>
      <c r="T238" s="518"/>
      <c r="U238" s="618"/>
      <c r="V238" s="520">
        <v>38256.0</v>
      </c>
    </row>
    <row r="239">
      <c r="A239" s="517">
        <f t="shared" si="1"/>
        <v>238</v>
      </c>
      <c r="B239" s="510" t="s">
        <v>23408</v>
      </c>
      <c r="C239" s="518" t="s">
        <v>23434</v>
      </c>
      <c r="D239" s="518" t="s">
        <v>23456</v>
      </c>
      <c r="E239" s="518" t="s">
        <v>23411</v>
      </c>
      <c r="F239" s="518" t="s">
        <v>23151</v>
      </c>
      <c r="G239" s="518" t="s">
        <v>23457</v>
      </c>
      <c r="H239" s="518" t="s">
        <v>23458</v>
      </c>
      <c r="I239" s="859" t="s">
        <v>23459</v>
      </c>
      <c r="J239" s="518" t="s">
        <v>23460</v>
      </c>
      <c r="K239" s="866" t="s">
        <v>23461</v>
      </c>
      <c r="L239" s="867">
        <v>0.002824074074074074</v>
      </c>
      <c r="M239" s="865" t="s">
        <v>23462</v>
      </c>
      <c r="N239" s="618" t="s">
        <v>21686</v>
      </c>
      <c r="O239" s="518" t="s">
        <v>13908</v>
      </c>
      <c r="P239" s="518" t="s">
        <v>78</v>
      </c>
      <c r="Q239" s="518" t="s">
        <v>13907</v>
      </c>
      <c r="R239" s="518"/>
      <c r="S239" s="518" t="s">
        <v>237</v>
      </c>
      <c r="T239" s="518"/>
      <c r="U239" s="618"/>
      <c r="V239" s="520">
        <v>38257.0</v>
      </c>
    </row>
    <row r="240">
      <c r="A240" s="517">
        <f t="shared" si="1"/>
        <v>239</v>
      </c>
      <c r="B240" s="510" t="s">
        <v>23408</v>
      </c>
      <c r="C240" s="518" t="s">
        <v>23434</v>
      </c>
      <c r="D240" s="518" t="s">
        <v>23463</v>
      </c>
      <c r="E240" s="518" t="s">
        <v>23411</v>
      </c>
      <c r="F240" s="518" t="s">
        <v>23151</v>
      </c>
      <c r="G240" s="518" t="s">
        <v>23464</v>
      </c>
      <c r="H240" s="518" t="s">
        <v>23465</v>
      </c>
      <c r="I240" s="859" t="s">
        <v>23466</v>
      </c>
      <c r="J240" s="518" t="s">
        <v>23467</v>
      </c>
      <c r="K240" s="866" t="s">
        <v>23468</v>
      </c>
      <c r="L240" s="867">
        <v>0.002766203703703704</v>
      </c>
      <c r="M240" s="865" t="s">
        <v>23469</v>
      </c>
      <c r="N240" s="618" t="s">
        <v>21686</v>
      </c>
      <c r="O240" s="518" t="s">
        <v>13908</v>
      </c>
      <c r="P240" s="518" t="s">
        <v>78</v>
      </c>
      <c r="Q240" s="518" t="s">
        <v>13907</v>
      </c>
      <c r="R240" s="518"/>
      <c r="S240" s="518" t="s">
        <v>237</v>
      </c>
      <c r="T240" s="518"/>
      <c r="U240" s="618"/>
      <c r="V240" s="520">
        <v>38258.0</v>
      </c>
    </row>
    <row r="241">
      <c r="A241" s="517">
        <f t="shared" si="1"/>
        <v>240</v>
      </c>
      <c r="B241" s="510" t="s">
        <v>23408</v>
      </c>
      <c r="C241" s="518" t="s">
        <v>23434</v>
      </c>
      <c r="D241" s="518" t="s">
        <v>23470</v>
      </c>
      <c r="E241" s="518" t="s">
        <v>23411</v>
      </c>
      <c r="F241" s="518" t="s">
        <v>23151</v>
      </c>
      <c r="G241" s="518" t="s">
        <v>23471</v>
      </c>
      <c r="H241" s="518" t="s">
        <v>23472</v>
      </c>
      <c r="I241" s="859" t="s">
        <v>23473</v>
      </c>
      <c r="J241" s="518" t="s">
        <v>23474</v>
      </c>
      <c r="K241" s="863" t="s">
        <v>23475</v>
      </c>
      <c r="L241" s="864">
        <v>0.004710648148148148</v>
      </c>
      <c r="M241" s="865" t="s">
        <v>23476</v>
      </c>
      <c r="N241" s="618" t="s">
        <v>21686</v>
      </c>
      <c r="O241" s="518" t="s">
        <v>13908</v>
      </c>
      <c r="P241" s="518" t="s">
        <v>78</v>
      </c>
      <c r="Q241" s="518" t="s">
        <v>13907</v>
      </c>
      <c r="R241" s="518"/>
      <c r="S241" s="518" t="s">
        <v>237</v>
      </c>
      <c r="T241" s="518"/>
      <c r="U241" s="618"/>
      <c r="V241" s="520">
        <v>38259.0</v>
      </c>
    </row>
    <row r="242">
      <c r="A242" s="517">
        <f t="shared" si="1"/>
        <v>241</v>
      </c>
      <c r="B242" s="510" t="s">
        <v>23408</v>
      </c>
      <c r="C242" s="518" t="s">
        <v>23434</v>
      </c>
      <c r="D242" s="518" t="s">
        <v>23477</v>
      </c>
      <c r="E242" s="518" t="s">
        <v>23411</v>
      </c>
      <c r="F242" s="518" t="s">
        <v>23151</v>
      </c>
      <c r="G242" s="518" t="s">
        <v>23478</v>
      </c>
      <c r="H242" s="518" t="s">
        <v>23479</v>
      </c>
      <c r="I242" s="859" t="s">
        <v>23480</v>
      </c>
      <c r="J242" s="518" t="s">
        <v>23481</v>
      </c>
      <c r="K242" s="863" t="s">
        <v>23482</v>
      </c>
      <c r="L242" s="864">
        <v>0.0050810185185185186</v>
      </c>
      <c r="M242" s="865" t="s">
        <v>23483</v>
      </c>
      <c r="N242" s="618" t="s">
        <v>21686</v>
      </c>
      <c r="O242" s="518" t="s">
        <v>13908</v>
      </c>
      <c r="P242" s="518" t="s">
        <v>78</v>
      </c>
      <c r="Q242" s="518" t="s">
        <v>13907</v>
      </c>
      <c r="R242" s="518"/>
      <c r="S242" s="518" t="s">
        <v>237</v>
      </c>
      <c r="T242" s="518"/>
      <c r="U242" s="618"/>
      <c r="V242" s="520">
        <v>38260.0</v>
      </c>
    </row>
    <row r="243">
      <c r="A243" s="517">
        <f t="shared" si="1"/>
        <v>242</v>
      </c>
      <c r="B243" s="510" t="s">
        <v>23408</v>
      </c>
      <c r="C243" s="518" t="s">
        <v>23434</v>
      </c>
      <c r="D243" s="518" t="s">
        <v>23484</v>
      </c>
      <c r="E243" s="518" t="s">
        <v>23411</v>
      </c>
      <c r="F243" s="518" t="s">
        <v>23151</v>
      </c>
      <c r="G243" s="518" t="s">
        <v>23485</v>
      </c>
      <c r="H243" s="518" t="s">
        <v>23486</v>
      </c>
      <c r="I243" s="859" t="s">
        <v>23487</v>
      </c>
      <c r="J243" s="518" t="s">
        <v>23488</v>
      </c>
      <c r="K243" s="866" t="s">
        <v>23489</v>
      </c>
      <c r="L243" s="867">
        <v>0.004733796296296297</v>
      </c>
      <c r="M243" s="865" t="s">
        <v>23490</v>
      </c>
      <c r="N243" s="618" t="s">
        <v>21686</v>
      </c>
      <c r="O243" s="518" t="s">
        <v>13908</v>
      </c>
      <c r="P243" s="518" t="s">
        <v>78</v>
      </c>
      <c r="Q243" s="518" t="s">
        <v>13907</v>
      </c>
      <c r="R243" s="518"/>
      <c r="S243" s="518" t="s">
        <v>237</v>
      </c>
      <c r="T243" s="518"/>
      <c r="U243" s="618"/>
      <c r="V243" s="520">
        <v>38261.0</v>
      </c>
    </row>
    <row r="244">
      <c r="A244" s="517">
        <f t="shared" si="1"/>
        <v>243</v>
      </c>
      <c r="B244" s="510" t="s">
        <v>23408</v>
      </c>
      <c r="C244" s="518" t="s">
        <v>23434</v>
      </c>
      <c r="D244" s="518" t="s">
        <v>23491</v>
      </c>
      <c r="E244" s="518" t="s">
        <v>23411</v>
      </c>
      <c r="F244" s="518" t="s">
        <v>23151</v>
      </c>
      <c r="G244" s="518" t="s">
        <v>23492</v>
      </c>
      <c r="H244" s="518" t="s">
        <v>23493</v>
      </c>
      <c r="I244" s="859" t="s">
        <v>23494</v>
      </c>
      <c r="J244" s="518" t="s">
        <v>23495</v>
      </c>
      <c r="K244" s="863" t="s">
        <v>23496</v>
      </c>
      <c r="L244" s="864">
        <v>0.004583333333333333</v>
      </c>
      <c r="M244" s="865" t="s">
        <v>23497</v>
      </c>
      <c r="N244" s="618" t="s">
        <v>21686</v>
      </c>
      <c r="O244" s="518" t="s">
        <v>13908</v>
      </c>
      <c r="P244" s="518" t="s">
        <v>78</v>
      </c>
      <c r="Q244" s="518" t="s">
        <v>13907</v>
      </c>
      <c r="R244" s="518"/>
      <c r="S244" s="518" t="s">
        <v>237</v>
      </c>
      <c r="T244" s="518"/>
      <c r="U244" s="618"/>
      <c r="V244" s="520">
        <v>38264.0</v>
      </c>
    </row>
    <row r="245">
      <c r="A245" s="527">
        <f t="shared" si="1"/>
        <v>244</v>
      </c>
      <c r="B245" s="596" t="s">
        <v>23408</v>
      </c>
      <c r="C245" s="528" t="s">
        <v>23434</v>
      </c>
      <c r="D245" s="528" t="s">
        <v>23498</v>
      </c>
      <c r="E245" s="528" t="s">
        <v>23411</v>
      </c>
      <c r="F245" s="528" t="s">
        <v>23151</v>
      </c>
      <c r="G245" s="528" t="s">
        <v>23499</v>
      </c>
      <c r="H245" s="528" t="s">
        <v>23500</v>
      </c>
      <c r="I245" s="859" t="s">
        <v>23501</v>
      </c>
      <c r="J245" s="528" t="s">
        <v>23502</v>
      </c>
      <c r="K245" s="884" t="s">
        <v>23503</v>
      </c>
      <c r="L245" s="885">
        <v>0.005925925925925926</v>
      </c>
      <c r="M245" s="872" t="s">
        <v>23504</v>
      </c>
      <c r="N245" s="664" t="s">
        <v>21686</v>
      </c>
      <c r="O245" s="518" t="s">
        <v>13908</v>
      </c>
      <c r="P245" s="518" t="s">
        <v>78</v>
      </c>
      <c r="Q245" s="518" t="s">
        <v>13907</v>
      </c>
      <c r="R245" s="518"/>
      <c r="S245" s="518" t="s">
        <v>237</v>
      </c>
      <c r="T245" s="518"/>
      <c r="U245" s="665"/>
      <c r="V245" s="531">
        <v>38267.0</v>
      </c>
    </row>
    <row r="246">
      <c r="A246" s="537">
        <f t="shared" si="1"/>
        <v>245</v>
      </c>
      <c r="B246" s="510" t="s">
        <v>23505</v>
      </c>
      <c r="C246" s="510" t="s">
        <v>23506</v>
      </c>
      <c r="D246" s="510" t="s">
        <v>23507</v>
      </c>
      <c r="E246" s="510" t="s">
        <v>23508</v>
      </c>
      <c r="F246" s="510" t="s">
        <v>23509</v>
      </c>
      <c r="G246" s="510" t="s">
        <v>23510</v>
      </c>
      <c r="H246" s="510" t="s">
        <v>23511</v>
      </c>
      <c r="I246" s="859" t="s">
        <v>23512</v>
      </c>
      <c r="J246" s="510" t="s">
        <v>23513</v>
      </c>
      <c r="K246" s="860" t="s">
        <v>23514</v>
      </c>
      <c r="L246" s="861">
        <v>0.003599537037037037</v>
      </c>
      <c r="M246" s="862" t="s">
        <v>23515</v>
      </c>
      <c r="N246" s="649" t="s">
        <v>21686</v>
      </c>
      <c r="O246" s="518" t="s">
        <v>13908</v>
      </c>
      <c r="P246" s="518" t="s">
        <v>78</v>
      </c>
      <c r="Q246" s="518" t="s">
        <v>13907</v>
      </c>
      <c r="R246" s="518"/>
      <c r="S246" s="518" t="s">
        <v>237</v>
      </c>
      <c r="T246" s="518"/>
      <c r="U246" s="649"/>
      <c r="V246" s="512">
        <v>38270.0</v>
      </c>
    </row>
    <row r="247">
      <c r="A247" s="517">
        <f t="shared" si="1"/>
        <v>246</v>
      </c>
      <c r="B247" s="510" t="s">
        <v>23505</v>
      </c>
      <c r="C247" s="518" t="s">
        <v>23506</v>
      </c>
      <c r="D247" s="518" t="s">
        <v>23516</v>
      </c>
      <c r="E247" s="518" t="s">
        <v>23508</v>
      </c>
      <c r="F247" s="518" t="s">
        <v>23509</v>
      </c>
      <c r="G247" s="518" t="s">
        <v>23517</v>
      </c>
      <c r="H247" s="518" t="s">
        <v>23518</v>
      </c>
      <c r="I247" s="859" t="s">
        <v>23519</v>
      </c>
      <c r="J247" s="518" t="s">
        <v>23520</v>
      </c>
      <c r="K247" s="866" t="s">
        <v>23521</v>
      </c>
      <c r="L247" s="867">
        <v>0.0052430555555555555</v>
      </c>
      <c r="M247" s="865" t="s">
        <v>23522</v>
      </c>
      <c r="N247" s="618" t="s">
        <v>21686</v>
      </c>
      <c r="O247" s="518" t="s">
        <v>13908</v>
      </c>
      <c r="P247" s="518" t="s">
        <v>78</v>
      </c>
      <c r="Q247" s="518" t="s">
        <v>13907</v>
      </c>
      <c r="R247" s="518"/>
      <c r="S247" s="518" t="s">
        <v>237</v>
      </c>
      <c r="T247" s="518"/>
      <c r="U247" s="618"/>
      <c r="V247" s="520">
        <v>38271.0</v>
      </c>
    </row>
    <row r="248">
      <c r="A248" s="527">
        <f t="shared" si="1"/>
        <v>247</v>
      </c>
      <c r="B248" s="596" t="s">
        <v>23505</v>
      </c>
      <c r="C248" s="528" t="s">
        <v>23506</v>
      </c>
      <c r="D248" s="528" t="s">
        <v>23523</v>
      </c>
      <c r="E248" s="528" t="s">
        <v>23508</v>
      </c>
      <c r="F248" s="528" t="s">
        <v>23509</v>
      </c>
      <c r="G248" s="528" t="s">
        <v>23524</v>
      </c>
      <c r="H248" s="528" t="s">
        <v>23525</v>
      </c>
      <c r="I248" s="859" t="s">
        <v>23526</v>
      </c>
      <c r="J248" s="528" t="s">
        <v>23527</v>
      </c>
      <c r="K248" s="884" t="s">
        <v>23528</v>
      </c>
      <c r="L248" s="885">
        <v>0.0038888888888888888</v>
      </c>
      <c r="M248" s="872" t="s">
        <v>23529</v>
      </c>
      <c r="N248" s="664" t="s">
        <v>21686</v>
      </c>
      <c r="O248" s="518" t="s">
        <v>13908</v>
      </c>
      <c r="P248" s="518" t="s">
        <v>78</v>
      </c>
      <c r="Q248" s="518" t="s">
        <v>13907</v>
      </c>
      <c r="R248" s="518"/>
      <c r="S248" s="518" t="s">
        <v>237</v>
      </c>
      <c r="T248" s="518"/>
      <c r="U248" s="665"/>
      <c r="V248" s="531">
        <v>38272.0</v>
      </c>
    </row>
    <row r="249">
      <c r="A249" s="537">
        <f t="shared" si="1"/>
        <v>248</v>
      </c>
      <c r="B249" s="510" t="s">
        <v>23505</v>
      </c>
      <c r="C249" s="510" t="s">
        <v>23530</v>
      </c>
      <c r="D249" s="510" t="s">
        <v>23531</v>
      </c>
      <c r="E249" s="510" t="s">
        <v>23508</v>
      </c>
      <c r="F249" s="510" t="s">
        <v>23532</v>
      </c>
      <c r="G249" s="510" t="s">
        <v>23533</v>
      </c>
      <c r="H249" s="510" t="s">
        <v>23534</v>
      </c>
      <c r="I249" s="859" t="s">
        <v>23535</v>
      </c>
      <c r="J249" s="510" t="s">
        <v>23536</v>
      </c>
      <c r="K249" s="874" t="s">
        <v>23537</v>
      </c>
      <c r="L249" s="875">
        <v>0.0010879629629629629</v>
      </c>
      <c r="M249" s="862" t="s">
        <v>23538</v>
      </c>
      <c r="N249" s="649" t="s">
        <v>21686</v>
      </c>
      <c r="O249" s="518" t="s">
        <v>13908</v>
      </c>
      <c r="P249" s="518" t="s">
        <v>78</v>
      </c>
      <c r="Q249" s="518" t="s">
        <v>13907</v>
      </c>
      <c r="R249" s="518"/>
      <c r="S249" s="518" t="s">
        <v>237</v>
      </c>
      <c r="T249" s="518"/>
      <c r="U249" s="649"/>
      <c r="V249" s="512">
        <v>38273.0</v>
      </c>
    </row>
    <row r="250">
      <c r="A250" s="517">
        <f t="shared" si="1"/>
        <v>249</v>
      </c>
      <c r="B250" s="510" t="s">
        <v>23505</v>
      </c>
      <c r="C250" s="518" t="s">
        <v>23530</v>
      </c>
      <c r="D250" s="518" t="s">
        <v>23539</v>
      </c>
      <c r="E250" s="518" t="s">
        <v>23508</v>
      </c>
      <c r="F250" s="518" t="s">
        <v>23532</v>
      </c>
      <c r="G250" s="518" t="s">
        <v>23540</v>
      </c>
      <c r="H250" s="518" t="s">
        <v>23541</v>
      </c>
      <c r="I250" s="859" t="s">
        <v>23542</v>
      </c>
      <c r="J250" s="518" t="s">
        <v>23543</v>
      </c>
      <c r="K250" s="866" t="s">
        <v>23544</v>
      </c>
      <c r="L250" s="867">
        <v>0.0014930555555555556</v>
      </c>
      <c r="M250" s="865" t="s">
        <v>23545</v>
      </c>
      <c r="N250" s="618" t="s">
        <v>21686</v>
      </c>
      <c r="O250" s="518" t="s">
        <v>13908</v>
      </c>
      <c r="P250" s="518" t="s">
        <v>78</v>
      </c>
      <c r="Q250" s="518" t="s">
        <v>13907</v>
      </c>
      <c r="R250" s="518"/>
      <c r="S250" s="518" t="s">
        <v>237</v>
      </c>
      <c r="T250" s="518"/>
      <c r="U250" s="618"/>
      <c r="V250" s="520">
        <v>38274.0</v>
      </c>
    </row>
    <row r="251">
      <c r="A251" s="517">
        <f t="shared" si="1"/>
        <v>250</v>
      </c>
      <c r="B251" s="510" t="s">
        <v>23505</v>
      </c>
      <c r="C251" s="518" t="s">
        <v>23530</v>
      </c>
      <c r="D251" s="518" t="s">
        <v>23546</v>
      </c>
      <c r="E251" s="518" t="s">
        <v>23508</v>
      </c>
      <c r="F251" s="518" t="s">
        <v>23532</v>
      </c>
      <c r="G251" s="518" t="s">
        <v>23547</v>
      </c>
      <c r="H251" s="518" t="s">
        <v>23548</v>
      </c>
      <c r="I251" s="859" t="s">
        <v>23549</v>
      </c>
      <c r="J251" s="518" t="s">
        <v>23550</v>
      </c>
      <c r="K251" s="866" t="s">
        <v>23551</v>
      </c>
      <c r="L251" s="867">
        <v>0.0013657407407407407</v>
      </c>
      <c r="M251" s="865" t="s">
        <v>23552</v>
      </c>
      <c r="N251" s="618" t="s">
        <v>21686</v>
      </c>
      <c r="O251" s="518" t="s">
        <v>13908</v>
      </c>
      <c r="P251" s="518" t="s">
        <v>78</v>
      </c>
      <c r="Q251" s="518" t="s">
        <v>13907</v>
      </c>
      <c r="R251" s="518"/>
      <c r="S251" s="518" t="s">
        <v>237</v>
      </c>
      <c r="T251" s="518"/>
      <c r="U251" s="618"/>
      <c r="V251" s="520">
        <v>38275.0</v>
      </c>
    </row>
    <row r="252">
      <c r="A252" s="517">
        <f t="shared" si="1"/>
        <v>251</v>
      </c>
      <c r="B252" s="510" t="s">
        <v>23505</v>
      </c>
      <c r="C252" s="518" t="s">
        <v>23530</v>
      </c>
      <c r="D252" s="518" t="s">
        <v>23553</v>
      </c>
      <c r="E252" s="518" t="s">
        <v>23508</v>
      </c>
      <c r="F252" s="518" t="s">
        <v>23532</v>
      </c>
      <c r="G252" s="518" t="s">
        <v>23554</v>
      </c>
      <c r="H252" s="518" t="s">
        <v>23555</v>
      </c>
      <c r="I252" s="859" t="s">
        <v>23556</v>
      </c>
      <c r="J252" s="518" t="s">
        <v>23557</v>
      </c>
      <c r="K252" s="866" t="s">
        <v>23558</v>
      </c>
      <c r="L252" s="867">
        <v>0.0014351851851851852</v>
      </c>
      <c r="M252" s="865" t="s">
        <v>23559</v>
      </c>
      <c r="N252" s="618" t="s">
        <v>21686</v>
      </c>
      <c r="O252" s="518" t="s">
        <v>13908</v>
      </c>
      <c r="P252" s="518" t="s">
        <v>78</v>
      </c>
      <c r="Q252" s="518" t="s">
        <v>13907</v>
      </c>
      <c r="R252" s="518"/>
      <c r="S252" s="518" t="s">
        <v>237</v>
      </c>
      <c r="T252" s="518"/>
      <c r="U252" s="618" t="s">
        <v>23560</v>
      </c>
      <c r="V252" s="520">
        <v>38277.0</v>
      </c>
    </row>
    <row r="253">
      <c r="A253" s="517">
        <f t="shared" si="1"/>
        <v>252</v>
      </c>
      <c r="B253" s="510" t="s">
        <v>23505</v>
      </c>
      <c r="C253" s="518" t="s">
        <v>23530</v>
      </c>
      <c r="D253" s="518" t="s">
        <v>23561</v>
      </c>
      <c r="E253" s="518" t="s">
        <v>23508</v>
      </c>
      <c r="F253" s="518" t="s">
        <v>23532</v>
      </c>
      <c r="G253" s="518" t="s">
        <v>23562</v>
      </c>
      <c r="H253" s="518" t="s">
        <v>23563</v>
      </c>
      <c r="I253" s="859" t="s">
        <v>23564</v>
      </c>
      <c r="J253" s="518" t="s">
        <v>23565</v>
      </c>
      <c r="K253" s="866" t="s">
        <v>23566</v>
      </c>
      <c r="L253" s="867">
        <v>0.001099537037037037</v>
      </c>
      <c r="M253" s="865" t="s">
        <v>23567</v>
      </c>
      <c r="N253" s="618" t="s">
        <v>21686</v>
      </c>
      <c r="O253" s="518" t="s">
        <v>13908</v>
      </c>
      <c r="P253" s="518" t="s">
        <v>78</v>
      </c>
      <c r="Q253" s="518" t="s">
        <v>13907</v>
      </c>
      <c r="R253" s="518"/>
      <c r="S253" s="518" t="s">
        <v>237</v>
      </c>
      <c r="T253" s="518"/>
      <c r="U253" s="618"/>
      <c r="V253" s="520">
        <v>38278.0</v>
      </c>
    </row>
    <row r="254">
      <c r="A254" s="517">
        <f t="shared" si="1"/>
        <v>253</v>
      </c>
      <c r="B254" s="510" t="s">
        <v>23505</v>
      </c>
      <c r="C254" s="518" t="s">
        <v>23530</v>
      </c>
      <c r="D254" s="518" t="s">
        <v>23568</v>
      </c>
      <c r="E254" s="518" t="s">
        <v>23508</v>
      </c>
      <c r="F254" s="518" t="s">
        <v>23532</v>
      </c>
      <c r="G254" s="518" t="s">
        <v>23569</v>
      </c>
      <c r="H254" s="518" t="s">
        <v>23570</v>
      </c>
      <c r="I254" s="859" t="s">
        <v>23571</v>
      </c>
      <c r="J254" s="518" t="s">
        <v>23572</v>
      </c>
      <c r="K254" s="866" t="s">
        <v>23573</v>
      </c>
      <c r="L254" s="867">
        <v>0.0013773148148148147</v>
      </c>
      <c r="M254" s="865" t="s">
        <v>23574</v>
      </c>
      <c r="N254" s="618" t="s">
        <v>21686</v>
      </c>
      <c r="O254" s="518" t="s">
        <v>13908</v>
      </c>
      <c r="P254" s="518" t="s">
        <v>78</v>
      </c>
      <c r="Q254" s="518" t="s">
        <v>13907</v>
      </c>
      <c r="R254" s="518"/>
      <c r="S254" s="518" t="s">
        <v>237</v>
      </c>
      <c r="T254" s="518"/>
      <c r="U254" s="618"/>
      <c r="V254" s="520">
        <v>38279.0</v>
      </c>
    </row>
    <row r="255">
      <c r="A255" s="517">
        <f t="shared" si="1"/>
        <v>254</v>
      </c>
      <c r="B255" s="510" t="s">
        <v>23505</v>
      </c>
      <c r="C255" s="518" t="s">
        <v>23530</v>
      </c>
      <c r="D255" s="518" t="s">
        <v>23575</v>
      </c>
      <c r="E255" s="518" t="s">
        <v>23508</v>
      </c>
      <c r="F255" s="518" t="s">
        <v>23532</v>
      </c>
      <c r="G255" s="518" t="s">
        <v>23576</v>
      </c>
      <c r="H255" s="518" t="s">
        <v>23577</v>
      </c>
      <c r="I255" s="859" t="s">
        <v>23578</v>
      </c>
      <c r="J255" s="518" t="s">
        <v>23579</v>
      </c>
      <c r="K255" s="866" t="s">
        <v>23580</v>
      </c>
      <c r="L255" s="867">
        <v>0.0021296296296296298</v>
      </c>
      <c r="M255" s="865" t="s">
        <v>23581</v>
      </c>
      <c r="N255" s="618" t="s">
        <v>21686</v>
      </c>
      <c r="O255" s="518" t="s">
        <v>13908</v>
      </c>
      <c r="P255" s="518" t="s">
        <v>78</v>
      </c>
      <c r="Q255" s="518" t="s">
        <v>13907</v>
      </c>
      <c r="R255" s="518"/>
      <c r="S255" s="518" t="s">
        <v>237</v>
      </c>
      <c r="T255" s="518"/>
      <c r="U255" s="618"/>
      <c r="V255" s="520">
        <v>38280.0</v>
      </c>
    </row>
    <row r="256">
      <c r="A256" s="517">
        <f t="shared" si="1"/>
        <v>255</v>
      </c>
      <c r="B256" s="510" t="s">
        <v>23505</v>
      </c>
      <c r="C256" s="518" t="s">
        <v>23530</v>
      </c>
      <c r="D256" s="518" t="s">
        <v>23582</v>
      </c>
      <c r="E256" s="518" t="s">
        <v>23508</v>
      </c>
      <c r="F256" s="518" t="s">
        <v>23532</v>
      </c>
      <c r="G256" s="518" t="s">
        <v>23583</v>
      </c>
      <c r="H256" s="518" t="s">
        <v>23584</v>
      </c>
      <c r="I256" s="859" t="s">
        <v>23585</v>
      </c>
      <c r="J256" s="518" t="s">
        <v>23586</v>
      </c>
      <c r="K256" s="863" t="s">
        <v>23587</v>
      </c>
      <c r="L256" s="864">
        <v>0.0013194444444444445</v>
      </c>
      <c r="M256" s="865" t="s">
        <v>23588</v>
      </c>
      <c r="N256" s="618" t="s">
        <v>21686</v>
      </c>
      <c r="O256" s="518" t="s">
        <v>13908</v>
      </c>
      <c r="P256" s="518" t="s">
        <v>78</v>
      </c>
      <c r="Q256" s="518" t="s">
        <v>13907</v>
      </c>
      <c r="R256" s="518"/>
      <c r="S256" s="518" t="s">
        <v>237</v>
      </c>
      <c r="T256" s="518"/>
      <c r="U256" s="618"/>
      <c r="V256" s="520">
        <v>38281.0</v>
      </c>
    </row>
    <row r="257">
      <c r="A257" s="527">
        <f t="shared" si="1"/>
        <v>256</v>
      </c>
      <c r="B257" s="596" t="s">
        <v>23505</v>
      </c>
      <c r="C257" s="528" t="s">
        <v>23530</v>
      </c>
      <c r="D257" s="528" t="s">
        <v>23589</v>
      </c>
      <c r="E257" s="528" t="s">
        <v>23508</v>
      </c>
      <c r="F257" s="528" t="s">
        <v>23532</v>
      </c>
      <c r="G257" s="528" t="s">
        <v>23590</v>
      </c>
      <c r="H257" s="528" t="s">
        <v>23591</v>
      </c>
      <c r="I257" s="859" t="s">
        <v>23592</v>
      </c>
      <c r="J257" s="528" t="s">
        <v>23593</v>
      </c>
      <c r="K257" s="884" t="s">
        <v>23594</v>
      </c>
      <c r="L257" s="885">
        <v>0.0020949074074074073</v>
      </c>
      <c r="M257" s="872" t="s">
        <v>23595</v>
      </c>
      <c r="N257" s="664" t="s">
        <v>21686</v>
      </c>
      <c r="O257" s="518" t="s">
        <v>13908</v>
      </c>
      <c r="P257" s="518" t="s">
        <v>78</v>
      </c>
      <c r="Q257" s="518" t="s">
        <v>13907</v>
      </c>
      <c r="R257" s="518"/>
      <c r="S257" s="518" t="s">
        <v>237</v>
      </c>
      <c r="T257" s="518"/>
      <c r="U257" s="665"/>
      <c r="V257" s="531">
        <v>38282.0</v>
      </c>
    </row>
    <row r="258">
      <c r="A258" s="537">
        <f t="shared" si="1"/>
        <v>257</v>
      </c>
      <c r="B258" s="510" t="s">
        <v>23596</v>
      </c>
      <c r="C258" s="510" t="s">
        <v>23597</v>
      </c>
      <c r="D258" s="510" t="s">
        <v>23598</v>
      </c>
      <c r="E258" s="510" t="s">
        <v>23599</v>
      </c>
      <c r="F258" s="510" t="s">
        <v>23600</v>
      </c>
      <c r="G258" s="510" t="s">
        <v>23601</v>
      </c>
      <c r="H258" s="510" t="s">
        <v>23602</v>
      </c>
      <c r="I258" s="859" t="s">
        <v>23603</v>
      </c>
      <c r="J258" s="510" t="s">
        <v>23604</v>
      </c>
      <c r="K258" s="874" t="s">
        <v>23605</v>
      </c>
      <c r="L258" s="875">
        <v>0.002199074074074074</v>
      </c>
      <c r="M258" s="862" t="s">
        <v>23606</v>
      </c>
      <c r="N258" s="649" t="s">
        <v>21686</v>
      </c>
      <c r="O258" s="518" t="s">
        <v>13908</v>
      </c>
      <c r="P258" s="518" t="s">
        <v>78</v>
      </c>
      <c r="Q258" s="518" t="s">
        <v>13907</v>
      </c>
      <c r="R258" s="518"/>
      <c r="S258" s="518" t="s">
        <v>237</v>
      </c>
      <c r="T258" s="518"/>
      <c r="U258" s="649"/>
      <c r="V258" s="512">
        <v>38296.0</v>
      </c>
    </row>
    <row r="259">
      <c r="A259" s="517">
        <f t="shared" si="1"/>
        <v>258</v>
      </c>
      <c r="B259" s="510" t="s">
        <v>23596</v>
      </c>
      <c r="C259" s="518" t="s">
        <v>23597</v>
      </c>
      <c r="D259" s="518" t="s">
        <v>23607</v>
      </c>
      <c r="E259" s="518" t="s">
        <v>23599</v>
      </c>
      <c r="F259" s="518" t="s">
        <v>23600</v>
      </c>
      <c r="G259" s="518" t="s">
        <v>23608</v>
      </c>
      <c r="H259" s="518" t="s">
        <v>23609</v>
      </c>
      <c r="I259" s="859" t="s">
        <v>23610</v>
      </c>
      <c r="J259" s="518" t="s">
        <v>23611</v>
      </c>
      <c r="K259" s="866" t="s">
        <v>23612</v>
      </c>
      <c r="L259" s="867">
        <v>0.0014814814814814814</v>
      </c>
      <c r="M259" s="865" t="s">
        <v>23613</v>
      </c>
      <c r="N259" s="618" t="s">
        <v>21686</v>
      </c>
      <c r="O259" s="518" t="s">
        <v>13908</v>
      </c>
      <c r="P259" s="518" t="s">
        <v>78</v>
      </c>
      <c r="Q259" s="518" t="s">
        <v>13907</v>
      </c>
      <c r="R259" s="518"/>
      <c r="S259" s="518" t="s">
        <v>237</v>
      </c>
      <c r="T259" s="518"/>
      <c r="U259" s="618"/>
      <c r="V259" s="520">
        <v>38297.0</v>
      </c>
    </row>
    <row r="260">
      <c r="A260" s="517">
        <f t="shared" si="1"/>
        <v>259</v>
      </c>
      <c r="B260" s="510" t="s">
        <v>23596</v>
      </c>
      <c r="C260" s="518" t="s">
        <v>23597</v>
      </c>
      <c r="D260" s="518" t="s">
        <v>23614</v>
      </c>
      <c r="E260" s="518" t="s">
        <v>23599</v>
      </c>
      <c r="F260" s="518" t="s">
        <v>23600</v>
      </c>
      <c r="G260" s="518" t="s">
        <v>23615</v>
      </c>
      <c r="H260" s="518" t="s">
        <v>23616</v>
      </c>
      <c r="I260" s="859" t="s">
        <v>23617</v>
      </c>
      <c r="J260" s="518" t="s">
        <v>23618</v>
      </c>
      <c r="K260" s="866" t="s">
        <v>23619</v>
      </c>
      <c r="L260" s="867">
        <v>0.0036805555555555554</v>
      </c>
      <c r="M260" s="865" t="s">
        <v>23620</v>
      </c>
      <c r="N260" s="618" t="s">
        <v>21686</v>
      </c>
      <c r="O260" s="518" t="s">
        <v>13908</v>
      </c>
      <c r="P260" s="518" t="s">
        <v>78</v>
      </c>
      <c r="Q260" s="518" t="s">
        <v>13907</v>
      </c>
      <c r="R260" s="518"/>
      <c r="S260" s="518" t="s">
        <v>237</v>
      </c>
      <c r="T260" s="518"/>
      <c r="U260" s="618"/>
      <c r="V260" s="520">
        <v>38298.0</v>
      </c>
    </row>
    <row r="261">
      <c r="A261" s="517">
        <f t="shared" si="1"/>
        <v>260</v>
      </c>
      <c r="B261" s="510" t="s">
        <v>23596</v>
      </c>
      <c r="C261" s="518" t="s">
        <v>23597</v>
      </c>
      <c r="D261" s="518" t="s">
        <v>23621</v>
      </c>
      <c r="E261" s="518" t="s">
        <v>23599</v>
      </c>
      <c r="F261" s="518" t="s">
        <v>23600</v>
      </c>
      <c r="G261" s="518" t="s">
        <v>23622</v>
      </c>
      <c r="H261" s="518" t="s">
        <v>23623</v>
      </c>
      <c r="I261" s="859" t="s">
        <v>23624</v>
      </c>
      <c r="J261" s="518" t="s">
        <v>23625</v>
      </c>
      <c r="K261" s="866" t="s">
        <v>23626</v>
      </c>
      <c r="L261" s="867">
        <v>0.0019560185185185184</v>
      </c>
      <c r="M261" s="865" t="s">
        <v>23627</v>
      </c>
      <c r="N261" s="618" t="s">
        <v>21686</v>
      </c>
      <c r="O261" s="518" t="s">
        <v>13908</v>
      </c>
      <c r="P261" s="518" t="s">
        <v>78</v>
      </c>
      <c r="Q261" s="518" t="s">
        <v>13907</v>
      </c>
      <c r="R261" s="518"/>
      <c r="S261" s="518" t="s">
        <v>237</v>
      </c>
      <c r="T261" s="518"/>
      <c r="U261" s="618"/>
      <c r="V261" s="520">
        <v>38299.0</v>
      </c>
    </row>
    <row r="262">
      <c r="A262" s="517">
        <f t="shared" si="1"/>
        <v>261</v>
      </c>
      <c r="B262" s="510" t="s">
        <v>23596</v>
      </c>
      <c r="C262" s="518" t="s">
        <v>23597</v>
      </c>
      <c r="D262" s="518" t="s">
        <v>23628</v>
      </c>
      <c r="E262" s="518" t="s">
        <v>23599</v>
      </c>
      <c r="F262" s="518" t="s">
        <v>23600</v>
      </c>
      <c r="G262" s="518" t="s">
        <v>23629</v>
      </c>
      <c r="H262" s="518" t="s">
        <v>23630</v>
      </c>
      <c r="I262" s="859" t="s">
        <v>23631</v>
      </c>
      <c r="J262" s="518" t="s">
        <v>23632</v>
      </c>
      <c r="K262" s="866" t="s">
        <v>23633</v>
      </c>
      <c r="L262" s="867">
        <v>0.002037037037037037</v>
      </c>
      <c r="M262" s="865" t="s">
        <v>23634</v>
      </c>
      <c r="N262" s="618" t="s">
        <v>21686</v>
      </c>
      <c r="O262" s="518" t="s">
        <v>13908</v>
      </c>
      <c r="P262" s="518" t="s">
        <v>78</v>
      </c>
      <c r="Q262" s="518" t="s">
        <v>13907</v>
      </c>
      <c r="R262" s="518"/>
      <c r="S262" s="518" t="s">
        <v>237</v>
      </c>
      <c r="T262" s="518"/>
      <c r="U262" s="618"/>
      <c r="V262" s="520">
        <v>38300.0</v>
      </c>
    </row>
    <row r="263">
      <c r="A263" s="517">
        <f t="shared" si="1"/>
        <v>262</v>
      </c>
      <c r="B263" s="510" t="s">
        <v>23596</v>
      </c>
      <c r="C263" s="518" t="s">
        <v>23597</v>
      </c>
      <c r="D263" s="518" t="s">
        <v>23635</v>
      </c>
      <c r="E263" s="518" t="s">
        <v>23599</v>
      </c>
      <c r="F263" s="518" t="s">
        <v>23600</v>
      </c>
      <c r="G263" s="518" t="s">
        <v>23636</v>
      </c>
      <c r="H263" s="518" t="s">
        <v>23637</v>
      </c>
      <c r="I263" s="859" t="s">
        <v>23638</v>
      </c>
      <c r="J263" s="518" t="s">
        <v>23639</v>
      </c>
      <c r="K263" s="866" t="s">
        <v>23640</v>
      </c>
      <c r="L263" s="867">
        <v>0.0029976851851851853</v>
      </c>
      <c r="M263" s="865" t="s">
        <v>23641</v>
      </c>
      <c r="N263" s="618" t="s">
        <v>21686</v>
      </c>
      <c r="O263" s="518" t="s">
        <v>13908</v>
      </c>
      <c r="P263" s="518" t="s">
        <v>78</v>
      </c>
      <c r="Q263" s="518" t="s">
        <v>13907</v>
      </c>
      <c r="R263" s="518"/>
      <c r="S263" s="518" t="s">
        <v>237</v>
      </c>
      <c r="T263" s="518"/>
      <c r="U263" s="618"/>
      <c r="V263" s="520">
        <v>38301.0</v>
      </c>
    </row>
    <row r="264">
      <c r="A264" s="517">
        <f t="shared" si="1"/>
        <v>263</v>
      </c>
      <c r="B264" s="510" t="s">
        <v>23596</v>
      </c>
      <c r="C264" s="518" t="s">
        <v>23597</v>
      </c>
      <c r="D264" s="518" t="s">
        <v>23642</v>
      </c>
      <c r="E264" s="518" t="s">
        <v>23599</v>
      </c>
      <c r="F264" s="518" t="s">
        <v>23600</v>
      </c>
      <c r="G264" s="518" t="s">
        <v>23643</v>
      </c>
      <c r="H264" s="518" t="s">
        <v>23644</v>
      </c>
      <c r="I264" s="859" t="s">
        <v>23645</v>
      </c>
      <c r="J264" s="518" t="s">
        <v>23646</v>
      </c>
      <c r="K264" s="866" t="s">
        <v>23647</v>
      </c>
      <c r="L264" s="867">
        <v>0.0029976851851851853</v>
      </c>
      <c r="M264" s="865" t="s">
        <v>23648</v>
      </c>
      <c r="N264" s="618" t="s">
        <v>21686</v>
      </c>
      <c r="O264" s="518" t="s">
        <v>13908</v>
      </c>
      <c r="P264" s="518" t="s">
        <v>78</v>
      </c>
      <c r="Q264" s="518" t="s">
        <v>13907</v>
      </c>
      <c r="R264" s="518"/>
      <c r="S264" s="518" t="s">
        <v>237</v>
      </c>
      <c r="T264" s="518"/>
      <c r="U264" s="618"/>
      <c r="V264" s="520">
        <v>38302.0</v>
      </c>
    </row>
    <row r="265">
      <c r="A265" s="517">
        <f t="shared" si="1"/>
        <v>264</v>
      </c>
      <c r="B265" s="510" t="s">
        <v>23596</v>
      </c>
      <c r="C265" s="518" t="s">
        <v>23597</v>
      </c>
      <c r="D265" s="518" t="s">
        <v>23649</v>
      </c>
      <c r="E265" s="518" t="s">
        <v>23599</v>
      </c>
      <c r="F265" s="518" t="s">
        <v>23600</v>
      </c>
      <c r="G265" s="518" t="s">
        <v>23650</v>
      </c>
      <c r="H265" s="518" t="s">
        <v>23651</v>
      </c>
      <c r="I265" s="859" t="s">
        <v>23652</v>
      </c>
      <c r="J265" s="518" t="s">
        <v>23653</v>
      </c>
      <c r="K265" s="866" t="s">
        <v>23654</v>
      </c>
      <c r="L265" s="867">
        <v>0.0027199074074074074</v>
      </c>
      <c r="M265" s="865" t="s">
        <v>23655</v>
      </c>
      <c r="N265" s="618" t="s">
        <v>21686</v>
      </c>
      <c r="O265" s="518" t="s">
        <v>13908</v>
      </c>
      <c r="P265" s="518" t="s">
        <v>78</v>
      </c>
      <c r="Q265" s="518" t="s">
        <v>13907</v>
      </c>
      <c r="R265" s="518"/>
      <c r="S265" s="518" t="s">
        <v>237</v>
      </c>
      <c r="T265" s="518"/>
      <c r="U265" s="618"/>
      <c r="V265" s="520">
        <v>38303.0</v>
      </c>
    </row>
    <row r="266">
      <c r="A266" s="517">
        <f t="shared" si="1"/>
        <v>265</v>
      </c>
      <c r="B266" s="510" t="s">
        <v>23596</v>
      </c>
      <c r="C266" s="518" t="s">
        <v>23597</v>
      </c>
      <c r="D266" s="518" t="s">
        <v>23656</v>
      </c>
      <c r="E266" s="518" t="s">
        <v>23599</v>
      </c>
      <c r="F266" s="518" t="s">
        <v>23600</v>
      </c>
      <c r="G266" s="518" t="s">
        <v>23657</v>
      </c>
      <c r="H266" s="518" t="s">
        <v>23658</v>
      </c>
      <c r="I266" s="859" t="s">
        <v>23659</v>
      </c>
      <c r="J266" s="518" t="s">
        <v>23660</v>
      </c>
      <c r="K266" s="866" t="s">
        <v>23661</v>
      </c>
      <c r="L266" s="867">
        <v>0.0017476851851851852</v>
      </c>
      <c r="M266" s="865" t="s">
        <v>23662</v>
      </c>
      <c r="N266" s="618" t="s">
        <v>21686</v>
      </c>
      <c r="O266" s="518" t="s">
        <v>13908</v>
      </c>
      <c r="P266" s="518" t="s">
        <v>78</v>
      </c>
      <c r="Q266" s="518" t="s">
        <v>13907</v>
      </c>
      <c r="R266" s="518"/>
      <c r="S266" s="518" t="s">
        <v>237</v>
      </c>
      <c r="T266" s="518"/>
      <c r="U266" s="618"/>
      <c r="V266" s="520">
        <v>38304.0</v>
      </c>
    </row>
    <row r="267">
      <c r="A267" s="517">
        <f t="shared" si="1"/>
        <v>266</v>
      </c>
      <c r="B267" s="510" t="s">
        <v>23596</v>
      </c>
      <c r="C267" s="518" t="s">
        <v>23597</v>
      </c>
      <c r="D267" s="518" t="s">
        <v>23663</v>
      </c>
      <c r="E267" s="518" t="s">
        <v>23599</v>
      </c>
      <c r="F267" s="518" t="s">
        <v>23600</v>
      </c>
      <c r="G267" s="518" t="s">
        <v>23664</v>
      </c>
      <c r="H267" s="518" t="s">
        <v>23665</v>
      </c>
      <c r="I267" s="859" t="s">
        <v>23666</v>
      </c>
      <c r="J267" s="518" t="s">
        <v>23667</v>
      </c>
      <c r="K267" s="866" t="s">
        <v>23668</v>
      </c>
      <c r="L267" s="867">
        <v>0.002199074074074074</v>
      </c>
      <c r="M267" s="865" t="s">
        <v>23669</v>
      </c>
      <c r="N267" s="618" t="s">
        <v>21686</v>
      </c>
      <c r="O267" s="518" t="s">
        <v>13908</v>
      </c>
      <c r="P267" s="518" t="s">
        <v>78</v>
      </c>
      <c r="Q267" s="518" t="s">
        <v>13907</v>
      </c>
      <c r="R267" s="518"/>
      <c r="S267" s="518" t="s">
        <v>237</v>
      </c>
      <c r="T267" s="518"/>
      <c r="U267" s="618"/>
      <c r="V267" s="520">
        <v>38305.0</v>
      </c>
    </row>
    <row r="268">
      <c r="A268" s="517">
        <f t="shared" si="1"/>
        <v>267</v>
      </c>
      <c r="B268" s="510" t="s">
        <v>23596</v>
      </c>
      <c r="C268" s="518" t="s">
        <v>23597</v>
      </c>
      <c r="D268" s="518" t="s">
        <v>23670</v>
      </c>
      <c r="E268" s="518" t="s">
        <v>23599</v>
      </c>
      <c r="F268" s="518" t="s">
        <v>23600</v>
      </c>
      <c r="G268" s="518" t="s">
        <v>23671</v>
      </c>
      <c r="H268" s="518" t="s">
        <v>23672</v>
      </c>
      <c r="I268" s="859" t="s">
        <v>23673</v>
      </c>
      <c r="J268" s="518" t="s">
        <v>23674</v>
      </c>
      <c r="K268" s="866" t="s">
        <v>23675</v>
      </c>
      <c r="L268" s="867">
        <v>0.001990740740740741</v>
      </c>
      <c r="M268" s="865" t="s">
        <v>23676</v>
      </c>
      <c r="N268" s="618" t="s">
        <v>21686</v>
      </c>
      <c r="O268" s="518" t="s">
        <v>13908</v>
      </c>
      <c r="P268" s="518" t="s">
        <v>78</v>
      </c>
      <c r="Q268" s="518" t="s">
        <v>13907</v>
      </c>
      <c r="R268" s="518"/>
      <c r="S268" s="518" t="s">
        <v>237</v>
      </c>
      <c r="T268" s="518"/>
      <c r="U268" s="618"/>
      <c r="V268" s="520">
        <v>38306.0</v>
      </c>
    </row>
    <row r="269">
      <c r="A269" s="527">
        <f t="shared" si="1"/>
        <v>268</v>
      </c>
      <c r="B269" s="596" t="s">
        <v>23596</v>
      </c>
      <c r="C269" s="528" t="s">
        <v>23597</v>
      </c>
      <c r="D269" s="528" t="s">
        <v>23677</v>
      </c>
      <c r="E269" s="528" t="s">
        <v>23599</v>
      </c>
      <c r="F269" s="528" t="s">
        <v>23600</v>
      </c>
      <c r="G269" s="528" t="s">
        <v>23678</v>
      </c>
      <c r="H269" s="528" t="s">
        <v>23679</v>
      </c>
      <c r="I269" s="859" t="s">
        <v>23680</v>
      </c>
      <c r="J269" s="528" t="s">
        <v>23681</v>
      </c>
      <c r="K269" s="884" t="s">
        <v>23682</v>
      </c>
      <c r="L269" s="885">
        <v>0.0021180555555555558</v>
      </c>
      <c r="M269" s="872" t="s">
        <v>23683</v>
      </c>
      <c r="N269" s="664" t="s">
        <v>21686</v>
      </c>
      <c r="O269" s="518" t="s">
        <v>13908</v>
      </c>
      <c r="P269" s="518" t="s">
        <v>78</v>
      </c>
      <c r="Q269" s="518" t="s">
        <v>13907</v>
      </c>
      <c r="R269" s="518"/>
      <c r="S269" s="518" t="s">
        <v>237</v>
      </c>
      <c r="T269" s="518"/>
      <c r="U269" s="665"/>
      <c r="V269" s="531">
        <v>38307.0</v>
      </c>
    </row>
    <row r="270">
      <c r="A270" s="537">
        <f t="shared" si="1"/>
        <v>269</v>
      </c>
      <c r="B270" s="510" t="s">
        <v>23684</v>
      </c>
      <c r="C270" s="510" t="s">
        <v>23685</v>
      </c>
      <c r="D270" s="510" t="s">
        <v>23686</v>
      </c>
      <c r="E270" s="510" t="s">
        <v>23687</v>
      </c>
      <c r="F270" s="510" t="s">
        <v>23688</v>
      </c>
      <c r="G270" s="510" t="s">
        <v>23689</v>
      </c>
      <c r="H270" s="510" t="s">
        <v>23690</v>
      </c>
      <c r="I270" s="859" t="s">
        <v>23691</v>
      </c>
      <c r="J270" s="510" t="s">
        <v>23692</v>
      </c>
      <c r="K270" s="874" t="s">
        <v>23693</v>
      </c>
      <c r="L270" s="875">
        <v>0.0021180555555555558</v>
      </c>
      <c r="M270" s="862" t="s">
        <v>23694</v>
      </c>
      <c r="N270" s="649" t="s">
        <v>21686</v>
      </c>
      <c r="O270" s="518" t="s">
        <v>13908</v>
      </c>
      <c r="P270" s="518" t="s">
        <v>78</v>
      </c>
      <c r="Q270" s="518" t="s">
        <v>13907</v>
      </c>
      <c r="R270" s="518"/>
      <c r="S270" s="518" t="s">
        <v>237</v>
      </c>
      <c r="T270" s="518"/>
      <c r="U270" s="649"/>
      <c r="V270" s="512">
        <v>38309.0</v>
      </c>
    </row>
    <row r="271">
      <c r="A271" s="517">
        <f t="shared" si="1"/>
        <v>270</v>
      </c>
      <c r="B271" s="510" t="s">
        <v>23684</v>
      </c>
      <c r="C271" s="518" t="s">
        <v>23685</v>
      </c>
      <c r="D271" s="518" t="s">
        <v>23695</v>
      </c>
      <c r="E271" s="518" t="s">
        <v>23687</v>
      </c>
      <c r="F271" s="518" t="s">
        <v>23688</v>
      </c>
      <c r="G271" s="518" t="s">
        <v>23696</v>
      </c>
      <c r="H271" s="518" t="s">
        <v>23697</v>
      </c>
      <c r="I271" s="859" t="s">
        <v>23698</v>
      </c>
      <c r="J271" s="518" t="s">
        <v>23699</v>
      </c>
      <c r="K271" s="866" t="s">
        <v>23700</v>
      </c>
      <c r="L271" s="867">
        <v>0.0017013888888888888</v>
      </c>
      <c r="M271" s="865" t="s">
        <v>23701</v>
      </c>
      <c r="N271" s="618" t="s">
        <v>21686</v>
      </c>
      <c r="O271" s="518" t="s">
        <v>13908</v>
      </c>
      <c r="P271" s="518" t="s">
        <v>78</v>
      </c>
      <c r="Q271" s="518" t="s">
        <v>13907</v>
      </c>
      <c r="R271" s="518"/>
      <c r="S271" s="518" t="s">
        <v>237</v>
      </c>
      <c r="T271" s="518"/>
      <c r="U271" s="618"/>
      <c r="V271" s="520">
        <v>38310.0</v>
      </c>
    </row>
    <row r="272">
      <c r="A272" s="517">
        <f t="shared" si="1"/>
        <v>271</v>
      </c>
      <c r="B272" s="510" t="s">
        <v>23684</v>
      </c>
      <c r="C272" s="518" t="s">
        <v>23685</v>
      </c>
      <c r="D272" s="518" t="s">
        <v>23702</v>
      </c>
      <c r="E272" s="518" t="s">
        <v>23687</v>
      </c>
      <c r="F272" s="518" t="s">
        <v>23688</v>
      </c>
      <c r="G272" s="518" t="s">
        <v>23703</v>
      </c>
      <c r="H272" s="518" t="s">
        <v>23704</v>
      </c>
      <c r="I272" s="859" t="s">
        <v>23705</v>
      </c>
      <c r="J272" s="518" t="s">
        <v>23706</v>
      </c>
      <c r="K272" s="866" t="s">
        <v>23707</v>
      </c>
      <c r="L272" s="867">
        <v>0.0030439814814814813</v>
      </c>
      <c r="M272" s="865" t="s">
        <v>23708</v>
      </c>
      <c r="N272" s="618" t="s">
        <v>21686</v>
      </c>
      <c r="O272" s="518" t="s">
        <v>13908</v>
      </c>
      <c r="P272" s="518" t="s">
        <v>78</v>
      </c>
      <c r="Q272" s="518" t="s">
        <v>13907</v>
      </c>
      <c r="R272" s="518"/>
      <c r="S272" s="518" t="s">
        <v>237</v>
      </c>
      <c r="T272" s="518"/>
      <c r="U272" s="618"/>
      <c r="V272" s="520">
        <v>38311.0</v>
      </c>
    </row>
    <row r="273">
      <c r="A273" s="517">
        <f t="shared" si="1"/>
        <v>272</v>
      </c>
      <c r="B273" s="510" t="s">
        <v>23684</v>
      </c>
      <c r="C273" s="518" t="s">
        <v>23685</v>
      </c>
      <c r="D273" s="518" t="s">
        <v>23709</v>
      </c>
      <c r="E273" s="518" t="s">
        <v>23687</v>
      </c>
      <c r="F273" s="518" t="s">
        <v>23688</v>
      </c>
      <c r="G273" s="518" t="s">
        <v>23710</v>
      </c>
      <c r="H273" s="518" t="s">
        <v>23711</v>
      </c>
      <c r="I273" s="859" t="s">
        <v>23712</v>
      </c>
      <c r="J273" s="518" t="s">
        <v>23713</v>
      </c>
      <c r="K273" s="866" t="s">
        <v>23714</v>
      </c>
      <c r="L273" s="867">
        <v>0.0017939814814814815</v>
      </c>
      <c r="M273" s="865" t="s">
        <v>23715</v>
      </c>
      <c r="N273" s="618" t="s">
        <v>21686</v>
      </c>
      <c r="O273" s="518" t="s">
        <v>13908</v>
      </c>
      <c r="P273" s="518" t="s">
        <v>78</v>
      </c>
      <c r="Q273" s="518" t="s">
        <v>13907</v>
      </c>
      <c r="R273" s="518"/>
      <c r="S273" s="518" t="s">
        <v>237</v>
      </c>
      <c r="T273" s="518"/>
      <c r="U273" s="618"/>
      <c r="V273" s="520">
        <v>38312.0</v>
      </c>
    </row>
    <row r="274">
      <c r="A274" s="517">
        <f t="shared" si="1"/>
        <v>273</v>
      </c>
      <c r="B274" s="510" t="s">
        <v>23684</v>
      </c>
      <c r="C274" s="518" t="s">
        <v>23685</v>
      </c>
      <c r="D274" s="518" t="s">
        <v>23716</v>
      </c>
      <c r="E274" s="518" t="s">
        <v>23687</v>
      </c>
      <c r="F274" s="518" t="s">
        <v>23688</v>
      </c>
      <c r="G274" s="518" t="s">
        <v>23717</v>
      </c>
      <c r="H274" s="518" t="s">
        <v>23718</v>
      </c>
      <c r="I274" s="859" t="s">
        <v>23719</v>
      </c>
      <c r="J274" s="518" t="s">
        <v>23720</v>
      </c>
      <c r="K274" s="866" t="s">
        <v>23721</v>
      </c>
      <c r="L274" s="867">
        <v>0.0018865740740740742</v>
      </c>
      <c r="M274" s="865" t="s">
        <v>23722</v>
      </c>
      <c r="N274" s="618" t="s">
        <v>21686</v>
      </c>
      <c r="O274" s="518" t="s">
        <v>13908</v>
      </c>
      <c r="P274" s="518" t="s">
        <v>78</v>
      </c>
      <c r="Q274" s="518" t="s">
        <v>13907</v>
      </c>
      <c r="R274" s="518"/>
      <c r="S274" s="518" t="s">
        <v>237</v>
      </c>
      <c r="T274" s="518"/>
      <c r="U274" s="618"/>
      <c r="V274" s="520">
        <v>38313.0</v>
      </c>
    </row>
    <row r="275">
      <c r="A275" s="517">
        <f t="shared" si="1"/>
        <v>274</v>
      </c>
      <c r="B275" s="510" t="s">
        <v>23684</v>
      </c>
      <c r="C275" s="518" t="s">
        <v>23685</v>
      </c>
      <c r="D275" s="518" t="s">
        <v>23723</v>
      </c>
      <c r="E275" s="518" t="s">
        <v>23687</v>
      </c>
      <c r="F275" s="518" t="s">
        <v>23688</v>
      </c>
      <c r="G275" s="518" t="s">
        <v>23724</v>
      </c>
      <c r="H275" s="518" t="s">
        <v>23725</v>
      </c>
      <c r="I275" s="859" t="s">
        <v>23726</v>
      </c>
      <c r="J275" s="518" t="s">
        <v>23727</v>
      </c>
      <c r="K275" s="866" t="s">
        <v>23728</v>
      </c>
      <c r="L275" s="867">
        <v>0.001400462962962963</v>
      </c>
      <c r="M275" s="865" t="s">
        <v>23729</v>
      </c>
      <c r="N275" s="618" t="s">
        <v>21686</v>
      </c>
      <c r="O275" s="518" t="s">
        <v>13908</v>
      </c>
      <c r="P275" s="518" t="s">
        <v>78</v>
      </c>
      <c r="Q275" s="518" t="s">
        <v>13907</v>
      </c>
      <c r="R275" s="518"/>
      <c r="S275" s="518" t="s">
        <v>237</v>
      </c>
      <c r="T275" s="518"/>
      <c r="U275" s="618"/>
      <c r="V275" s="520">
        <v>38314.0</v>
      </c>
    </row>
    <row r="276">
      <c r="A276" s="517">
        <f t="shared" si="1"/>
        <v>275</v>
      </c>
      <c r="B276" s="510" t="s">
        <v>23684</v>
      </c>
      <c r="C276" s="518" t="s">
        <v>23685</v>
      </c>
      <c r="D276" s="518" t="s">
        <v>23730</v>
      </c>
      <c r="E276" s="518" t="s">
        <v>23687</v>
      </c>
      <c r="F276" s="518" t="s">
        <v>23688</v>
      </c>
      <c r="G276" s="518" t="s">
        <v>23731</v>
      </c>
      <c r="H276" s="518" t="s">
        <v>23732</v>
      </c>
      <c r="I276" s="859" t="s">
        <v>23733</v>
      </c>
      <c r="J276" s="518" t="s">
        <v>23734</v>
      </c>
      <c r="K276" s="866" t="s">
        <v>23735</v>
      </c>
      <c r="L276" s="867">
        <v>0.0021064814814814813</v>
      </c>
      <c r="M276" s="865" t="s">
        <v>23736</v>
      </c>
      <c r="N276" s="618" t="s">
        <v>21686</v>
      </c>
      <c r="O276" s="518" t="s">
        <v>13908</v>
      </c>
      <c r="P276" s="518" t="s">
        <v>78</v>
      </c>
      <c r="Q276" s="518" t="s">
        <v>13907</v>
      </c>
      <c r="R276" s="518"/>
      <c r="S276" s="518" t="s">
        <v>237</v>
      </c>
      <c r="T276" s="518"/>
      <c r="U276" s="618"/>
      <c r="V276" s="520">
        <v>38316.0</v>
      </c>
    </row>
    <row r="277">
      <c r="A277" s="517">
        <f t="shared" si="1"/>
        <v>276</v>
      </c>
      <c r="B277" s="510" t="s">
        <v>23684</v>
      </c>
      <c r="C277" s="518" t="s">
        <v>23685</v>
      </c>
      <c r="D277" s="518" t="s">
        <v>23737</v>
      </c>
      <c r="E277" s="518" t="s">
        <v>23687</v>
      </c>
      <c r="F277" s="518" t="s">
        <v>23688</v>
      </c>
      <c r="G277" s="518" t="s">
        <v>23738</v>
      </c>
      <c r="H277" s="518" t="s">
        <v>23739</v>
      </c>
      <c r="I277" s="859" t="s">
        <v>23740</v>
      </c>
      <c r="J277" s="518" t="s">
        <v>23741</v>
      </c>
      <c r="K277" s="863" t="s">
        <v>23742</v>
      </c>
      <c r="L277" s="864">
        <v>0.0014699074074074074</v>
      </c>
      <c r="M277" s="865" t="s">
        <v>23743</v>
      </c>
      <c r="N277" s="618" t="s">
        <v>21686</v>
      </c>
      <c r="O277" s="518" t="s">
        <v>14441</v>
      </c>
      <c r="P277" s="518" t="s">
        <v>78</v>
      </c>
      <c r="Q277" s="518" t="s">
        <v>13907</v>
      </c>
      <c r="R277" s="518"/>
      <c r="S277" s="518" t="s">
        <v>237</v>
      </c>
      <c r="T277" s="518"/>
      <c r="U277" s="618"/>
      <c r="V277" s="520">
        <v>38317.0</v>
      </c>
    </row>
    <row r="278">
      <c r="A278" s="517">
        <f t="shared" si="1"/>
        <v>277</v>
      </c>
      <c r="B278" s="510" t="s">
        <v>23684</v>
      </c>
      <c r="C278" s="518" t="s">
        <v>23685</v>
      </c>
      <c r="D278" s="518" t="s">
        <v>23744</v>
      </c>
      <c r="E278" s="518" t="s">
        <v>23687</v>
      </c>
      <c r="F278" s="518" t="s">
        <v>23688</v>
      </c>
      <c r="G278" s="518" t="s">
        <v>23745</v>
      </c>
      <c r="H278" s="518" t="s">
        <v>23746</v>
      </c>
      <c r="I278" s="859" t="s">
        <v>23747</v>
      </c>
      <c r="J278" s="518" t="s">
        <v>23748</v>
      </c>
      <c r="K278" s="863" t="s">
        <v>23749</v>
      </c>
      <c r="L278" s="864">
        <v>0.0014930555555555556</v>
      </c>
      <c r="M278" s="865" t="s">
        <v>23750</v>
      </c>
      <c r="N278" s="618" t="s">
        <v>21686</v>
      </c>
      <c r="O278" s="518" t="s">
        <v>14441</v>
      </c>
      <c r="P278" s="518" t="s">
        <v>78</v>
      </c>
      <c r="Q278" s="518" t="s">
        <v>13907</v>
      </c>
      <c r="R278" s="518"/>
      <c r="S278" s="518" t="s">
        <v>237</v>
      </c>
      <c r="T278" s="518"/>
      <c r="U278" s="618"/>
      <c r="V278" s="520">
        <v>38318.0</v>
      </c>
    </row>
    <row r="279">
      <c r="A279" s="527">
        <f t="shared" si="1"/>
        <v>278</v>
      </c>
      <c r="B279" s="596" t="s">
        <v>23684</v>
      </c>
      <c r="C279" s="528" t="s">
        <v>23685</v>
      </c>
      <c r="D279" s="528" t="s">
        <v>23751</v>
      </c>
      <c r="E279" s="528" t="s">
        <v>23687</v>
      </c>
      <c r="F279" s="528" t="s">
        <v>23688</v>
      </c>
      <c r="G279" s="528" t="s">
        <v>23752</v>
      </c>
      <c r="H279" s="528" t="s">
        <v>23753</v>
      </c>
      <c r="I279" s="859" t="s">
        <v>23754</v>
      </c>
      <c r="J279" s="528" t="s">
        <v>23755</v>
      </c>
      <c r="K279" s="884" t="s">
        <v>23756</v>
      </c>
      <c r="L279" s="885">
        <v>0.003321759259259259</v>
      </c>
      <c r="M279" s="872" t="s">
        <v>23757</v>
      </c>
      <c r="N279" s="664" t="s">
        <v>21686</v>
      </c>
      <c r="O279" s="518" t="s">
        <v>14441</v>
      </c>
      <c r="P279" s="518" t="s">
        <v>78</v>
      </c>
      <c r="Q279" s="518" t="s">
        <v>13907</v>
      </c>
      <c r="R279" s="518"/>
      <c r="S279" s="518" t="s">
        <v>237</v>
      </c>
      <c r="T279" s="518"/>
      <c r="U279" s="665"/>
      <c r="V279" s="531">
        <v>38319.0</v>
      </c>
    </row>
    <row r="280">
      <c r="A280" s="537">
        <f t="shared" si="1"/>
        <v>279</v>
      </c>
      <c r="B280" s="510" t="s">
        <v>23758</v>
      </c>
      <c r="C280" s="510" t="s">
        <v>23759</v>
      </c>
      <c r="D280" s="510" t="s">
        <v>23760</v>
      </c>
      <c r="E280" s="510" t="s">
        <v>23761</v>
      </c>
      <c r="F280" s="510" t="s">
        <v>23762</v>
      </c>
      <c r="G280" s="510" t="s">
        <v>23763</v>
      </c>
      <c r="H280" s="510" t="s">
        <v>23764</v>
      </c>
      <c r="I280" s="859" t="s">
        <v>23765</v>
      </c>
      <c r="J280" s="510" t="s">
        <v>23766</v>
      </c>
      <c r="K280" s="860" t="s">
        <v>23767</v>
      </c>
      <c r="L280" s="861">
        <v>0.007951388888888888</v>
      </c>
      <c r="M280" s="862" t="s">
        <v>23768</v>
      </c>
      <c r="N280" s="649" t="s">
        <v>21686</v>
      </c>
      <c r="O280" s="518" t="s">
        <v>14441</v>
      </c>
      <c r="P280" s="518" t="s">
        <v>78</v>
      </c>
      <c r="Q280" s="518" t="s">
        <v>13907</v>
      </c>
      <c r="R280" s="518"/>
      <c r="S280" s="518" t="s">
        <v>237</v>
      </c>
      <c r="T280" s="518"/>
      <c r="U280" s="62" t="s">
        <v>23769</v>
      </c>
      <c r="V280" s="512">
        <v>38802.0</v>
      </c>
    </row>
    <row r="281">
      <c r="A281" s="517">
        <f t="shared" si="1"/>
        <v>280</v>
      </c>
      <c r="B281" s="510" t="s">
        <v>23758</v>
      </c>
      <c r="C281" s="518" t="s">
        <v>23759</v>
      </c>
      <c r="D281" s="518" t="s">
        <v>23770</v>
      </c>
      <c r="E281" s="518" t="s">
        <v>23761</v>
      </c>
      <c r="F281" s="518" t="s">
        <v>23762</v>
      </c>
      <c r="G281" s="518" t="s">
        <v>23771</v>
      </c>
      <c r="H281" s="518" t="s">
        <v>23772</v>
      </c>
      <c r="I281" s="859" t="s">
        <v>23773</v>
      </c>
      <c r="J281" s="518" t="s">
        <v>23774</v>
      </c>
      <c r="K281" s="866" t="s">
        <v>23775</v>
      </c>
      <c r="L281" s="867">
        <v>0.008981481481481481</v>
      </c>
      <c r="M281" s="865" t="s">
        <v>23776</v>
      </c>
      <c r="N281" s="618" t="s">
        <v>21686</v>
      </c>
      <c r="O281" s="518" t="s">
        <v>14441</v>
      </c>
      <c r="P281" s="518" t="s">
        <v>78</v>
      </c>
      <c r="Q281" s="518" t="s">
        <v>13907</v>
      </c>
      <c r="R281" s="518"/>
      <c r="S281" s="518" t="s">
        <v>237</v>
      </c>
      <c r="T281" s="518"/>
      <c r="U281" s="62" t="s">
        <v>23777</v>
      </c>
      <c r="V281" s="520">
        <v>38803.0</v>
      </c>
    </row>
    <row r="282">
      <c r="A282" s="517">
        <f t="shared" si="1"/>
        <v>281</v>
      </c>
      <c r="B282" s="510" t="s">
        <v>23758</v>
      </c>
      <c r="C282" s="518" t="s">
        <v>23759</v>
      </c>
      <c r="D282" s="518" t="s">
        <v>23778</v>
      </c>
      <c r="E282" s="518" t="s">
        <v>23761</v>
      </c>
      <c r="F282" s="518" t="s">
        <v>23762</v>
      </c>
      <c r="G282" s="518" t="s">
        <v>23779</v>
      </c>
      <c r="H282" s="518" t="s">
        <v>23780</v>
      </c>
      <c r="I282" s="859" t="s">
        <v>23781</v>
      </c>
      <c r="J282" s="518" t="s">
        <v>23782</v>
      </c>
      <c r="K282" s="866" t="s">
        <v>23783</v>
      </c>
      <c r="L282" s="867">
        <v>0.007662037037037037</v>
      </c>
      <c r="M282" s="865" t="s">
        <v>23784</v>
      </c>
      <c r="N282" s="618" t="s">
        <v>21686</v>
      </c>
      <c r="O282" s="518" t="s">
        <v>14441</v>
      </c>
      <c r="P282" s="518" t="s">
        <v>78</v>
      </c>
      <c r="Q282" s="518" t="s">
        <v>13907</v>
      </c>
      <c r="R282" s="518"/>
      <c r="S282" s="518" t="s">
        <v>237</v>
      </c>
      <c r="T282" s="518"/>
      <c r="U282" s="618" t="s">
        <v>23785</v>
      </c>
      <c r="V282" s="520">
        <v>38804.0</v>
      </c>
    </row>
    <row r="283">
      <c r="A283" s="517">
        <f t="shared" si="1"/>
        <v>282</v>
      </c>
      <c r="B283" s="510" t="s">
        <v>23758</v>
      </c>
      <c r="C283" s="518" t="s">
        <v>23759</v>
      </c>
      <c r="D283" s="518" t="s">
        <v>23786</v>
      </c>
      <c r="E283" s="518" t="s">
        <v>23761</v>
      </c>
      <c r="F283" s="518" t="s">
        <v>23762</v>
      </c>
      <c r="G283" s="518" t="s">
        <v>23787</v>
      </c>
      <c r="H283" s="518" t="s">
        <v>23788</v>
      </c>
      <c r="I283" s="859" t="s">
        <v>23789</v>
      </c>
      <c r="J283" s="518" t="s">
        <v>23790</v>
      </c>
      <c r="K283" s="866" t="s">
        <v>23791</v>
      </c>
      <c r="L283" s="867">
        <v>0.005046296296296296</v>
      </c>
      <c r="M283" s="865" t="s">
        <v>23792</v>
      </c>
      <c r="N283" s="618" t="s">
        <v>21686</v>
      </c>
      <c r="O283" s="518" t="s">
        <v>14441</v>
      </c>
      <c r="P283" s="518" t="s">
        <v>78</v>
      </c>
      <c r="Q283" s="518" t="s">
        <v>13907</v>
      </c>
      <c r="R283" s="518"/>
      <c r="S283" s="518" t="s">
        <v>237</v>
      </c>
      <c r="T283" s="518"/>
      <c r="U283" s="618" t="s">
        <v>23793</v>
      </c>
      <c r="V283" s="520">
        <v>38805.0</v>
      </c>
    </row>
    <row r="284">
      <c r="A284" s="517">
        <f t="shared" si="1"/>
        <v>283</v>
      </c>
      <c r="B284" s="510" t="s">
        <v>23758</v>
      </c>
      <c r="C284" s="518" t="s">
        <v>23759</v>
      </c>
      <c r="D284" s="518" t="s">
        <v>23794</v>
      </c>
      <c r="E284" s="518" t="s">
        <v>23761</v>
      </c>
      <c r="F284" s="518" t="s">
        <v>23762</v>
      </c>
      <c r="G284" s="518" t="s">
        <v>23795</v>
      </c>
      <c r="H284" s="518" t="s">
        <v>23796</v>
      </c>
      <c r="I284" s="859" t="s">
        <v>23797</v>
      </c>
      <c r="J284" s="518" t="s">
        <v>23798</v>
      </c>
      <c r="K284" s="866" t="s">
        <v>23799</v>
      </c>
      <c r="L284" s="867">
        <v>0.0077546296296296295</v>
      </c>
      <c r="M284" s="865" t="s">
        <v>23800</v>
      </c>
      <c r="N284" s="618" t="s">
        <v>21686</v>
      </c>
      <c r="O284" s="518" t="s">
        <v>14441</v>
      </c>
      <c r="P284" s="518" t="s">
        <v>78</v>
      </c>
      <c r="Q284" s="518" t="s">
        <v>13907</v>
      </c>
      <c r="R284" s="518"/>
      <c r="S284" s="518" t="s">
        <v>237</v>
      </c>
      <c r="T284" s="518"/>
      <c r="U284" s="618" t="s">
        <v>23801</v>
      </c>
      <c r="V284" s="520">
        <v>38808.0</v>
      </c>
    </row>
    <row r="285">
      <c r="A285" s="517">
        <f t="shared" si="1"/>
        <v>284</v>
      </c>
      <c r="B285" s="510" t="s">
        <v>23758</v>
      </c>
      <c r="C285" s="518" t="s">
        <v>23759</v>
      </c>
      <c r="D285" s="518" t="s">
        <v>23802</v>
      </c>
      <c r="E285" s="518" t="s">
        <v>23761</v>
      </c>
      <c r="F285" s="518" t="s">
        <v>23762</v>
      </c>
      <c r="G285" s="518" t="s">
        <v>23803</v>
      </c>
      <c r="H285" s="518" t="s">
        <v>23804</v>
      </c>
      <c r="I285" s="859" t="s">
        <v>23805</v>
      </c>
      <c r="J285" s="518" t="s">
        <v>23806</v>
      </c>
      <c r="K285" s="863" t="s">
        <v>23807</v>
      </c>
      <c r="L285" s="864">
        <v>0.005925925925925926</v>
      </c>
      <c r="M285" s="865" t="s">
        <v>23808</v>
      </c>
      <c r="N285" s="618" t="s">
        <v>21686</v>
      </c>
      <c r="O285" s="518" t="s">
        <v>14441</v>
      </c>
      <c r="P285" s="518" t="s">
        <v>78</v>
      </c>
      <c r="Q285" s="518" t="s">
        <v>13907</v>
      </c>
      <c r="R285" s="518"/>
      <c r="S285" s="518" t="s">
        <v>237</v>
      </c>
      <c r="T285" s="518"/>
      <c r="U285" s="618" t="s">
        <v>23809</v>
      </c>
      <c r="V285" s="520">
        <v>38809.0</v>
      </c>
    </row>
    <row r="286">
      <c r="A286" s="517">
        <f t="shared" si="1"/>
        <v>285</v>
      </c>
      <c r="B286" s="510" t="s">
        <v>23758</v>
      </c>
      <c r="C286" s="518" t="s">
        <v>23759</v>
      </c>
      <c r="D286" s="518" t="s">
        <v>23810</v>
      </c>
      <c r="E286" s="518" t="s">
        <v>23761</v>
      </c>
      <c r="F286" s="518" t="s">
        <v>23762</v>
      </c>
      <c r="G286" s="518" t="s">
        <v>23811</v>
      </c>
      <c r="H286" s="518" t="s">
        <v>23812</v>
      </c>
      <c r="I286" s="859" t="s">
        <v>23813</v>
      </c>
      <c r="J286" s="518" t="s">
        <v>23814</v>
      </c>
      <c r="K286" s="866" t="s">
        <v>23815</v>
      </c>
      <c r="L286" s="867">
        <v>0.003912037037037037</v>
      </c>
      <c r="M286" s="865" t="s">
        <v>23816</v>
      </c>
      <c r="N286" s="618" t="s">
        <v>21686</v>
      </c>
      <c r="O286" s="518" t="s">
        <v>14441</v>
      </c>
      <c r="P286" s="518" t="s">
        <v>78</v>
      </c>
      <c r="Q286" s="518" t="s">
        <v>13907</v>
      </c>
      <c r="R286" s="518"/>
      <c r="S286" s="518" t="s">
        <v>237</v>
      </c>
      <c r="T286" s="518"/>
      <c r="U286" s="618" t="s">
        <v>23817</v>
      </c>
      <c r="V286" s="520">
        <v>38810.0</v>
      </c>
    </row>
    <row r="287">
      <c r="A287" s="527">
        <f t="shared" si="1"/>
        <v>286</v>
      </c>
      <c r="B287" s="596" t="s">
        <v>23758</v>
      </c>
      <c r="C287" s="528" t="s">
        <v>23759</v>
      </c>
      <c r="D287" s="528" t="s">
        <v>23818</v>
      </c>
      <c r="E287" s="528" t="s">
        <v>23761</v>
      </c>
      <c r="F287" s="528" t="s">
        <v>23762</v>
      </c>
      <c r="G287" s="528" t="s">
        <v>23819</v>
      </c>
      <c r="H287" s="528" t="s">
        <v>23820</v>
      </c>
      <c r="I287" s="859" t="s">
        <v>23821</v>
      </c>
      <c r="J287" s="528" t="s">
        <v>23822</v>
      </c>
      <c r="K287" s="870" t="s">
        <v>23823</v>
      </c>
      <c r="L287" s="871">
        <v>0.004537037037037037</v>
      </c>
      <c r="M287" s="872" t="s">
        <v>23824</v>
      </c>
      <c r="N287" s="664" t="s">
        <v>21686</v>
      </c>
      <c r="O287" s="518" t="s">
        <v>14441</v>
      </c>
      <c r="P287" s="518" t="s">
        <v>78</v>
      </c>
      <c r="Q287" s="518" t="s">
        <v>13907</v>
      </c>
      <c r="R287" s="518"/>
      <c r="S287" s="518" t="s">
        <v>237</v>
      </c>
      <c r="T287" s="518"/>
      <c r="U287" s="665" t="s">
        <v>23825</v>
      </c>
      <c r="V287" s="531">
        <v>38811.0</v>
      </c>
    </row>
    <row r="288">
      <c r="A288" s="537">
        <f t="shared" si="1"/>
        <v>287</v>
      </c>
      <c r="B288" s="510" t="s">
        <v>23758</v>
      </c>
      <c r="C288" s="510" t="s">
        <v>23826</v>
      </c>
      <c r="D288" s="510" t="s">
        <v>23827</v>
      </c>
      <c r="E288" s="510" t="s">
        <v>23761</v>
      </c>
      <c r="F288" s="510" t="s">
        <v>23828</v>
      </c>
      <c r="G288" s="510" t="s">
        <v>23829</v>
      </c>
      <c r="H288" s="510" t="s">
        <v>23830</v>
      </c>
      <c r="I288" s="859" t="s">
        <v>23831</v>
      </c>
      <c r="J288" s="510" t="s">
        <v>23832</v>
      </c>
      <c r="K288" s="874" t="s">
        <v>23833</v>
      </c>
      <c r="L288" s="875">
        <v>0.005613425925925926</v>
      </c>
      <c r="M288" s="862" t="s">
        <v>23834</v>
      </c>
      <c r="N288" s="649" t="s">
        <v>21686</v>
      </c>
      <c r="O288" s="518" t="s">
        <v>14441</v>
      </c>
      <c r="P288" s="518" t="s">
        <v>78</v>
      </c>
      <c r="Q288" s="518" t="s">
        <v>13907</v>
      </c>
      <c r="R288" s="518"/>
      <c r="S288" s="518" t="s">
        <v>237</v>
      </c>
      <c r="T288" s="518"/>
      <c r="U288" s="649" t="s">
        <v>23835</v>
      </c>
      <c r="V288" s="512">
        <v>38812.0</v>
      </c>
    </row>
    <row r="289">
      <c r="A289" s="517">
        <f t="shared" si="1"/>
        <v>288</v>
      </c>
      <c r="B289" s="510" t="s">
        <v>23758</v>
      </c>
      <c r="C289" s="518" t="s">
        <v>23826</v>
      </c>
      <c r="D289" s="518" t="s">
        <v>23836</v>
      </c>
      <c r="E289" s="518" t="s">
        <v>23761</v>
      </c>
      <c r="F289" s="518" t="s">
        <v>23828</v>
      </c>
      <c r="G289" s="518" t="s">
        <v>23837</v>
      </c>
      <c r="H289" s="518" t="s">
        <v>23838</v>
      </c>
      <c r="I289" s="859" t="s">
        <v>23839</v>
      </c>
      <c r="J289" s="518" t="s">
        <v>23840</v>
      </c>
      <c r="K289" s="863" t="s">
        <v>23841</v>
      </c>
      <c r="L289" s="864">
        <v>0.0052430555555555555</v>
      </c>
      <c r="M289" s="865" t="s">
        <v>23842</v>
      </c>
      <c r="N289" s="618" t="s">
        <v>21686</v>
      </c>
      <c r="O289" s="518" t="s">
        <v>14441</v>
      </c>
      <c r="P289" s="518" t="s">
        <v>78</v>
      </c>
      <c r="Q289" s="518" t="s">
        <v>13907</v>
      </c>
      <c r="R289" s="518"/>
      <c r="S289" s="518" t="s">
        <v>237</v>
      </c>
      <c r="T289" s="518"/>
      <c r="U289" s="618" t="s">
        <v>23843</v>
      </c>
      <c r="V289" s="520">
        <v>38813.0</v>
      </c>
    </row>
    <row r="290">
      <c r="A290" s="527">
        <f t="shared" si="1"/>
        <v>289</v>
      </c>
      <c r="B290" s="596" t="s">
        <v>23758</v>
      </c>
      <c r="C290" s="528" t="s">
        <v>23826</v>
      </c>
      <c r="D290" s="528" t="s">
        <v>23844</v>
      </c>
      <c r="E290" s="528" t="s">
        <v>23761</v>
      </c>
      <c r="F290" s="528" t="s">
        <v>23828</v>
      </c>
      <c r="G290" s="528" t="s">
        <v>23845</v>
      </c>
      <c r="H290" s="528" t="s">
        <v>23846</v>
      </c>
      <c r="I290" s="859" t="s">
        <v>23847</v>
      </c>
      <c r="J290" s="528" t="s">
        <v>23848</v>
      </c>
      <c r="K290" s="884" t="s">
        <v>23849</v>
      </c>
      <c r="L290" s="885">
        <v>0.005023148148148148</v>
      </c>
      <c r="M290" s="872" t="s">
        <v>23850</v>
      </c>
      <c r="N290" s="664" t="s">
        <v>21686</v>
      </c>
      <c r="O290" s="518" t="s">
        <v>14441</v>
      </c>
      <c r="P290" s="518" t="s">
        <v>78</v>
      </c>
      <c r="Q290" s="518" t="s">
        <v>13907</v>
      </c>
      <c r="R290" s="518"/>
      <c r="S290" s="518" t="s">
        <v>237</v>
      </c>
      <c r="T290" s="518"/>
      <c r="U290" s="665" t="s">
        <v>23851</v>
      </c>
      <c r="V290" s="531">
        <v>38814.0</v>
      </c>
    </row>
    <row r="291">
      <c r="A291" s="537">
        <f t="shared" si="1"/>
        <v>290</v>
      </c>
      <c r="B291" s="510" t="s">
        <v>23852</v>
      </c>
      <c r="C291" s="510" t="s">
        <v>23853</v>
      </c>
      <c r="D291" s="510" t="s">
        <v>23854</v>
      </c>
      <c r="E291" s="510" t="s">
        <v>23855</v>
      </c>
      <c r="F291" s="510" t="s">
        <v>23856</v>
      </c>
      <c r="G291" s="510" t="s">
        <v>23857</v>
      </c>
      <c r="H291" s="510" t="s">
        <v>23858</v>
      </c>
      <c r="I291" s="859" t="s">
        <v>23859</v>
      </c>
      <c r="J291" s="510" t="s">
        <v>23860</v>
      </c>
      <c r="K291" s="874" t="s">
        <v>23861</v>
      </c>
      <c r="L291" s="875">
        <v>0.0027546296296296294</v>
      </c>
      <c r="M291" s="862" t="s">
        <v>23862</v>
      </c>
      <c r="N291" s="649" t="s">
        <v>21686</v>
      </c>
      <c r="O291" s="518" t="s">
        <v>14441</v>
      </c>
      <c r="P291" s="518" t="s">
        <v>78</v>
      </c>
      <c r="Q291" s="518" t="s">
        <v>13907</v>
      </c>
      <c r="R291" s="518"/>
      <c r="S291" s="518" t="s">
        <v>237</v>
      </c>
      <c r="T291" s="518"/>
      <c r="U291" s="649"/>
      <c r="V291" s="512">
        <v>38745.0</v>
      </c>
    </row>
    <row r="292">
      <c r="A292" s="517">
        <f t="shared" si="1"/>
        <v>291</v>
      </c>
      <c r="B292" s="510" t="s">
        <v>23852</v>
      </c>
      <c r="C292" s="518" t="s">
        <v>23853</v>
      </c>
      <c r="D292" s="518" t="s">
        <v>23863</v>
      </c>
      <c r="E292" s="518" t="s">
        <v>23855</v>
      </c>
      <c r="F292" s="518" t="s">
        <v>23856</v>
      </c>
      <c r="G292" s="518" t="s">
        <v>23864</v>
      </c>
      <c r="H292" s="518" t="s">
        <v>23865</v>
      </c>
      <c r="I292" s="859" t="s">
        <v>23866</v>
      </c>
      <c r="J292" s="518" t="s">
        <v>23867</v>
      </c>
      <c r="K292" s="866" t="s">
        <v>23868</v>
      </c>
      <c r="L292" s="867">
        <v>0.0021296296296296298</v>
      </c>
      <c r="M292" s="865" t="s">
        <v>23869</v>
      </c>
      <c r="N292" s="618" t="s">
        <v>21686</v>
      </c>
      <c r="O292" s="518" t="s">
        <v>14441</v>
      </c>
      <c r="P292" s="518" t="s">
        <v>78</v>
      </c>
      <c r="Q292" s="518" t="s">
        <v>13907</v>
      </c>
      <c r="R292" s="518"/>
      <c r="S292" s="518" t="s">
        <v>237</v>
      </c>
      <c r="T292" s="518"/>
      <c r="U292" s="618"/>
      <c r="V292" s="520">
        <v>38220.0</v>
      </c>
    </row>
    <row r="293">
      <c r="A293" s="517">
        <f t="shared" si="1"/>
        <v>292</v>
      </c>
      <c r="B293" s="510" t="s">
        <v>23852</v>
      </c>
      <c r="C293" s="518" t="s">
        <v>23853</v>
      </c>
      <c r="D293" s="518" t="s">
        <v>23870</v>
      </c>
      <c r="E293" s="518" t="s">
        <v>23855</v>
      </c>
      <c r="F293" s="518" t="s">
        <v>23856</v>
      </c>
      <c r="G293" s="518" t="s">
        <v>23871</v>
      </c>
      <c r="H293" s="518" t="s">
        <v>23872</v>
      </c>
      <c r="I293" s="859" t="s">
        <v>23873</v>
      </c>
      <c r="J293" s="518" t="s">
        <v>23874</v>
      </c>
      <c r="K293" s="863" t="s">
        <v>23875</v>
      </c>
      <c r="L293" s="864">
        <v>0.0013078703703703703</v>
      </c>
      <c r="M293" s="865" t="s">
        <v>23876</v>
      </c>
      <c r="N293" s="618" t="s">
        <v>21686</v>
      </c>
      <c r="O293" s="518" t="s">
        <v>14441</v>
      </c>
      <c r="P293" s="518" t="s">
        <v>78</v>
      </c>
      <c r="Q293" s="518" t="s">
        <v>13907</v>
      </c>
      <c r="R293" s="518"/>
      <c r="S293" s="518" t="s">
        <v>237</v>
      </c>
      <c r="T293" s="518"/>
      <c r="U293" s="618"/>
      <c r="V293" s="520">
        <v>38221.0</v>
      </c>
    </row>
    <row r="294">
      <c r="A294" s="517">
        <f t="shared" si="1"/>
        <v>293</v>
      </c>
      <c r="B294" s="510" t="s">
        <v>23852</v>
      </c>
      <c r="C294" s="518" t="s">
        <v>23853</v>
      </c>
      <c r="D294" s="518" t="s">
        <v>23877</v>
      </c>
      <c r="E294" s="518" t="s">
        <v>23855</v>
      </c>
      <c r="F294" s="518" t="s">
        <v>23856</v>
      </c>
      <c r="G294" s="518" t="s">
        <v>23878</v>
      </c>
      <c r="H294" s="518" t="s">
        <v>23879</v>
      </c>
      <c r="I294" s="859" t="s">
        <v>23880</v>
      </c>
      <c r="J294" s="518" t="s">
        <v>23881</v>
      </c>
      <c r="K294" s="866" t="s">
        <v>23882</v>
      </c>
      <c r="L294" s="867">
        <v>0.0010416666666666667</v>
      </c>
      <c r="M294" s="865" t="s">
        <v>23883</v>
      </c>
      <c r="N294" s="618" t="s">
        <v>21686</v>
      </c>
      <c r="O294" s="518" t="s">
        <v>14441</v>
      </c>
      <c r="P294" s="518" t="s">
        <v>78</v>
      </c>
      <c r="Q294" s="518" t="s">
        <v>13907</v>
      </c>
      <c r="R294" s="518"/>
      <c r="S294" s="518" t="s">
        <v>237</v>
      </c>
      <c r="T294" s="518"/>
      <c r="U294" s="618"/>
      <c r="V294" s="520">
        <v>38748.0</v>
      </c>
    </row>
    <row r="295">
      <c r="A295" s="517">
        <f t="shared" si="1"/>
        <v>294</v>
      </c>
      <c r="B295" s="510" t="s">
        <v>23852</v>
      </c>
      <c r="C295" s="518" t="s">
        <v>23853</v>
      </c>
      <c r="D295" s="518" t="s">
        <v>23884</v>
      </c>
      <c r="E295" s="518" t="s">
        <v>23855</v>
      </c>
      <c r="F295" s="518" t="s">
        <v>23856</v>
      </c>
      <c r="G295" s="518" t="s">
        <v>23885</v>
      </c>
      <c r="H295" s="518" t="s">
        <v>23886</v>
      </c>
      <c r="I295" s="859" t="s">
        <v>23887</v>
      </c>
      <c r="J295" s="518" t="s">
        <v>23888</v>
      </c>
      <c r="K295" s="863" t="s">
        <v>23889</v>
      </c>
      <c r="L295" s="864">
        <v>0.001585648148148148</v>
      </c>
      <c r="M295" s="865" t="s">
        <v>23890</v>
      </c>
      <c r="N295" s="618" t="s">
        <v>21686</v>
      </c>
      <c r="O295" s="518" t="s">
        <v>14441</v>
      </c>
      <c r="P295" s="518" t="s">
        <v>78</v>
      </c>
      <c r="Q295" s="518" t="s">
        <v>13907</v>
      </c>
      <c r="R295" s="518"/>
      <c r="S295" s="518" t="s">
        <v>237</v>
      </c>
      <c r="T295" s="518"/>
      <c r="U295" s="618"/>
      <c r="V295" s="520">
        <v>38749.0</v>
      </c>
    </row>
    <row r="296">
      <c r="A296" s="527">
        <f t="shared" si="1"/>
        <v>295</v>
      </c>
      <c r="B296" s="596" t="s">
        <v>23852</v>
      </c>
      <c r="C296" s="528" t="s">
        <v>23853</v>
      </c>
      <c r="D296" s="528" t="s">
        <v>23891</v>
      </c>
      <c r="E296" s="528" t="s">
        <v>23855</v>
      </c>
      <c r="F296" s="528" t="s">
        <v>23856</v>
      </c>
      <c r="G296" s="528" t="s">
        <v>23892</v>
      </c>
      <c r="H296" s="528" t="s">
        <v>23893</v>
      </c>
      <c r="I296" s="859" t="s">
        <v>23894</v>
      </c>
      <c r="J296" s="528" t="s">
        <v>23895</v>
      </c>
      <c r="K296" s="870" t="s">
        <v>23896</v>
      </c>
      <c r="L296" s="871">
        <v>0.0036342592592592594</v>
      </c>
      <c r="M296" s="872" t="s">
        <v>23897</v>
      </c>
      <c r="N296" s="664" t="s">
        <v>21686</v>
      </c>
      <c r="O296" s="518" t="s">
        <v>14441</v>
      </c>
      <c r="P296" s="518" t="s">
        <v>78</v>
      </c>
      <c r="Q296" s="518" t="s">
        <v>13907</v>
      </c>
      <c r="R296" s="518"/>
      <c r="S296" s="518" t="s">
        <v>237</v>
      </c>
      <c r="T296" s="518"/>
      <c r="U296" s="665"/>
      <c r="V296" s="531">
        <v>38750.0</v>
      </c>
    </row>
    <row r="297">
      <c r="A297" s="556">
        <f t="shared" si="1"/>
        <v>296</v>
      </c>
      <c r="B297" s="557" t="s">
        <v>23852</v>
      </c>
      <c r="C297" s="557" t="s">
        <v>23898</v>
      </c>
      <c r="D297" s="557" t="s">
        <v>23899</v>
      </c>
      <c r="E297" s="557" t="s">
        <v>23855</v>
      </c>
      <c r="F297" s="557" t="s">
        <v>23900</v>
      </c>
      <c r="G297" s="557" t="s">
        <v>23901</v>
      </c>
      <c r="H297" s="557" t="s">
        <v>23902</v>
      </c>
      <c r="I297" s="859" t="s">
        <v>23903</v>
      </c>
      <c r="J297" s="557" t="s">
        <v>23904</v>
      </c>
      <c r="K297" s="902" t="s">
        <v>23905</v>
      </c>
      <c r="L297" s="903">
        <v>0.0017013888888888888</v>
      </c>
      <c r="M297" s="904" t="s">
        <v>23906</v>
      </c>
      <c r="N297" s="690" t="s">
        <v>21686</v>
      </c>
      <c r="O297" s="518" t="s">
        <v>14441</v>
      </c>
      <c r="P297" s="541" t="s">
        <v>78</v>
      </c>
      <c r="Q297" s="518" t="s">
        <v>13907</v>
      </c>
      <c r="R297" s="541"/>
      <c r="S297" s="518" t="s">
        <v>237</v>
      </c>
      <c r="T297" s="541"/>
      <c r="U297" s="690"/>
      <c r="V297" s="558">
        <v>38735.0</v>
      </c>
    </row>
    <row r="298">
      <c r="A298" s="517">
        <f t="shared" si="1"/>
        <v>297</v>
      </c>
      <c r="B298" s="510" t="s">
        <v>23852</v>
      </c>
      <c r="C298" s="518" t="s">
        <v>23898</v>
      </c>
      <c r="D298" s="518" t="s">
        <v>23907</v>
      </c>
      <c r="E298" s="518" t="s">
        <v>23855</v>
      </c>
      <c r="F298" s="518" t="s">
        <v>23900</v>
      </c>
      <c r="G298" s="518" t="s">
        <v>23908</v>
      </c>
      <c r="H298" s="518" t="s">
        <v>23909</v>
      </c>
      <c r="I298" s="859" t="s">
        <v>23910</v>
      </c>
      <c r="J298" s="518" t="s">
        <v>23911</v>
      </c>
      <c r="K298" s="866" t="s">
        <v>23912</v>
      </c>
      <c r="L298" s="867">
        <v>0.0022337962962962962</v>
      </c>
      <c r="M298" s="865" t="s">
        <v>23913</v>
      </c>
      <c r="N298" s="618" t="s">
        <v>21686</v>
      </c>
      <c r="O298" s="518" t="s">
        <v>14441</v>
      </c>
      <c r="P298" s="518" t="s">
        <v>78</v>
      </c>
      <c r="Q298" s="518" t="s">
        <v>13907</v>
      </c>
      <c r="R298" s="518"/>
      <c r="S298" s="518" t="s">
        <v>237</v>
      </c>
      <c r="T298" s="518"/>
      <c r="U298" s="618"/>
      <c r="V298" s="520">
        <v>38736.0</v>
      </c>
    </row>
    <row r="299">
      <c r="A299" s="517">
        <f t="shared" si="1"/>
        <v>298</v>
      </c>
      <c r="B299" s="510" t="s">
        <v>23852</v>
      </c>
      <c r="C299" s="518" t="s">
        <v>23898</v>
      </c>
      <c r="D299" s="518" t="s">
        <v>23914</v>
      </c>
      <c r="E299" s="518" t="s">
        <v>23855</v>
      </c>
      <c r="F299" s="518" t="s">
        <v>23900</v>
      </c>
      <c r="G299" s="518" t="s">
        <v>23915</v>
      </c>
      <c r="H299" s="518" t="s">
        <v>23916</v>
      </c>
      <c r="I299" s="859" t="s">
        <v>23917</v>
      </c>
      <c r="J299" s="518" t="s">
        <v>23918</v>
      </c>
      <c r="K299" s="866" t="s">
        <v>23919</v>
      </c>
      <c r="L299" s="867">
        <v>0.003125</v>
      </c>
      <c r="M299" s="865" t="s">
        <v>23920</v>
      </c>
      <c r="N299" s="618" t="s">
        <v>21686</v>
      </c>
      <c r="O299" s="518" t="s">
        <v>14441</v>
      </c>
      <c r="P299" s="518" t="s">
        <v>78</v>
      </c>
      <c r="Q299" s="518" t="s">
        <v>13907</v>
      </c>
      <c r="R299" s="518"/>
      <c r="S299" s="518" t="s">
        <v>237</v>
      </c>
      <c r="T299" s="518"/>
      <c r="U299" s="618"/>
      <c r="V299" s="520">
        <v>38738.0</v>
      </c>
    </row>
    <row r="300">
      <c r="A300" s="517">
        <f t="shared" si="1"/>
        <v>299</v>
      </c>
      <c r="B300" s="510" t="s">
        <v>23852</v>
      </c>
      <c r="C300" s="518" t="s">
        <v>23898</v>
      </c>
      <c r="D300" s="518" t="s">
        <v>23921</v>
      </c>
      <c r="E300" s="518" t="s">
        <v>23855</v>
      </c>
      <c r="F300" s="518" t="s">
        <v>23900</v>
      </c>
      <c r="G300" s="518" t="s">
        <v>23922</v>
      </c>
      <c r="H300" s="518" t="s">
        <v>23923</v>
      </c>
      <c r="I300" s="859" t="s">
        <v>23924</v>
      </c>
      <c r="J300" s="518" t="s">
        <v>23925</v>
      </c>
      <c r="K300" s="866" t="s">
        <v>23926</v>
      </c>
      <c r="L300" s="867">
        <v>0.0016666666666666668</v>
      </c>
      <c r="M300" s="865" t="s">
        <v>23927</v>
      </c>
      <c r="N300" s="618" t="s">
        <v>21686</v>
      </c>
      <c r="O300" s="518" t="s">
        <v>14441</v>
      </c>
      <c r="P300" s="518" t="s">
        <v>78</v>
      </c>
      <c r="Q300" s="518" t="s">
        <v>13907</v>
      </c>
      <c r="R300" s="518"/>
      <c r="S300" s="518" t="s">
        <v>237</v>
      </c>
      <c r="T300" s="518"/>
      <c r="U300" s="618"/>
      <c r="V300" s="520">
        <v>38739.0</v>
      </c>
    </row>
    <row r="301">
      <c r="A301" s="517">
        <f t="shared" si="1"/>
        <v>300</v>
      </c>
      <c r="B301" s="510" t="s">
        <v>23852</v>
      </c>
      <c r="C301" s="518" t="s">
        <v>23898</v>
      </c>
      <c r="D301" s="518" t="s">
        <v>23928</v>
      </c>
      <c r="E301" s="518" t="s">
        <v>23855</v>
      </c>
      <c r="F301" s="518" t="s">
        <v>23900</v>
      </c>
      <c r="G301" s="518" t="s">
        <v>23929</v>
      </c>
      <c r="H301" s="518" t="s">
        <v>23930</v>
      </c>
      <c r="I301" s="859" t="s">
        <v>23931</v>
      </c>
      <c r="J301" s="518" t="s">
        <v>23932</v>
      </c>
      <c r="K301" s="866" t="s">
        <v>23933</v>
      </c>
      <c r="L301" s="867">
        <v>0.003969907407407407</v>
      </c>
      <c r="M301" s="865" t="s">
        <v>23934</v>
      </c>
      <c r="N301" s="618" t="s">
        <v>21686</v>
      </c>
      <c r="O301" s="518" t="s">
        <v>14441</v>
      </c>
      <c r="P301" s="518" t="s">
        <v>78</v>
      </c>
      <c r="Q301" s="518" t="s">
        <v>13907</v>
      </c>
      <c r="R301" s="518"/>
      <c r="S301" s="518" t="s">
        <v>237</v>
      </c>
      <c r="T301" s="518"/>
      <c r="U301" s="618"/>
      <c r="V301" s="520">
        <v>38740.0</v>
      </c>
    </row>
    <row r="302">
      <c r="A302" s="517">
        <f t="shared" si="1"/>
        <v>301</v>
      </c>
      <c r="B302" s="510" t="s">
        <v>23852</v>
      </c>
      <c r="C302" s="518" t="s">
        <v>23898</v>
      </c>
      <c r="D302" s="518" t="s">
        <v>23935</v>
      </c>
      <c r="E302" s="518" t="s">
        <v>23855</v>
      </c>
      <c r="F302" s="518" t="s">
        <v>23900</v>
      </c>
      <c r="G302" s="518" t="s">
        <v>23936</v>
      </c>
      <c r="H302" s="518" t="s">
        <v>23937</v>
      </c>
      <c r="I302" s="859" t="s">
        <v>23938</v>
      </c>
      <c r="J302" s="518" t="s">
        <v>23939</v>
      </c>
      <c r="K302" s="866" t="s">
        <v>23940</v>
      </c>
      <c r="L302" s="867">
        <v>0.0025578703703703705</v>
      </c>
      <c r="M302" s="865" t="s">
        <v>23941</v>
      </c>
      <c r="N302" s="618" t="s">
        <v>21686</v>
      </c>
      <c r="O302" s="518" t="s">
        <v>14441</v>
      </c>
      <c r="P302" s="518" t="s">
        <v>78</v>
      </c>
      <c r="Q302" s="518" t="s">
        <v>13907</v>
      </c>
      <c r="R302" s="518"/>
      <c r="S302" s="518" t="s">
        <v>237</v>
      </c>
      <c r="T302" s="518"/>
      <c r="U302" s="618"/>
      <c r="V302" s="520">
        <v>38741.0</v>
      </c>
    </row>
    <row r="303">
      <c r="A303" s="527">
        <f t="shared" si="1"/>
        <v>302</v>
      </c>
      <c r="B303" s="596" t="s">
        <v>23852</v>
      </c>
      <c r="C303" s="528" t="s">
        <v>23898</v>
      </c>
      <c r="D303" s="528" t="s">
        <v>23942</v>
      </c>
      <c r="E303" s="528" t="s">
        <v>23855</v>
      </c>
      <c r="F303" s="528" t="s">
        <v>23900</v>
      </c>
      <c r="G303" s="528" t="s">
        <v>23943</v>
      </c>
      <c r="H303" s="899" t="s">
        <v>23944</v>
      </c>
      <c r="I303" s="859" t="s">
        <v>23945</v>
      </c>
      <c r="J303" s="899" t="s">
        <v>23946</v>
      </c>
      <c r="K303" s="884" t="s">
        <v>23947</v>
      </c>
      <c r="L303" s="885">
        <v>0.0017824074074074075</v>
      </c>
      <c r="M303" s="900" t="s">
        <v>23948</v>
      </c>
      <c r="N303" s="664" t="s">
        <v>21686</v>
      </c>
      <c r="O303" s="518" t="s">
        <v>14441</v>
      </c>
      <c r="P303" s="518" t="s">
        <v>78</v>
      </c>
      <c r="Q303" s="518" t="s">
        <v>13907</v>
      </c>
      <c r="R303" s="518"/>
      <c r="S303" s="518" t="s">
        <v>237</v>
      </c>
      <c r="T303" s="518"/>
      <c r="U303" s="665"/>
      <c r="V303" s="531">
        <v>38744.0</v>
      </c>
    </row>
    <row r="304">
      <c r="A304" s="537">
        <f t="shared" si="1"/>
        <v>303</v>
      </c>
      <c r="B304" s="510" t="s">
        <v>23949</v>
      </c>
      <c r="C304" s="510" t="s">
        <v>23950</v>
      </c>
      <c r="D304" s="510" t="s">
        <v>23951</v>
      </c>
      <c r="E304" s="510" t="s">
        <v>23952</v>
      </c>
      <c r="F304" s="510" t="s">
        <v>23953</v>
      </c>
      <c r="G304" s="510" t="s">
        <v>23954</v>
      </c>
      <c r="H304" s="510" t="s">
        <v>23955</v>
      </c>
      <c r="I304" s="859" t="s">
        <v>23956</v>
      </c>
      <c r="J304" s="510" t="s">
        <v>23957</v>
      </c>
      <c r="K304" s="874" t="s">
        <v>23958</v>
      </c>
      <c r="L304" s="875">
        <v>0.001724537037037037</v>
      </c>
      <c r="M304" s="862" t="s">
        <v>23959</v>
      </c>
      <c r="N304" s="649" t="s">
        <v>21686</v>
      </c>
      <c r="O304" s="518" t="s">
        <v>14441</v>
      </c>
      <c r="P304" s="518" t="s">
        <v>78</v>
      </c>
      <c r="Q304" s="518" t="s">
        <v>13907</v>
      </c>
      <c r="R304" s="518"/>
      <c r="S304" s="518" t="s">
        <v>237</v>
      </c>
      <c r="T304" s="518"/>
      <c r="U304" s="649"/>
      <c r="V304" s="512">
        <v>38751.0</v>
      </c>
    </row>
    <row r="305">
      <c r="A305" s="517">
        <f t="shared" si="1"/>
        <v>304</v>
      </c>
      <c r="B305" s="510" t="s">
        <v>23949</v>
      </c>
      <c r="C305" s="518" t="s">
        <v>23950</v>
      </c>
      <c r="D305" s="518" t="s">
        <v>23960</v>
      </c>
      <c r="E305" s="518" t="s">
        <v>23952</v>
      </c>
      <c r="F305" s="518" t="s">
        <v>23953</v>
      </c>
      <c r="G305" s="518" t="s">
        <v>23961</v>
      </c>
      <c r="H305" s="518" t="s">
        <v>23962</v>
      </c>
      <c r="I305" s="859" t="s">
        <v>23963</v>
      </c>
      <c r="J305" s="518" t="s">
        <v>23964</v>
      </c>
      <c r="K305" s="866" t="s">
        <v>23965</v>
      </c>
      <c r="L305" s="867">
        <v>0.0029745370370370373</v>
      </c>
      <c r="M305" s="865" t="s">
        <v>23966</v>
      </c>
      <c r="N305" s="618" t="s">
        <v>21686</v>
      </c>
      <c r="O305" s="518" t="s">
        <v>14441</v>
      </c>
      <c r="P305" s="518" t="s">
        <v>78</v>
      </c>
      <c r="Q305" s="518" t="s">
        <v>13907</v>
      </c>
      <c r="R305" s="518"/>
      <c r="S305" s="518" t="s">
        <v>237</v>
      </c>
      <c r="T305" s="518"/>
      <c r="U305" s="618"/>
      <c r="V305" s="520">
        <v>38753.0</v>
      </c>
    </row>
    <row r="306">
      <c r="A306" s="517">
        <f t="shared" si="1"/>
        <v>305</v>
      </c>
      <c r="B306" s="510" t="s">
        <v>23949</v>
      </c>
      <c r="C306" s="518" t="s">
        <v>23950</v>
      </c>
      <c r="D306" s="518" t="s">
        <v>23967</v>
      </c>
      <c r="E306" s="518" t="s">
        <v>23952</v>
      </c>
      <c r="F306" s="518" t="s">
        <v>23953</v>
      </c>
      <c r="G306" s="518" t="s">
        <v>23968</v>
      </c>
      <c r="H306" s="518" t="s">
        <v>23969</v>
      </c>
      <c r="I306" s="859" t="s">
        <v>23970</v>
      </c>
      <c r="J306" s="518" t="s">
        <v>23971</v>
      </c>
      <c r="K306" s="866" t="s">
        <v>23972</v>
      </c>
      <c r="L306" s="867">
        <v>0.002916666666666667</v>
      </c>
      <c r="M306" s="865" t="s">
        <v>23973</v>
      </c>
      <c r="N306" s="618" t="s">
        <v>21686</v>
      </c>
      <c r="O306" s="518" t="s">
        <v>14441</v>
      </c>
      <c r="P306" s="518" t="s">
        <v>78</v>
      </c>
      <c r="Q306" s="518" t="s">
        <v>13907</v>
      </c>
      <c r="R306" s="518"/>
      <c r="S306" s="518" t="s">
        <v>237</v>
      </c>
      <c r="T306" s="518"/>
      <c r="U306" s="618"/>
      <c r="V306" s="520">
        <v>38754.0</v>
      </c>
    </row>
    <row r="307">
      <c r="A307" s="517">
        <f t="shared" si="1"/>
        <v>306</v>
      </c>
      <c r="B307" s="510" t="s">
        <v>23949</v>
      </c>
      <c r="C307" s="518" t="s">
        <v>23950</v>
      </c>
      <c r="D307" s="518" t="s">
        <v>23974</v>
      </c>
      <c r="E307" s="518" t="s">
        <v>23952</v>
      </c>
      <c r="F307" s="518" t="s">
        <v>23953</v>
      </c>
      <c r="G307" s="518" t="s">
        <v>23975</v>
      </c>
      <c r="H307" s="518" t="s">
        <v>23976</v>
      </c>
      <c r="I307" s="859" t="s">
        <v>23977</v>
      </c>
      <c r="J307" s="518" t="s">
        <v>23978</v>
      </c>
      <c r="K307" s="866" t="s">
        <v>23979</v>
      </c>
      <c r="L307" s="867">
        <v>0.0019212962962962964</v>
      </c>
      <c r="M307" s="865" t="s">
        <v>23980</v>
      </c>
      <c r="N307" s="618" t="s">
        <v>21686</v>
      </c>
      <c r="O307" s="518" t="s">
        <v>14441</v>
      </c>
      <c r="P307" s="518" t="s">
        <v>78</v>
      </c>
      <c r="Q307" s="518" t="s">
        <v>13907</v>
      </c>
      <c r="R307" s="518"/>
      <c r="S307" s="518" t="s">
        <v>237</v>
      </c>
      <c r="T307" s="518"/>
      <c r="U307" s="618"/>
      <c r="V307" s="520">
        <v>38755.0</v>
      </c>
    </row>
    <row r="308">
      <c r="A308" s="517">
        <f t="shared" si="1"/>
        <v>307</v>
      </c>
      <c r="B308" s="510" t="s">
        <v>23949</v>
      </c>
      <c r="C308" s="518" t="s">
        <v>23950</v>
      </c>
      <c r="D308" s="518" t="s">
        <v>23981</v>
      </c>
      <c r="E308" s="518" t="s">
        <v>23952</v>
      </c>
      <c r="F308" s="518" t="s">
        <v>23953</v>
      </c>
      <c r="G308" s="518" t="s">
        <v>23982</v>
      </c>
      <c r="H308" s="518" t="s">
        <v>23983</v>
      </c>
      <c r="I308" s="859" t="s">
        <v>23984</v>
      </c>
      <c r="J308" s="518" t="s">
        <v>23985</v>
      </c>
      <c r="K308" s="866" t="s">
        <v>23986</v>
      </c>
      <c r="L308" s="867">
        <v>0.002534722222222222</v>
      </c>
      <c r="M308" s="865" t="s">
        <v>23987</v>
      </c>
      <c r="N308" s="618" t="s">
        <v>21686</v>
      </c>
      <c r="O308" s="518" t="s">
        <v>14441</v>
      </c>
      <c r="P308" s="518" t="s">
        <v>78</v>
      </c>
      <c r="Q308" s="518" t="s">
        <v>13907</v>
      </c>
      <c r="R308" s="518"/>
      <c r="S308" s="518" t="s">
        <v>237</v>
      </c>
      <c r="T308" s="518"/>
      <c r="U308" s="618"/>
      <c r="V308" s="520">
        <v>38756.0</v>
      </c>
    </row>
    <row r="309">
      <c r="A309" s="517">
        <f t="shared" si="1"/>
        <v>308</v>
      </c>
      <c r="B309" s="510" t="s">
        <v>23949</v>
      </c>
      <c r="C309" s="518" t="s">
        <v>23950</v>
      </c>
      <c r="D309" s="518" t="s">
        <v>23988</v>
      </c>
      <c r="E309" s="518" t="s">
        <v>23952</v>
      </c>
      <c r="F309" s="518" t="s">
        <v>23953</v>
      </c>
      <c r="G309" s="518" t="s">
        <v>23989</v>
      </c>
      <c r="H309" s="518" t="s">
        <v>23990</v>
      </c>
      <c r="I309" s="859" t="s">
        <v>23991</v>
      </c>
      <c r="J309" s="518" t="s">
        <v>23992</v>
      </c>
      <c r="K309" s="866" t="s">
        <v>23993</v>
      </c>
      <c r="L309" s="867">
        <v>0.0017476851851851852</v>
      </c>
      <c r="M309" s="865" t="s">
        <v>23994</v>
      </c>
      <c r="N309" s="618" t="s">
        <v>21686</v>
      </c>
      <c r="O309" s="518" t="s">
        <v>14441</v>
      </c>
      <c r="P309" s="518" t="s">
        <v>78</v>
      </c>
      <c r="Q309" s="518" t="s">
        <v>13907</v>
      </c>
      <c r="R309" s="518"/>
      <c r="S309" s="518" t="s">
        <v>237</v>
      </c>
      <c r="T309" s="518"/>
      <c r="U309" s="618"/>
      <c r="V309" s="520">
        <v>38765.0</v>
      </c>
    </row>
    <row r="310">
      <c r="A310" s="527">
        <f t="shared" si="1"/>
        <v>309</v>
      </c>
      <c r="B310" s="596" t="s">
        <v>23949</v>
      </c>
      <c r="C310" s="528" t="s">
        <v>23950</v>
      </c>
      <c r="D310" s="528" t="s">
        <v>23995</v>
      </c>
      <c r="E310" s="528" t="s">
        <v>23952</v>
      </c>
      <c r="F310" s="528" t="s">
        <v>23953</v>
      </c>
      <c r="G310" s="528" t="s">
        <v>23996</v>
      </c>
      <c r="H310" s="528" t="s">
        <v>23997</v>
      </c>
      <c r="I310" s="859" t="s">
        <v>23998</v>
      </c>
      <c r="J310" s="528" t="s">
        <v>23992</v>
      </c>
      <c r="K310" s="884" t="s">
        <v>23993</v>
      </c>
      <c r="L310" s="885">
        <v>0.0017476851851851852</v>
      </c>
      <c r="M310" s="872" t="s">
        <v>23999</v>
      </c>
      <c r="N310" s="664" t="s">
        <v>21686</v>
      </c>
      <c r="O310" s="518" t="s">
        <v>14441</v>
      </c>
      <c r="P310" s="518" t="s">
        <v>78</v>
      </c>
      <c r="Q310" s="518" t="s">
        <v>13907</v>
      </c>
      <c r="R310" s="518"/>
      <c r="S310" s="518" t="s">
        <v>237</v>
      </c>
      <c r="T310" s="518"/>
      <c r="U310" s="665" t="s">
        <v>24000</v>
      </c>
      <c r="V310" s="531">
        <v>38766.0</v>
      </c>
    </row>
    <row r="311">
      <c r="A311" s="537">
        <f t="shared" si="1"/>
        <v>310</v>
      </c>
      <c r="B311" s="510" t="s">
        <v>23949</v>
      </c>
      <c r="C311" s="510" t="s">
        <v>24001</v>
      </c>
      <c r="D311" s="510" t="s">
        <v>24002</v>
      </c>
      <c r="E311" s="510" t="s">
        <v>23952</v>
      </c>
      <c r="F311" s="510" t="s">
        <v>24003</v>
      </c>
      <c r="G311" s="510" t="s">
        <v>24004</v>
      </c>
      <c r="H311" s="510" t="s">
        <v>24005</v>
      </c>
      <c r="I311" s="859" t="s">
        <v>24006</v>
      </c>
      <c r="J311" s="510" t="s">
        <v>24007</v>
      </c>
      <c r="K311" s="874" t="s">
        <v>24008</v>
      </c>
      <c r="L311" s="875">
        <v>0.002384259259259259</v>
      </c>
      <c r="M311" s="862" t="s">
        <v>24009</v>
      </c>
      <c r="N311" s="649" t="s">
        <v>21686</v>
      </c>
      <c r="O311" s="518" t="s">
        <v>14441</v>
      </c>
      <c r="P311" s="518" t="s">
        <v>78</v>
      </c>
      <c r="Q311" s="518" t="s">
        <v>13907</v>
      </c>
      <c r="R311" s="518"/>
      <c r="S311" s="518" t="s">
        <v>237</v>
      </c>
      <c r="T311" s="518"/>
      <c r="U311" s="649"/>
      <c r="V311" s="512">
        <v>38767.0</v>
      </c>
    </row>
    <row r="312">
      <c r="A312" s="517">
        <f t="shared" si="1"/>
        <v>311</v>
      </c>
      <c r="B312" s="510" t="s">
        <v>23949</v>
      </c>
      <c r="C312" s="518" t="s">
        <v>24001</v>
      </c>
      <c r="D312" s="518" t="s">
        <v>24001</v>
      </c>
      <c r="E312" s="518" t="s">
        <v>23952</v>
      </c>
      <c r="F312" s="518" t="s">
        <v>24003</v>
      </c>
      <c r="G312" s="518" t="s">
        <v>24003</v>
      </c>
      <c r="H312" s="518" t="s">
        <v>24010</v>
      </c>
      <c r="I312" s="859" t="s">
        <v>24011</v>
      </c>
      <c r="J312" s="518" t="s">
        <v>24012</v>
      </c>
      <c r="K312" s="866" t="s">
        <v>24013</v>
      </c>
      <c r="L312" s="867">
        <v>0.002013888888888889</v>
      </c>
      <c r="M312" s="865" t="s">
        <v>24014</v>
      </c>
      <c r="N312" s="618" t="s">
        <v>21686</v>
      </c>
      <c r="O312" s="518" t="s">
        <v>14441</v>
      </c>
      <c r="P312" s="518" t="s">
        <v>78</v>
      </c>
      <c r="Q312" s="518" t="s">
        <v>13907</v>
      </c>
      <c r="R312" s="518"/>
      <c r="S312" s="518" t="s">
        <v>237</v>
      </c>
      <c r="T312" s="518"/>
      <c r="U312" s="618"/>
      <c r="V312" s="520">
        <v>38768.0</v>
      </c>
    </row>
    <row r="313">
      <c r="A313" s="527">
        <f t="shared" si="1"/>
        <v>312</v>
      </c>
      <c r="B313" s="596" t="s">
        <v>23949</v>
      </c>
      <c r="C313" s="528" t="s">
        <v>24001</v>
      </c>
      <c r="D313" s="528" t="s">
        <v>24015</v>
      </c>
      <c r="E313" s="528" t="s">
        <v>23952</v>
      </c>
      <c r="F313" s="528" t="s">
        <v>24003</v>
      </c>
      <c r="G313" s="528" t="s">
        <v>24016</v>
      </c>
      <c r="H313" s="528" t="s">
        <v>24017</v>
      </c>
      <c r="I313" s="859" t="s">
        <v>24018</v>
      </c>
      <c r="J313" s="528" t="s">
        <v>24019</v>
      </c>
      <c r="K313" s="870" t="s">
        <v>24020</v>
      </c>
      <c r="L313" s="871">
        <v>0.0020833333333333333</v>
      </c>
      <c r="M313" s="872" t="s">
        <v>24021</v>
      </c>
      <c r="N313" s="664" t="s">
        <v>21686</v>
      </c>
      <c r="O313" s="518" t="s">
        <v>14441</v>
      </c>
      <c r="P313" s="518" t="s">
        <v>78</v>
      </c>
      <c r="Q313" s="518" t="s">
        <v>13907</v>
      </c>
      <c r="R313" s="518"/>
      <c r="S313" s="518" t="s">
        <v>237</v>
      </c>
      <c r="T313" s="518"/>
      <c r="U313" s="665"/>
      <c r="V313" s="531">
        <v>38769.0</v>
      </c>
    </row>
    <row r="314">
      <c r="A314" s="537">
        <f t="shared" si="1"/>
        <v>313</v>
      </c>
      <c r="B314" s="510" t="s">
        <v>24022</v>
      </c>
      <c r="C314" s="510" t="s">
        <v>24023</v>
      </c>
      <c r="D314" s="510" t="s">
        <v>24024</v>
      </c>
      <c r="E314" s="510" t="s">
        <v>24025</v>
      </c>
      <c r="F314" s="510" t="s">
        <v>24025</v>
      </c>
      <c r="G314" s="510" t="s">
        <v>24026</v>
      </c>
      <c r="H314" s="510" t="s">
        <v>24027</v>
      </c>
      <c r="I314" s="859" t="s">
        <v>24028</v>
      </c>
      <c r="J314" s="510" t="s">
        <v>24029</v>
      </c>
      <c r="K314" s="874" t="s">
        <v>24030</v>
      </c>
      <c r="L314" s="875">
        <v>0.0016550925925925926</v>
      </c>
      <c r="M314" s="862" t="s">
        <v>24031</v>
      </c>
      <c r="N314" s="649" t="s">
        <v>21686</v>
      </c>
      <c r="O314" s="518" t="s">
        <v>14441</v>
      </c>
      <c r="P314" s="518" t="s">
        <v>78</v>
      </c>
      <c r="Q314" s="518" t="s">
        <v>13907</v>
      </c>
      <c r="R314" s="518"/>
      <c r="S314" s="518" t="s">
        <v>237</v>
      </c>
      <c r="T314" s="518"/>
      <c r="U314" s="649"/>
      <c r="V314" s="512">
        <v>38791.0</v>
      </c>
    </row>
    <row r="315">
      <c r="A315" s="517">
        <f t="shared" si="1"/>
        <v>314</v>
      </c>
      <c r="B315" s="510" t="s">
        <v>24022</v>
      </c>
      <c r="C315" s="518" t="s">
        <v>24023</v>
      </c>
      <c r="D315" s="518" t="s">
        <v>24032</v>
      </c>
      <c r="E315" s="518" t="s">
        <v>24025</v>
      </c>
      <c r="F315" s="518" t="s">
        <v>24025</v>
      </c>
      <c r="G315" s="518" t="s">
        <v>24033</v>
      </c>
      <c r="H315" s="518" t="s">
        <v>24034</v>
      </c>
      <c r="I315" s="859" t="s">
        <v>24035</v>
      </c>
      <c r="J315" s="518" t="s">
        <v>24036</v>
      </c>
      <c r="K315" s="866" t="s">
        <v>24037</v>
      </c>
      <c r="L315" s="867">
        <v>0.0014699074074074074</v>
      </c>
      <c r="M315" s="865" t="s">
        <v>24038</v>
      </c>
      <c r="N315" s="618" t="s">
        <v>21686</v>
      </c>
      <c r="O315" s="518" t="s">
        <v>14441</v>
      </c>
      <c r="P315" s="518" t="s">
        <v>78</v>
      </c>
      <c r="Q315" s="518" t="s">
        <v>13907</v>
      </c>
      <c r="R315" s="518"/>
      <c r="S315" s="518" t="s">
        <v>237</v>
      </c>
      <c r="T315" s="518"/>
      <c r="U315" s="618"/>
      <c r="V315" s="520">
        <v>38792.0</v>
      </c>
    </row>
    <row r="316">
      <c r="A316" s="517">
        <f t="shared" si="1"/>
        <v>315</v>
      </c>
      <c r="B316" s="510" t="s">
        <v>24022</v>
      </c>
      <c r="C316" s="518" t="s">
        <v>24023</v>
      </c>
      <c r="D316" s="518" t="s">
        <v>24039</v>
      </c>
      <c r="E316" s="518" t="s">
        <v>24025</v>
      </c>
      <c r="F316" s="518" t="s">
        <v>24025</v>
      </c>
      <c r="G316" s="518" t="s">
        <v>24040</v>
      </c>
      <c r="H316" s="518" t="s">
        <v>24041</v>
      </c>
      <c r="I316" s="859" t="s">
        <v>24042</v>
      </c>
      <c r="J316" s="518" t="s">
        <v>24043</v>
      </c>
      <c r="K316" s="866" t="s">
        <v>24044</v>
      </c>
      <c r="L316" s="867">
        <v>0.001400462962962963</v>
      </c>
      <c r="M316" s="865" t="s">
        <v>24045</v>
      </c>
      <c r="N316" s="618" t="s">
        <v>21686</v>
      </c>
      <c r="O316" s="518" t="s">
        <v>14441</v>
      </c>
      <c r="P316" s="518" t="s">
        <v>78</v>
      </c>
      <c r="Q316" s="518" t="s">
        <v>13907</v>
      </c>
      <c r="R316" s="518"/>
      <c r="S316" s="518" t="s">
        <v>237</v>
      </c>
      <c r="T316" s="518"/>
      <c r="U316" s="618"/>
      <c r="V316" s="520">
        <v>38793.0</v>
      </c>
    </row>
    <row r="317">
      <c r="A317" s="517">
        <f t="shared" si="1"/>
        <v>316</v>
      </c>
      <c r="B317" s="510" t="s">
        <v>24022</v>
      </c>
      <c r="C317" s="518" t="s">
        <v>24023</v>
      </c>
      <c r="D317" s="518" t="s">
        <v>24046</v>
      </c>
      <c r="E317" s="518" t="s">
        <v>24025</v>
      </c>
      <c r="F317" s="518" t="s">
        <v>24025</v>
      </c>
      <c r="G317" s="518" t="s">
        <v>24047</v>
      </c>
      <c r="H317" s="518" t="s">
        <v>24048</v>
      </c>
      <c r="I317" s="859" t="s">
        <v>24049</v>
      </c>
      <c r="J317" s="518" t="s">
        <v>24050</v>
      </c>
      <c r="K317" s="863" t="s">
        <v>24051</v>
      </c>
      <c r="L317" s="864">
        <v>0.0018287037037037037</v>
      </c>
      <c r="M317" s="865" t="s">
        <v>24052</v>
      </c>
      <c r="N317" s="618" t="s">
        <v>21686</v>
      </c>
      <c r="O317" s="518" t="s">
        <v>14441</v>
      </c>
      <c r="P317" s="518" t="s">
        <v>78</v>
      </c>
      <c r="Q317" s="518" t="s">
        <v>13907</v>
      </c>
      <c r="R317" s="518"/>
      <c r="S317" s="518" t="s">
        <v>237</v>
      </c>
      <c r="T317" s="518"/>
      <c r="U317" s="618"/>
      <c r="V317" s="520">
        <v>38794.0</v>
      </c>
    </row>
    <row r="318">
      <c r="A318" s="517">
        <f t="shared" si="1"/>
        <v>317</v>
      </c>
      <c r="B318" s="510" t="s">
        <v>24022</v>
      </c>
      <c r="C318" s="518" t="s">
        <v>24023</v>
      </c>
      <c r="D318" s="518" t="s">
        <v>24053</v>
      </c>
      <c r="E318" s="518" t="s">
        <v>24025</v>
      </c>
      <c r="F318" s="518" t="s">
        <v>24025</v>
      </c>
      <c r="G318" s="518" t="s">
        <v>24054</v>
      </c>
      <c r="H318" s="518" t="s">
        <v>24055</v>
      </c>
      <c r="I318" s="859" t="s">
        <v>24056</v>
      </c>
      <c r="J318" s="518" t="s">
        <v>24057</v>
      </c>
      <c r="K318" s="866" t="s">
        <v>24058</v>
      </c>
      <c r="L318" s="867">
        <v>0.0013078703703703703</v>
      </c>
      <c r="M318" s="865" t="s">
        <v>24059</v>
      </c>
      <c r="N318" s="618" t="s">
        <v>21686</v>
      </c>
      <c r="O318" s="518" t="s">
        <v>14441</v>
      </c>
      <c r="P318" s="518" t="s">
        <v>78</v>
      </c>
      <c r="Q318" s="518" t="s">
        <v>13907</v>
      </c>
      <c r="R318" s="518"/>
      <c r="S318" s="518" t="s">
        <v>237</v>
      </c>
      <c r="T318" s="518"/>
      <c r="U318" s="618"/>
      <c r="V318" s="520">
        <v>38795.0</v>
      </c>
    </row>
    <row r="319">
      <c r="A319" s="517">
        <f t="shared" si="1"/>
        <v>318</v>
      </c>
      <c r="B319" s="510" t="s">
        <v>24022</v>
      </c>
      <c r="C319" s="518" t="s">
        <v>24023</v>
      </c>
      <c r="D319" s="518" t="s">
        <v>24060</v>
      </c>
      <c r="E319" s="518" t="s">
        <v>24025</v>
      </c>
      <c r="F319" s="518" t="s">
        <v>24025</v>
      </c>
      <c r="G319" s="518" t="s">
        <v>24061</v>
      </c>
      <c r="H319" s="518" t="s">
        <v>24062</v>
      </c>
      <c r="I319" s="859" t="s">
        <v>24063</v>
      </c>
      <c r="J319" s="518" t="s">
        <v>24064</v>
      </c>
      <c r="K319" s="863" t="s">
        <v>24065</v>
      </c>
      <c r="L319" s="864">
        <v>0.0015162037037037036</v>
      </c>
      <c r="M319" s="865" t="s">
        <v>24066</v>
      </c>
      <c r="N319" s="618" t="s">
        <v>21686</v>
      </c>
      <c r="O319" s="518" t="s">
        <v>14441</v>
      </c>
      <c r="P319" s="518" t="s">
        <v>78</v>
      </c>
      <c r="Q319" s="518" t="s">
        <v>13907</v>
      </c>
      <c r="R319" s="518"/>
      <c r="S319" s="518" t="s">
        <v>237</v>
      </c>
      <c r="T319" s="518"/>
      <c r="U319" s="618"/>
      <c r="V319" s="520">
        <v>38796.0</v>
      </c>
    </row>
    <row r="320">
      <c r="A320" s="517">
        <f t="shared" si="1"/>
        <v>319</v>
      </c>
      <c r="B320" s="510" t="s">
        <v>24022</v>
      </c>
      <c r="C320" s="518" t="s">
        <v>24023</v>
      </c>
      <c r="D320" s="518" t="s">
        <v>24067</v>
      </c>
      <c r="E320" s="518" t="s">
        <v>24025</v>
      </c>
      <c r="F320" s="518" t="s">
        <v>24025</v>
      </c>
      <c r="G320" s="518" t="s">
        <v>24068</v>
      </c>
      <c r="H320" s="518" t="s">
        <v>24069</v>
      </c>
      <c r="I320" s="859" t="s">
        <v>24070</v>
      </c>
      <c r="J320" s="518" t="s">
        <v>24071</v>
      </c>
      <c r="K320" s="866" t="s">
        <v>24072</v>
      </c>
      <c r="L320" s="867">
        <v>0.0016203703703703703</v>
      </c>
      <c r="M320" s="865" t="s">
        <v>24073</v>
      </c>
      <c r="N320" s="618" t="s">
        <v>21686</v>
      </c>
      <c r="O320" s="518" t="s">
        <v>14441</v>
      </c>
      <c r="P320" s="518" t="s">
        <v>78</v>
      </c>
      <c r="Q320" s="518" t="s">
        <v>13907</v>
      </c>
      <c r="R320" s="518"/>
      <c r="S320" s="518" t="s">
        <v>237</v>
      </c>
      <c r="T320" s="518"/>
      <c r="U320" s="618"/>
      <c r="V320" s="520">
        <v>38797.0</v>
      </c>
    </row>
    <row r="321">
      <c r="A321" s="527">
        <f t="shared" si="1"/>
        <v>320</v>
      </c>
      <c r="B321" s="596" t="s">
        <v>24022</v>
      </c>
      <c r="C321" s="528" t="s">
        <v>24023</v>
      </c>
      <c r="D321" s="528" t="s">
        <v>24074</v>
      </c>
      <c r="E321" s="528" t="s">
        <v>24025</v>
      </c>
      <c r="F321" s="528" t="s">
        <v>24025</v>
      </c>
      <c r="G321" s="528" t="s">
        <v>24075</v>
      </c>
      <c r="H321" s="528" t="s">
        <v>24076</v>
      </c>
      <c r="I321" s="859" t="s">
        <v>24077</v>
      </c>
      <c r="J321" s="528" t="s">
        <v>24078</v>
      </c>
      <c r="K321" s="884" t="s">
        <v>24079</v>
      </c>
      <c r="L321" s="885">
        <v>0.001574074074074074</v>
      </c>
      <c r="M321" s="872" t="s">
        <v>24080</v>
      </c>
      <c r="N321" s="664" t="s">
        <v>21686</v>
      </c>
      <c r="O321" s="518" t="s">
        <v>14441</v>
      </c>
      <c r="P321" s="518" t="s">
        <v>78</v>
      </c>
      <c r="Q321" s="518" t="s">
        <v>13907</v>
      </c>
      <c r="R321" s="518"/>
      <c r="S321" s="518" t="s">
        <v>237</v>
      </c>
      <c r="T321" s="518"/>
      <c r="U321" s="665"/>
      <c r="V321" s="531">
        <v>38798.0</v>
      </c>
    </row>
    <row r="322">
      <c r="A322" s="537">
        <f t="shared" si="1"/>
        <v>321</v>
      </c>
      <c r="B322" s="510" t="s">
        <v>24022</v>
      </c>
      <c r="C322" s="510" t="s">
        <v>24081</v>
      </c>
      <c r="D322" s="510" t="s">
        <v>24082</v>
      </c>
      <c r="E322" s="510" t="s">
        <v>24025</v>
      </c>
      <c r="F322" s="510" t="s">
        <v>24083</v>
      </c>
      <c r="G322" s="510" t="s">
        <v>24084</v>
      </c>
      <c r="H322" s="510" t="s">
        <v>24085</v>
      </c>
      <c r="I322" s="859" t="s">
        <v>24086</v>
      </c>
      <c r="J322" s="510" t="s">
        <v>24087</v>
      </c>
      <c r="K322" s="874" t="s">
        <v>24088</v>
      </c>
      <c r="L322" s="875">
        <v>0.0021643518518518518</v>
      </c>
      <c r="M322" s="862" t="s">
        <v>24089</v>
      </c>
      <c r="N322" s="649" t="s">
        <v>21686</v>
      </c>
      <c r="O322" s="518" t="s">
        <v>14441</v>
      </c>
      <c r="P322" s="518" t="s">
        <v>78</v>
      </c>
      <c r="Q322" s="518" t="s">
        <v>13907</v>
      </c>
      <c r="R322" s="518"/>
      <c r="S322" s="518" t="s">
        <v>237</v>
      </c>
      <c r="T322" s="518"/>
      <c r="U322" s="649"/>
      <c r="V322" s="512">
        <v>38799.0</v>
      </c>
    </row>
    <row r="323">
      <c r="A323" s="527">
        <f t="shared" si="1"/>
        <v>322</v>
      </c>
      <c r="B323" s="596" t="s">
        <v>24022</v>
      </c>
      <c r="C323" s="528" t="s">
        <v>24081</v>
      </c>
      <c r="D323" s="528" t="s">
        <v>24090</v>
      </c>
      <c r="E323" s="528" t="s">
        <v>24025</v>
      </c>
      <c r="F323" s="528" t="s">
        <v>24083</v>
      </c>
      <c r="G323" s="528" t="s">
        <v>24091</v>
      </c>
      <c r="H323" s="528" t="s">
        <v>24092</v>
      </c>
      <c r="I323" s="859" t="s">
        <v>24093</v>
      </c>
      <c r="J323" s="528" t="s">
        <v>24094</v>
      </c>
      <c r="K323" s="870" t="s">
        <v>24095</v>
      </c>
      <c r="L323" s="871">
        <v>0.0016435185185185185</v>
      </c>
      <c r="M323" s="900" t="s">
        <v>24096</v>
      </c>
      <c r="N323" s="664" t="s">
        <v>21686</v>
      </c>
      <c r="O323" s="518" t="s">
        <v>14441</v>
      </c>
      <c r="P323" s="518" t="s">
        <v>78</v>
      </c>
      <c r="Q323" s="518" t="s">
        <v>13907</v>
      </c>
      <c r="R323" s="518"/>
      <c r="S323" s="518" t="s">
        <v>237</v>
      </c>
      <c r="T323" s="518"/>
      <c r="U323" s="665"/>
      <c r="V323" s="531">
        <v>38800.0</v>
      </c>
    </row>
    <row r="324">
      <c r="A324" s="613">
        <f t="shared" si="1"/>
        <v>323</v>
      </c>
      <c r="B324" s="596" t="s">
        <v>24022</v>
      </c>
      <c r="C324" s="596" t="s">
        <v>24097</v>
      </c>
      <c r="D324" s="596" t="s">
        <v>24098</v>
      </c>
      <c r="E324" s="596" t="s">
        <v>24025</v>
      </c>
      <c r="F324" s="596" t="s">
        <v>24099</v>
      </c>
      <c r="G324" s="596" t="s">
        <v>24100</v>
      </c>
      <c r="H324" s="596" t="s">
        <v>24101</v>
      </c>
      <c r="I324" s="859" t="s">
        <v>24102</v>
      </c>
      <c r="J324" s="596" t="s">
        <v>24103</v>
      </c>
      <c r="K324" s="893" t="s">
        <v>24104</v>
      </c>
      <c r="L324" s="894">
        <v>0.0013310185185185185</v>
      </c>
      <c r="M324" s="892" t="s">
        <v>24105</v>
      </c>
      <c r="N324" s="682" t="s">
        <v>21686</v>
      </c>
      <c r="O324" s="518" t="s">
        <v>14441</v>
      </c>
      <c r="P324" s="518" t="s">
        <v>78</v>
      </c>
      <c r="Q324" s="518" t="s">
        <v>13907</v>
      </c>
      <c r="R324" s="518"/>
      <c r="S324" s="518" t="s">
        <v>237</v>
      </c>
      <c r="T324" s="518"/>
      <c r="U324" s="683"/>
      <c r="V324" s="598">
        <v>38801.0</v>
      </c>
    </row>
    <row r="325">
      <c r="A325" s="613">
        <f t="shared" si="1"/>
        <v>324</v>
      </c>
      <c r="B325" s="596" t="s">
        <v>24106</v>
      </c>
      <c r="C325" s="596" t="s">
        <v>24106</v>
      </c>
      <c r="D325" s="596" t="s">
        <v>24107</v>
      </c>
      <c r="E325" s="596" t="s">
        <v>24108</v>
      </c>
      <c r="F325" s="596" t="s">
        <v>24108</v>
      </c>
      <c r="G325" s="596" t="s">
        <v>24109</v>
      </c>
      <c r="H325" s="596" t="s">
        <v>24110</v>
      </c>
      <c r="I325" s="859" t="s">
        <v>24111</v>
      </c>
      <c r="J325" s="596" t="s">
        <v>24112</v>
      </c>
      <c r="K325" s="890" t="s">
        <v>24113</v>
      </c>
      <c r="L325" s="891">
        <v>0.0027546296296296294</v>
      </c>
      <c r="M325" s="892" t="s">
        <v>24114</v>
      </c>
      <c r="N325" s="682" t="s">
        <v>21686</v>
      </c>
      <c r="O325" s="518" t="s">
        <v>14441</v>
      </c>
      <c r="P325" s="518" t="s">
        <v>78</v>
      </c>
      <c r="Q325" s="518" t="s">
        <v>13907</v>
      </c>
      <c r="R325" s="518"/>
      <c r="S325" s="518" t="s">
        <v>237</v>
      </c>
      <c r="T325" s="518"/>
      <c r="U325" s="683"/>
      <c r="V325" s="598">
        <v>38875.0</v>
      </c>
    </row>
    <row r="326">
      <c r="A326" s="537">
        <f t="shared" si="1"/>
        <v>325</v>
      </c>
      <c r="B326" s="510" t="s">
        <v>24106</v>
      </c>
      <c r="C326" s="510" t="s">
        <v>24115</v>
      </c>
      <c r="D326" s="510" t="s">
        <v>24116</v>
      </c>
      <c r="E326" s="510" t="s">
        <v>24108</v>
      </c>
      <c r="F326" s="510" t="s">
        <v>24117</v>
      </c>
      <c r="G326" s="510" t="s">
        <v>24118</v>
      </c>
      <c r="H326" s="510" t="s">
        <v>24119</v>
      </c>
      <c r="I326" s="859" t="s">
        <v>24120</v>
      </c>
      <c r="J326" s="510" t="s">
        <v>24121</v>
      </c>
      <c r="K326" s="874" t="s">
        <v>24122</v>
      </c>
      <c r="L326" s="875">
        <v>0.0013773148148148147</v>
      </c>
      <c r="M326" s="862" t="s">
        <v>24123</v>
      </c>
      <c r="N326" s="649" t="s">
        <v>21686</v>
      </c>
      <c r="O326" s="518" t="s">
        <v>14441</v>
      </c>
      <c r="P326" s="518" t="s">
        <v>78</v>
      </c>
      <c r="Q326" s="518" t="s">
        <v>13907</v>
      </c>
      <c r="R326" s="518"/>
      <c r="S326" s="518" t="s">
        <v>237</v>
      </c>
      <c r="T326" s="518"/>
      <c r="U326" s="649"/>
      <c r="V326" s="512">
        <v>38876.0</v>
      </c>
    </row>
    <row r="327">
      <c r="A327" s="517">
        <f t="shared" si="1"/>
        <v>326</v>
      </c>
      <c r="B327" s="510" t="s">
        <v>24106</v>
      </c>
      <c r="C327" s="518" t="s">
        <v>24115</v>
      </c>
      <c r="D327" s="518" t="s">
        <v>24124</v>
      </c>
      <c r="E327" s="518" t="s">
        <v>24108</v>
      </c>
      <c r="F327" s="518" t="s">
        <v>24117</v>
      </c>
      <c r="G327" s="518" t="s">
        <v>24125</v>
      </c>
      <c r="H327" s="518" t="s">
        <v>24126</v>
      </c>
      <c r="I327" s="859" t="s">
        <v>24127</v>
      </c>
      <c r="J327" s="518" t="s">
        <v>24128</v>
      </c>
      <c r="K327" s="866" t="s">
        <v>24129</v>
      </c>
      <c r="L327" s="867">
        <v>0.0017476851851851852</v>
      </c>
      <c r="M327" s="865" t="s">
        <v>24130</v>
      </c>
      <c r="N327" s="618" t="s">
        <v>21686</v>
      </c>
      <c r="O327" s="518" t="s">
        <v>14441</v>
      </c>
      <c r="P327" s="518" t="s">
        <v>78</v>
      </c>
      <c r="Q327" s="518" t="s">
        <v>13907</v>
      </c>
      <c r="R327" s="518"/>
      <c r="S327" s="518" t="s">
        <v>237</v>
      </c>
      <c r="T327" s="518"/>
      <c r="U327" s="618"/>
      <c r="V327" s="520">
        <v>38877.0</v>
      </c>
    </row>
    <row r="328">
      <c r="A328" s="517">
        <f t="shared" si="1"/>
        <v>327</v>
      </c>
      <c r="B328" s="510" t="s">
        <v>24106</v>
      </c>
      <c r="C328" s="518" t="s">
        <v>24115</v>
      </c>
      <c r="D328" s="518" t="s">
        <v>24131</v>
      </c>
      <c r="E328" s="518" t="s">
        <v>24108</v>
      </c>
      <c r="F328" s="518" t="s">
        <v>24117</v>
      </c>
      <c r="G328" s="518" t="s">
        <v>24132</v>
      </c>
      <c r="H328" s="518" t="s">
        <v>24133</v>
      </c>
      <c r="I328" s="859" t="s">
        <v>24134</v>
      </c>
      <c r="J328" s="518" t="s">
        <v>24135</v>
      </c>
      <c r="K328" s="866" t="s">
        <v>24136</v>
      </c>
      <c r="L328" s="867">
        <v>0.0027430555555555554</v>
      </c>
      <c r="M328" s="865" t="s">
        <v>24137</v>
      </c>
      <c r="N328" s="618" t="s">
        <v>21686</v>
      </c>
      <c r="O328" s="518" t="s">
        <v>14441</v>
      </c>
      <c r="P328" s="518" t="s">
        <v>78</v>
      </c>
      <c r="Q328" s="518" t="s">
        <v>13907</v>
      </c>
      <c r="R328" s="518"/>
      <c r="S328" s="518" t="s">
        <v>237</v>
      </c>
      <c r="T328" s="518"/>
      <c r="U328" s="618"/>
      <c r="V328" s="520">
        <v>38878.0</v>
      </c>
    </row>
    <row r="329">
      <c r="A329" s="517">
        <f t="shared" si="1"/>
        <v>328</v>
      </c>
      <c r="B329" s="510" t="s">
        <v>24106</v>
      </c>
      <c r="C329" s="518" t="s">
        <v>24115</v>
      </c>
      <c r="D329" s="518" t="s">
        <v>24138</v>
      </c>
      <c r="E329" s="518" t="s">
        <v>24108</v>
      </c>
      <c r="F329" s="518" t="s">
        <v>24117</v>
      </c>
      <c r="G329" s="518" t="s">
        <v>24139</v>
      </c>
      <c r="H329" s="518" t="s">
        <v>24140</v>
      </c>
      <c r="I329" s="859" t="s">
        <v>24141</v>
      </c>
      <c r="J329" s="518" t="s">
        <v>24142</v>
      </c>
      <c r="K329" s="866" t="s">
        <v>24143</v>
      </c>
      <c r="L329" s="867">
        <v>0.0021759259259259258</v>
      </c>
      <c r="M329" s="865" t="s">
        <v>24144</v>
      </c>
      <c r="N329" s="618" t="s">
        <v>21686</v>
      </c>
      <c r="O329" s="518" t="s">
        <v>14441</v>
      </c>
      <c r="P329" s="518" t="s">
        <v>78</v>
      </c>
      <c r="Q329" s="518" t="s">
        <v>13907</v>
      </c>
      <c r="R329" s="518"/>
      <c r="S329" s="518" t="s">
        <v>237</v>
      </c>
      <c r="T329" s="518"/>
      <c r="U329" s="618"/>
      <c r="V329" s="520">
        <v>38879.0</v>
      </c>
    </row>
    <row r="330">
      <c r="A330" s="517">
        <f t="shared" si="1"/>
        <v>329</v>
      </c>
      <c r="B330" s="510" t="s">
        <v>24106</v>
      </c>
      <c r="C330" s="518" t="s">
        <v>24115</v>
      </c>
      <c r="D330" s="518" t="s">
        <v>24145</v>
      </c>
      <c r="E330" s="518" t="s">
        <v>24108</v>
      </c>
      <c r="F330" s="518" t="s">
        <v>24117</v>
      </c>
      <c r="G330" s="518" t="s">
        <v>24146</v>
      </c>
      <c r="H330" s="518" t="s">
        <v>24147</v>
      </c>
      <c r="I330" s="859" t="s">
        <v>24148</v>
      </c>
      <c r="J330" s="518" t="s">
        <v>24149</v>
      </c>
      <c r="K330" s="866" t="s">
        <v>24150</v>
      </c>
      <c r="L330" s="867">
        <v>0.0029976851851851853</v>
      </c>
      <c r="M330" s="865" t="s">
        <v>24151</v>
      </c>
      <c r="N330" s="618" t="s">
        <v>21686</v>
      </c>
      <c r="O330" s="518" t="s">
        <v>14441</v>
      </c>
      <c r="P330" s="518" t="s">
        <v>78</v>
      </c>
      <c r="Q330" s="518" t="s">
        <v>13907</v>
      </c>
      <c r="R330" s="518"/>
      <c r="S330" s="518" t="s">
        <v>237</v>
      </c>
      <c r="T330" s="518"/>
      <c r="U330" s="618"/>
      <c r="V330" s="520">
        <v>38880.0</v>
      </c>
    </row>
    <row r="331">
      <c r="A331" s="517">
        <f t="shared" si="1"/>
        <v>330</v>
      </c>
      <c r="B331" s="510" t="s">
        <v>24106</v>
      </c>
      <c r="C331" s="518" t="s">
        <v>24115</v>
      </c>
      <c r="D331" s="518" t="s">
        <v>24152</v>
      </c>
      <c r="E331" s="518" t="s">
        <v>24108</v>
      </c>
      <c r="F331" s="518" t="s">
        <v>24117</v>
      </c>
      <c r="G331" s="518" t="s">
        <v>24153</v>
      </c>
      <c r="H331" s="518" t="s">
        <v>24154</v>
      </c>
      <c r="I331" s="859" t="s">
        <v>24155</v>
      </c>
      <c r="J331" s="518" t="s">
        <v>24156</v>
      </c>
      <c r="K331" s="866" t="s">
        <v>24157</v>
      </c>
      <c r="L331" s="867">
        <v>0.002361111111111111</v>
      </c>
      <c r="M331" s="865" t="s">
        <v>24158</v>
      </c>
      <c r="N331" s="618" t="s">
        <v>21686</v>
      </c>
      <c r="O331" s="518" t="s">
        <v>14441</v>
      </c>
      <c r="P331" s="518" t="s">
        <v>78</v>
      </c>
      <c r="Q331" s="518" t="s">
        <v>13907</v>
      </c>
      <c r="R331" s="518"/>
      <c r="S331" s="518" t="s">
        <v>237</v>
      </c>
      <c r="T331" s="518"/>
      <c r="U331" s="618"/>
      <c r="V331" s="520">
        <v>38881.0</v>
      </c>
    </row>
    <row r="332">
      <c r="A332" s="527">
        <f t="shared" si="1"/>
        <v>331</v>
      </c>
      <c r="B332" s="596" t="s">
        <v>24106</v>
      </c>
      <c r="C332" s="528" t="s">
        <v>24115</v>
      </c>
      <c r="D332" s="528" t="s">
        <v>24159</v>
      </c>
      <c r="E332" s="528" t="s">
        <v>24108</v>
      </c>
      <c r="F332" s="528" t="s">
        <v>24117</v>
      </c>
      <c r="G332" s="528" t="s">
        <v>24160</v>
      </c>
      <c r="H332" s="528" t="s">
        <v>24161</v>
      </c>
      <c r="I332" s="859" t="s">
        <v>24162</v>
      </c>
      <c r="J332" s="528" t="s">
        <v>24163</v>
      </c>
      <c r="K332" s="870" t="s">
        <v>24164</v>
      </c>
      <c r="L332" s="871">
        <v>0.0013194444444444445</v>
      </c>
      <c r="M332" s="872" t="s">
        <v>24165</v>
      </c>
      <c r="N332" s="664" t="s">
        <v>21686</v>
      </c>
      <c r="O332" s="518" t="s">
        <v>14441</v>
      </c>
      <c r="P332" s="518" t="s">
        <v>78</v>
      </c>
      <c r="Q332" s="518" t="s">
        <v>13907</v>
      </c>
      <c r="R332" s="518"/>
      <c r="S332" s="518" t="s">
        <v>237</v>
      </c>
      <c r="T332" s="518"/>
      <c r="U332" s="665"/>
      <c r="V332" s="531">
        <v>38882.0</v>
      </c>
    </row>
    <row r="333">
      <c r="A333" s="537">
        <f t="shared" si="1"/>
        <v>332</v>
      </c>
      <c r="B333" s="510" t="s">
        <v>24166</v>
      </c>
      <c r="C333" s="510" t="s">
        <v>24167</v>
      </c>
      <c r="D333" s="510" t="s">
        <v>24168</v>
      </c>
      <c r="E333" s="510" t="s">
        <v>24169</v>
      </c>
      <c r="F333" s="510" t="s">
        <v>24170</v>
      </c>
      <c r="G333" s="510" t="s">
        <v>24171</v>
      </c>
      <c r="H333" s="510" t="s">
        <v>24172</v>
      </c>
      <c r="I333" s="859" t="s">
        <v>24173</v>
      </c>
      <c r="J333" s="510" t="s">
        <v>24174</v>
      </c>
      <c r="K333" s="874" t="s">
        <v>24175</v>
      </c>
      <c r="L333" s="875">
        <v>0.0015393518518518519</v>
      </c>
      <c r="M333" s="862" t="s">
        <v>24176</v>
      </c>
      <c r="N333" s="649" t="s">
        <v>21686</v>
      </c>
      <c r="O333" s="518" t="s">
        <v>14441</v>
      </c>
      <c r="P333" s="518" t="s">
        <v>78</v>
      </c>
      <c r="Q333" s="518" t="s">
        <v>13907</v>
      </c>
      <c r="R333" s="518"/>
      <c r="S333" s="518" t="s">
        <v>237</v>
      </c>
      <c r="T333" s="518"/>
      <c r="U333" s="649"/>
      <c r="V333" s="512">
        <v>38817.0</v>
      </c>
    </row>
    <row r="334">
      <c r="A334" s="517">
        <f t="shared" si="1"/>
        <v>333</v>
      </c>
      <c r="B334" s="518" t="s">
        <v>24166</v>
      </c>
      <c r="C334" s="518" t="s">
        <v>24167</v>
      </c>
      <c r="D334" s="518" t="s">
        <v>24177</v>
      </c>
      <c r="E334" s="518" t="s">
        <v>24169</v>
      </c>
      <c r="F334" s="518" t="s">
        <v>24170</v>
      </c>
      <c r="G334" s="518" t="s">
        <v>24178</v>
      </c>
      <c r="H334" s="518" t="s">
        <v>24179</v>
      </c>
      <c r="I334" s="859" t="s">
        <v>24180</v>
      </c>
      <c r="J334" s="518" t="s">
        <v>24181</v>
      </c>
      <c r="K334" s="863" t="s">
        <v>24182</v>
      </c>
      <c r="L334" s="864">
        <v>0.001400462962962963</v>
      </c>
      <c r="M334" s="865" t="s">
        <v>24183</v>
      </c>
      <c r="N334" s="618" t="s">
        <v>21686</v>
      </c>
      <c r="O334" s="518" t="s">
        <v>14441</v>
      </c>
      <c r="P334" s="518" t="s">
        <v>78</v>
      </c>
      <c r="Q334" s="518" t="s">
        <v>13907</v>
      </c>
      <c r="R334" s="518"/>
      <c r="S334" s="518" t="s">
        <v>237</v>
      </c>
      <c r="T334" s="518"/>
      <c r="U334" s="618"/>
      <c r="V334" s="520">
        <v>38818.0</v>
      </c>
    </row>
    <row r="335">
      <c r="A335" s="527">
        <f t="shared" si="1"/>
        <v>334</v>
      </c>
      <c r="B335" s="528" t="s">
        <v>24166</v>
      </c>
      <c r="C335" s="528" t="s">
        <v>24167</v>
      </c>
      <c r="D335" s="528" t="s">
        <v>24184</v>
      </c>
      <c r="E335" s="528" t="s">
        <v>24169</v>
      </c>
      <c r="F335" s="528" t="s">
        <v>24170</v>
      </c>
      <c r="G335" s="528" t="s">
        <v>24185</v>
      </c>
      <c r="H335" s="528" t="s">
        <v>24186</v>
      </c>
      <c r="I335" s="859" t="s">
        <v>24187</v>
      </c>
      <c r="J335" s="528" t="s">
        <v>24188</v>
      </c>
      <c r="K335" s="884" t="s">
        <v>24189</v>
      </c>
      <c r="L335" s="885">
        <v>0.0021527777777777778</v>
      </c>
      <c r="M335" s="872" t="s">
        <v>24190</v>
      </c>
      <c r="N335" s="664" t="s">
        <v>21686</v>
      </c>
      <c r="O335" s="518" t="s">
        <v>14441</v>
      </c>
      <c r="P335" s="518" t="s">
        <v>78</v>
      </c>
      <c r="Q335" s="518" t="s">
        <v>13907</v>
      </c>
      <c r="R335" s="518"/>
      <c r="S335" s="518" t="s">
        <v>237</v>
      </c>
      <c r="T335" s="518"/>
      <c r="U335" s="665"/>
      <c r="V335" s="531">
        <v>38819.0</v>
      </c>
    </row>
    <row r="336">
      <c r="A336" s="537">
        <f t="shared" si="1"/>
        <v>335</v>
      </c>
      <c r="B336" s="510" t="s">
        <v>24166</v>
      </c>
      <c r="C336" s="510" t="s">
        <v>24191</v>
      </c>
      <c r="D336" s="510" t="s">
        <v>24192</v>
      </c>
      <c r="E336" s="510" t="s">
        <v>24169</v>
      </c>
      <c r="F336" s="510" t="s">
        <v>24193</v>
      </c>
      <c r="G336" s="510" t="s">
        <v>24194</v>
      </c>
      <c r="H336" s="510" t="s">
        <v>24195</v>
      </c>
      <c r="I336" s="859" t="s">
        <v>24196</v>
      </c>
      <c r="J336" s="510" t="s">
        <v>24197</v>
      </c>
      <c r="K336" s="874" t="s">
        <v>24198</v>
      </c>
      <c r="L336" s="875">
        <v>7.986111111111112E-4</v>
      </c>
      <c r="M336" s="862" t="s">
        <v>24199</v>
      </c>
      <c r="N336" s="649" t="s">
        <v>21686</v>
      </c>
      <c r="O336" s="518" t="s">
        <v>14441</v>
      </c>
      <c r="P336" s="518" t="s">
        <v>78</v>
      </c>
      <c r="Q336" s="518" t="s">
        <v>13907</v>
      </c>
      <c r="R336" s="518"/>
      <c r="S336" s="518" t="s">
        <v>237</v>
      </c>
      <c r="T336" s="518"/>
      <c r="U336" s="649"/>
      <c r="V336" s="512">
        <v>38820.0</v>
      </c>
    </row>
    <row r="337">
      <c r="A337" s="517">
        <f t="shared" si="1"/>
        <v>336</v>
      </c>
      <c r="B337" s="518" t="s">
        <v>24166</v>
      </c>
      <c r="C337" s="518" t="s">
        <v>24191</v>
      </c>
      <c r="D337" s="518" t="s">
        <v>24200</v>
      </c>
      <c r="E337" s="518" t="s">
        <v>24169</v>
      </c>
      <c r="F337" s="518" t="s">
        <v>24193</v>
      </c>
      <c r="G337" s="518" t="s">
        <v>24201</v>
      </c>
      <c r="H337" s="518" t="s">
        <v>24202</v>
      </c>
      <c r="I337" s="859" t="s">
        <v>24203</v>
      </c>
      <c r="J337" s="518" t="s">
        <v>24204</v>
      </c>
      <c r="K337" s="866" t="s">
        <v>24205</v>
      </c>
      <c r="L337" s="867">
        <v>0.001099537037037037</v>
      </c>
      <c r="M337" s="865" t="s">
        <v>24206</v>
      </c>
      <c r="N337" s="618" t="s">
        <v>21686</v>
      </c>
      <c r="O337" s="518" t="s">
        <v>14441</v>
      </c>
      <c r="P337" s="518" t="s">
        <v>78</v>
      </c>
      <c r="Q337" s="518" t="s">
        <v>13907</v>
      </c>
      <c r="R337" s="518"/>
      <c r="S337" s="518" t="s">
        <v>237</v>
      </c>
      <c r="T337" s="518"/>
      <c r="U337" s="618"/>
      <c r="V337" s="520">
        <v>38821.0</v>
      </c>
    </row>
    <row r="338">
      <c r="A338" s="517">
        <f t="shared" si="1"/>
        <v>337</v>
      </c>
      <c r="B338" s="518" t="s">
        <v>24166</v>
      </c>
      <c r="C338" s="518" t="s">
        <v>24191</v>
      </c>
      <c r="D338" s="518" t="s">
        <v>24207</v>
      </c>
      <c r="E338" s="518" t="s">
        <v>24169</v>
      </c>
      <c r="F338" s="518" t="s">
        <v>24193</v>
      </c>
      <c r="G338" s="518" t="s">
        <v>24208</v>
      </c>
      <c r="H338" s="518" t="s">
        <v>24209</v>
      </c>
      <c r="I338" s="859" t="s">
        <v>24210</v>
      </c>
      <c r="J338" s="518" t="s">
        <v>24211</v>
      </c>
      <c r="K338" s="866" t="s">
        <v>24212</v>
      </c>
      <c r="L338" s="867">
        <v>8.217592592592593E-4</v>
      </c>
      <c r="M338" s="865" t="s">
        <v>24213</v>
      </c>
      <c r="N338" s="618" t="s">
        <v>21686</v>
      </c>
      <c r="O338" s="518" t="s">
        <v>14441</v>
      </c>
      <c r="P338" s="518" t="s">
        <v>78</v>
      </c>
      <c r="Q338" s="518" t="s">
        <v>13907</v>
      </c>
      <c r="R338" s="518"/>
      <c r="S338" s="518" t="s">
        <v>237</v>
      </c>
      <c r="T338" s="518"/>
      <c r="U338" s="618"/>
      <c r="V338" s="520">
        <v>38822.0</v>
      </c>
    </row>
    <row r="339">
      <c r="A339" s="517">
        <f t="shared" si="1"/>
        <v>338</v>
      </c>
      <c r="B339" s="518" t="s">
        <v>24166</v>
      </c>
      <c r="C339" s="518" t="s">
        <v>24191</v>
      </c>
      <c r="D339" s="518" t="s">
        <v>24214</v>
      </c>
      <c r="E339" s="518" t="s">
        <v>24169</v>
      </c>
      <c r="F339" s="518" t="s">
        <v>24193</v>
      </c>
      <c r="G339" s="518" t="s">
        <v>24215</v>
      </c>
      <c r="H339" s="518" t="s">
        <v>24216</v>
      </c>
      <c r="I339" s="859" t="s">
        <v>24217</v>
      </c>
      <c r="J339" s="518" t="s">
        <v>24218</v>
      </c>
      <c r="K339" s="866" t="s">
        <v>24219</v>
      </c>
      <c r="L339" s="867">
        <v>0.0016898148148148148</v>
      </c>
      <c r="M339" s="865" t="s">
        <v>24220</v>
      </c>
      <c r="N339" s="618" t="s">
        <v>21686</v>
      </c>
      <c r="O339" s="518" t="s">
        <v>14441</v>
      </c>
      <c r="P339" s="518" t="s">
        <v>78</v>
      </c>
      <c r="Q339" s="518" t="s">
        <v>13907</v>
      </c>
      <c r="R339" s="518"/>
      <c r="S339" s="518" t="s">
        <v>237</v>
      </c>
      <c r="T339" s="518"/>
      <c r="U339" s="618"/>
      <c r="V339" s="520">
        <v>38824.0</v>
      </c>
    </row>
    <row r="340">
      <c r="A340" s="517">
        <f t="shared" si="1"/>
        <v>339</v>
      </c>
      <c r="B340" s="518" t="s">
        <v>24166</v>
      </c>
      <c r="C340" s="518" t="s">
        <v>24191</v>
      </c>
      <c r="D340" s="518" t="s">
        <v>24221</v>
      </c>
      <c r="E340" s="518" t="s">
        <v>24169</v>
      </c>
      <c r="F340" s="518" t="s">
        <v>24193</v>
      </c>
      <c r="G340" s="518" t="s">
        <v>24222</v>
      </c>
      <c r="H340" s="518" t="s">
        <v>24223</v>
      </c>
      <c r="I340" s="859" t="s">
        <v>24224</v>
      </c>
      <c r="J340" s="518" t="s">
        <v>24225</v>
      </c>
      <c r="K340" s="866" t="s">
        <v>24226</v>
      </c>
      <c r="L340" s="867">
        <v>0.0023148148148148147</v>
      </c>
      <c r="M340" s="865" t="s">
        <v>24227</v>
      </c>
      <c r="N340" s="618" t="s">
        <v>21686</v>
      </c>
      <c r="O340" s="518" t="s">
        <v>14441</v>
      </c>
      <c r="P340" s="518" t="s">
        <v>78</v>
      </c>
      <c r="Q340" s="518" t="s">
        <v>13907</v>
      </c>
      <c r="R340" s="518"/>
      <c r="S340" s="518" t="s">
        <v>237</v>
      </c>
      <c r="T340" s="518"/>
      <c r="U340" s="618"/>
      <c r="V340" s="520">
        <v>38825.0</v>
      </c>
    </row>
    <row r="341">
      <c r="A341" s="517">
        <f t="shared" si="1"/>
        <v>340</v>
      </c>
      <c r="B341" s="518" t="s">
        <v>24166</v>
      </c>
      <c r="C341" s="518" t="s">
        <v>24191</v>
      </c>
      <c r="D341" s="518" t="s">
        <v>24228</v>
      </c>
      <c r="E341" s="518" t="s">
        <v>24169</v>
      </c>
      <c r="F341" s="518" t="s">
        <v>24193</v>
      </c>
      <c r="G341" s="518" t="s">
        <v>24229</v>
      </c>
      <c r="H341" s="518" t="s">
        <v>24230</v>
      </c>
      <c r="I341" s="859" t="s">
        <v>24231</v>
      </c>
      <c r="J341" s="518" t="s">
        <v>24232</v>
      </c>
      <c r="K341" s="866" t="s">
        <v>24233</v>
      </c>
      <c r="L341" s="867">
        <v>0.0021180555555555558</v>
      </c>
      <c r="M341" s="865" t="s">
        <v>24234</v>
      </c>
      <c r="N341" s="618" t="s">
        <v>21686</v>
      </c>
      <c r="O341" s="518" t="s">
        <v>14441</v>
      </c>
      <c r="P341" s="518" t="s">
        <v>78</v>
      </c>
      <c r="Q341" s="518" t="s">
        <v>13907</v>
      </c>
      <c r="R341" s="518"/>
      <c r="S341" s="518" t="s">
        <v>237</v>
      </c>
      <c r="T341" s="518"/>
      <c r="U341" s="618"/>
      <c r="V341" s="520">
        <v>38826.0</v>
      </c>
    </row>
    <row r="342">
      <c r="A342" s="517">
        <f t="shared" si="1"/>
        <v>341</v>
      </c>
      <c r="B342" s="518" t="s">
        <v>24166</v>
      </c>
      <c r="C342" s="518" t="s">
        <v>24191</v>
      </c>
      <c r="D342" s="518" t="s">
        <v>24235</v>
      </c>
      <c r="E342" s="518" t="s">
        <v>24169</v>
      </c>
      <c r="F342" s="518" t="s">
        <v>24193</v>
      </c>
      <c r="G342" s="518" t="s">
        <v>24236</v>
      </c>
      <c r="H342" s="518" t="s">
        <v>24237</v>
      </c>
      <c r="I342" s="859" t="s">
        <v>24238</v>
      </c>
      <c r="J342" s="518" t="s">
        <v>24239</v>
      </c>
      <c r="K342" s="866" t="s">
        <v>24240</v>
      </c>
      <c r="L342" s="867">
        <v>0.002037037037037037</v>
      </c>
      <c r="M342" s="865" t="s">
        <v>24241</v>
      </c>
      <c r="N342" s="618" t="s">
        <v>21686</v>
      </c>
      <c r="O342" s="518" t="s">
        <v>14441</v>
      </c>
      <c r="P342" s="518" t="s">
        <v>78</v>
      </c>
      <c r="Q342" s="518" t="s">
        <v>13907</v>
      </c>
      <c r="R342" s="518"/>
      <c r="S342" s="518" t="s">
        <v>237</v>
      </c>
      <c r="T342" s="518"/>
      <c r="U342" s="618"/>
      <c r="V342" s="520">
        <v>38827.0</v>
      </c>
    </row>
    <row r="343">
      <c r="A343" s="517">
        <f t="shared" si="1"/>
        <v>342</v>
      </c>
      <c r="B343" s="518" t="s">
        <v>24166</v>
      </c>
      <c r="C343" s="518" t="s">
        <v>24191</v>
      </c>
      <c r="D343" s="518" t="s">
        <v>24242</v>
      </c>
      <c r="E343" s="518" t="s">
        <v>24169</v>
      </c>
      <c r="F343" s="518" t="s">
        <v>24193</v>
      </c>
      <c r="G343" s="518" t="s">
        <v>24243</v>
      </c>
      <c r="H343" s="518" t="s">
        <v>24244</v>
      </c>
      <c r="I343" s="859" t="s">
        <v>24245</v>
      </c>
      <c r="J343" s="518" t="s">
        <v>24246</v>
      </c>
      <c r="K343" s="866" t="s">
        <v>24247</v>
      </c>
      <c r="L343" s="867">
        <v>0.002395833333333333</v>
      </c>
      <c r="M343" s="865" t="s">
        <v>24248</v>
      </c>
      <c r="N343" s="618" t="s">
        <v>21686</v>
      </c>
      <c r="O343" s="518" t="s">
        <v>14441</v>
      </c>
      <c r="P343" s="518" t="s">
        <v>78</v>
      </c>
      <c r="Q343" s="518" t="s">
        <v>13907</v>
      </c>
      <c r="R343" s="518"/>
      <c r="S343" s="518" t="s">
        <v>237</v>
      </c>
      <c r="T343" s="518"/>
      <c r="U343" s="618"/>
      <c r="V343" s="520">
        <v>38828.0</v>
      </c>
    </row>
    <row r="344">
      <c r="A344" s="517">
        <f t="shared" si="1"/>
        <v>343</v>
      </c>
      <c r="B344" s="518" t="s">
        <v>24166</v>
      </c>
      <c r="C344" s="518" t="s">
        <v>24191</v>
      </c>
      <c r="D344" s="518" t="s">
        <v>24249</v>
      </c>
      <c r="E344" s="518" t="s">
        <v>24169</v>
      </c>
      <c r="F344" s="518" t="s">
        <v>24193</v>
      </c>
      <c r="G344" s="518" t="s">
        <v>24250</v>
      </c>
      <c r="H344" s="518" t="s">
        <v>24251</v>
      </c>
      <c r="I344" s="859" t="s">
        <v>24252</v>
      </c>
      <c r="J344" s="518" t="s">
        <v>24253</v>
      </c>
      <c r="K344" s="866" t="s">
        <v>24254</v>
      </c>
      <c r="L344" s="867">
        <v>0.0018981481481481482</v>
      </c>
      <c r="M344" s="865" t="s">
        <v>24255</v>
      </c>
      <c r="N344" s="618" t="s">
        <v>21686</v>
      </c>
      <c r="O344" s="518" t="s">
        <v>14441</v>
      </c>
      <c r="P344" s="518" t="s">
        <v>78</v>
      </c>
      <c r="Q344" s="518" t="s">
        <v>13907</v>
      </c>
      <c r="R344" s="518"/>
      <c r="S344" s="518" t="s">
        <v>237</v>
      </c>
      <c r="T344" s="518"/>
      <c r="U344" s="618"/>
      <c r="V344" s="520">
        <v>38829.0</v>
      </c>
    </row>
    <row r="345">
      <c r="A345" s="517">
        <f t="shared" si="1"/>
        <v>344</v>
      </c>
      <c r="B345" s="518" t="s">
        <v>24166</v>
      </c>
      <c r="C345" s="518" t="s">
        <v>24191</v>
      </c>
      <c r="D345" s="518" t="s">
        <v>24256</v>
      </c>
      <c r="E345" s="518" t="s">
        <v>24169</v>
      </c>
      <c r="F345" s="518" t="s">
        <v>24193</v>
      </c>
      <c r="G345" s="518" t="s">
        <v>24257</v>
      </c>
      <c r="H345" s="518" t="s">
        <v>24258</v>
      </c>
      <c r="I345" s="859" t="s">
        <v>24259</v>
      </c>
      <c r="J345" s="518" t="s">
        <v>24260</v>
      </c>
      <c r="K345" s="866" t="s">
        <v>24261</v>
      </c>
      <c r="L345" s="867">
        <v>0.002476851851851852</v>
      </c>
      <c r="M345" s="865" t="s">
        <v>24262</v>
      </c>
      <c r="N345" s="618" t="s">
        <v>21686</v>
      </c>
      <c r="O345" s="518" t="s">
        <v>14441</v>
      </c>
      <c r="P345" s="518" t="s">
        <v>78</v>
      </c>
      <c r="Q345" s="518" t="s">
        <v>13907</v>
      </c>
      <c r="R345" s="518"/>
      <c r="S345" s="518" t="s">
        <v>237</v>
      </c>
      <c r="T345" s="518"/>
      <c r="U345" s="618"/>
      <c r="V345" s="520">
        <v>38830.0</v>
      </c>
    </row>
    <row r="346">
      <c r="A346" s="517">
        <f t="shared" si="1"/>
        <v>345</v>
      </c>
      <c r="B346" s="518" t="s">
        <v>24166</v>
      </c>
      <c r="C346" s="518" t="s">
        <v>24191</v>
      </c>
      <c r="D346" s="518" t="s">
        <v>24263</v>
      </c>
      <c r="E346" s="518" t="s">
        <v>24169</v>
      </c>
      <c r="F346" s="518" t="s">
        <v>24193</v>
      </c>
      <c r="G346" s="518" t="s">
        <v>24264</v>
      </c>
      <c r="H346" s="518" t="s">
        <v>24265</v>
      </c>
      <c r="I346" s="859" t="s">
        <v>24266</v>
      </c>
      <c r="J346" s="518" t="s">
        <v>24267</v>
      </c>
      <c r="K346" s="866" t="s">
        <v>24268</v>
      </c>
      <c r="L346" s="867">
        <v>0.001400462962962963</v>
      </c>
      <c r="M346" s="865" t="s">
        <v>24269</v>
      </c>
      <c r="N346" s="618" t="s">
        <v>21686</v>
      </c>
      <c r="O346" s="518" t="s">
        <v>14441</v>
      </c>
      <c r="P346" s="518" t="s">
        <v>78</v>
      </c>
      <c r="Q346" s="518" t="s">
        <v>13907</v>
      </c>
      <c r="R346" s="518"/>
      <c r="S346" s="518" t="s">
        <v>237</v>
      </c>
      <c r="T346" s="518"/>
      <c r="U346" s="618"/>
      <c r="V346" s="520">
        <v>38831.0</v>
      </c>
    </row>
    <row r="347">
      <c r="A347" s="517">
        <f t="shared" si="1"/>
        <v>346</v>
      </c>
      <c r="B347" s="518" t="s">
        <v>24166</v>
      </c>
      <c r="C347" s="518" t="s">
        <v>24191</v>
      </c>
      <c r="D347" s="518" t="s">
        <v>24270</v>
      </c>
      <c r="E347" s="518" t="s">
        <v>24169</v>
      </c>
      <c r="F347" s="518" t="s">
        <v>24193</v>
      </c>
      <c r="G347" s="518" t="s">
        <v>24271</v>
      </c>
      <c r="H347" s="518" t="s">
        <v>24272</v>
      </c>
      <c r="I347" s="859" t="s">
        <v>24273</v>
      </c>
      <c r="J347" s="518" t="s">
        <v>24274</v>
      </c>
      <c r="K347" s="866" t="s">
        <v>24275</v>
      </c>
      <c r="L347" s="867">
        <v>0.0020486111111111113</v>
      </c>
      <c r="M347" s="865" t="s">
        <v>24276</v>
      </c>
      <c r="N347" s="618" t="s">
        <v>21686</v>
      </c>
      <c r="O347" s="518" t="s">
        <v>14441</v>
      </c>
      <c r="P347" s="518" t="s">
        <v>78</v>
      </c>
      <c r="Q347" s="518" t="s">
        <v>13907</v>
      </c>
      <c r="R347" s="518"/>
      <c r="S347" s="518" t="s">
        <v>237</v>
      </c>
      <c r="T347" s="518"/>
      <c r="U347" s="618"/>
      <c r="V347" s="520">
        <v>38832.0</v>
      </c>
    </row>
    <row r="348">
      <c r="A348" s="517">
        <f t="shared" si="1"/>
        <v>347</v>
      </c>
      <c r="B348" s="518" t="s">
        <v>24166</v>
      </c>
      <c r="C348" s="518" t="s">
        <v>24191</v>
      </c>
      <c r="D348" s="518" t="s">
        <v>24277</v>
      </c>
      <c r="E348" s="518" t="s">
        <v>24169</v>
      </c>
      <c r="F348" s="518" t="s">
        <v>24193</v>
      </c>
      <c r="G348" s="518" t="s">
        <v>24278</v>
      </c>
      <c r="H348" s="518" t="s">
        <v>24279</v>
      </c>
      <c r="I348" s="859" t="s">
        <v>24280</v>
      </c>
      <c r="J348" s="518" t="s">
        <v>24281</v>
      </c>
      <c r="K348" s="866" t="s">
        <v>24282</v>
      </c>
      <c r="L348" s="867">
        <v>0.0018055555555555555</v>
      </c>
      <c r="M348" s="865" t="s">
        <v>24283</v>
      </c>
      <c r="N348" s="618" t="s">
        <v>21686</v>
      </c>
      <c r="O348" s="518" t="s">
        <v>14441</v>
      </c>
      <c r="P348" s="518" t="s">
        <v>78</v>
      </c>
      <c r="Q348" s="518" t="s">
        <v>13907</v>
      </c>
      <c r="R348" s="518"/>
      <c r="S348" s="518" t="s">
        <v>237</v>
      </c>
      <c r="T348" s="518"/>
      <c r="U348" s="618"/>
      <c r="V348" s="520">
        <v>38833.0</v>
      </c>
    </row>
    <row r="349">
      <c r="A349" s="517">
        <f t="shared" si="1"/>
        <v>348</v>
      </c>
      <c r="B349" s="518" t="s">
        <v>24166</v>
      </c>
      <c r="C349" s="518" t="s">
        <v>24191</v>
      </c>
      <c r="D349" s="518" t="s">
        <v>24284</v>
      </c>
      <c r="E349" s="518" t="s">
        <v>24169</v>
      </c>
      <c r="F349" s="518" t="s">
        <v>24193</v>
      </c>
      <c r="G349" s="518" t="s">
        <v>24285</v>
      </c>
      <c r="H349" s="518" t="s">
        <v>24286</v>
      </c>
      <c r="I349" s="859" t="s">
        <v>24287</v>
      </c>
      <c r="J349" s="518" t="s">
        <v>24288</v>
      </c>
      <c r="K349" s="863" t="s">
        <v>24289</v>
      </c>
      <c r="L349" s="864">
        <v>0.0022337962962962962</v>
      </c>
      <c r="M349" s="865" t="s">
        <v>24290</v>
      </c>
      <c r="N349" s="618" t="s">
        <v>21686</v>
      </c>
      <c r="O349" s="518" t="s">
        <v>14441</v>
      </c>
      <c r="P349" s="518" t="s">
        <v>78</v>
      </c>
      <c r="Q349" s="518" t="s">
        <v>13907</v>
      </c>
      <c r="R349" s="518"/>
      <c r="S349" s="518" t="s">
        <v>237</v>
      </c>
      <c r="T349" s="518"/>
      <c r="U349" s="618"/>
      <c r="V349" s="520">
        <v>38834.0</v>
      </c>
    </row>
    <row r="350">
      <c r="A350" s="527">
        <f t="shared" si="1"/>
        <v>349</v>
      </c>
      <c r="B350" s="528" t="s">
        <v>24166</v>
      </c>
      <c r="C350" s="528" t="s">
        <v>24191</v>
      </c>
      <c r="D350" s="528" t="s">
        <v>24291</v>
      </c>
      <c r="E350" s="528" t="s">
        <v>24169</v>
      </c>
      <c r="F350" s="528" t="s">
        <v>24193</v>
      </c>
      <c r="G350" s="528" t="s">
        <v>24292</v>
      </c>
      <c r="H350" s="528" t="s">
        <v>24293</v>
      </c>
      <c r="I350" s="859" t="s">
        <v>24294</v>
      </c>
      <c r="J350" s="528" t="s">
        <v>24295</v>
      </c>
      <c r="K350" s="884" t="s">
        <v>24296</v>
      </c>
      <c r="L350" s="885">
        <v>0.0016087962962962963</v>
      </c>
      <c r="M350" s="872" t="s">
        <v>24297</v>
      </c>
      <c r="N350" s="664" t="s">
        <v>21686</v>
      </c>
      <c r="O350" s="518" t="s">
        <v>14441</v>
      </c>
      <c r="P350" s="518" t="s">
        <v>78</v>
      </c>
      <c r="Q350" s="518" t="s">
        <v>13907</v>
      </c>
      <c r="R350" s="518"/>
      <c r="S350" s="518" t="s">
        <v>237</v>
      </c>
      <c r="T350" s="518"/>
      <c r="U350" s="665"/>
      <c r="V350" s="531">
        <v>38835.0</v>
      </c>
    </row>
    <row r="351">
      <c r="A351" s="537">
        <f t="shared" si="1"/>
        <v>350</v>
      </c>
      <c r="B351" s="510" t="s">
        <v>24298</v>
      </c>
      <c r="C351" s="510" t="s">
        <v>24299</v>
      </c>
      <c r="D351" s="510" t="s">
        <v>24300</v>
      </c>
      <c r="E351" s="510" t="s">
        <v>24301</v>
      </c>
      <c r="F351" s="510" t="s">
        <v>24302</v>
      </c>
      <c r="G351" s="510" t="s">
        <v>24303</v>
      </c>
      <c r="H351" s="510" t="s">
        <v>24304</v>
      </c>
      <c r="I351" s="859" t="s">
        <v>24305</v>
      </c>
      <c r="J351" s="510" t="s">
        <v>24306</v>
      </c>
      <c r="K351" s="874" t="s">
        <v>24307</v>
      </c>
      <c r="L351" s="875">
        <v>0.002662037037037037</v>
      </c>
      <c r="M351" s="862" t="s">
        <v>24308</v>
      </c>
      <c r="N351" s="649" t="s">
        <v>21686</v>
      </c>
      <c r="O351" s="518" t="s">
        <v>14441</v>
      </c>
      <c r="P351" s="518" t="s">
        <v>78</v>
      </c>
      <c r="Q351" s="518" t="s">
        <v>13907</v>
      </c>
      <c r="R351" s="518"/>
      <c r="S351" s="518" t="s">
        <v>237</v>
      </c>
      <c r="T351" s="518"/>
      <c r="U351" s="649"/>
      <c r="V351" s="512">
        <v>38836.0</v>
      </c>
    </row>
    <row r="352">
      <c r="A352" s="517">
        <f t="shared" si="1"/>
        <v>351</v>
      </c>
      <c r="B352" s="510" t="s">
        <v>24298</v>
      </c>
      <c r="C352" s="518" t="s">
        <v>24299</v>
      </c>
      <c r="D352" s="518" t="s">
        <v>24309</v>
      </c>
      <c r="E352" s="518" t="s">
        <v>24301</v>
      </c>
      <c r="F352" s="518" t="s">
        <v>24302</v>
      </c>
      <c r="G352" s="518" t="s">
        <v>24310</v>
      </c>
      <c r="H352" s="518" t="s">
        <v>24311</v>
      </c>
      <c r="I352" s="859" t="s">
        <v>24312</v>
      </c>
      <c r="J352" s="518" t="s">
        <v>24313</v>
      </c>
      <c r="K352" s="866" t="s">
        <v>24314</v>
      </c>
      <c r="L352" s="867">
        <v>0.0019212962962962964</v>
      </c>
      <c r="M352" s="865" t="s">
        <v>24315</v>
      </c>
      <c r="N352" s="618" t="s">
        <v>21686</v>
      </c>
      <c r="O352" s="518" t="s">
        <v>14441</v>
      </c>
      <c r="P352" s="518" t="s">
        <v>78</v>
      </c>
      <c r="Q352" s="518" t="s">
        <v>13907</v>
      </c>
      <c r="R352" s="518"/>
      <c r="S352" s="518" t="s">
        <v>237</v>
      </c>
      <c r="T352" s="518"/>
      <c r="U352" s="618"/>
      <c r="V352" s="520">
        <v>38837.0</v>
      </c>
    </row>
    <row r="353">
      <c r="A353" s="527">
        <f t="shared" si="1"/>
        <v>352</v>
      </c>
      <c r="B353" s="596" t="s">
        <v>24298</v>
      </c>
      <c r="C353" s="528" t="s">
        <v>24299</v>
      </c>
      <c r="D353" s="528" t="s">
        <v>24316</v>
      </c>
      <c r="E353" s="528" t="s">
        <v>24301</v>
      </c>
      <c r="F353" s="528" t="s">
        <v>24302</v>
      </c>
      <c r="G353" s="528" t="s">
        <v>24317</v>
      </c>
      <c r="H353" s="528" t="s">
        <v>24318</v>
      </c>
      <c r="I353" s="859" t="s">
        <v>24319</v>
      </c>
      <c r="J353" s="528" t="s">
        <v>24320</v>
      </c>
      <c r="K353" s="884" t="s">
        <v>24321</v>
      </c>
      <c r="L353" s="885">
        <v>0.002349537037037037</v>
      </c>
      <c r="M353" s="872" t="s">
        <v>24322</v>
      </c>
      <c r="N353" s="664" t="s">
        <v>21686</v>
      </c>
      <c r="O353" s="518" t="s">
        <v>14441</v>
      </c>
      <c r="P353" s="518" t="s">
        <v>78</v>
      </c>
      <c r="Q353" s="518" t="s">
        <v>13907</v>
      </c>
      <c r="R353" s="518"/>
      <c r="S353" s="518" t="s">
        <v>237</v>
      </c>
      <c r="T353" s="518"/>
      <c r="U353" s="665"/>
      <c r="V353" s="531">
        <v>38838.0</v>
      </c>
    </row>
    <row r="354">
      <c r="A354" s="537">
        <f t="shared" si="1"/>
        <v>353</v>
      </c>
      <c r="B354" s="510" t="s">
        <v>24298</v>
      </c>
      <c r="C354" s="510" t="s">
        <v>24323</v>
      </c>
      <c r="D354" s="510" t="s">
        <v>24324</v>
      </c>
      <c r="E354" s="510" t="s">
        <v>24301</v>
      </c>
      <c r="F354" s="510" t="s">
        <v>24325</v>
      </c>
      <c r="G354" s="510" t="s">
        <v>24326</v>
      </c>
      <c r="H354" s="510" t="s">
        <v>24327</v>
      </c>
      <c r="I354" s="859" t="s">
        <v>24328</v>
      </c>
      <c r="J354" s="510" t="s">
        <v>24329</v>
      </c>
      <c r="K354" s="874" t="s">
        <v>24330</v>
      </c>
      <c r="L354" s="875">
        <v>0.0020601851851851853</v>
      </c>
      <c r="M354" s="862" t="s">
        <v>24331</v>
      </c>
      <c r="N354" s="649" t="s">
        <v>21686</v>
      </c>
      <c r="O354" s="518" t="s">
        <v>14441</v>
      </c>
      <c r="P354" s="518" t="s">
        <v>78</v>
      </c>
      <c r="Q354" s="518" t="s">
        <v>13907</v>
      </c>
      <c r="R354" s="518"/>
      <c r="S354" s="518" t="s">
        <v>237</v>
      </c>
      <c r="T354" s="518"/>
      <c r="U354" s="649"/>
      <c r="V354" s="512">
        <v>38839.0</v>
      </c>
    </row>
    <row r="355">
      <c r="A355" s="517">
        <f t="shared" si="1"/>
        <v>354</v>
      </c>
      <c r="B355" s="510" t="s">
        <v>24298</v>
      </c>
      <c r="C355" s="518" t="s">
        <v>24323</v>
      </c>
      <c r="D355" s="518" t="s">
        <v>24332</v>
      </c>
      <c r="E355" s="518" t="s">
        <v>24301</v>
      </c>
      <c r="F355" s="518" t="s">
        <v>24325</v>
      </c>
      <c r="G355" s="518" t="s">
        <v>24333</v>
      </c>
      <c r="H355" s="518" t="s">
        <v>24334</v>
      </c>
      <c r="I355" s="859" t="s">
        <v>24335</v>
      </c>
      <c r="J355" s="518" t="s">
        <v>24336</v>
      </c>
      <c r="K355" s="866" t="s">
        <v>24337</v>
      </c>
      <c r="L355" s="867">
        <v>0.0011342592592592593</v>
      </c>
      <c r="M355" s="865" t="s">
        <v>24338</v>
      </c>
      <c r="N355" s="618" t="s">
        <v>21686</v>
      </c>
      <c r="O355" s="518" t="s">
        <v>14441</v>
      </c>
      <c r="P355" s="518" t="s">
        <v>78</v>
      </c>
      <c r="Q355" s="518" t="s">
        <v>13907</v>
      </c>
      <c r="R355" s="518"/>
      <c r="S355" s="518" t="s">
        <v>237</v>
      </c>
      <c r="T355" s="518"/>
      <c r="U355" s="618"/>
      <c r="V355" s="520">
        <v>38840.0</v>
      </c>
    </row>
    <row r="356">
      <c r="A356" s="517">
        <f t="shared" si="1"/>
        <v>355</v>
      </c>
      <c r="B356" s="510" t="s">
        <v>24298</v>
      </c>
      <c r="C356" s="518" t="s">
        <v>24323</v>
      </c>
      <c r="D356" s="518" t="s">
        <v>24339</v>
      </c>
      <c r="E356" s="518" t="s">
        <v>24301</v>
      </c>
      <c r="F356" s="518" t="s">
        <v>24325</v>
      </c>
      <c r="G356" s="518" t="s">
        <v>24340</v>
      </c>
      <c r="H356" s="518" t="s">
        <v>24341</v>
      </c>
      <c r="I356" s="859" t="s">
        <v>24342</v>
      </c>
      <c r="J356" s="518" t="s">
        <v>24343</v>
      </c>
      <c r="K356" s="866" t="s">
        <v>24344</v>
      </c>
      <c r="L356" s="867">
        <v>0.0021875</v>
      </c>
      <c r="M356" s="865" t="s">
        <v>24345</v>
      </c>
      <c r="N356" s="618" t="s">
        <v>21686</v>
      </c>
      <c r="O356" s="518" t="s">
        <v>14441</v>
      </c>
      <c r="P356" s="518" t="s">
        <v>78</v>
      </c>
      <c r="Q356" s="518" t="s">
        <v>13907</v>
      </c>
      <c r="R356" s="518"/>
      <c r="S356" s="518" t="s">
        <v>237</v>
      </c>
      <c r="T356" s="518"/>
      <c r="U356" s="618"/>
      <c r="V356" s="520">
        <v>38841.0</v>
      </c>
    </row>
    <row r="357">
      <c r="A357" s="517">
        <f t="shared" si="1"/>
        <v>356</v>
      </c>
      <c r="B357" s="510" t="s">
        <v>24298</v>
      </c>
      <c r="C357" s="518" t="s">
        <v>24323</v>
      </c>
      <c r="D357" s="518" t="s">
        <v>24346</v>
      </c>
      <c r="E357" s="518" t="s">
        <v>24301</v>
      </c>
      <c r="F357" s="518" t="s">
        <v>24325</v>
      </c>
      <c r="G357" s="518" t="s">
        <v>24347</v>
      </c>
      <c r="H357" s="518" t="s">
        <v>24348</v>
      </c>
      <c r="I357" s="859" t="s">
        <v>24349</v>
      </c>
      <c r="J357" s="518" t="s">
        <v>24350</v>
      </c>
      <c r="K357" s="866" t="s">
        <v>24351</v>
      </c>
      <c r="L357" s="867">
        <v>0.0020486111111111113</v>
      </c>
      <c r="M357" s="865" t="s">
        <v>24352</v>
      </c>
      <c r="N357" s="618" t="s">
        <v>21686</v>
      </c>
      <c r="O357" s="518" t="s">
        <v>14441</v>
      </c>
      <c r="P357" s="518" t="s">
        <v>78</v>
      </c>
      <c r="Q357" s="518" t="s">
        <v>13907</v>
      </c>
      <c r="R357" s="518"/>
      <c r="S357" s="518" t="s">
        <v>237</v>
      </c>
      <c r="T357" s="518"/>
      <c r="U357" s="618"/>
      <c r="V357" s="520">
        <v>38844.0</v>
      </c>
    </row>
    <row r="358">
      <c r="A358" s="517">
        <f t="shared" si="1"/>
        <v>357</v>
      </c>
      <c r="B358" s="510" t="s">
        <v>24298</v>
      </c>
      <c r="C358" s="518" t="s">
        <v>24323</v>
      </c>
      <c r="D358" s="518" t="s">
        <v>24353</v>
      </c>
      <c r="E358" s="518" t="s">
        <v>24301</v>
      </c>
      <c r="F358" s="518" t="s">
        <v>24325</v>
      </c>
      <c r="G358" s="518" t="s">
        <v>24354</v>
      </c>
      <c r="H358" s="518" t="s">
        <v>24355</v>
      </c>
      <c r="I358" s="859" t="s">
        <v>24356</v>
      </c>
      <c r="J358" s="518" t="s">
        <v>24357</v>
      </c>
      <c r="K358" s="866" t="s">
        <v>24358</v>
      </c>
      <c r="L358" s="867">
        <v>0.0013194444444444445</v>
      </c>
      <c r="M358" s="865" t="s">
        <v>24359</v>
      </c>
      <c r="N358" s="618" t="s">
        <v>21686</v>
      </c>
      <c r="O358" s="518" t="s">
        <v>14441</v>
      </c>
      <c r="P358" s="518" t="s">
        <v>78</v>
      </c>
      <c r="Q358" s="518" t="s">
        <v>13907</v>
      </c>
      <c r="R358" s="518"/>
      <c r="S358" s="518" t="s">
        <v>237</v>
      </c>
      <c r="T358" s="518"/>
      <c r="U358" s="618"/>
      <c r="V358" s="520">
        <v>38845.0</v>
      </c>
    </row>
    <row r="359">
      <c r="A359" s="517">
        <f t="shared" si="1"/>
        <v>358</v>
      </c>
      <c r="B359" s="510" t="s">
        <v>24298</v>
      </c>
      <c r="C359" s="518" t="s">
        <v>24323</v>
      </c>
      <c r="D359" s="518" t="s">
        <v>24360</v>
      </c>
      <c r="E359" s="518" t="s">
        <v>24301</v>
      </c>
      <c r="F359" s="518" t="s">
        <v>24325</v>
      </c>
      <c r="G359" s="518" t="s">
        <v>24361</v>
      </c>
      <c r="H359" s="518" t="s">
        <v>24362</v>
      </c>
      <c r="I359" s="859" t="s">
        <v>24363</v>
      </c>
      <c r="J359" s="518" t="s">
        <v>24364</v>
      </c>
      <c r="K359" s="866" t="s">
        <v>24365</v>
      </c>
      <c r="L359" s="867">
        <v>0.001238425925925926</v>
      </c>
      <c r="M359" s="865" t="s">
        <v>24366</v>
      </c>
      <c r="N359" s="618" t="s">
        <v>21686</v>
      </c>
      <c r="O359" s="518" t="s">
        <v>14441</v>
      </c>
      <c r="P359" s="518" t="s">
        <v>78</v>
      </c>
      <c r="Q359" s="518" t="s">
        <v>13907</v>
      </c>
      <c r="R359" s="518"/>
      <c r="S359" s="518" t="s">
        <v>237</v>
      </c>
      <c r="T359" s="518"/>
      <c r="U359" s="618"/>
      <c r="V359" s="520">
        <v>38846.0</v>
      </c>
    </row>
    <row r="360">
      <c r="A360" s="517">
        <f t="shared" si="1"/>
        <v>359</v>
      </c>
      <c r="B360" s="510" t="s">
        <v>24298</v>
      </c>
      <c r="C360" s="518" t="s">
        <v>24323</v>
      </c>
      <c r="D360" s="518" t="s">
        <v>24367</v>
      </c>
      <c r="E360" s="518" t="s">
        <v>24301</v>
      </c>
      <c r="F360" s="518" t="s">
        <v>24325</v>
      </c>
      <c r="G360" s="518" t="s">
        <v>24368</v>
      </c>
      <c r="H360" s="518" t="s">
        <v>24369</v>
      </c>
      <c r="I360" s="859" t="s">
        <v>24370</v>
      </c>
      <c r="J360" s="518" t="s">
        <v>24371</v>
      </c>
      <c r="K360" s="866" t="s">
        <v>24372</v>
      </c>
      <c r="L360" s="867">
        <v>0.0021759259259259258</v>
      </c>
      <c r="M360" s="865" t="s">
        <v>24373</v>
      </c>
      <c r="N360" s="618" t="s">
        <v>21686</v>
      </c>
      <c r="O360" s="518" t="s">
        <v>14441</v>
      </c>
      <c r="P360" s="518" t="s">
        <v>78</v>
      </c>
      <c r="Q360" s="518" t="s">
        <v>13907</v>
      </c>
      <c r="R360" s="518"/>
      <c r="S360" s="518" t="s">
        <v>237</v>
      </c>
      <c r="T360" s="518"/>
      <c r="U360" s="618"/>
      <c r="V360" s="520">
        <v>38847.0</v>
      </c>
    </row>
    <row r="361">
      <c r="A361" s="517">
        <f t="shared" si="1"/>
        <v>360</v>
      </c>
      <c r="B361" s="510" t="s">
        <v>24298</v>
      </c>
      <c r="C361" s="518" t="s">
        <v>24323</v>
      </c>
      <c r="D361" s="518" t="s">
        <v>24374</v>
      </c>
      <c r="E361" s="518" t="s">
        <v>24301</v>
      </c>
      <c r="F361" s="518" t="s">
        <v>24325</v>
      </c>
      <c r="G361" s="518" t="s">
        <v>24375</v>
      </c>
      <c r="H361" s="518" t="s">
        <v>24376</v>
      </c>
      <c r="I361" s="859" t="s">
        <v>24377</v>
      </c>
      <c r="J361" s="518" t="s">
        <v>24378</v>
      </c>
      <c r="K361" s="866" t="s">
        <v>24379</v>
      </c>
      <c r="L361" s="867">
        <v>0.0016898148148148148</v>
      </c>
      <c r="M361" s="865" t="s">
        <v>24380</v>
      </c>
      <c r="N361" s="618" t="s">
        <v>21686</v>
      </c>
      <c r="O361" s="518" t="s">
        <v>14441</v>
      </c>
      <c r="P361" s="518" t="s">
        <v>78</v>
      </c>
      <c r="Q361" s="518" t="s">
        <v>13907</v>
      </c>
      <c r="R361" s="518"/>
      <c r="S361" s="518" t="s">
        <v>237</v>
      </c>
      <c r="T361" s="518"/>
      <c r="U361" s="618"/>
      <c r="V361" s="520">
        <v>38848.0</v>
      </c>
    </row>
    <row r="362">
      <c r="A362" s="517">
        <f t="shared" si="1"/>
        <v>361</v>
      </c>
      <c r="B362" s="510" t="s">
        <v>24298</v>
      </c>
      <c r="C362" s="518" t="s">
        <v>24323</v>
      </c>
      <c r="D362" s="518" t="s">
        <v>24381</v>
      </c>
      <c r="E362" s="518" t="s">
        <v>24301</v>
      </c>
      <c r="F362" s="518" t="s">
        <v>24325</v>
      </c>
      <c r="G362" s="518" t="s">
        <v>24382</v>
      </c>
      <c r="H362" s="518" t="s">
        <v>24383</v>
      </c>
      <c r="I362" s="859" t="s">
        <v>24384</v>
      </c>
      <c r="J362" s="518" t="s">
        <v>24385</v>
      </c>
      <c r="K362" s="863" t="s">
        <v>24386</v>
      </c>
      <c r="L362" s="864">
        <v>0.0032523148148148147</v>
      </c>
      <c r="M362" s="865" t="s">
        <v>24387</v>
      </c>
      <c r="N362" s="618" t="s">
        <v>21686</v>
      </c>
      <c r="O362" s="518" t="s">
        <v>14441</v>
      </c>
      <c r="P362" s="518" t="s">
        <v>78</v>
      </c>
      <c r="Q362" s="518" t="s">
        <v>13907</v>
      </c>
      <c r="R362" s="518"/>
      <c r="S362" s="518" t="s">
        <v>237</v>
      </c>
      <c r="T362" s="518"/>
      <c r="U362" s="618"/>
      <c r="V362" s="520">
        <v>38849.0</v>
      </c>
    </row>
    <row r="363">
      <c r="A363" s="517">
        <f t="shared" si="1"/>
        <v>362</v>
      </c>
      <c r="B363" s="510" t="s">
        <v>24298</v>
      </c>
      <c r="C363" s="518" t="s">
        <v>24323</v>
      </c>
      <c r="D363" s="518" t="s">
        <v>24388</v>
      </c>
      <c r="E363" s="518" t="s">
        <v>24301</v>
      </c>
      <c r="F363" s="518" t="s">
        <v>24325</v>
      </c>
      <c r="G363" s="518" t="s">
        <v>24389</v>
      </c>
      <c r="H363" s="518" t="s">
        <v>24390</v>
      </c>
      <c r="I363" s="859" t="s">
        <v>24391</v>
      </c>
      <c r="J363" s="518" t="s">
        <v>24392</v>
      </c>
      <c r="K363" s="866" t="s">
        <v>24393</v>
      </c>
      <c r="L363" s="867">
        <v>0.0018865740740740742</v>
      </c>
      <c r="M363" s="865" t="s">
        <v>24394</v>
      </c>
      <c r="N363" s="618" t="s">
        <v>21686</v>
      </c>
      <c r="O363" s="518" t="s">
        <v>14441</v>
      </c>
      <c r="P363" s="518" t="s">
        <v>78</v>
      </c>
      <c r="Q363" s="518" t="s">
        <v>13907</v>
      </c>
      <c r="R363" s="518"/>
      <c r="S363" s="518" t="s">
        <v>237</v>
      </c>
      <c r="T363" s="518"/>
      <c r="U363" s="618"/>
      <c r="V363" s="520">
        <v>38850.0</v>
      </c>
    </row>
    <row r="364">
      <c r="A364" s="527">
        <f t="shared" si="1"/>
        <v>363</v>
      </c>
      <c r="B364" s="596" t="s">
        <v>24298</v>
      </c>
      <c r="C364" s="528" t="s">
        <v>24323</v>
      </c>
      <c r="D364" s="528" t="s">
        <v>24395</v>
      </c>
      <c r="E364" s="528" t="s">
        <v>24301</v>
      </c>
      <c r="F364" s="528" t="s">
        <v>24325</v>
      </c>
      <c r="G364" s="528" t="s">
        <v>24396</v>
      </c>
      <c r="H364" s="528" t="s">
        <v>24397</v>
      </c>
      <c r="I364" s="859" t="s">
        <v>24398</v>
      </c>
      <c r="J364" s="528" t="s">
        <v>24399</v>
      </c>
      <c r="K364" s="884" t="s">
        <v>24400</v>
      </c>
      <c r="L364" s="885">
        <v>0.0017939814814814815</v>
      </c>
      <c r="M364" s="872" t="s">
        <v>24401</v>
      </c>
      <c r="N364" s="664" t="s">
        <v>21686</v>
      </c>
      <c r="O364" s="518" t="s">
        <v>14441</v>
      </c>
      <c r="P364" s="518" t="s">
        <v>78</v>
      </c>
      <c r="Q364" s="518" t="s">
        <v>13907</v>
      </c>
      <c r="R364" s="518"/>
      <c r="S364" s="518" t="s">
        <v>237</v>
      </c>
      <c r="T364" s="518"/>
      <c r="U364" s="665"/>
      <c r="V364" s="531">
        <v>38852.0</v>
      </c>
    </row>
    <row r="365">
      <c r="A365" s="537">
        <f t="shared" si="1"/>
        <v>364</v>
      </c>
      <c r="B365" s="510" t="s">
        <v>24402</v>
      </c>
      <c r="C365" s="510" t="s">
        <v>24403</v>
      </c>
      <c r="D365" s="510" t="s">
        <v>24404</v>
      </c>
      <c r="E365" s="510" t="s">
        <v>24405</v>
      </c>
      <c r="F365" s="510" t="s">
        <v>24406</v>
      </c>
      <c r="G365" s="510" t="s">
        <v>24407</v>
      </c>
      <c r="H365" s="510" t="s">
        <v>24408</v>
      </c>
      <c r="I365" s="859" t="s">
        <v>24409</v>
      </c>
      <c r="J365" s="510" t="s">
        <v>24410</v>
      </c>
      <c r="K365" s="874" t="s">
        <v>24411</v>
      </c>
      <c r="L365" s="875">
        <v>0.0014467592592592592</v>
      </c>
      <c r="M365" s="862" t="s">
        <v>24412</v>
      </c>
      <c r="N365" s="649" t="s">
        <v>21686</v>
      </c>
      <c r="O365" s="518" t="s">
        <v>14441</v>
      </c>
      <c r="P365" s="518" t="s">
        <v>78</v>
      </c>
      <c r="Q365" s="518" t="s">
        <v>13907</v>
      </c>
      <c r="R365" s="518"/>
      <c r="S365" s="518" t="s">
        <v>237</v>
      </c>
      <c r="T365" s="518"/>
      <c r="U365" s="649"/>
      <c r="V365" s="512">
        <v>38883.0</v>
      </c>
    </row>
    <row r="366">
      <c r="A366" s="517">
        <f t="shared" si="1"/>
        <v>365</v>
      </c>
      <c r="B366" s="510" t="s">
        <v>24402</v>
      </c>
      <c r="C366" s="518" t="s">
        <v>24403</v>
      </c>
      <c r="D366" s="518" t="s">
        <v>24413</v>
      </c>
      <c r="E366" s="518" t="s">
        <v>24405</v>
      </c>
      <c r="F366" s="518" t="s">
        <v>24406</v>
      </c>
      <c r="G366" s="518" t="s">
        <v>24414</v>
      </c>
      <c r="H366" s="518" t="s">
        <v>24415</v>
      </c>
      <c r="I366" s="859" t="s">
        <v>24416</v>
      </c>
      <c r="J366" s="518" t="s">
        <v>24417</v>
      </c>
      <c r="K366" s="866" t="s">
        <v>24418</v>
      </c>
      <c r="L366" s="867">
        <v>0.0011226851851851851</v>
      </c>
      <c r="M366" s="865" t="s">
        <v>24419</v>
      </c>
      <c r="N366" s="618" t="s">
        <v>21686</v>
      </c>
      <c r="O366" s="518" t="s">
        <v>14441</v>
      </c>
      <c r="P366" s="518" t="s">
        <v>78</v>
      </c>
      <c r="Q366" s="518" t="s">
        <v>13907</v>
      </c>
      <c r="R366" s="518"/>
      <c r="S366" s="518" t="s">
        <v>237</v>
      </c>
      <c r="T366" s="518"/>
      <c r="U366" s="618" t="s">
        <v>24420</v>
      </c>
      <c r="V366" s="520">
        <v>38886.0</v>
      </c>
    </row>
    <row r="367">
      <c r="A367" s="517">
        <f t="shared" si="1"/>
        <v>366</v>
      </c>
      <c r="B367" s="510" t="s">
        <v>24402</v>
      </c>
      <c r="C367" s="518" t="s">
        <v>24403</v>
      </c>
      <c r="D367" s="518" t="s">
        <v>24421</v>
      </c>
      <c r="E367" s="518" t="s">
        <v>24405</v>
      </c>
      <c r="F367" s="518" t="s">
        <v>24406</v>
      </c>
      <c r="G367" s="518" t="s">
        <v>24422</v>
      </c>
      <c r="H367" s="518" t="s">
        <v>24423</v>
      </c>
      <c r="I367" s="859" t="s">
        <v>24424</v>
      </c>
      <c r="J367" s="518" t="s">
        <v>24425</v>
      </c>
      <c r="K367" s="866" t="s">
        <v>24426</v>
      </c>
      <c r="L367" s="867">
        <v>0.0028125</v>
      </c>
      <c r="M367" s="865" t="s">
        <v>24427</v>
      </c>
      <c r="N367" s="618" t="s">
        <v>21686</v>
      </c>
      <c r="O367" s="518" t="s">
        <v>14441</v>
      </c>
      <c r="P367" s="518" t="s">
        <v>78</v>
      </c>
      <c r="Q367" s="518" t="s">
        <v>13907</v>
      </c>
      <c r="R367" s="518"/>
      <c r="S367" s="518" t="s">
        <v>237</v>
      </c>
      <c r="T367" s="518"/>
      <c r="U367" s="618" t="s">
        <v>24428</v>
      </c>
      <c r="V367" s="520">
        <v>38887.0</v>
      </c>
    </row>
    <row r="368">
      <c r="A368" s="517">
        <f t="shared" si="1"/>
        <v>367</v>
      </c>
      <c r="B368" s="510" t="s">
        <v>24402</v>
      </c>
      <c r="C368" s="518" t="s">
        <v>24403</v>
      </c>
      <c r="D368" s="518" t="s">
        <v>24429</v>
      </c>
      <c r="E368" s="518" t="s">
        <v>24405</v>
      </c>
      <c r="F368" s="518" t="s">
        <v>24406</v>
      </c>
      <c r="G368" s="518" t="s">
        <v>24430</v>
      </c>
      <c r="H368" s="518" t="s">
        <v>24431</v>
      </c>
      <c r="I368" s="859" t="s">
        <v>24432</v>
      </c>
      <c r="J368" s="518" t="s">
        <v>24433</v>
      </c>
      <c r="K368" s="866" t="s">
        <v>24434</v>
      </c>
      <c r="L368" s="867">
        <v>0.0012731481481481483</v>
      </c>
      <c r="M368" s="865" t="s">
        <v>24435</v>
      </c>
      <c r="N368" s="618" t="s">
        <v>21686</v>
      </c>
      <c r="O368" s="518" t="s">
        <v>14441</v>
      </c>
      <c r="P368" s="518" t="s">
        <v>78</v>
      </c>
      <c r="Q368" s="518" t="s">
        <v>13907</v>
      </c>
      <c r="R368" s="518"/>
      <c r="S368" s="518" t="s">
        <v>237</v>
      </c>
      <c r="T368" s="518"/>
      <c r="U368" s="618" t="s">
        <v>24436</v>
      </c>
      <c r="V368" s="520">
        <v>38888.0</v>
      </c>
    </row>
    <row r="369">
      <c r="A369" s="517">
        <f t="shared" si="1"/>
        <v>368</v>
      </c>
      <c r="B369" s="510" t="s">
        <v>24402</v>
      </c>
      <c r="C369" s="518" t="s">
        <v>24403</v>
      </c>
      <c r="D369" s="518" t="s">
        <v>24437</v>
      </c>
      <c r="E369" s="518" t="s">
        <v>24405</v>
      </c>
      <c r="F369" s="518" t="s">
        <v>24406</v>
      </c>
      <c r="G369" s="518" t="s">
        <v>24438</v>
      </c>
      <c r="H369" s="518" t="s">
        <v>24439</v>
      </c>
      <c r="I369" s="859" t="s">
        <v>24440</v>
      </c>
      <c r="J369" s="518" t="s">
        <v>24441</v>
      </c>
      <c r="K369" s="863" t="s">
        <v>24442</v>
      </c>
      <c r="L369" s="864">
        <v>0.0015277777777777779</v>
      </c>
      <c r="M369" s="865" t="s">
        <v>24443</v>
      </c>
      <c r="N369" s="618" t="s">
        <v>21686</v>
      </c>
      <c r="O369" s="518" t="s">
        <v>14441</v>
      </c>
      <c r="P369" s="518" t="s">
        <v>78</v>
      </c>
      <c r="Q369" s="518" t="s">
        <v>13907</v>
      </c>
      <c r="R369" s="518"/>
      <c r="S369" s="518" t="s">
        <v>237</v>
      </c>
      <c r="T369" s="518"/>
      <c r="U369" s="618" t="s">
        <v>24444</v>
      </c>
      <c r="V369" s="520">
        <v>38889.0</v>
      </c>
    </row>
    <row r="370">
      <c r="A370" s="517">
        <f t="shared" si="1"/>
        <v>369</v>
      </c>
      <c r="B370" s="510" t="s">
        <v>24402</v>
      </c>
      <c r="C370" s="518" t="s">
        <v>24403</v>
      </c>
      <c r="D370" s="518" t="s">
        <v>24445</v>
      </c>
      <c r="E370" s="518" t="s">
        <v>24405</v>
      </c>
      <c r="F370" s="518" t="s">
        <v>24406</v>
      </c>
      <c r="G370" s="518" t="s">
        <v>24446</v>
      </c>
      <c r="H370" s="518" t="s">
        <v>24447</v>
      </c>
      <c r="I370" s="859" t="s">
        <v>24448</v>
      </c>
      <c r="J370" s="518" t="s">
        <v>24449</v>
      </c>
      <c r="K370" s="866" t="s">
        <v>24450</v>
      </c>
      <c r="L370" s="867">
        <v>0.0010069444444444444</v>
      </c>
      <c r="M370" s="865" t="s">
        <v>24451</v>
      </c>
      <c r="N370" s="618" t="s">
        <v>21686</v>
      </c>
      <c r="O370" s="518" t="s">
        <v>14441</v>
      </c>
      <c r="P370" s="518" t="s">
        <v>78</v>
      </c>
      <c r="Q370" s="518" t="s">
        <v>13907</v>
      </c>
      <c r="R370" s="518"/>
      <c r="S370" s="518" t="s">
        <v>237</v>
      </c>
      <c r="T370" s="518"/>
      <c r="U370" s="618" t="s">
        <v>24452</v>
      </c>
      <c r="V370" s="520">
        <v>38890.0</v>
      </c>
    </row>
    <row r="371">
      <c r="A371" s="517">
        <f t="shared" si="1"/>
        <v>370</v>
      </c>
      <c r="B371" s="510" t="s">
        <v>24402</v>
      </c>
      <c r="C371" s="518" t="s">
        <v>24403</v>
      </c>
      <c r="D371" s="518" t="s">
        <v>24453</v>
      </c>
      <c r="E371" s="518" t="s">
        <v>24405</v>
      </c>
      <c r="F371" s="518" t="s">
        <v>24406</v>
      </c>
      <c r="G371" s="518" t="s">
        <v>24454</v>
      </c>
      <c r="H371" s="518" t="s">
        <v>24455</v>
      </c>
      <c r="I371" s="859" t="s">
        <v>24456</v>
      </c>
      <c r="J371" s="518" t="s">
        <v>24457</v>
      </c>
      <c r="K371" s="866" t="s">
        <v>24458</v>
      </c>
      <c r="L371" s="867">
        <v>0.001412037037037037</v>
      </c>
      <c r="M371" s="865" t="s">
        <v>24459</v>
      </c>
      <c r="N371" s="618" t="s">
        <v>21686</v>
      </c>
      <c r="O371" s="518" t="s">
        <v>14441</v>
      </c>
      <c r="P371" s="518" t="s">
        <v>78</v>
      </c>
      <c r="Q371" s="518" t="s">
        <v>13907</v>
      </c>
      <c r="R371" s="518"/>
      <c r="S371" s="518" t="s">
        <v>237</v>
      </c>
      <c r="T371" s="518"/>
      <c r="U371" s="618" t="s">
        <v>24460</v>
      </c>
      <c r="V371" s="520">
        <v>38891.0</v>
      </c>
    </row>
    <row r="372">
      <c r="A372" s="517">
        <f t="shared" si="1"/>
        <v>371</v>
      </c>
      <c r="B372" s="510" t="s">
        <v>24402</v>
      </c>
      <c r="C372" s="518" t="s">
        <v>24403</v>
      </c>
      <c r="D372" s="518" t="s">
        <v>24461</v>
      </c>
      <c r="E372" s="518" t="s">
        <v>24405</v>
      </c>
      <c r="F372" s="518" t="s">
        <v>24406</v>
      </c>
      <c r="G372" s="518" t="s">
        <v>24462</v>
      </c>
      <c r="H372" s="518" t="s">
        <v>24463</v>
      </c>
      <c r="I372" s="859" t="s">
        <v>24464</v>
      </c>
      <c r="J372" s="518" t="s">
        <v>24465</v>
      </c>
      <c r="K372" s="863" t="s">
        <v>24466</v>
      </c>
      <c r="L372" s="864">
        <v>0.0015277777777777779</v>
      </c>
      <c r="M372" s="865" t="s">
        <v>24467</v>
      </c>
      <c r="N372" s="618" t="s">
        <v>21686</v>
      </c>
      <c r="O372" s="518" t="s">
        <v>14441</v>
      </c>
      <c r="P372" s="518" t="s">
        <v>78</v>
      </c>
      <c r="Q372" s="518" t="s">
        <v>13907</v>
      </c>
      <c r="R372" s="518"/>
      <c r="S372" s="518" t="s">
        <v>237</v>
      </c>
      <c r="T372" s="518"/>
      <c r="U372" s="618" t="s">
        <v>24468</v>
      </c>
      <c r="V372" s="520">
        <v>38892.0</v>
      </c>
    </row>
    <row r="373">
      <c r="A373" s="517">
        <f t="shared" si="1"/>
        <v>372</v>
      </c>
      <c r="B373" s="510" t="s">
        <v>24402</v>
      </c>
      <c r="C373" s="518" t="s">
        <v>24403</v>
      </c>
      <c r="D373" s="518" t="s">
        <v>24469</v>
      </c>
      <c r="E373" s="518" t="s">
        <v>24405</v>
      </c>
      <c r="F373" s="518" t="s">
        <v>24406</v>
      </c>
      <c r="G373" s="518" t="s">
        <v>24470</v>
      </c>
      <c r="H373" s="518" t="s">
        <v>24471</v>
      </c>
      <c r="I373" s="859" t="s">
        <v>24472</v>
      </c>
      <c r="J373" s="518" t="s">
        <v>24473</v>
      </c>
      <c r="K373" s="866" t="s">
        <v>24474</v>
      </c>
      <c r="L373" s="867">
        <v>0.0020833333333333333</v>
      </c>
      <c r="M373" s="865" t="s">
        <v>24475</v>
      </c>
      <c r="N373" s="618" t="s">
        <v>21686</v>
      </c>
      <c r="O373" s="518" t="s">
        <v>14441</v>
      </c>
      <c r="P373" s="518" t="s">
        <v>78</v>
      </c>
      <c r="Q373" s="518" t="s">
        <v>13907</v>
      </c>
      <c r="R373" s="518"/>
      <c r="S373" s="518" t="s">
        <v>237</v>
      </c>
      <c r="T373" s="518"/>
      <c r="U373" s="618" t="s">
        <v>24476</v>
      </c>
      <c r="V373" s="520">
        <v>38893.0</v>
      </c>
    </row>
    <row r="374">
      <c r="A374" s="517">
        <f t="shared" si="1"/>
        <v>373</v>
      </c>
      <c r="B374" s="510" t="s">
        <v>24402</v>
      </c>
      <c r="C374" s="518" t="s">
        <v>24403</v>
      </c>
      <c r="D374" s="518" t="s">
        <v>24477</v>
      </c>
      <c r="E374" s="518" t="s">
        <v>24405</v>
      </c>
      <c r="F374" s="518" t="s">
        <v>24406</v>
      </c>
      <c r="G374" s="518" t="s">
        <v>24478</v>
      </c>
      <c r="H374" s="518" t="s">
        <v>24479</v>
      </c>
      <c r="I374" s="859" t="s">
        <v>24480</v>
      </c>
      <c r="J374" s="518" t="s">
        <v>24481</v>
      </c>
      <c r="K374" s="866" t="s">
        <v>24482</v>
      </c>
      <c r="L374" s="867">
        <v>0.001724537037037037</v>
      </c>
      <c r="M374" s="865" t="s">
        <v>24483</v>
      </c>
      <c r="N374" s="618" t="s">
        <v>21686</v>
      </c>
      <c r="O374" s="518" t="s">
        <v>14441</v>
      </c>
      <c r="P374" s="518" t="s">
        <v>78</v>
      </c>
      <c r="Q374" s="518" t="s">
        <v>13907</v>
      </c>
      <c r="R374" s="518"/>
      <c r="S374" s="518" t="s">
        <v>237</v>
      </c>
      <c r="T374" s="518"/>
      <c r="U374" s="618" t="s">
        <v>24484</v>
      </c>
      <c r="V374" s="520">
        <v>38894.0</v>
      </c>
    </row>
    <row r="375">
      <c r="A375" s="517">
        <f t="shared" si="1"/>
        <v>374</v>
      </c>
      <c r="B375" s="510" t="s">
        <v>24402</v>
      </c>
      <c r="C375" s="518" t="s">
        <v>24403</v>
      </c>
      <c r="D375" s="518" t="s">
        <v>24485</v>
      </c>
      <c r="E375" s="518" t="s">
        <v>24405</v>
      </c>
      <c r="F375" s="518" t="s">
        <v>24406</v>
      </c>
      <c r="G375" s="518" t="s">
        <v>24486</v>
      </c>
      <c r="H375" s="518" t="s">
        <v>24487</v>
      </c>
      <c r="I375" s="859" t="s">
        <v>24488</v>
      </c>
      <c r="J375" s="518" t="s">
        <v>24489</v>
      </c>
      <c r="K375" s="863" t="s">
        <v>24490</v>
      </c>
      <c r="L375" s="864">
        <v>0.0022800925925925927</v>
      </c>
      <c r="M375" s="865" t="s">
        <v>24491</v>
      </c>
      <c r="N375" s="618" t="s">
        <v>21686</v>
      </c>
      <c r="O375" s="518" t="s">
        <v>14441</v>
      </c>
      <c r="P375" s="518" t="s">
        <v>78</v>
      </c>
      <c r="Q375" s="518" t="s">
        <v>13907</v>
      </c>
      <c r="R375" s="518"/>
      <c r="S375" s="518" t="s">
        <v>237</v>
      </c>
      <c r="T375" s="518"/>
      <c r="U375" s="618" t="s">
        <v>24492</v>
      </c>
      <c r="V375" s="520">
        <v>38895.0</v>
      </c>
    </row>
    <row r="376">
      <c r="A376" s="517">
        <f t="shared" si="1"/>
        <v>375</v>
      </c>
      <c r="B376" s="510" t="s">
        <v>24402</v>
      </c>
      <c r="C376" s="518" t="s">
        <v>24403</v>
      </c>
      <c r="D376" s="518" t="s">
        <v>24493</v>
      </c>
      <c r="E376" s="518" t="s">
        <v>24405</v>
      </c>
      <c r="F376" s="518" t="s">
        <v>24406</v>
      </c>
      <c r="G376" s="518" t="s">
        <v>24494</v>
      </c>
      <c r="H376" s="518" t="s">
        <v>24495</v>
      </c>
      <c r="I376" s="859" t="s">
        <v>24496</v>
      </c>
      <c r="J376" s="518" t="s">
        <v>24497</v>
      </c>
      <c r="K376" s="866" t="s">
        <v>24498</v>
      </c>
      <c r="L376" s="867">
        <v>0.001261574074074074</v>
      </c>
      <c r="M376" s="865" t="s">
        <v>24499</v>
      </c>
      <c r="N376" s="618" t="s">
        <v>21686</v>
      </c>
      <c r="O376" s="518" t="s">
        <v>14441</v>
      </c>
      <c r="P376" s="518" t="s">
        <v>78</v>
      </c>
      <c r="Q376" s="518" t="s">
        <v>13907</v>
      </c>
      <c r="R376" s="518"/>
      <c r="S376" s="518" t="s">
        <v>237</v>
      </c>
      <c r="T376" s="518"/>
      <c r="U376" s="618" t="s">
        <v>24500</v>
      </c>
      <c r="V376" s="520">
        <v>38896.0</v>
      </c>
    </row>
    <row r="377">
      <c r="A377" s="517">
        <f t="shared" si="1"/>
        <v>376</v>
      </c>
      <c r="B377" s="510" t="s">
        <v>24402</v>
      </c>
      <c r="C377" s="518" t="s">
        <v>24403</v>
      </c>
      <c r="D377" s="518" t="s">
        <v>24501</v>
      </c>
      <c r="E377" s="518" t="s">
        <v>24405</v>
      </c>
      <c r="F377" s="518" t="s">
        <v>24406</v>
      </c>
      <c r="G377" s="518" t="s">
        <v>24502</v>
      </c>
      <c r="H377" s="518" t="s">
        <v>24503</v>
      </c>
      <c r="I377" s="859" t="s">
        <v>24504</v>
      </c>
      <c r="J377" s="518" t="s">
        <v>24505</v>
      </c>
      <c r="K377" s="866" t="s">
        <v>24506</v>
      </c>
      <c r="L377" s="867">
        <v>0.001851851851851852</v>
      </c>
      <c r="M377" s="865" t="s">
        <v>24507</v>
      </c>
      <c r="N377" s="618" t="s">
        <v>21686</v>
      </c>
      <c r="O377" s="518" t="s">
        <v>14441</v>
      </c>
      <c r="P377" s="518" t="s">
        <v>78</v>
      </c>
      <c r="Q377" s="518" t="s">
        <v>13907</v>
      </c>
      <c r="R377" s="518"/>
      <c r="S377" s="518" t="s">
        <v>237</v>
      </c>
      <c r="T377" s="518"/>
      <c r="U377" s="618" t="s">
        <v>24508</v>
      </c>
      <c r="V377" s="520">
        <v>38897.0</v>
      </c>
    </row>
    <row r="378">
      <c r="A378" s="527">
        <f t="shared" si="1"/>
        <v>377</v>
      </c>
      <c r="B378" s="596" t="s">
        <v>24402</v>
      </c>
      <c r="C378" s="528" t="s">
        <v>24403</v>
      </c>
      <c r="D378" s="528" t="s">
        <v>24509</v>
      </c>
      <c r="E378" s="528" t="s">
        <v>24405</v>
      </c>
      <c r="F378" s="528" t="s">
        <v>24406</v>
      </c>
      <c r="G378" s="528" t="s">
        <v>24510</v>
      </c>
      <c r="H378" s="528" t="s">
        <v>24511</v>
      </c>
      <c r="I378" s="859" t="s">
        <v>24512</v>
      </c>
      <c r="J378" s="528" t="s">
        <v>24513</v>
      </c>
      <c r="K378" s="884" t="s">
        <v>24514</v>
      </c>
      <c r="L378" s="885">
        <v>0.001990740740740741</v>
      </c>
      <c r="M378" s="872" t="s">
        <v>24515</v>
      </c>
      <c r="N378" s="664" t="s">
        <v>21686</v>
      </c>
      <c r="O378" s="518" t="s">
        <v>14441</v>
      </c>
      <c r="P378" s="518" t="s">
        <v>78</v>
      </c>
      <c r="Q378" s="518" t="s">
        <v>13907</v>
      </c>
      <c r="R378" s="518"/>
      <c r="S378" s="518" t="s">
        <v>237</v>
      </c>
      <c r="T378" s="518"/>
      <c r="U378" s="665" t="s">
        <v>24516</v>
      </c>
      <c r="V378" s="531">
        <v>38899.0</v>
      </c>
    </row>
    <row r="379">
      <c r="A379" s="537">
        <f t="shared" si="1"/>
        <v>378</v>
      </c>
      <c r="B379" s="510" t="s">
        <v>24517</v>
      </c>
      <c r="C379" s="510" t="s">
        <v>24518</v>
      </c>
      <c r="D379" s="510" t="s">
        <v>24519</v>
      </c>
      <c r="E379" s="510" t="s">
        <v>24520</v>
      </c>
      <c r="F379" s="510" t="s">
        <v>24521</v>
      </c>
      <c r="G379" s="510" t="s">
        <v>24522</v>
      </c>
      <c r="H379" s="510" t="s">
        <v>24523</v>
      </c>
      <c r="I379" s="859" t="s">
        <v>24524</v>
      </c>
      <c r="J379" s="510" t="s">
        <v>24525</v>
      </c>
      <c r="K379" s="874" t="s">
        <v>24526</v>
      </c>
      <c r="L379" s="875">
        <v>0.0016203703703703703</v>
      </c>
      <c r="M379" s="862" t="s">
        <v>24527</v>
      </c>
      <c r="N379" s="649" t="s">
        <v>21686</v>
      </c>
      <c r="O379" s="518" t="s">
        <v>14441</v>
      </c>
      <c r="P379" s="518" t="s">
        <v>78</v>
      </c>
      <c r="Q379" s="518" t="s">
        <v>13907</v>
      </c>
      <c r="R379" s="518"/>
      <c r="S379" s="518" t="s">
        <v>237</v>
      </c>
      <c r="T379" s="518"/>
      <c r="U379" s="649"/>
      <c r="V379" s="512">
        <v>38900.0</v>
      </c>
    </row>
    <row r="380">
      <c r="A380" s="537">
        <f t="shared" si="1"/>
        <v>379</v>
      </c>
      <c r="B380" s="510" t="s">
        <v>24517</v>
      </c>
      <c r="C380" s="510" t="s">
        <v>24518</v>
      </c>
      <c r="D380" s="510" t="s">
        <v>24528</v>
      </c>
      <c r="E380" s="510" t="s">
        <v>24520</v>
      </c>
      <c r="F380" s="510" t="s">
        <v>24521</v>
      </c>
      <c r="G380" s="510" t="s">
        <v>24529</v>
      </c>
      <c r="H380" s="905" t="s">
        <v>24530</v>
      </c>
      <c r="I380" s="859" t="s">
        <v>24531</v>
      </c>
      <c r="J380" s="905" t="s">
        <v>24532</v>
      </c>
      <c r="K380" s="906" t="s">
        <v>24533</v>
      </c>
      <c r="L380" s="903">
        <v>0.002384259259259259</v>
      </c>
      <c r="M380" s="907" t="s">
        <v>24534</v>
      </c>
      <c r="N380" s="649" t="s">
        <v>21686</v>
      </c>
      <c r="O380" s="518" t="s">
        <v>14441</v>
      </c>
      <c r="P380" s="518" t="s">
        <v>78</v>
      </c>
      <c r="Q380" s="518" t="s">
        <v>13907</v>
      </c>
      <c r="R380" s="518"/>
      <c r="S380" s="518" t="s">
        <v>237</v>
      </c>
      <c r="T380" s="518"/>
      <c r="U380" s="649"/>
      <c r="V380" s="512">
        <v>38901.0</v>
      </c>
    </row>
    <row r="381">
      <c r="A381" s="527">
        <f t="shared" si="1"/>
        <v>380</v>
      </c>
      <c r="B381" s="596" t="s">
        <v>24517</v>
      </c>
      <c r="C381" s="528" t="s">
        <v>24518</v>
      </c>
      <c r="D381" s="528" t="s">
        <v>24535</v>
      </c>
      <c r="E381" s="528" t="s">
        <v>24520</v>
      </c>
      <c r="F381" s="528" t="s">
        <v>24521</v>
      </c>
      <c r="G381" s="528" t="s">
        <v>24536</v>
      </c>
      <c r="H381" s="528" t="s">
        <v>24537</v>
      </c>
      <c r="I381" s="859" t="s">
        <v>24538</v>
      </c>
      <c r="J381" s="528" t="s">
        <v>24539</v>
      </c>
      <c r="K381" s="870" t="s">
        <v>24540</v>
      </c>
      <c r="L381" s="871">
        <v>0.0012962962962962963</v>
      </c>
      <c r="M381" s="872" t="s">
        <v>24541</v>
      </c>
      <c r="N381" s="664" t="s">
        <v>21686</v>
      </c>
      <c r="O381" s="518" t="s">
        <v>14441</v>
      </c>
      <c r="P381" s="518" t="s">
        <v>78</v>
      </c>
      <c r="Q381" s="518" t="s">
        <v>13907</v>
      </c>
      <c r="R381" s="518"/>
      <c r="S381" s="518" t="s">
        <v>237</v>
      </c>
      <c r="T381" s="518"/>
      <c r="U381" s="665"/>
      <c r="V381" s="531">
        <v>38906.0</v>
      </c>
    </row>
    <row r="382">
      <c r="A382" s="537">
        <f t="shared" si="1"/>
        <v>381</v>
      </c>
      <c r="B382" s="510" t="s">
        <v>24517</v>
      </c>
      <c r="C382" s="510" t="s">
        <v>24542</v>
      </c>
      <c r="D382" s="510" t="s">
        <v>24542</v>
      </c>
      <c r="E382" s="510" t="s">
        <v>24520</v>
      </c>
      <c r="F382" s="510" t="s">
        <v>24543</v>
      </c>
      <c r="G382" s="510" t="s">
        <v>24543</v>
      </c>
      <c r="H382" s="510" t="s">
        <v>24544</v>
      </c>
      <c r="I382" s="859" t="s">
        <v>24545</v>
      </c>
      <c r="J382" s="510" t="s">
        <v>24546</v>
      </c>
      <c r="K382" s="874" t="s">
        <v>24547</v>
      </c>
      <c r="L382" s="875">
        <v>0.0017824074074074075</v>
      </c>
      <c r="M382" s="862" t="s">
        <v>24548</v>
      </c>
      <c r="N382" s="649" t="s">
        <v>21686</v>
      </c>
      <c r="O382" s="518" t="s">
        <v>14441</v>
      </c>
      <c r="P382" s="518" t="s">
        <v>78</v>
      </c>
      <c r="Q382" s="518" t="s">
        <v>13907</v>
      </c>
      <c r="R382" s="518"/>
      <c r="S382" s="518" t="s">
        <v>237</v>
      </c>
      <c r="T382" s="518"/>
      <c r="U382" s="649"/>
      <c r="V382" s="512">
        <v>38907.0</v>
      </c>
    </row>
    <row r="383">
      <c r="A383" s="517">
        <f t="shared" si="1"/>
        <v>382</v>
      </c>
      <c r="B383" s="510" t="s">
        <v>24517</v>
      </c>
      <c r="C383" s="518" t="s">
        <v>24542</v>
      </c>
      <c r="D383" s="518" t="s">
        <v>24549</v>
      </c>
      <c r="E383" s="518" t="s">
        <v>24520</v>
      </c>
      <c r="F383" s="518" t="s">
        <v>24543</v>
      </c>
      <c r="G383" s="518" t="s">
        <v>24550</v>
      </c>
      <c r="H383" s="518" t="s">
        <v>24551</v>
      </c>
      <c r="I383" s="859" t="s">
        <v>24552</v>
      </c>
      <c r="J383" s="518" t="s">
        <v>24553</v>
      </c>
      <c r="K383" s="866" t="s">
        <v>24554</v>
      </c>
      <c r="L383" s="867">
        <v>0.0014699074074074074</v>
      </c>
      <c r="M383" s="865" t="s">
        <v>24555</v>
      </c>
      <c r="N383" s="618" t="s">
        <v>21686</v>
      </c>
      <c r="O383" s="518" t="s">
        <v>14441</v>
      </c>
      <c r="P383" s="518" t="s">
        <v>78</v>
      </c>
      <c r="Q383" s="518" t="s">
        <v>13907</v>
      </c>
      <c r="R383" s="518"/>
      <c r="S383" s="518" t="s">
        <v>237</v>
      </c>
      <c r="T383" s="518"/>
      <c r="U383" s="618"/>
      <c r="V383" s="520">
        <v>38909.0</v>
      </c>
    </row>
    <row r="384">
      <c r="A384" s="517">
        <f t="shared" si="1"/>
        <v>383</v>
      </c>
      <c r="B384" s="510" t="s">
        <v>24517</v>
      </c>
      <c r="C384" s="518" t="s">
        <v>24542</v>
      </c>
      <c r="D384" s="518" t="s">
        <v>24556</v>
      </c>
      <c r="E384" s="518" t="s">
        <v>24520</v>
      </c>
      <c r="F384" s="518" t="s">
        <v>24543</v>
      </c>
      <c r="G384" s="518" t="s">
        <v>24557</v>
      </c>
      <c r="H384" s="518" t="s">
        <v>24558</v>
      </c>
      <c r="I384" s="859" t="s">
        <v>24559</v>
      </c>
      <c r="J384" s="518" t="s">
        <v>24560</v>
      </c>
      <c r="K384" s="866" t="s">
        <v>24561</v>
      </c>
      <c r="L384" s="867">
        <v>0.0016319444444444445</v>
      </c>
      <c r="M384" s="865" t="s">
        <v>24562</v>
      </c>
      <c r="N384" s="618" t="s">
        <v>21686</v>
      </c>
      <c r="O384" s="518" t="s">
        <v>14441</v>
      </c>
      <c r="P384" s="518" t="s">
        <v>78</v>
      </c>
      <c r="Q384" s="518" t="s">
        <v>13907</v>
      </c>
      <c r="R384" s="518"/>
      <c r="S384" s="518" t="s">
        <v>237</v>
      </c>
      <c r="T384" s="518"/>
      <c r="U384" s="618"/>
      <c r="V384" s="520">
        <v>38910.0</v>
      </c>
    </row>
    <row r="385">
      <c r="A385" s="527">
        <f t="shared" si="1"/>
        <v>384</v>
      </c>
      <c r="B385" s="596" t="s">
        <v>24517</v>
      </c>
      <c r="C385" s="528" t="s">
        <v>24542</v>
      </c>
      <c r="D385" s="528" t="s">
        <v>24563</v>
      </c>
      <c r="E385" s="528" t="s">
        <v>24520</v>
      </c>
      <c r="F385" s="528" t="s">
        <v>24543</v>
      </c>
      <c r="G385" s="528" t="s">
        <v>24564</v>
      </c>
      <c r="H385" s="528" t="s">
        <v>24565</v>
      </c>
      <c r="I385" s="859" t="s">
        <v>24566</v>
      </c>
      <c r="J385" s="528" t="s">
        <v>24567</v>
      </c>
      <c r="K385" s="870" t="s">
        <v>24568</v>
      </c>
      <c r="L385" s="871">
        <v>0.0016319444444444445</v>
      </c>
      <c r="M385" s="872" t="s">
        <v>24569</v>
      </c>
      <c r="N385" s="664" t="s">
        <v>21686</v>
      </c>
      <c r="O385" s="518" t="s">
        <v>14441</v>
      </c>
      <c r="P385" s="518" t="s">
        <v>78</v>
      </c>
      <c r="Q385" s="518" t="s">
        <v>13907</v>
      </c>
      <c r="R385" s="518"/>
      <c r="S385" s="518" t="s">
        <v>237</v>
      </c>
      <c r="T385" s="518"/>
      <c r="U385" s="665"/>
      <c r="V385" s="531">
        <v>38911.0</v>
      </c>
    </row>
    <row r="386">
      <c r="A386" s="537">
        <f t="shared" si="1"/>
        <v>385</v>
      </c>
      <c r="B386" s="510" t="s">
        <v>24570</v>
      </c>
      <c r="C386" s="510" t="s">
        <v>24571</v>
      </c>
      <c r="D386" s="510" t="s">
        <v>24572</v>
      </c>
      <c r="E386" s="510" t="s">
        <v>24573</v>
      </c>
      <c r="F386" s="510" t="s">
        <v>24573</v>
      </c>
      <c r="G386" s="510" t="s">
        <v>24574</v>
      </c>
      <c r="H386" s="541" t="s">
        <v>24575</v>
      </c>
      <c r="I386" s="859" t="s">
        <v>24576</v>
      </c>
      <c r="J386" s="541" t="s">
        <v>24577</v>
      </c>
      <c r="K386" s="888" t="s">
        <v>24578</v>
      </c>
      <c r="L386" s="889">
        <v>0.001875</v>
      </c>
      <c r="M386" s="862" t="s">
        <v>24579</v>
      </c>
      <c r="N386" s="649" t="s">
        <v>21686</v>
      </c>
      <c r="O386" s="518" t="s">
        <v>14441</v>
      </c>
      <c r="P386" s="518" t="s">
        <v>78</v>
      </c>
      <c r="Q386" s="518" t="s">
        <v>13907</v>
      </c>
      <c r="R386" s="518"/>
      <c r="S386" s="518" t="s">
        <v>237</v>
      </c>
      <c r="T386" s="518"/>
      <c r="U386" s="649"/>
      <c r="V386" s="512">
        <v>38960.0</v>
      </c>
    </row>
    <row r="387">
      <c r="A387" s="549">
        <f t="shared" si="1"/>
        <v>386</v>
      </c>
      <c r="B387" s="550" t="s">
        <v>24570</v>
      </c>
      <c r="C387" s="550" t="s">
        <v>24571</v>
      </c>
      <c r="D387" s="550" t="s">
        <v>24580</v>
      </c>
      <c r="E387" s="550" t="s">
        <v>24573</v>
      </c>
      <c r="F387" s="550" t="s">
        <v>24573</v>
      </c>
      <c r="G387" s="550" t="s">
        <v>24581</v>
      </c>
      <c r="H387" s="550" t="s">
        <v>24582</v>
      </c>
      <c r="I387" s="859" t="s">
        <v>24583</v>
      </c>
      <c r="J387" s="550" t="s">
        <v>24584</v>
      </c>
      <c r="K387" s="896" t="s">
        <v>24585</v>
      </c>
      <c r="L387" s="897">
        <v>0.0021875</v>
      </c>
      <c r="M387" s="898" t="s">
        <v>24586</v>
      </c>
      <c r="N387" s="677" t="s">
        <v>21686</v>
      </c>
      <c r="O387" s="518" t="s">
        <v>14441</v>
      </c>
      <c r="P387" s="541" t="s">
        <v>78</v>
      </c>
      <c r="Q387" s="518" t="s">
        <v>13907</v>
      </c>
      <c r="R387" s="541"/>
      <c r="S387" s="518" t="s">
        <v>237</v>
      </c>
      <c r="T387" s="541"/>
      <c r="U387" s="777"/>
      <c r="V387" s="551">
        <v>38961.0</v>
      </c>
    </row>
  </sheetData>
  <autoFilter ref="$Q$1:$Q$387"/>
  <hyperlinks>
    <hyperlink r:id="rId1" ref="I2"/>
    <hyperlink r:id="rId2" ref="K2"/>
    <hyperlink r:id="rId3" ref="M2"/>
    <hyperlink r:id="rId4" ref="I3"/>
    <hyperlink r:id="rId5" ref="K3"/>
    <hyperlink r:id="rId6" ref="M3"/>
    <hyperlink r:id="rId7" ref="I4"/>
    <hyperlink r:id="rId8" ref="K4"/>
    <hyperlink r:id="rId9" ref="M4"/>
    <hyperlink r:id="rId10" ref="I5"/>
    <hyperlink r:id="rId11" ref="K5"/>
    <hyperlink r:id="rId12" ref="M5"/>
    <hyperlink r:id="rId13" ref="I6"/>
    <hyperlink r:id="rId14" ref="K6"/>
    <hyperlink r:id="rId15" ref="M6"/>
    <hyperlink r:id="rId16" ref="I7"/>
    <hyperlink r:id="rId17" ref="K7"/>
    <hyperlink r:id="rId18" ref="M7"/>
    <hyperlink r:id="rId19" ref="I8"/>
    <hyperlink r:id="rId20" ref="K8"/>
    <hyperlink r:id="rId21" ref="M8"/>
    <hyperlink r:id="rId22" ref="I9"/>
    <hyperlink r:id="rId23" ref="K9"/>
    <hyperlink r:id="rId24" ref="M9"/>
    <hyperlink r:id="rId25" ref="I10"/>
    <hyperlink r:id="rId26" ref="K10"/>
    <hyperlink r:id="rId27" ref="M10"/>
    <hyperlink r:id="rId28" ref="I11"/>
    <hyperlink r:id="rId29" ref="K11"/>
    <hyperlink r:id="rId30" ref="M11"/>
    <hyperlink r:id="rId31" ref="I12"/>
    <hyperlink r:id="rId32" ref="K12"/>
    <hyperlink r:id="rId33" ref="M12"/>
    <hyperlink r:id="rId34" ref="I13"/>
    <hyperlink r:id="rId35" ref="K13"/>
    <hyperlink r:id="rId36" ref="M13"/>
    <hyperlink r:id="rId37" ref="I14"/>
    <hyperlink r:id="rId38" ref="K14"/>
    <hyperlink r:id="rId39" ref="M14"/>
    <hyperlink r:id="rId40" ref="I15"/>
    <hyperlink r:id="rId41" ref="K15"/>
    <hyperlink r:id="rId42" ref="M15"/>
    <hyperlink r:id="rId43" ref="I16"/>
    <hyperlink r:id="rId44" ref="K16"/>
    <hyperlink r:id="rId45" ref="M16"/>
    <hyperlink r:id="rId46" ref="I17"/>
    <hyperlink r:id="rId47" ref="K17"/>
    <hyperlink r:id="rId48" ref="M17"/>
    <hyperlink r:id="rId49" ref="I18"/>
    <hyperlink r:id="rId50" ref="K18"/>
    <hyperlink r:id="rId51" ref="M18"/>
    <hyperlink r:id="rId52" ref="I19"/>
    <hyperlink r:id="rId53" ref="K19"/>
    <hyperlink r:id="rId54" ref="M19"/>
    <hyperlink r:id="rId55" ref="I20"/>
    <hyperlink r:id="rId56" ref="K20"/>
    <hyperlink r:id="rId57" ref="M20"/>
    <hyperlink r:id="rId58" ref="I21"/>
    <hyperlink r:id="rId59" ref="K21"/>
    <hyperlink r:id="rId60" ref="M21"/>
    <hyperlink r:id="rId61" ref="I22"/>
    <hyperlink r:id="rId62" ref="K22"/>
    <hyperlink r:id="rId63" ref="M22"/>
    <hyperlink r:id="rId64" ref="I23"/>
    <hyperlink r:id="rId65" ref="K23"/>
    <hyperlink r:id="rId66" ref="M23"/>
    <hyperlink r:id="rId67" ref="I24"/>
    <hyperlink r:id="rId68" ref="K24"/>
    <hyperlink r:id="rId69" ref="M24"/>
    <hyperlink r:id="rId70" ref="I25"/>
    <hyperlink r:id="rId71" ref="K25"/>
    <hyperlink r:id="rId72" ref="M25"/>
    <hyperlink r:id="rId73" ref="I26"/>
    <hyperlink r:id="rId74" ref="K26"/>
    <hyperlink r:id="rId75" ref="M26"/>
    <hyperlink r:id="rId76" ref="I27"/>
    <hyperlink r:id="rId77" ref="K27"/>
    <hyperlink r:id="rId78" ref="M27"/>
    <hyperlink r:id="rId79" ref="I28"/>
    <hyperlink r:id="rId80" ref="K28"/>
    <hyperlink r:id="rId81" ref="M28"/>
    <hyperlink r:id="rId82" ref="I29"/>
    <hyperlink r:id="rId83" ref="K29"/>
    <hyperlink r:id="rId84" ref="M29"/>
    <hyperlink r:id="rId85" ref="I30"/>
    <hyperlink r:id="rId86" ref="K30"/>
    <hyperlink r:id="rId87" ref="M30"/>
    <hyperlink r:id="rId88" ref="I31"/>
    <hyperlink r:id="rId89" ref="K31"/>
    <hyperlink r:id="rId90" ref="M31"/>
    <hyperlink r:id="rId91" ref="I32"/>
    <hyperlink r:id="rId92" ref="K32"/>
    <hyperlink r:id="rId93" ref="M32"/>
    <hyperlink r:id="rId94" ref="I33"/>
    <hyperlink r:id="rId95" ref="K33"/>
    <hyperlink r:id="rId96" ref="M33"/>
    <hyperlink r:id="rId97" ref="I34"/>
    <hyperlink r:id="rId98" ref="K34"/>
    <hyperlink r:id="rId99" ref="M34"/>
    <hyperlink r:id="rId100" ref="I35"/>
    <hyperlink r:id="rId101" ref="K35"/>
    <hyperlink r:id="rId102" ref="M35"/>
    <hyperlink r:id="rId103" ref="I36"/>
    <hyperlink r:id="rId104" ref="K36"/>
    <hyperlink r:id="rId105" ref="M36"/>
    <hyperlink r:id="rId106" ref="I37"/>
    <hyperlink r:id="rId107" ref="K37"/>
    <hyperlink r:id="rId108" ref="M37"/>
    <hyperlink r:id="rId109" ref="I38"/>
    <hyperlink r:id="rId110" ref="K38"/>
    <hyperlink r:id="rId111" ref="M38"/>
    <hyperlink r:id="rId112" ref="I39"/>
    <hyperlink r:id="rId113" ref="K39"/>
    <hyperlink r:id="rId114" ref="M39"/>
    <hyperlink r:id="rId115" ref="I40"/>
    <hyperlink r:id="rId116" ref="K40"/>
    <hyperlink r:id="rId117" ref="M40"/>
    <hyperlink r:id="rId118" ref="I41"/>
    <hyperlink r:id="rId119" ref="K41"/>
    <hyperlink r:id="rId120" ref="M41"/>
    <hyperlink r:id="rId121" ref="I42"/>
    <hyperlink r:id="rId122" ref="K42"/>
    <hyperlink r:id="rId123" ref="M42"/>
    <hyperlink r:id="rId124" ref="I43"/>
    <hyperlink r:id="rId125" ref="K43"/>
    <hyperlink r:id="rId126" ref="M43"/>
    <hyperlink r:id="rId127" ref="I44"/>
    <hyperlink r:id="rId128" ref="K44"/>
    <hyperlink r:id="rId129" ref="M44"/>
    <hyperlink r:id="rId130" ref="I45"/>
    <hyperlink r:id="rId131" ref="K45"/>
    <hyperlink r:id="rId132" ref="M45"/>
    <hyperlink r:id="rId133" ref="I46"/>
    <hyperlink r:id="rId134" ref="K46"/>
    <hyperlink r:id="rId135" ref="M46"/>
    <hyperlink r:id="rId136" ref="I47"/>
    <hyperlink r:id="rId137" ref="K47"/>
    <hyperlink r:id="rId138" ref="M47"/>
    <hyperlink r:id="rId139" ref="I48"/>
    <hyperlink r:id="rId140" ref="K48"/>
    <hyperlink r:id="rId141" ref="M48"/>
    <hyperlink r:id="rId142" ref="I49"/>
    <hyperlink r:id="rId143" ref="K49"/>
    <hyperlink r:id="rId144" ref="M49"/>
    <hyperlink r:id="rId145" ref="I50"/>
    <hyperlink r:id="rId146" ref="K50"/>
    <hyperlink r:id="rId147" ref="M50"/>
    <hyperlink r:id="rId148" ref="I51"/>
    <hyperlink r:id="rId149" ref="K51"/>
    <hyperlink r:id="rId150" ref="M51"/>
    <hyperlink r:id="rId151" ref="I52"/>
    <hyperlink r:id="rId152" ref="K52"/>
    <hyperlink r:id="rId153" ref="M52"/>
    <hyperlink r:id="rId154" ref="I53"/>
    <hyperlink r:id="rId155" ref="K53"/>
    <hyperlink r:id="rId156" ref="M53"/>
    <hyperlink r:id="rId157" ref="I54"/>
    <hyperlink r:id="rId158" ref="K54"/>
    <hyperlink r:id="rId159" ref="M54"/>
    <hyperlink r:id="rId160" ref="I55"/>
    <hyperlink r:id="rId161" ref="K55"/>
    <hyperlink r:id="rId162" ref="M55"/>
    <hyperlink r:id="rId163" ref="I56"/>
    <hyperlink r:id="rId164" ref="K56"/>
    <hyperlink r:id="rId165" ref="M56"/>
    <hyperlink r:id="rId166" ref="I57"/>
    <hyperlink r:id="rId167" ref="K57"/>
    <hyperlink r:id="rId168" ref="M57"/>
    <hyperlink r:id="rId169" ref="I58"/>
    <hyperlink r:id="rId170" ref="K58"/>
    <hyperlink r:id="rId171" ref="M58"/>
    <hyperlink r:id="rId172" ref="I59"/>
    <hyperlink r:id="rId173" ref="K59"/>
    <hyperlink r:id="rId174" ref="M59"/>
    <hyperlink r:id="rId175" ref="I60"/>
    <hyperlink r:id="rId176" ref="K60"/>
    <hyperlink r:id="rId177" ref="M60"/>
    <hyperlink r:id="rId178" ref="I61"/>
    <hyperlink r:id="rId179" ref="K61"/>
    <hyperlink r:id="rId180" ref="M61"/>
    <hyperlink r:id="rId181" ref="I62"/>
    <hyperlink r:id="rId182" ref="K62"/>
    <hyperlink r:id="rId183" ref="M62"/>
    <hyperlink r:id="rId184" ref="I63"/>
    <hyperlink r:id="rId185" ref="K63"/>
    <hyperlink r:id="rId186" ref="M63"/>
    <hyperlink r:id="rId187" ref="I64"/>
    <hyperlink r:id="rId188" ref="K64"/>
    <hyperlink r:id="rId189" ref="M64"/>
    <hyperlink r:id="rId190" ref="I65"/>
    <hyperlink r:id="rId191" ref="K65"/>
    <hyperlink r:id="rId192" ref="M65"/>
    <hyperlink r:id="rId193" ref="I66"/>
    <hyperlink r:id="rId194" ref="K66"/>
    <hyperlink r:id="rId195" ref="M66"/>
    <hyperlink r:id="rId196" ref="I67"/>
    <hyperlink r:id="rId197" ref="K67"/>
    <hyperlink r:id="rId198" ref="M67"/>
    <hyperlink r:id="rId199" ref="I68"/>
    <hyperlink r:id="rId200" ref="K68"/>
    <hyperlink r:id="rId201" ref="M68"/>
    <hyperlink r:id="rId202" ref="I69"/>
    <hyperlink r:id="rId203" ref="K69"/>
    <hyperlink r:id="rId204" ref="M69"/>
    <hyperlink r:id="rId205" ref="I70"/>
    <hyperlink r:id="rId206" ref="K70"/>
    <hyperlink r:id="rId207" ref="M70"/>
    <hyperlink r:id="rId208" ref="I71"/>
    <hyperlink r:id="rId209" ref="K71"/>
    <hyperlink r:id="rId210" ref="M71"/>
    <hyperlink r:id="rId211" ref="I72"/>
    <hyperlink r:id="rId212" ref="K72"/>
    <hyperlink r:id="rId213" ref="M72"/>
    <hyperlink r:id="rId214" ref="I73"/>
    <hyperlink r:id="rId215" ref="K73"/>
    <hyperlink r:id="rId216" ref="M73"/>
    <hyperlink r:id="rId217" ref="I74"/>
    <hyperlink r:id="rId218" ref="K74"/>
    <hyperlink r:id="rId219" ref="M74"/>
    <hyperlink r:id="rId220" ref="I75"/>
    <hyperlink r:id="rId221" ref="K75"/>
    <hyperlink r:id="rId222" ref="M75"/>
    <hyperlink r:id="rId223" ref="I76"/>
    <hyperlink r:id="rId224" ref="K76"/>
    <hyperlink r:id="rId225" ref="M76"/>
    <hyperlink r:id="rId226" ref="I77"/>
    <hyperlink r:id="rId227" ref="K77"/>
    <hyperlink r:id="rId228" ref="M77"/>
    <hyperlink r:id="rId229" ref="I78"/>
    <hyperlink r:id="rId230" ref="K78"/>
    <hyperlink r:id="rId231" ref="M78"/>
    <hyperlink r:id="rId232" ref="I79"/>
    <hyperlink r:id="rId233" ref="K79"/>
    <hyperlink r:id="rId234" ref="M79"/>
    <hyperlink r:id="rId235" ref="I80"/>
    <hyperlink r:id="rId236" ref="K80"/>
    <hyperlink r:id="rId237" ref="M80"/>
    <hyperlink r:id="rId238" ref="I81"/>
    <hyperlink r:id="rId239" ref="K81"/>
    <hyperlink r:id="rId240" ref="M81"/>
    <hyperlink r:id="rId241" ref="I82"/>
    <hyperlink r:id="rId242" ref="K82"/>
    <hyperlink r:id="rId243" ref="M82"/>
    <hyperlink r:id="rId244" ref="I83"/>
    <hyperlink r:id="rId245" ref="K83"/>
    <hyperlink r:id="rId246" ref="M83"/>
    <hyperlink r:id="rId247" ref="I84"/>
    <hyperlink r:id="rId248" ref="K84"/>
    <hyperlink r:id="rId249" ref="M84"/>
    <hyperlink r:id="rId250" ref="I85"/>
    <hyperlink r:id="rId251" ref="K85"/>
    <hyperlink r:id="rId252" ref="M85"/>
    <hyperlink r:id="rId253" ref="I86"/>
    <hyperlink r:id="rId254" ref="K86"/>
    <hyperlink r:id="rId255" ref="M86"/>
    <hyperlink r:id="rId256" ref="I87"/>
    <hyperlink r:id="rId257" ref="K87"/>
    <hyperlink r:id="rId258" ref="M87"/>
    <hyperlink r:id="rId259" ref="I88"/>
    <hyperlink r:id="rId260" ref="K88"/>
    <hyperlink r:id="rId261" ref="M88"/>
    <hyperlink r:id="rId262" ref="I89"/>
    <hyperlink r:id="rId263" ref="K89"/>
    <hyperlink r:id="rId264" ref="M89"/>
    <hyperlink r:id="rId265" ref="I90"/>
    <hyperlink r:id="rId266" ref="K90"/>
    <hyperlink r:id="rId267" ref="M90"/>
    <hyperlink r:id="rId268" ref="I91"/>
    <hyperlink r:id="rId269" ref="K91"/>
    <hyperlink r:id="rId270" ref="M91"/>
    <hyperlink r:id="rId271" ref="I92"/>
    <hyperlink r:id="rId272" ref="K92"/>
    <hyperlink r:id="rId273" ref="M92"/>
    <hyperlink r:id="rId274" ref="I93"/>
    <hyperlink r:id="rId275" ref="K93"/>
    <hyperlink r:id="rId276" ref="M93"/>
    <hyperlink r:id="rId277" ref="I94"/>
    <hyperlink r:id="rId278" ref="K94"/>
    <hyperlink r:id="rId279" ref="M94"/>
    <hyperlink r:id="rId280" ref="I95"/>
    <hyperlink r:id="rId281" ref="K95"/>
    <hyperlink r:id="rId282" ref="M95"/>
    <hyperlink r:id="rId283" ref="I96"/>
    <hyperlink r:id="rId284" ref="K96"/>
    <hyperlink r:id="rId285" ref="M96"/>
    <hyperlink r:id="rId286" ref="I97"/>
    <hyperlink r:id="rId287" ref="K97"/>
    <hyperlink r:id="rId288" ref="M97"/>
    <hyperlink r:id="rId289" ref="I98"/>
    <hyperlink r:id="rId290" ref="K98"/>
    <hyperlink r:id="rId291" ref="M98"/>
    <hyperlink r:id="rId292" ref="I99"/>
    <hyperlink r:id="rId293" ref="K99"/>
    <hyperlink r:id="rId294" ref="M99"/>
    <hyperlink r:id="rId295" ref="I100"/>
    <hyperlink r:id="rId296" ref="K100"/>
    <hyperlink r:id="rId297" ref="M100"/>
    <hyperlink r:id="rId298" ref="I101"/>
    <hyperlink r:id="rId299" ref="K101"/>
    <hyperlink r:id="rId300" ref="M101"/>
    <hyperlink r:id="rId301" ref="I102"/>
    <hyperlink r:id="rId302" ref="K102"/>
    <hyperlink r:id="rId303" ref="M102"/>
    <hyperlink r:id="rId304" ref="I103"/>
    <hyperlink r:id="rId305" ref="K103"/>
    <hyperlink r:id="rId306" ref="M103"/>
    <hyperlink r:id="rId307" ref="I104"/>
    <hyperlink r:id="rId308" ref="K104"/>
    <hyperlink r:id="rId309" ref="M104"/>
    <hyperlink r:id="rId310" ref="I105"/>
    <hyperlink r:id="rId311" ref="K105"/>
    <hyperlink r:id="rId312" ref="M105"/>
    <hyperlink r:id="rId313" ref="I106"/>
    <hyperlink r:id="rId314" ref="K106"/>
    <hyperlink r:id="rId315" ref="M106"/>
    <hyperlink r:id="rId316" ref="I107"/>
    <hyperlink r:id="rId317" ref="K107"/>
    <hyperlink r:id="rId318" ref="M107"/>
    <hyperlink r:id="rId319" ref="I108"/>
    <hyperlink r:id="rId320" ref="K108"/>
    <hyperlink r:id="rId321" ref="M108"/>
    <hyperlink r:id="rId322" ref="I109"/>
    <hyperlink r:id="rId323" ref="K109"/>
    <hyperlink r:id="rId324" ref="M109"/>
    <hyperlink r:id="rId325" ref="I110"/>
    <hyperlink r:id="rId326" ref="K110"/>
    <hyperlink r:id="rId327" ref="M110"/>
    <hyperlink r:id="rId328" ref="I111"/>
    <hyperlink r:id="rId329" ref="K111"/>
    <hyperlink r:id="rId330" ref="M111"/>
    <hyperlink r:id="rId331" ref="I112"/>
    <hyperlink r:id="rId332" ref="K112"/>
    <hyperlink r:id="rId333" ref="M112"/>
    <hyperlink r:id="rId334" ref="I113"/>
    <hyperlink r:id="rId335" ref="K113"/>
    <hyperlink r:id="rId336" ref="M113"/>
    <hyperlink r:id="rId337" ref="I114"/>
    <hyperlink r:id="rId338" ref="K114"/>
    <hyperlink r:id="rId339" ref="M114"/>
    <hyperlink r:id="rId340" ref="I115"/>
    <hyperlink r:id="rId341" ref="K115"/>
    <hyperlink r:id="rId342" ref="M115"/>
    <hyperlink r:id="rId343" ref="I116"/>
    <hyperlink r:id="rId344" ref="K116"/>
    <hyperlink r:id="rId345" ref="M116"/>
    <hyperlink r:id="rId346" ref="I117"/>
    <hyperlink r:id="rId347" ref="K117"/>
    <hyperlink r:id="rId348" ref="M117"/>
    <hyperlink r:id="rId349" ref="I118"/>
    <hyperlink r:id="rId350" ref="K118"/>
    <hyperlink r:id="rId351" ref="M118"/>
    <hyperlink r:id="rId352" ref="I119"/>
    <hyperlink r:id="rId353" ref="K119"/>
    <hyperlink r:id="rId354" ref="M119"/>
    <hyperlink r:id="rId355" ref="I120"/>
    <hyperlink r:id="rId356" ref="K120"/>
    <hyperlink r:id="rId357" ref="M120"/>
    <hyperlink r:id="rId358" ref="I121"/>
    <hyperlink r:id="rId359" ref="K121"/>
    <hyperlink r:id="rId360" ref="M121"/>
    <hyperlink r:id="rId361" ref="I122"/>
    <hyperlink r:id="rId362" ref="K122"/>
    <hyperlink r:id="rId363" ref="M122"/>
    <hyperlink r:id="rId364" ref="I123"/>
    <hyperlink r:id="rId365" ref="K123"/>
    <hyperlink r:id="rId366" ref="M123"/>
    <hyperlink r:id="rId367" ref="I124"/>
    <hyperlink r:id="rId368" ref="K124"/>
    <hyperlink r:id="rId369" ref="M124"/>
    <hyperlink r:id="rId370" ref="I125"/>
    <hyperlink r:id="rId371" ref="K125"/>
    <hyperlink r:id="rId372" ref="M125"/>
    <hyperlink r:id="rId373" ref="I126"/>
    <hyperlink r:id="rId374" ref="K126"/>
    <hyperlink r:id="rId375" ref="M126"/>
    <hyperlink r:id="rId376" ref="I127"/>
    <hyperlink r:id="rId377" ref="K127"/>
    <hyperlink r:id="rId378" ref="M127"/>
    <hyperlink r:id="rId379" ref="I128"/>
    <hyperlink r:id="rId380" ref="K128"/>
    <hyperlink r:id="rId381" ref="M128"/>
    <hyperlink r:id="rId382" ref="I129"/>
    <hyperlink r:id="rId383" ref="K129"/>
    <hyperlink r:id="rId384" ref="M129"/>
    <hyperlink r:id="rId385" ref="I130"/>
    <hyperlink r:id="rId386" ref="K130"/>
    <hyperlink r:id="rId387" ref="M130"/>
    <hyperlink r:id="rId388" ref="I131"/>
    <hyperlink r:id="rId389" ref="K131"/>
    <hyperlink r:id="rId390" ref="M131"/>
    <hyperlink r:id="rId391" ref="I132"/>
    <hyperlink r:id="rId392" ref="K132"/>
    <hyperlink r:id="rId393" ref="M132"/>
    <hyperlink r:id="rId394" ref="I133"/>
    <hyperlink r:id="rId395" ref="K133"/>
    <hyperlink r:id="rId396" ref="M133"/>
    <hyperlink r:id="rId397" ref="I134"/>
    <hyperlink r:id="rId398" ref="K134"/>
    <hyperlink r:id="rId399" ref="M134"/>
    <hyperlink r:id="rId400" ref="I135"/>
    <hyperlink r:id="rId401" ref="K135"/>
    <hyperlink r:id="rId402" ref="M135"/>
    <hyperlink r:id="rId403" ref="I136"/>
    <hyperlink r:id="rId404" ref="K136"/>
    <hyperlink r:id="rId405" ref="M136"/>
    <hyperlink r:id="rId406" ref="I137"/>
    <hyperlink r:id="rId407" ref="K137"/>
    <hyperlink r:id="rId408" ref="M137"/>
    <hyperlink r:id="rId409" ref="I138"/>
    <hyperlink r:id="rId410" ref="K138"/>
    <hyperlink r:id="rId411" ref="M138"/>
    <hyperlink r:id="rId412" ref="I139"/>
    <hyperlink r:id="rId413" ref="K139"/>
    <hyperlink r:id="rId414" ref="M139"/>
    <hyperlink r:id="rId415" ref="I140"/>
    <hyperlink r:id="rId416" ref="K140"/>
    <hyperlink r:id="rId417" ref="M140"/>
    <hyperlink r:id="rId418" ref="I141"/>
    <hyperlink r:id="rId419" ref="K141"/>
    <hyperlink r:id="rId420" ref="M141"/>
    <hyperlink r:id="rId421" ref="I142"/>
    <hyperlink r:id="rId422" ref="K142"/>
    <hyperlink r:id="rId423" ref="M142"/>
    <hyperlink r:id="rId424" ref="I143"/>
    <hyperlink r:id="rId425" ref="K143"/>
    <hyperlink r:id="rId426" ref="M143"/>
    <hyperlink r:id="rId427" ref="I144"/>
    <hyperlink r:id="rId428" ref="K144"/>
    <hyperlink r:id="rId429" ref="M144"/>
    <hyperlink r:id="rId430" ref="I145"/>
    <hyperlink r:id="rId431" ref="K145"/>
    <hyperlink r:id="rId432" ref="M145"/>
    <hyperlink r:id="rId433" ref="I146"/>
    <hyperlink r:id="rId434" ref="K146"/>
    <hyperlink r:id="rId435" ref="M146"/>
    <hyperlink r:id="rId436" ref="I147"/>
    <hyperlink r:id="rId437" ref="K147"/>
    <hyperlink r:id="rId438" ref="M147"/>
    <hyperlink r:id="rId439" ref="I148"/>
    <hyperlink r:id="rId440" ref="K148"/>
    <hyperlink r:id="rId441" ref="M148"/>
    <hyperlink r:id="rId442" ref="I149"/>
    <hyperlink r:id="rId443" ref="K149"/>
    <hyperlink r:id="rId444" ref="M149"/>
    <hyperlink r:id="rId445" ref="I150"/>
    <hyperlink r:id="rId446" ref="K150"/>
    <hyperlink r:id="rId447" ref="M150"/>
    <hyperlink r:id="rId448" ref="I151"/>
    <hyperlink r:id="rId449" ref="K151"/>
    <hyperlink r:id="rId450" ref="M151"/>
    <hyperlink r:id="rId451" ref="I152"/>
    <hyperlink r:id="rId452" ref="K152"/>
    <hyperlink r:id="rId453" ref="M152"/>
    <hyperlink r:id="rId454" ref="I153"/>
    <hyperlink r:id="rId455" ref="K153"/>
    <hyperlink r:id="rId456" ref="M153"/>
    <hyperlink r:id="rId457" ref="I154"/>
    <hyperlink r:id="rId458" ref="K154"/>
    <hyperlink r:id="rId459" ref="M154"/>
    <hyperlink r:id="rId460" ref="I155"/>
    <hyperlink r:id="rId461" ref="K155"/>
    <hyperlink r:id="rId462" ref="M155"/>
    <hyperlink r:id="rId463" ref="I156"/>
    <hyperlink r:id="rId464" ref="K156"/>
    <hyperlink r:id="rId465" ref="M156"/>
    <hyperlink r:id="rId466" ref="I157"/>
    <hyperlink r:id="rId467" ref="K157"/>
    <hyperlink r:id="rId468" ref="M157"/>
    <hyperlink r:id="rId469" ref="I158"/>
    <hyperlink r:id="rId470" ref="K158"/>
    <hyperlink r:id="rId471" ref="M158"/>
    <hyperlink r:id="rId472" ref="I159"/>
    <hyperlink r:id="rId473" ref="K159"/>
    <hyperlink r:id="rId474" ref="M159"/>
    <hyperlink r:id="rId475" ref="I160"/>
    <hyperlink r:id="rId476" ref="K160"/>
    <hyperlink r:id="rId477" ref="M160"/>
    <hyperlink r:id="rId478" ref="I161"/>
    <hyperlink r:id="rId479" ref="K161"/>
    <hyperlink r:id="rId480" ref="M161"/>
    <hyperlink r:id="rId481" ref="I162"/>
    <hyperlink r:id="rId482" ref="K162"/>
    <hyperlink r:id="rId483" ref="M162"/>
    <hyperlink r:id="rId484" ref="I163"/>
    <hyperlink r:id="rId485" ref="K163"/>
    <hyperlink r:id="rId486" ref="M163"/>
    <hyperlink r:id="rId487" ref="I164"/>
    <hyperlink r:id="rId488" ref="K164"/>
    <hyperlink r:id="rId489" ref="M164"/>
    <hyperlink r:id="rId490" ref="I165"/>
    <hyperlink r:id="rId491" ref="K165"/>
    <hyperlink r:id="rId492" ref="M165"/>
    <hyperlink r:id="rId493" ref="I166"/>
    <hyperlink r:id="rId494" ref="K166"/>
    <hyperlink r:id="rId495" ref="M166"/>
    <hyperlink r:id="rId496" ref="I167"/>
    <hyperlink r:id="rId497" ref="K167"/>
    <hyperlink r:id="rId498" ref="M167"/>
    <hyperlink r:id="rId499" ref="I168"/>
    <hyperlink r:id="rId500" ref="K168"/>
    <hyperlink r:id="rId501" ref="M168"/>
    <hyperlink r:id="rId502" ref="I169"/>
    <hyperlink r:id="rId503" ref="K169"/>
    <hyperlink r:id="rId504" ref="M169"/>
    <hyperlink r:id="rId505" ref="I170"/>
    <hyperlink r:id="rId506" ref="K170"/>
    <hyperlink r:id="rId507" ref="M170"/>
    <hyperlink r:id="rId508" ref="I171"/>
    <hyperlink r:id="rId509" ref="K171"/>
    <hyperlink r:id="rId510" ref="M171"/>
    <hyperlink r:id="rId511" ref="I172"/>
    <hyperlink r:id="rId512" ref="K172"/>
    <hyperlink r:id="rId513" ref="M172"/>
    <hyperlink r:id="rId514" ref="I173"/>
    <hyperlink r:id="rId515" ref="K173"/>
    <hyperlink r:id="rId516" ref="M173"/>
    <hyperlink r:id="rId517" ref="I174"/>
    <hyperlink r:id="rId518" ref="K174"/>
    <hyperlink r:id="rId519" ref="M174"/>
    <hyperlink r:id="rId520" ref="I175"/>
    <hyperlink r:id="rId521" ref="K175"/>
    <hyperlink r:id="rId522" ref="M175"/>
    <hyperlink r:id="rId523" ref="I176"/>
    <hyperlink r:id="rId524" ref="K176"/>
    <hyperlink r:id="rId525" ref="M176"/>
    <hyperlink r:id="rId526" ref="I177"/>
    <hyperlink r:id="rId527" ref="K177"/>
    <hyperlink r:id="rId528" ref="M177"/>
    <hyperlink r:id="rId529" ref="I178"/>
    <hyperlink r:id="rId530" ref="K178"/>
    <hyperlink r:id="rId531" ref="M178"/>
    <hyperlink r:id="rId532" ref="I179"/>
    <hyperlink r:id="rId533" ref="K179"/>
    <hyperlink r:id="rId534" ref="M179"/>
    <hyperlink r:id="rId535" ref="I180"/>
    <hyperlink r:id="rId536" ref="K180"/>
    <hyperlink r:id="rId537" ref="M180"/>
    <hyperlink r:id="rId538" ref="I181"/>
    <hyperlink r:id="rId539" ref="K181"/>
    <hyperlink r:id="rId540" ref="M181"/>
    <hyperlink r:id="rId541" ref="I182"/>
    <hyperlink r:id="rId542" ref="K182"/>
    <hyperlink r:id="rId543" ref="M182"/>
    <hyperlink r:id="rId544" ref="I183"/>
    <hyperlink r:id="rId545" ref="K183"/>
    <hyperlink r:id="rId546" ref="M183"/>
    <hyperlink r:id="rId547" ref="I184"/>
    <hyperlink r:id="rId548" ref="K184"/>
    <hyperlink r:id="rId549" ref="M184"/>
    <hyperlink r:id="rId550" ref="I185"/>
    <hyperlink r:id="rId551" ref="K185"/>
    <hyperlink r:id="rId552" ref="M185"/>
    <hyperlink r:id="rId553" ref="I186"/>
    <hyperlink r:id="rId554" ref="K186"/>
    <hyperlink r:id="rId555" ref="M186"/>
    <hyperlink r:id="rId556" ref="I187"/>
    <hyperlink r:id="rId557" ref="K187"/>
    <hyperlink r:id="rId558" ref="M187"/>
    <hyperlink r:id="rId559" ref="I188"/>
    <hyperlink r:id="rId560" ref="K188"/>
    <hyperlink r:id="rId561" ref="M188"/>
    <hyperlink r:id="rId562" ref="I189"/>
    <hyperlink r:id="rId563" ref="K189"/>
    <hyperlink r:id="rId564" ref="M189"/>
    <hyperlink r:id="rId565" ref="I190"/>
    <hyperlink r:id="rId566" ref="K190"/>
    <hyperlink r:id="rId567" ref="M190"/>
    <hyperlink r:id="rId568" ref="I191"/>
    <hyperlink r:id="rId569" ref="K191"/>
    <hyperlink r:id="rId570" ref="M191"/>
    <hyperlink r:id="rId571" ref="I192"/>
    <hyperlink r:id="rId572" ref="K192"/>
    <hyperlink r:id="rId573" ref="M192"/>
    <hyperlink r:id="rId574" ref="I193"/>
    <hyperlink r:id="rId575" ref="K193"/>
    <hyperlink r:id="rId576" ref="M193"/>
    <hyperlink r:id="rId577" ref="I194"/>
    <hyperlink r:id="rId578" ref="K194"/>
    <hyperlink r:id="rId579" ref="M194"/>
    <hyperlink r:id="rId580" ref="I195"/>
    <hyperlink r:id="rId581" ref="K195"/>
    <hyperlink r:id="rId582" ref="M195"/>
    <hyperlink r:id="rId583" ref="I196"/>
    <hyperlink r:id="rId584" ref="K196"/>
    <hyperlink r:id="rId585" ref="M196"/>
    <hyperlink r:id="rId586" ref="I197"/>
    <hyperlink r:id="rId587" ref="K197"/>
    <hyperlink r:id="rId588" ref="M197"/>
    <hyperlink r:id="rId589" ref="I198"/>
    <hyperlink r:id="rId590" ref="K198"/>
    <hyperlink r:id="rId591" ref="M198"/>
    <hyperlink r:id="rId592" ref="I199"/>
    <hyperlink r:id="rId593" ref="K199"/>
    <hyperlink r:id="rId594" ref="M199"/>
    <hyperlink r:id="rId595" ref="I200"/>
    <hyperlink r:id="rId596" ref="K200"/>
    <hyperlink r:id="rId597" ref="M200"/>
    <hyperlink r:id="rId598" ref="I201"/>
    <hyperlink r:id="rId599" ref="K201"/>
    <hyperlink r:id="rId600" ref="M201"/>
    <hyperlink r:id="rId601" ref="I202"/>
    <hyperlink r:id="rId602" ref="K202"/>
    <hyperlink r:id="rId603" ref="M202"/>
    <hyperlink r:id="rId604" ref="I203"/>
    <hyperlink r:id="rId605" ref="K203"/>
    <hyperlink r:id="rId606" ref="M203"/>
    <hyperlink r:id="rId607" ref="I204"/>
    <hyperlink r:id="rId608" ref="K204"/>
    <hyperlink r:id="rId609" ref="M204"/>
    <hyperlink r:id="rId610" ref="I205"/>
    <hyperlink r:id="rId611" ref="K205"/>
    <hyperlink r:id="rId612" ref="M205"/>
    <hyperlink r:id="rId613" ref="I206"/>
    <hyperlink r:id="rId614" ref="K206"/>
    <hyperlink r:id="rId615" ref="M206"/>
    <hyperlink r:id="rId616" ref="I207"/>
    <hyperlink r:id="rId617" ref="K207"/>
    <hyperlink r:id="rId618" ref="M207"/>
    <hyperlink r:id="rId619" ref="I208"/>
    <hyperlink r:id="rId620" ref="K208"/>
    <hyperlink r:id="rId621" ref="M208"/>
    <hyperlink r:id="rId622" ref="I209"/>
    <hyperlink r:id="rId623" ref="K209"/>
    <hyperlink r:id="rId624" ref="M209"/>
    <hyperlink r:id="rId625" ref="I210"/>
    <hyperlink r:id="rId626" ref="K210"/>
    <hyperlink r:id="rId627" ref="M210"/>
    <hyperlink r:id="rId628" ref="I211"/>
    <hyperlink r:id="rId629" ref="K211"/>
    <hyperlink r:id="rId630" ref="M211"/>
    <hyperlink r:id="rId631" ref="I212"/>
    <hyperlink r:id="rId632" ref="K212"/>
    <hyperlink r:id="rId633" ref="M212"/>
    <hyperlink r:id="rId634" ref="I213"/>
    <hyperlink r:id="rId635" ref="K213"/>
    <hyperlink r:id="rId636" ref="M213"/>
    <hyperlink r:id="rId637" ref="I214"/>
    <hyperlink r:id="rId638" ref="K214"/>
    <hyperlink r:id="rId639" ref="M214"/>
    <hyperlink r:id="rId640" ref="I215"/>
    <hyperlink r:id="rId641" ref="K215"/>
    <hyperlink r:id="rId642" ref="M215"/>
    <hyperlink r:id="rId643" ref="I216"/>
    <hyperlink r:id="rId644" ref="K216"/>
    <hyperlink r:id="rId645" ref="M216"/>
    <hyperlink r:id="rId646" ref="I217"/>
    <hyperlink r:id="rId647" ref="K217"/>
    <hyperlink r:id="rId648" ref="M217"/>
    <hyperlink r:id="rId649" ref="I218"/>
    <hyperlink r:id="rId650" ref="K218"/>
    <hyperlink r:id="rId651" ref="M218"/>
    <hyperlink r:id="rId652" ref="I219"/>
    <hyperlink r:id="rId653" ref="K219"/>
    <hyperlink r:id="rId654" ref="M219"/>
    <hyperlink r:id="rId655" ref="I220"/>
    <hyperlink r:id="rId656" ref="K220"/>
    <hyperlink r:id="rId657" ref="M220"/>
    <hyperlink r:id="rId658" ref="I221"/>
    <hyperlink r:id="rId659" ref="K221"/>
    <hyperlink r:id="rId660" ref="M221"/>
    <hyperlink r:id="rId661" ref="I222"/>
    <hyperlink r:id="rId662" ref="K222"/>
    <hyperlink r:id="rId663" ref="M222"/>
    <hyperlink r:id="rId664" ref="I223"/>
    <hyperlink r:id="rId665" ref="K223"/>
    <hyperlink r:id="rId666" ref="M223"/>
    <hyperlink r:id="rId667" ref="I224"/>
    <hyperlink r:id="rId668" ref="K224"/>
    <hyperlink r:id="rId669" ref="M224"/>
    <hyperlink r:id="rId670" ref="I225"/>
    <hyperlink r:id="rId671" ref="K225"/>
    <hyperlink r:id="rId672" ref="M225"/>
    <hyperlink r:id="rId673" ref="I226"/>
    <hyperlink r:id="rId674" ref="K226"/>
    <hyperlink r:id="rId675" ref="M226"/>
    <hyperlink r:id="rId676" ref="I227"/>
    <hyperlink r:id="rId677" ref="K227"/>
    <hyperlink r:id="rId678" ref="M227"/>
    <hyperlink r:id="rId679" ref="I228"/>
    <hyperlink r:id="rId680" ref="K228"/>
    <hyperlink r:id="rId681" ref="M228"/>
    <hyperlink r:id="rId682" ref="I229"/>
    <hyperlink r:id="rId683" ref="K229"/>
    <hyperlink r:id="rId684" ref="M229"/>
    <hyperlink r:id="rId685" ref="I230"/>
    <hyperlink r:id="rId686" ref="K230"/>
    <hyperlink r:id="rId687" ref="M230"/>
    <hyperlink r:id="rId688" ref="I231"/>
    <hyperlink r:id="rId689" ref="K231"/>
    <hyperlink r:id="rId690" ref="M231"/>
    <hyperlink r:id="rId691" ref="I232"/>
    <hyperlink r:id="rId692" ref="K232"/>
    <hyperlink r:id="rId693" ref="M232"/>
    <hyperlink r:id="rId694" ref="I233"/>
    <hyperlink r:id="rId695" ref="K233"/>
    <hyperlink r:id="rId696" ref="M233"/>
    <hyperlink r:id="rId697" ref="I234"/>
    <hyperlink r:id="rId698" ref="K234"/>
    <hyperlink r:id="rId699" ref="M234"/>
    <hyperlink r:id="rId700" ref="I235"/>
    <hyperlink r:id="rId701" ref="K235"/>
    <hyperlink r:id="rId702" ref="M235"/>
    <hyperlink r:id="rId703" ref="I236"/>
    <hyperlink r:id="rId704" ref="K236"/>
    <hyperlink r:id="rId705" ref="M236"/>
    <hyperlink r:id="rId706" ref="I237"/>
    <hyperlink r:id="rId707" ref="K237"/>
    <hyperlink r:id="rId708" ref="M237"/>
    <hyperlink r:id="rId709" ref="I238"/>
    <hyperlink r:id="rId710" ref="K238"/>
    <hyperlink r:id="rId711" ref="M238"/>
    <hyperlink r:id="rId712" ref="I239"/>
    <hyperlink r:id="rId713" ref="K239"/>
    <hyperlink r:id="rId714" ref="M239"/>
    <hyperlink r:id="rId715" ref="I240"/>
    <hyperlink r:id="rId716" ref="K240"/>
    <hyperlink r:id="rId717" ref="M240"/>
    <hyperlink r:id="rId718" ref="I241"/>
    <hyperlink r:id="rId719" ref="K241"/>
    <hyperlink r:id="rId720" ref="M241"/>
    <hyperlink r:id="rId721" ref="I242"/>
    <hyperlink r:id="rId722" ref="K242"/>
    <hyperlink r:id="rId723" ref="M242"/>
    <hyperlink r:id="rId724" ref="I243"/>
    <hyperlink r:id="rId725" ref="K243"/>
    <hyperlink r:id="rId726" ref="M243"/>
    <hyperlink r:id="rId727" ref="I244"/>
    <hyperlink r:id="rId728" ref="K244"/>
    <hyperlink r:id="rId729" ref="M244"/>
    <hyperlink r:id="rId730" ref="I245"/>
    <hyperlink r:id="rId731" ref="K245"/>
    <hyperlink r:id="rId732" ref="M245"/>
    <hyperlink r:id="rId733" ref="I246"/>
    <hyperlink r:id="rId734" ref="K246"/>
    <hyperlink r:id="rId735" ref="M246"/>
    <hyperlink r:id="rId736" ref="I247"/>
    <hyperlink r:id="rId737" ref="K247"/>
    <hyperlink r:id="rId738" ref="M247"/>
    <hyperlink r:id="rId739" ref="I248"/>
    <hyperlink r:id="rId740" ref="K248"/>
    <hyperlink r:id="rId741" ref="M248"/>
    <hyperlink r:id="rId742" ref="I249"/>
    <hyperlink r:id="rId743" ref="K249"/>
    <hyperlink r:id="rId744" ref="M249"/>
    <hyperlink r:id="rId745" ref="I250"/>
    <hyperlink r:id="rId746" ref="K250"/>
    <hyperlink r:id="rId747" ref="M250"/>
    <hyperlink r:id="rId748" ref="I251"/>
    <hyperlink r:id="rId749" ref="K251"/>
    <hyperlink r:id="rId750" ref="M251"/>
    <hyperlink r:id="rId751" ref="I252"/>
    <hyperlink r:id="rId752" ref="K252"/>
    <hyperlink r:id="rId753" ref="M252"/>
    <hyperlink r:id="rId754" ref="I253"/>
    <hyperlink r:id="rId755" ref="K253"/>
    <hyperlink r:id="rId756" ref="M253"/>
    <hyperlink r:id="rId757" ref="I254"/>
    <hyperlink r:id="rId758" ref="K254"/>
    <hyperlink r:id="rId759" ref="M254"/>
    <hyperlink r:id="rId760" ref="I255"/>
    <hyperlink r:id="rId761" ref="K255"/>
    <hyperlink r:id="rId762" ref="M255"/>
    <hyperlink r:id="rId763" ref="I256"/>
    <hyperlink r:id="rId764" ref="K256"/>
    <hyperlink r:id="rId765" ref="M256"/>
    <hyperlink r:id="rId766" ref="I257"/>
    <hyperlink r:id="rId767" ref="K257"/>
    <hyperlink r:id="rId768" ref="M257"/>
    <hyperlink r:id="rId769" ref="I258"/>
    <hyperlink r:id="rId770" ref="K258"/>
    <hyperlink r:id="rId771" ref="M258"/>
    <hyperlink r:id="rId772" ref="I259"/>
    <hyperlink r:id="rId773" ref="K259"/>
    <hyperlink r:id="rId774" ref="M259"/>
    <hyperlink r:id="rId775" ref="I260"/>
    <hyperlink r:id="rId776" ref="K260"/>
    <hyperlink r:id="rId777" ref="M260"/>
    <hyperlink r:id="rId778" ref="I261"/>
    <hyperlink r:id="rId779" ref="K261"/>
    <hyperlink r:id="rId780" ref="M261"/>
    <hyperlink r:id="rId781" ref="I262"/>
    <hyperlink r:id="rId782" ref="K262"/>
    <hyperlink r:id="rId783" ref="M262"/>
    <hyperlink r:id="rId784" ref="I263"/>
    <hyperlink r:id="rId785" ref="K263"/>
    <hyperlink r:id="rId786" ref="M263"/>
    <hyperlink r:id="rId787" ref="I264"/>
    <hyperlink r:id="rId788" ref="K264"/>
    <hyperlink r:id="rId789" ref="M264"/>
    <hyperlink r:id="rId790" ref="I265"/>
    <hyperlink r:id="rId791" ref="K265"/>
    <hyperlink r:id="rId792" ref="M265"/>
    <hyperlink r:id="rId793" ref="I266"/>
    <hyperlink r:id="rId794" ref="K266"/>
    <hyperlink r:id="rId795" ref="M266"/>
    <hyperlink r:id="rId796" ref="I267"/>
    <hyperlink r:id="rId797" ref="K267"/>
    <hyperlink r:id="rId798" ref="M267"/>
    <hyperlink r:id="rId799" ref="I268"/>
    <hyperlink r:id="rId800" ref="K268"/>
    <hyperlink r:id="rId801" ref="M268"/>
    <hyperlink r:id="rId802" ref="I269"/>
    <hyperlink r:id="rId803" ref="K269"/>
    <hyperlink r:id="rId804" ref="M269"/>
    <hyperlink r:id="rId805" ref="I270"/>
    <hyperlink r:id="rId806" ref="K270"/>
    <hyperlink r:id="rId807" ref="M270"/>
    <hyperlink r:id="rId808" ref="I271"/>
    <hyperlink r:id="rId809" ref="K271"/>
    <hyperlink r:id="rId810" ref="M271"/>
    <hyperlink r:id="rId811" ref="I272"/>
    <hyperlink r:id="rId812" ref="K272"/>
    <hyperlink r:id="rId813" ref="M272"/>
    <hyperlink r:id="rId814" ref="I273"/>
    <hyperlink r:id="rId815" ref="K273"/>
    <hyperlink r:id="rId816" ref="M273"/>
    <hyperlink r:id="rId817" ref="I274"/>
    <hyperlink r:id="rId818" ref="K274"/>
    <hyperlink r:id="rId819" ref="M274"/>
    <hyperlink r:id="rId820" ref="I275"/>
    <hyperlink r:id="rId821" ref="K275"/>
    <hyperlink r:id="rId822" ref="M275"/>
    <hyperlink r:id="rId823" ref="I276"/>
    <hyperlink r:id="rId824" ref="K276"/>
    <hyperlink r:id="rId825" ref="M276"/>
    <hyperlink r:id="rId826" ref="I277"/>
    <hyperlink r:id="rId827" ref="K277"/>
    <hyperlink r:id="rId828" ref="M277"/>
    <hyperlink r:id="rId829" ref="I278"/>
    <hyperlink r:id="rId830" ref="K278"/>
    <hyperlink r:id="rId831" ref="M278"/>
    <hyperlink r:id="rId832" ref="I279"/>
    <hyperlink r:id="rId833" ref="K279"/>
    <hyperlink r:id="rId834" ref="M279"/>
    <hyperlink r:id="rId835" ref="I280"/>
    <hyperlink r:id="rId836" ref="K280"/>
    <hyperlink r:id="rId837" ref="M280"/>
    <hyperlink r:id="rId838" ref="I281"/>
    <hyperlink r:id="rId839" ref="K281"/>
    <hyperlink r:id="rId840" ref="M281"/>
    <hyperlink r:id="rId841" ref="I282"/>
    <hyperlink r:id="rId842" ref="K282"/>
    <hyperlink r:id="rId843" ref="M282"/>
    <hyperlink r:id="rId844" ref="I283"/>
    <hyperlink r:id="rId845" ref="K283"/>
    <hyperlink r:id="rId846" ref="M283"/>
    <hyperlink r:id="rId847" ref="I284"/>
    <hyperlink r:id="rId848" ref="K284"/>
    <hyperlink r:id="rId849" ref="M284"/>
    <hyperlink r:id="rId850" ref="I285"/>
    <hyperlink r:id="rId851" ref="K285"/>
    <hyperlink r:id="rId852" ref="M285"/>
    <hyperlink r:id="rId853" ref="I286"/>
    <hyperlink r:id="rId854" ref="K286"/>
    <hyperlink r:id="rId855" ref="M286"/>
    <hyperlink r:id="rId856" ref="I287"/>
    <hyperlink r:id="rId857" ref="K287"/>
    <hyperlink r:id="rId858" ref="M287"/>
    <hyperlink r:id="rId859" ref="I288"/>
    <hyperlink r:id="rId860" ref="K288"/>
    <hyperlink r:id="rId861" ref="M288"/>
    <hyperlink r:id="rId862" ref="I289"/>
    <hyperlink r:id="rId863" ref="K289"/>
    <hyperlink r:id="rId864" ref="M289"/>
    <hyperlink r:id="rId865" ref="I290"/>
    <hyperlink r:id="rId866" ref="K290"/>
    <hyperlink r:id="rId867" ref="M290"/>
    <hyperlink r:id="rId868" ref="I291"/>
    <hyperlink r:id="rId869" ref="K291"/>
    <hyperlink r:id="rId870" ref="M291"/>
    <hyperlink r:id="rId871" ref="I292"/>
    <hyperlink r:id="rId872" ref="K292"/>
    <hyperlink r:id="rId873" ref="M292"/>
    <hyperlink r:id="rId874" ref="I293"/>
    <hyperlink r:id="rId875" ref="K293"/>
    <hyperlink r:id="rId876" ref="M293"/>
    <hyperlink r:id="rId877" ref="I294"/>
    <hyperlink r:id="rId878" ref="K294"/>
    <hyperlink r:id="rId879" ref="M294"/>
    <hyperlink r:id="rId880" ref="I295"/>
    <hyperlink r:id="rId881" ref="K295"/>
    <hyperlink r:id="rId882" ref="M295"/>
    <hyperlink r:id="rId883" ref="I296"/>
    <hyperlink r:id="rId884" ref="K296"/>
    <hyperlink r:id="rId885" ref="M296"/>
    <hyperlink r:id="rId886" ref="I297"/>
    <hyperlink r:id="rId887" ref="K297"/>
    <hyperlink r:id="rId888" ref="M297"/>
    <hyperlink r:id="rId889" ref="I298"/>
    <hyperlink r:id="rId890" ref="K298"/>
    <hyperlink r:id="rId891" ref="M298"/>
    <hyperlink r:id="rId892" ref="I299"/>
    <hyperlink r:id="rId893" ref="K299"/>
    <hyperlink r:id="rId894" ref="M299"/>
    <hyperlink r:id="rId895" ref="I300"/>
    <hyperlink r:id="rId896" ref="K300"/>
    <hyperlink r:id="rId897" ref="M300"/>
    <hyperlink r:id="rId898" ref="I301"/>
    <hyperlink r:id="rId899" ref="K301"/>
    <hyperlink r:id="rId900" ref="M301"/>
    <hyperlink r:id="rId901" ref="I302"/>
    <hyperlink r:id="rId902" ref="K302"/>
    <hyperlink r:id="rId903" ref="M302"/>
    <hyperlink r:id="rId904" ref="I303"/>
    <hyperlink r:id="rId905" ref="K303"/>
    <hyperlink r:id="rId906" ref="M303"/>
    <hyperlink r:id="rId907" ref="I304"/>
    <hyperlink r:id="rId908" ref="K304"/>
    <hyperlink r:id="rId909" ref="M304"/>
    <hyperlink r:id="rId910" ref="I305"/>
    <hyperlink r:id="rId911" ref="K305"/>
    <hyperlink r:id="rId912" ref="M305"/>
    <hyperlink r:id="rId913" ref="I306"/>
    <hyperlink r:id="rId914" ref="K306"/>
    <hyperlink r:id="rId915" ref="M306"/>
    <hyperlink r:id="rId916" ref="I307"/>
    <hyperlink r:id="rId917" ref="K307"/>
    <hyperlink r:id="rId918" ref="M307"/>
    <hyperlink r:id="rId919" ref="I308"/>
    <hyperlink r:id="rId920" ref="K308"/>
    <hyperlink r:id="rId921" ref="M308"/>
    <hyperlink r:id="rId922" ref="I309"/>
    <hyperlink r:id="rId923" ref="K309"/>
    <hyperlink r:id="rId924" ref="M309"/>
    <hyperlink r:id="rId925" ref="I310"/>
    <hyperlink r:id="rId926" ref="K310"/>
    <hyperlink r:id="rId927" ref="M310"/>
    <hyperlink r:id="rId928" ref="I311"/>
    <hyperlink r:id="rId929" ref="K311"/>
    <hyperlink r:id="rId930" ref="M311"/>
    <hyperlink r:id="rId931" ref="I312"/>
    <hyperlink r:id="rId932" ref="K312"/>
    <hyperlink r:id="rId933" ref="M312"/>
    <hyperlink r:id="rId934" ref="I313"/>
    <hyperlink r:id="rId935" ref="K313"/>
    <hyperlink r:id="rId936" ref="M313"/>
    <hyperlink r:id="rId937" ref="I314"/>
    <hyperlink r:id="rId938" ref="K314"/>
    <hyperlink r:id="rId939" ref="M314"/>
    <hyperlink r:id="rId940" ref="I315"/>
    <hyperlink r:id="rId941" ref="K315"/>
    <hyperlink r:id="rId942" ref="M315"/>
    <hyperlink r:id="rId943" ref="I316"/>
    <hyperlink r:id="rId944" ref="K316"/>
    <hyperlink r:id="rId945" ref="M316"/>
    <hyperlink r:id="rId946" ref="I317"/>
    <hyperlink r:id="rId947" ref="K317"/>
    <hyperlink r:id="rId948" ref="M317"/>
    <hyperlink r:id="rId949" ref="I318"/>
    <hyperlink r:id="rId950" ref="K318"/>
    <hyperlink r:id="rId951" ref="M318"/>
    <hyperlink r:id="rId952" ref="I319"/>
    <hyperlink r:id="rId953" ref="K319"/>
    <hyperlink r:id="rId954" ref="M319"/>
    <hyperlink r:id="rId955" ref="I320"/>
    <hyperlink r:id="rId956" ref="K320"/>
    <hyperlink r:id="rId957" ref="M320"/>
    <hyperlink r:id="rId958" ref="I321"/>
    <hyperlink r:id="rId959" ref="K321"/>
    <hyperlink r:id="rId960" ref="M321"/>
    <hyperlink r:id="rId961" ref="I322"/>
    <hyperlink r:id="rId962" ref="K322"/>
    <hyperlink r:id="rId963" ref="M322"/>
    <hyperlink r:id="rId964" ref="I323"/>
    <hyperlink r:id="rId965" ref="K323"/>
    <hyperlink r:id="rId966" ref="M323"/>
    <hyperlink r:id="rId967" ref="I324"/>
    <hyperlink r:id="rId968" ref="K324"/>
    <hyperlink r:id="rId969" ref="M324"/>
    <hyperlink r:id="rId970" ref="I325"/>
    <hyperlink r:id="rId971" ref="K325"/>
    <hyperlink r:id="rId972" ref="M325"/>
    <hyperlink r:id="rId973" ref="I326"/>
    <hyperlink r:id="rId974" ref="K326"/>
    <hyperlink r:id="rId975" ref="M326"/>
    <hyperlink r:id="rId976" ref="I327"/>
    <hyperlink r:id="rId977" ref="K327"/>
    <hyperlink r:id="rId978" ref="M327"/>
    <hyperlink r:id="rId979" ref="I328"/>
    <hyperlink r:id="rId980" ref="K328"/>
    <hyperlink r:id="rId981" ref="M328"/>
    <hyperlink r:id="rId982" ref="I329"/>
    <hyperlink r:id="rId983" ref="K329"/>
    <hyperlink r:id="rId984" ref="M329"/>
    <hyperlink r:id="rId985" ref="I330"/>
    <hyperlink r:id="rId986" ref="K330"/>
    <hyperlink r:id="rId987" ref="M330"/>
    <hyperlink r:id="rId988" ref="I331"/>
    <hyperlink r:id="rId989" ref="K331"/>
    <hyperlink r:id="rId990" ref="M331"/>
    <hyperlink r:id="rId991" ref="I332"/>
    <hyperlink r:id="rId992" ref="K332"/>
    <hyperlink r:id="rId993" ref="M332"/>
    <hyperlink r:id="rId994" ref="I333"/>
    <hyperlink r:id="rId995" ref="K333"/>
    <hyperlink r:id="rId996" ref="M333"/>
    <hyperlink r:id="rId997" ref="I334"/>
    <hyperlink r:id="rId998" ref="K334"/>
    <hyperlink r:id="rId999" ref="M334"/>
    <hyperlink r:id="rId1000" ref="I335"/>
    <hyperlink r:id="rId1001" ref="K335"/>
    <hyperlink r:id="rId1002" ref="M335"/>
    <hyperlink r:id="rId1003" ref="I336"/>
    <hyperlink r:id="rId1004" ref="K336"/>
    <hyperlink r:id="rId1005" ref="M336"/>
    <hyperlink r:id="rId1006" ref="I337"/>
    <hyperlink r:id="rId1007" ref="K337"/>
    <hyperlink r:id="rId1008" ref="M337"/>
    <hyperlink r:id="rId1009" ref="I338"/>
    <hyperlink r:id="rId1010" ref="K338"/>
    <hyperlink r:id="rId1011" ref="M338"/>
    <hyperlink r:id="rId1012" ref="I339"/>
    <hyperlink r:id="rId1013" ref="K339"/>
    <hyperlink r:id="rId1014" ref="M339"/>
    <hyperlink r:id="rId1015" ref="I340"/>
    <hyperlink r:id="rId1016" ref="K340"/>
    <hyperlink r:id="rId1017" ref="M340"/>
    <hyperlink r:id="rId1018" ref="I341"/>
    <hyperlink r:id="rId1019" ref="K341"/>
    <hyperlink r:id="rId1020" ref="M341"/>
    <hyperlink r:id="rId1021" ref="I342"/>
    <hyperlink r:id="rId1022" ref="K342"/>
    <hyperlink r:id="rId1023" ref="M342"/>
    <hyperlink r:id="rId1024" ref="I343"/>
    <hyperlink r:id="rId1025" ref="K343"/>
    <hyperlink r:id="rId1026" ref="M343"/>
    <hyperlink r:id="rId1027" ref="I344"/>
    <hyperlink r:id="rId1028" ref="K344"/>
    <hyperlink r:id="rId1029" ref="M344"/>
    <hyperlink r:id="rId1030" ref="I345"/>
    <hyperlink r:id="rId1031" ref="K345"/>
    <hyperlink r:id="rId1032" ref="M345"/>
    <hyperlink r:id="rId1033" ref="I346"/>
    <hyperlink r:id="rId1034" ref="K346"/>
    <hyperlink r:id="rId1035" ref="M346"/>
    <hyperlink r:id="rId1036" ref="I347"/>
    <hyperlink r:id="rId1037" ref="K347"/>
    <hyperlink r:id="rId1038" ref="M347"/>
    <hyperlink r:id="rId1039" ref="I348"/>
    <hyperlink r:id="rId1040" ref="K348"/>
    <hyperlink r:id="rId1041" ref="M348"/>
    <hyperlink r:id="rId1042" ref="I349"/>
    <hyperlink r:id="rId1043" ref="K349"/>
    <hyperlink r:id="rId1044" ref="M349"/>
    <hyperlink r:id="rId1045" ref="I350"/>
    <hyperlink r:id="rId1046" ref="K350"/>
    <hyperlink r:id="rId1047" ref="M350"/>
    <hyperlink r:id="rId1048" ref="I351"/>
    <hyperlink r:id="rId1049" ref="K351"/>
    <hyperlink r:id="rId1050" ref="M351"/>
    <hyperlink r:id="rId1051" ref="I352"/>
    <hyperlink r:id="rId1052" ref="K352"/>
    <hyperlink r:id="rId1053" ref="M352"/>
    <hyperlink r:id="rId1054" ref="I353"/>
    <hyperlink r:id="rId1055" ref="K353"/>
    <hyperlink r:id="rId1056" ref="M353"/>
    <hyperlink r:id="rId1057" ref="I354"/>
    <hyperlink r:id="rId1058" ref="K354"/>
    <hyperlink r:id="rId1059" ref="M354"/>
    <hyperlink r:id="rId1060" ref="I355"/>
    <hyperlink r:id="rId1061" ref="K355"/>
    <hyperlink r:id="rId1062" ref="M355"/>
    <hyperlink r:id="rId1063" ref="I356"/>
    <hyperlink r:id="rId1064" ref="K356"/>
    <hyperlink r:id="rId1065" ref="M356"/>
    <hyperlink r:id="rId1066" ref="I357"/>
    <hyperlink r:id="rId1067" ref="K357"/>
    <hyperlink r:id="rId1068" ref="M357"/>
    <hyperlink r:id="rId1069" ref="I358"/>
    <hyperlink r:id="rId1070" ref="K358"/>
    <hyperlink r:id="rId1071" ref="M358"/>
    <hyperlink r:id="rId1072" ref="I359"/>
    <hyperlink r:id="rId1073" ref="K359"/>
    <hyperlink r:id="rId1074" ref="M359"/>
    <hyperlink r:id="rId1075" ref="I360"/>
    <hyperlink r:id="rId1076" ref="K360"/>
    <hyperlink r:id="rId1077" ref="M360"/>
    <hyperlink r:id="rId1078" ref="I361"/>
    <hyperlink r:id="rId1079" ref="K361"/>
    <hyperlink r:id="rId1080" ref="M361"/>
    <hyperlink r:id="rId1081" ref="I362"/>
    <hyperlink r:id="rId1082" ref="K362"/>
    <hyperlink r:id="rId1083" ref="M362"/>
    <hyperlink r:id="rId1084" ref="I363"/>
    <hyperlink r:id="rId1085" ref="K363"/>
    <hyperlink r:id="rId1086" ref="M363"/>
    <hyperlink r:id="rId1087" ref="I364"/>
    <hyperlink r:id="rId1088" ref="K364"/>
    <hyperlink r:id="rId1089" ref="M364"/>
    <hyperlink r:id="rId1090" ref="I365"/>
    <hyperlink r:id="rId1091" ref="K365"/>
    <hyperlink r:id="rId1092" ref="M365"/>
    <hyperlink r:id="rId1093" ref="I366"/>
    <hyperlink r:id="rId1094" ref="K366"/>
    <hyperlink r:id="rId1095" ref="M366"/>
    <hyperlink r:id="rId1096" ref="I367"/>
    <hyperlink r:id="rId1097" ref="K367"/>
    <hyperlink r:id="rId1098" ref="M367"/>
    <hyperlink r:id="rId1099" ref="I368"/>
    <hyperlink r:id="rId1100" ref="K368"/>
    <hyperlink r:id="rId1101" ref="M368"/>
    <hyperlink r:id="rId1102" ref="I369"/>
    <hyperlink r:id="rId1103" ref="K369"/>
    <hyperlink r:id="rId1104" ref="M369"/>
    <hyperlink r:id="rId1105" ref="I370"/>
    <hyperlink r:id="rId1106" ref="K370"/>
    <hyperlink r:id="rId1107" ref="M370"/>
    <hyperlink r:id="rId1108" ref="I371"/>
    <hyperlink r:id="rId1109" ref="K371"/>
    <hyperlink r:id="rId1110" ref="M371"/>
    <hyperlink r:id="rId1111" ref="I372"/>
    <hyperlink r:id="rId1112" ref="K372"/>
    <hyperlink r:id="rId1113" ref="M372"/>
    <hyperlink r:id="rId1114" ref="I373"/>
    <hyperlink r:id="rId1115" ref="K373"/>
    <hyperlink r:id="rId1116" ref="M373"/>
    <hyperlink r:id="rId1117" ref="I374"/>
    <hyperlink r:id="rId1118" ref="K374"/>
    <hyperlink r:id="rId1119" ref="M374"/>
    <hyperlink r:id="rId1120" ref="I375"/>
    <hyperlink r:id="rId1121" ref="K375"/>
    <hyperlink r:id="rId1122" ref="M375"/>
    <hyperlink r:id="rId1123" ref="I376"/>
    <hyperlink r:id="rId1124" ref="K376"/>
    <hyperlink r:id="rId1125" ref="M376"/>
    <hyperlink r:id="rId1126" ref="I377"/>
    <hyperlink r:id="rId1127" ref="K377"/>
    <hyperlink r:id="rId1128" ref="M377"/>
    <hyperlink r:id="rId1129" ref="I378"/>
    <hyperlink r:id="rId1130" ref="K378"/>
    <hyperlink r:id="rId1131" ref="M378"/>
    <hyperlink r:id="rId1132" ref="I379"/>
    <hyperlink r:id="rId1133" ref="K379"/>
    <hyperlink r:id="rId1134" ref="M379"/>
    <hyperlink r:id="rId1135" ref="I380"/>
    <hyperlink r:id="rId1136" ref="K380"/>
    <hyperlink r:id="rId1137" ref="M380"/>
    <hyperlink r:id="rId1138" ref="I381"/>
    <hyperlink r:id="rId1139" ref="K381"/>
    <hyperlink r:id="rId1140" ref="M381"/>
    <hyperlink r:id="rId1141" ref="I382"/>
    <hyperlink r:id="rId1142" ref="K382"/>
    <hyperlink r:id="rId1143" ref="M382"/>
    <hyperlink r:id="rId1144" ref="I383"/>
    <hyperlink r:id="rId1145" ref="K383"/>
    <hyperlink r:id="rId1146" ref="M383"/>
    <hyperlink r:id="rId1147" ref="I384"/>
    <hyperlink r:id="rId1148" ref="K384"/>
    <hyperlink r:id="rId1149" ref="M384"/>
    <hyperlink r:id="rId1150" ref="I385"/>
    <hyperlink r:id="rId1151" ref="K385"/>
    <hyperlink r:id="rId1152" ref="M385"/>
    <hyperlink r:id="rId1153" ref="I386"/>
    <hyperlink r:id="rId1154" ref="K386"/>
    <hyperlink r:id="rId1155" ref="M386"/>
    <hyperlink r:id="rId1156" ref="I387"/>
    <hyperlink r:id="rId1157" ref="K387"/>
    <hyperlink r:id="rId1158" ref="M387"/>
  </hyperlinks>
  <drawing r:id="rId11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7.5"/>
    <col customWidth="1" min="3" max="3" width="17.13"/>
    <col customWidth="1" min="4" max="7" width="8.63"/>
  </cols>
  <sheetData>
    <row r="1">
      <c r="A1" s="27"/>
      <c r="B1" s="27"/>
      <c r="C1" s="28" t="s">
        <v>16</v>
      </c>
      <c r="D1" s="13"/>
      <c r="E1" s="14"/>
      <c r="F1" s="29"/>
      <c r="G1" s="29"/>
    </row>
    <row r="2">
      <c r="A2" s="30" t="s">
        <v>17</v>
      </c>
      <c r="B2" s="31" t="s">
        <v>18</v>
      </c>
      <c r="C2" s="31" t="s">
        <v>19</v>
      </c>
      <c r="D2" s="31" t="s">
        <v>20</v>
      </c>
      <c r="E2" s="32" t="s">
        <v>21</v>
      </c>
      <c r="F2" s="32" t="s">
        <v>22</v>
      </c>
      <c r="G2" s="32" t="s">
        <v>23</v>
      </c>
    </row>
    <row r="3">
      <c r="A3" s="33" t="s">
        <v>24</v>
      </c>
      <c r="B3" s="34">
        <v>378.0</v>
      </c>
      <c r="C3" s="35">
        <f>SUM('Primary Mathematics - بنیادی ری'!L2:L378)</f>
        <v>1.32318287</v>
      </c>
      <c r="D3" s="36">
        <v>32.0</v>
      </c>
      <c r="E3" s="37">
        <f t="shared" ref="E3:E9" si="1">ROUNDUP(D3/4,0)</f>
        <v>8</v>
      </c>
      <c r="F3" s="38">
        <f t="shared" ref="F3:F10" si="2">D3/($B$12*$B$13)</f>
        <v>1.6</v>
      </c>
      <c r="G3" s="39">
        <f t="shared" ref="G3:G10" si="3">round(F3/4,1)</f>
        <v>0.4</v>
      </c>
    </row>
    <row r="4">
      <c r="A4" s="40" t="s">
        <v>25</v>
      </c>
      <c r="B4" s="41">
        <v>864.0</v>
      </c>
      <c r="C4" s="42">
        <f>SUM('Secondary Mathematics - درمیانی'!L2:L865)</f>
        <v>3.515578704</v>
      </c>
      <c r="D4" s="43">
        <v>85.0</v>
      </c>
      <c r="E4" s="44">
        <f t="shared" si="1"/>
        <v>22</v>
      </c>
      <c r="F4" s="45">
        <f t="shared" si="2"/>
        <v>4.25</v>
      </c>
      <c r="G4" s="46">
        <f t="shared" si="3"/>
        <v>1.1</v>
      </c>
    </row>
    <row r="5">
      <c r="A5" s="40" t="s">
        <v>26</v>
      </c>
      <c r="B5" s="41">
        <v>523.0</v>
      </c>
      <c r="C5" s="42">
        <f>SUM('Post Secondary Mathematics - اع'!L2:L524)</f>
        <v>1.520486111</v>
      </c>
      <c r="D5" s="43">
        <v>37.0</v>
      </c>
      <c r="E5" s="44">
        <f t="shared" si="1"/>
        <v>10</v>
      </c>
      <c r="F5" s="45">
        <f t="shared" si="2"/>
        <v>1.85</v>
      </c>
      <c r="G5" s="46">
        <f t="shared" si="3"/>
        <v>0.5</v>
      </c>
    </row>
    <row r="6">
      <c r="A6" s="40" t="s">
        <v>27</v>
      </c>
      <c r="B6" s="41">
        <v>458.0</v>
      </c>
      <c r="C6" s="42">
        <f>SUM('Physics - طبیعیات'!L2:L459)</f>
        <v>1.464375</v>
      </c>
      <c r="D6" s="43">
        <v>36.0</v>
      </c>
      <c r="E6" s="44">
        <f t="shared" si="1"/>
        <v>9</v>
      </c>
      <c r="F6" s="38">
        <f t="shared" si="2"/>
        <v>1.8</v>
      </c>
      <c r="G6" s="46">
        <f t="shared" si="3"/>
        <v>0.5</v>
      </c>
    </row>
    <row r="7">
      <c r="A7" s="40" t="s">
        <v>28</v>
      </c>
      <c r="B7" s="41">
        <v>405.0</v>
      </c>
      <c r="C7" s="42">
        <f>SUM('Chemistry - کیمیات'!L2:L400)</f>
        <v>2.455509259</v>
      </c>
      <c r="D7" s="43">
        <v>59.0</v>
      </c>
      <c r="E7" s="44">
        <f t="shared" si="1"/>
        <v>15</v>
      </c>
      <c r="F7" s="45">
        <f t="shared" si="2"/>
        <v>2.95</v>
      </c>
      <c r="G7" s="46">
        <f t="shared" si="3"/>
        <v>0.7</v>
      </c>
    </row>
    <row r="8">
      <c r="A8" s="40" t="s">
        <v>29</v>
      </c>
      <c r="B8" s="41">
        <v>428.0</v>
      </c>
      <c r="C8" s="42">
        <f>SUM('Biology - حیاتیات'!L2:L429)</f>
        <v>2.52837963</v>
      </c>
      <c r="D8" s="43">
        <v>61.0</v>
      </c>
      <c r="E8" s="44">
        <f t="shared" si="1"/>
        <v>16</v>
      </c>
      <c r="F8" s="45">
        <f t="shared" si="2"/>
        <v>3.05</v>
      </c>
      <c r="G8" s="46">
        <f t="shared" si="3"/>
        <v>0.8</v>
      </c>
    </row>
    <row r="9">
      <c r="A9" s="47" t="s">
        <v>30</v>
      </c>
      <c r="B9" s="48">
        <v>386.0</v>
      </c>
      <c r="C9" s="49">
        <f>SUM('Finance &amp; Economics - معاشیات و'!L2:L387)</f>
        <v>1.400659722</v>
      </c>
      <c r="D9" s="50">
        <v>34.0</v>
      </c>
      <c r="E9" s="51">
        <f t="shared" si="1"/>
        <v>9</v>
      </c>
      <c r="F9" s="38">
        <f t="shared" si="2"/>
        <v>1.7</v>
      </c>
      <c r="G9" s="52">
        <f t="shared" si="3"/>
        <v>0.4</v>
      </c>
    </row>
    <row r="10">
      <c r="A10" s="27"/>
      <c r="B10" s="53">
        <f>SUM(B3:B9)</f>
        <v>3442</v>
      </c>
      <c r="C10" s="54"/>
      <c r="D10" s="55">
        <f t="shared" ref="D10:E10" si="4">SUM(D3:D9)</f>
        <v>344</v>
      </c>
      <c r="E10" s="56">
        <f t="shared" si="4"/>
        <v>89</v>
      </c>
      <c r="F10" s="57">
        <f t="shared" si="2"/>
        <v>17.2</v>
      </c>
      <c r="G10" s="58">
        <f t="shared" si="3"/>
        <v>4.3</v>
      </c>
    </row>
    <row r="11">
      <c r="A11" s="59" t="s">
        <v>31</v>
      </c>
      <c r="B11" s="29"/>
      <c r="C11" s="29"/>
      <c r="D11" s="29"/>
      <c r="E11" s="29"/>
      <c r="F11" s="29"/>
      <c r="G11" s="29"/>
    </row>
    <row r="12">
      <c r="A12" s="29"/>
      <c r="B12" s="60">
        <v>4.0</v>
      </c>
      <c r="C12" s="60" t="s">
        <v>32</v>
      </c>
      <c r="D12" s="29"/>
      <c r="E12" s="29"/>
      <c r="F12" s="29"/>
      <c r="G12" s="29"/>
    </row>
    <row r="13">
      <c r="A13" s="29"/>
      <c r="B13" s="60">
        <v>5.0</v>
      </c>
      <c r="C13" s="60" t="s">
        <v>33</v>
      </c>
      <c r="D13" s="29"/>
      <c r="E13" s="29"/>
      <c r="F13" s="29"/>
      <c r="G13" s="29"/>
    </row>
  </sheetData>
  <mergeCells count="1">
    <mergeCell ref="C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8.38"/>
    <col customWidth="1" min="3" max="3" width="13.75"/>
    <col customWidth="1" min="5" max="5" width="24.13"/>
    <col customWidth="1" min="6" max="6" width="14.75"/>
    <col customWidth="1" min="7" max="7" width="13.75"/>
    <col customWidth="1" min="9" max="9" width="11.63"/>
    <col customWidth="1" min="10" max="10" width="1.88"/>
    <col customWidth="1" min="11" max="12" width="18.88"/>
    <col customWidth="1" min="13" max="13" width="20.63"/>
    <col customWidth="1" min="14" max="14" width="20.75"/>
    <col customWidth="1" min="15" max="15" width="20.13"/>
    <col customWidth="1" min="16" max="16" width="20.38"/>
  </cols>
  <sheetData>
    <row r="1">
      <c r="A1" s="61" t="s">
        <v>34</v>
      </c>
    </row>
    <row r="2" ht="12.0" customHeight="1">
      <c r="A2" s="62"/>
    </row>
    <row r="3">
      <c r="A3" s="63"/>
      <c r="B3" s="64"/>
      <c r="C3" s="65" t="s">
        <v>35</v>
      </c>
      <c r="D3" s="66" t="s">
        <v>36</v>
      </c>
      <c r="E3" s="67" t="s">
        <v>37</v>
      </c>
      <c r="F3" s="66" t="s">
        <v>38</v>
      </c>
      <c r="G3" s="65" t="s">
        <v>39</v>
      </c>
      <c r="H3" s="68" t="s">
        <v>40</v>
      </c>
      <c r="I3" s="69"/>
      <c r="J3" s="69"/>
      <c r="L3" s="63"/>
      <c r="M3" s="64"/>
      <c r="N3" s="67" t="s">
        <v>37</v>
      </c>
      <c r="O3" s="65" t="s">
        <v>41</v>
      </c>
      <c r="P3" s="65" t="s">
        <v>41</v>
      </c>
      <c r="Q3" s="69"/>
    </row>
    <row r="4">
      <c r="A4" s="70" t="s">
        <v>27</v>
      </c>
      <c r="B4" s="71" t="s">
        <v>42</v>
      </c>
      <c r="C4" s="72">
        <v>265.0</v>
      </c>
      <c r="D4" s="73"/>
      <c r="E4" s="74"/>
      <c r="F4" s="73"/>
      <c r="G4" s="75">
        <v>192.0</v>
      </c>
      <c r="H4" s="76"/>
      <c r="L4" s="70" t="s">
        <v>43</v>
      </c>
      <c r="M4" s="71" t="s">
        <v>42</v>
      </c>
      <c r="N4" s="77">
        <v>378.0</v>
      </c>
      <c r="O4" s="73"/>
      <c r="P4" s="74"/>
    </row>
    <row r="5">
      <c r="A5" s="74"/>
      <c r="B5" s="71" t="s">
        <v>44</v>
      </c>
      <c r="C5" s="74"/>
      <c r="D5" s="78">
        <v>265.0</v>
      </c>
      <c r="E5" s="79"/>
      <c r="F5" s="80"/>
      <c r="G5" s="74"/>
      <c r="H5" s="81">
        <v>193.0</v>
      </c>
      <c r="L5" s="74"/>
      <c r="M5" s="71" t="s">
        <v>44</v>
      </c>
      <c r="N5" s="74"/>
      <c r="O5" s="78">
        <v>378.0</v>
      </c>
      <c r="P5" s="79"/>
    </row>
    <row r="6">
      <c r="A6" s="82"/>
      <c r="B6" s="83" t="s">
        <v>45</v>
      </c>
      <c r="C6" s="82"/>
      <c r="D6" s="84"/>
      <c r="E6" s="85">
        <v>265.0</v>
      </c>
      <c r="F6" s="85">
        <v>193.0</v>
      </c>
      <c r="G6" s="82"/>
      <c r="H6" s="86"/>
      <c r="L6" s="82"/>
      <c r="M6" s="83" t="s">
        <v>45</v>
      </c>
      <c r="N6" s="82"/>
      <c r="O6" s="84"/>
      <c r="P6" s="85">
        <v>378.0</v>
      </c>
    </row>
    <row r="7">
      <c r="A7" s="87" t="s">
        <v>28</v>
      </c>
      <c r="B7" s="71" t="s">
        <v>42</v>
      </c>
      <c r="C7" s="74"/>
      <c r="D7" s="78">
        <v>265.0</v>
      </c>
      <c r="E7" s="74"/>
      <c r="F7" s="73"/>
      <c r="G7" s="74"/>
      <c r="H7" s="88">
        <v>139.0</v>
      </c>
      <c r="L7" s="87" t="s">
        <v>46</v>
      </c>
      <c r="M7" s="71" t="s">
        <v>42</v>
      </c>
      <c r="N7" s="89">
        <v>864.0</v>
      </c>
      <c r="O7" s="78"/>
      <c r="P7" s="74"/>
    </row>
    <row r="8">
      <c r="A8" s="74"/>
      <c r="B8" s="71" t="s">
        <v>44</v>
      </c>
      <c r="C8" s="90">
        <v>265.0</v>
      </c>
      <c r="D8" s="80"/>
      <c r="E8" s="91">
        <v>140.0</v>
      </c>
      <c r="F8" s="80"/>
      <c r="G8" s="74"/>
      <c r="H8" s="92"/>
      <c r="L8" s="74"/>
      <c r="M8" s="71" t="s">
        <v>44</v>
      </c>
      <c r="N8" s="90"/>
      <c r="O8" s="93">
        <v>864.0</v>
      </c>
      <c r="P8" s="91"/>
    </row>
    <row r="9">
      <c r="A9" s="74"/>
      <c r="B9" s="94" t="s">
        <v>45</v>
      </c>
      <c r="C9" s="74"/>
      <c r="D9" s="73"/>
      <c r="E9" s="74"/>
      <c r="F9" s="78">
        <v>265.0</v>
      </c>
      <c r="G9" s="91">
        <v>140.0</v>
      </c>
      <c r="H9" s="92"/>
      <c r="L9" s="74"/>
      <c r="M9" s="94" t="s">
        <v>45</v>
      </c>
      <c r="N9" s="74"/>
      <c r="O9" s="73"/>
      <c r="P9" s="95">
        <v>864.0</v>
      </c>
    </row>
    <row r="10">
      <c r="A10" s="96" t="s">
        <v>29</v>
      </c>
      <c r="B10" s="97" t="s">
        <v>42</v>
      </c>
      <c r="C10" s="98">
        <v>163.0</v>
      </c>
      <c r="D10" s="99"/>
      <c r="E10" s="77">
        <v>265.0</v>
      </c>
      <c r="F10" s="99"/>
      <c r="G10" s="100"/>
      <c r="H10" s="101"/>
      <c r="L10" s="96" t="s">
        <v>47</v>
      </c>
      <c r="M10" s="97" t="s">
        <v>42</v>
      </c>
      <c r="N10" s="102">
        <v>523.0</v>
      </c>
      <c r="O10" s="99"/>
      <c r="P10" s="103"/>
    </row>
    <row r="11">
      <c r="A11" s="74"/>
      <c r="B11" s="71" t="s">
        <v>44</v>
      </c>
      <c r="C11" s="74"/>
      <c r="D11" s="73"/>
      <c r="E11" s="74"/>
      <c r="F11" s="104">
        <v>265.0</v>
      </c>
      <c r="G11" s="105">
        <v>163.0</v>
      </c>
      <c r="H11" s="92"/>
      <c r="L11" s="74"/>
      <c r="M11" s="71" t="s">
        <v>44</v>
      </c>
      <c r="N11" s="74"/>
      <c r="O11" s="106">
        <v>523.0</v>
      </c>
      <c r="P11" s="74"/>
    </row>
    <row r="12">
      <c r="A12" s="82"/>
      <c r="B12" s="83" t="s">
        <v>45</v>
      </c>
      <c r="C12" s="90"/>
      <c r="D12" s="107">
        <v>163.0</v>
      </c>
      <c r="E12" s="82"/>
      <c r="F12" s="84"/>
      <c r="G12" s="82"/>
      <c r="H12" s="108">
        <v>265.0</v>
      </c>
      <c r="L12" s="82"/>
      <c r="M12" s="83" t="s">
        <v>45</v>
      </c>
      <c r="N12" s="85"/>
      <c r="O12" s="107"/>
      <c r="P12" s="109">
        <v>523.0</v>
      </c>
    </row>
    <row r="13">
      <c r="A13" s="87" t="s">
        <v>48</v>
      </c>
      <c r="B13" s="71" t="s">
        <v>42</v>
      </c>
      <c r="C13" s="100"/>
      <c r="D13" s="73"/>
      <c r="E13" s="100"/>
      <c r="F13" s="104">
        <v>275.0</v>
      </c>
      <c r="G13" s="110">
        <v>111.0</v>
      </c>
      <c r="H13" s="100"/>
    </row>
    <row r="14">
      <c r="A14" s="74"/>
      <c r="B14" s="71" t="s">
        <v>44</v>
      </c>
      <c r="C14" s="72">
        <v>193.0</v>
      </c>
      <c r="D14" s="73"/>
      <c r="E14" s="74"/>
      <c r="F14" s="73"/>
      <c r="G14" s="111"/>
      <c r="H14" s="90">
        <v>193.0</v>
      </c>
    </row>
    <row r="15">
      <c r="A15" s="82"/>
      <c r="B15" s="83" t="s">
        <v>45</v>
      </c>
      <c r="C15" s="82"/>
      <c r="D15" s="112">
        <v>193.0</v>
      </c>
      <c r="E15" s="85">
        <v>193.0</v>
      </c>
      <c r="F15" s="84"/>
      <c r="G15" s="113"/>
      <c r="H15" s="114"/>
    </row>
    <row r="16">
      <c r="A16" s="73"/>
      <c r="B16" s="73"/>
      <c r="C16" s="78"/>
      <c r="D16" s="78"/>
      <c r="E16" s="78"/>
      <c r="F16" s="78"/>
      <c r="G16" s="78"/>
      <c r="H16" s="78"/>
    </row>
    <row r="17">
      <c r="A17" s="61" t="s">
        <v>49</v>
      </c>
      <c r="N17" s="115"/>
    </row>
    <row r="18">
      <c r="N18" s="115"/>
    </row>
    <row r="19">
      <c r="A19" s="63"/>
      <c r="B19" s="64"/>
      <c r="C19" s="65" t="s">
        <v>35</v>
      </c>
      <c r="D19" s="66" t="s">
        <v>36</v>
      </c>
      <c r="E19" s="67" t="s">
        <v>37</v>
      </c>
      <c r="F19" s="66" t="s">
        <v>38</v>
      </c>
      <c r="G19" s="65" t="s">
        <v>39</v>
      </c>
      <c r="H19" s="68" t="s">
        <v>40</v>
      </c>
      <c r="I19" s="116" t="s">
        <v>50</v>
      </c>
      <c r="J19" s="69"/>
      <c r="L19" s="63"/>
      <c r="M19" s="64"/>
      <c r="N19" s="65" t="s">
        <v>37</v>
      </c>
      <c r="O19" s="65" t="s">
        <v>41</v>
      </c>
      <c r="P19" s="65" t="s">
        <v>41</v>
      </c>
      <c r="Q19" s="116" t="s">
        <v>50</v>
      </c>
    </row>
    <row r="20">
      <c r="A20" s="70" t="s">
        <v>27</v>
      </c>
      <c r="B20" s="71" t="s">
        <v>42</v>
      </c>
      <c r="C20" s="75">
        <v>265.0</v>
      </c>
      <c r="D20" s="73"/>
      <c r="E20" s="74"/>
      <c r="F20" s="73"/>
      <c r="G20" s="75">
        <f>73+119</f>
        <v>192</v>
      </c>
      <c r="H20" s="76"/>
      <c r="I20" s="117">
        <f>C32+50</f>
        <v>59</v>
      </c>
      <c r="L20" s="70" t="s">
        <v>43</v>
      </c>
      <c r="M20" s="71" t="s">
        <v>42</v>
      </c>
      <c r="N20" s="118">
        <v>378.0</v>
      </c>
      <c r="O20" s="73"/>
      <c r="P20" s="74"/>
      <c r="Q20" s="117">
        <f>COUNTA('Primary Mathematics - بنیادی ری'!T2:T378)</f>
        <v>103</v>
      </c>
    </row>
    <row r="21">
      <c r="A21" s="74"/>
      <c r="B21" s="71" t="s">
        <v>44</v>
      </c>
      <c r="C21" s="74"/>
      <c r="D21" s="78"/>
      <c r="E21" s="79"/>
      <c r="F21" s="80"/>
      <c r="G21" s="74"/>
      <c r="H21" s="119">
        <v>2.0</v>
      </c>
      <c r="I21" s="120"/>
      <c r="L21" s="74"/>
      <c r="M21" s="71" t="s">
        <v>44</v>
      </c>
      <c r="N21" s="74"/>
      <c r="O21" s="78"/>
      <c r="P21" s="79"/>
      <c r="Q21" s="120"/>
    </row>
    <row r="22">
      <c r="A22" s="82"/>
      <c r="B22" s="83" t="s">
        <v>45</v>
      </c>
      <c r="C22" s="82"/>
      <c r="D22" s="84"/>
      <c r="E22" s="85"/>
      <c r="F22" s="85"/>
      <c r="G22" s="82"/>
      <c r="H22" s="86"/>
      <c r="I22" s="121"/>
      <c r="L22" s="82"/>
      <c r="M22" s="83" t="s">
        <v>45</v>
      </c>
      <c r="N22" s="82"/>
      <c r="O22" s="84"/>
      <c r="P22" s="85"/>
      <c r="Q22" s="121"/>
    </row>
    <row r="23">
      <c r="A23" s="87" t="s">
        <v>28</v>
      </c>
      <c r="B23" s="71" t="s">
        <v>42</v>
      </c>
      <c r="C23" s="74"/>
      <c r="D23" s="122">
        <v>265.0</v>
      </c>
      <c r="E23" s="74"/>
      <c r="F23" s="73"/>
      <c r="G23" s="74"/>
      <c r="H23" s="88">
        <v>139.0</v>
      </c>
      <c r="I23" s="117">
        <f>D32+H32</f>
        <v>30</v>
      </c>
      <c r="L23" s="87" t="s">
        <v>46</v>
      </c>
      <c r="M23" s="71" t="s">
        <v>42</v>
      </c>
      <c r="N23" s="123">
        <f>233+631</f>
        <v>864</v>
      </c>
      <c r="O23" s="78"/>
      <c r="P23" s="74"/>
      <c r="Q23" s="117">
        <f>COUNTA('Secondary Mathematics - درمیانی'!U2:U865)</f>
        <v>411</v>
      </c>
    </row>
    <row r="24">
      <c r="A24" s="74"/>
      <c r="B24" s="71" t="s">
        <v>44</v>
      </c>
      <c r="C24" s="124">
        <v>160.0</v>
      </c>
      <c r="D24" s="80"/>
      <c r="E24" s="91"/>
      <c r="F24" s="80"/>
      <c r="G24" s="74"/>
      <c r="H24" s="92"/>
      <c r="I24" s="120"/>
      <c r="L24" s="74"/>
      <c r="M24" s="71" t="s">
        <v>44</v>
      </c>
      <c r="N24" s="90"/>
      <c r="O24" s="93"/>
      <c r="P24" s="91"/>
      <c r="Q24" s="120"/>
    </row>
    <row r="25">
      <c r="A25" s="74"/>
      <c r="B25" s="94" t="s">
        <v>45</v>
      </c>
      <c r="C25" s="74"/>
      <c r="D25" s="73"/>
      <c r="E25" s="74"/>
      <c r="F25" s="78"/>
      <c r="G25" s="91"/>
      <c r="H25" s="92"/>
      <c r="I25" s="121"/>
      <c r="L25" s="74"/>
      <c r="M25" s="94" t="s">
        <v>45</v>
      </c>
      <c r="N25" s="74"/>
      <c r="O25" s="73"/>
      <c r="P25" s="95"/>
      <c r="Q25" s="121"/>
    </row>
    <row r="26">
      <c r="A26" s="96" t="s">
        <v>29</v>
      </c>
      <c r="B26" s="97" t="s">
        <v>42</v>
      </c>
      <c r="C26" s="98">
        <v>163.0</v>
      </c>
      <c r="D26" s="99"/>
      <c r="E26" s="118">
        <v>265.0</v>
      </c>
      <c r="F26" s="99"/>
      <c r="G26" s="100"/>
      <c r="H26" s="125"/>
      <c r="I26" s="117">
        <f>2+2</f>
        <v>4</v>
      </c>
      <c r="L26" s="96" t="s">
        <v>47</v>
      </c>
      <c r="M26" s="97" t="s">
        <v>42</v>
      </c>
      <c r="N26" s="98">
        <v>523.0</v>
      </c>
      <c r="O26" s="99"/>
      <c r="P26" s="103"/>
      <c r="Q26" s="117">
        <f>COUNTA('Post Secondary Mathematics - اع'!U2:U524)</f>
        <v>169</v>
      </c>
    </row>
    <row r="27">
      <c r="A27" s="74"/>
      <c r="B27" s="71" t="s">
        <v>44</v>
      </c>
      <c r="C27" s="74"/>
      <c r="D27" s="73"/>
      <c r="E27" s="74"/>
      <c r="F27" s="126">
        <v>265.0</v>
      </c>
      <c r="G27" s="127">
        <v>163.0</v>
      </c>
      <c r="H27" s="92"/>
      <c r="I27" s="120"/>
      <c r="L27" s="74"/>
      <c r="M27" s="71" t="s">
        <v>44</v>
      </c>
      <c r="N27" s="74"/>
      <c r="O27" s="106"/>
      <c r="P27" s="74"/>
      <c r="Q27" s="120"/>
    </row>
    <row r="28">
      <c r="A28" s="82"/>
      <c r="B28" s="83" t="s">
        <v>45</v>
      </c>
      <c r="C28" s="90"/>
      <c r="D28" s="107"/>
      <c r="E28" s="82"/>
      <c r="F28" s="84"/>
      <c r="G28" s="82"/>
      <c r="H28" s="92"/>
      <c r="I28" s="121"/>
      <c r="L28" s="82"/>
      <c r="M28" s="83" t="s">
        <v>45</v>
      </c>
      <c r="N28" s="85"/>
      <c r="O28" s="107"/>
      <c r="P28" s="109"/>
      <c r="Q28" s="121"/>
    </row>
    <row r="29">
      <c r="A29" s="87" t="s">
        <v>48</v>
      </c>
      <c r="B29" s="71" t="s">
        <v>42</v>
      </c>
      <c r="C29" s="100"/>
      <c r="D29" s="73"/>
      <c r="E29" s="100"/>
      <c r="F29" s="122">
        <v>275.0</v>
      </c>
      <c r="G29" s="128">
        <v>111.0</v>
      </c>
      <c r="H29" s="100"/>
      <c r="I29" s="117">
        <v>47.0</v>
      </c>
      <c r="L29" s="116" t="s">
        <v>50</v>
      </c>
      <c r="M29" s="129"/>
      <c r="N29" s="130">
        <f>Q20+Q23+Q26</f>
        <v>683</v>
      </c>
      <c r="O29" s="130"/>
      <c r="P29" s="129"/>
      <c r="Q29" s="130"/>
    </row>
    <row r="30">
      <c r="A30" s="74"/>
      <c r="B30" s="71" t="s">
        <v>44</v>
      </c>
      <c r="C30" s="75">
        <v>193.0</v>
      </c>
      <c r="D30" s="73"/>
      <c r="E30" s="74"/>
      <c r="F30" s="73"/>
      <c r="G30" s="111"/>
      <c r="H30" s="90"/>
      <c r="I30" s="120"/>
    </row>
    <row r="31">
      <c r="A31" s="82"/>
      <c r="B31" s="83" t="s">
        <v>45</v>
      </c>
      <c r="C31" s="82"/>
      <c r="D31" s="112"/>
      <c r="E31" s="85"/>
      <c r="F31" s="84"/>
      <c r="G31" s="113"/>
      <c r="H31" s="114"/>
      <c r="I31" s="121"/>
    </row>
    <row r="32">
      <c r="A32" s="116" t="s">
        <v>50</v>
      </c>
      <c r="B32" s="129"/>
      <c r="C32" s="130">
        <f>COUNTA('Physics - طبیعیات'!U2:U266)</f>
        <v>9</v>
      </c>
      <c r="D32" s="130">
        <f>COUNTA('Chemistry - کیمیات'!U2:U261)</f>
        <v>17</v>
      </c>
      <c r="E32" s="130"/>
      <c r="F32" s="130">
        <f>47</f>
        <v>47</v>
      </c>
      <c r="G32" s="130">
        <f>50+25</f>
        <v>75</v>
      </c>
      <c r="H32" s="130">
        <f>COUNTA('Chemistry - کیمیات'!U262:U400)</f>
        <v>13</v>
      </c>
      <c r="I32" s="129"/>
    </row>
    <row r="34">
      <c r="A34" s="116" t="s">
        <v>51</v>
      </c>
      <c r="B34" s="131" t="s">
        <v>42</v>
      </c>
      <c r="C34" s="132">
        <f t="shared" ref="C34:C36" si="1">sum(C4:H4,C7:H7,C10:H10,C13:H13,N4:P4,N7:P7,N10:P10)-sum(C20:H20,C26:H26,C23:H23,C29:H29,N26:P26,N20:P20,N23:P23)</f>
        <v>0</v>
      </c>
    </row>
    <row r="35">
      <c r="B35" s="131" t="s">
        <v>44</v>
      </c>
      <c r="C35" s="129">
        <f t="shared" si="1"/>
        <v>2659</v>
      </c>
    </row>
    <row r="36">
      <c r="B36" s="133" t="s">
        <v>45</v>
      </c>
      <c r="C36" s="129">
        <f t="shared" si="1"/>
        <v>3442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13"/>
    <col customWidth="1" min="2" max="2" width="37.88"/>
    <col customWidth="1" min="3" max="3" width="41.5"/>
    <col customWidth="1" min="4" max="4" width="57.5"/>
    <col customWidth="1" hidden="1" min="5" max="6" width="30.25"/>
    <col customWidth="1" hidden="1" min="7" max="7" width="45.25"/>
    <col customWidth="1" hidden="1" min="8" max="8" width="16.25"/>
    <col customWidth="1" min="9" max="9" width="43.75"/>
    <col customWidth="1" hidden="1" min="10" max="10" width="16.25"/>
    <col customWidth="1" min="11" max="11" width="44.38"/>
    <col customWidth="1" min="12" max="12" width="8.38"/>
    <col customWidth="1" min="13" max="13" width="67.63"/>
    <col customWidth="1" min="14" max="14" width="13.38"/>
    <col customWidth="1" min="15" max="15" width="5.5"/>
    <col customWidth="1" min="16" max="16" width="8.13"/>
    <col customWidth="1" min="17" max="17" width="7.75"/>
    <col customWidth="1" min="18" max="18" width="6.38"/>
    <col customWidth="1" min="19" max="19" width="8.75"/>
    <col customWidth="1" min="20" max="20" width="33.38"/>
    <col customWidth="1" min="21" max="21" width="8.25"/>
  </cols>
  <sheetData>
    <row r="1">
      <c r="A1" s="134" t="s">
        <v>52</v>
      </c>
      <c r="B1" s="134" t="s">
        <v>53</v>
      </c>
      <c r="C1" s="134" t="s">
        <v>54</v>
      </c>
      <c r="D1" s="135" t="s">
        <v>55</v>
      </c>
      <c r="E1" s="136" t="s">
        <v>56</v>
      </c>
      <c r="F1" s="136" t="s">
        <v>57</v>
      </c>
      <c r="G1" s="135" t="s">
        <v>58</v>
      </c>
      <c r="H1" s="137" t="s">
        <v>59</v>
      </c>
      <c r="I1" s="137" t="s">
        <v>59</v>
      </c>
      <c r="J1" s="137" t="s">
        <v>60</v>
      </c>
      <c r="K1" s="138" t="s">
        <v>61</v>
      </c>
      <c r="L1" s="139" t="s">
        <v>62</v>
      </c>
      <c r="M1" s="140" t="s">
        <v>63</v>
      </c>
      <c r="N1" s="141" t="s">
        <v>64</v>
      </c>
      <c r="O1" s="142" t="s">
        <v>42</v>
      </c>
      <c r="P1" s="142"/>
      <c r="Q1" s="142" t="s">
        <v>44</v>
      </c>
      <c r="R1" s="142"/>
      <c r="S1" s="142" t="s">
        <v>45</v>
      </c>
      <c r="T1" s="142" t="s">
        <v>50</v>
      </c>
      <c r="U1" s="143" t="s">
        <v>65</v>
      </c>
    </row>
    <row r="2">
      <c r="A2" s="144">
        <v>1.0</v>
      </c>
      <c r="B2" s="144" t="s">
        <v>66</v>
      </c>
      <c r="C2" s="144" t="s">
        <v>67</v>
      </c>
      <c r="D2" s="144" t="s">
        <v>68</v>
      </c>
      <c r="E2" s="144" t="s">
        <v>69</v>
      </c>
      <c r="F2" s="144" t="s">
        <v>70</v>
      </c>
      <c r="G2" s="144" t="s">
        <v>71</v>
      </c>
      <c r="H2" s="145" t="s">
        <v>72</v>
      </c>
      <c r="I2" s="146" t="str">
        <f>HYPERLINK("https://www.youtube.com/watch?v=UBkpwbH7-i0", "https://www.youtube.com/watch?v=UBkpwbH7-i0")</f>
        <v>https://www.youtube.com/watch?v=UBkpwbH7-i0</v>
      </c>
      <c r="J2" s="145" t="s">
        <v>73</v>
      </c>
      <c r="K2" s="147" t="s">
        <v>74</v>
      </c>
      <c r="L2" s="148">
        <v>0.0031944444444444446</v>
      </c>
      <c r="M2" s="149" t="s">
        <v>75</v>
      </c>
      <c r="N2" s="150" t="s">
        <v>76</v>
      </c>
      <c r="O2" s="151" t="s">
        <v>77</v>
      </c>
      <c r="P2" s="151" t="s">
        <v>78</v>
      </c>
      <c r="Q2" s="151" t="s">
        <v>79</v>
      </c>
      <c r="R2" s="151"/>
      <c r="S2" s="151" t="s">
        <v>79</v>
      </c>
      <c r="T2" s="152"/>
      <c r="U2" s="153">
        <v>116.0</v>
      </c>
    </row>
    <row r="3">
      <c r="A3" s="154">
        <v>2.0</v>
      </c>
      <c r="B3" s="154" t="s">
        <v>66</v>
      </c>
      <c r="C3" s="154" t="s">
        <v>67</v>
      </c>
      <c r="D3" s="154" t="s">
        <v>80</v>
      </c>
      <c r="E3" s="154" t="s">
        <v>69</v>
      </c>
      <c r="F3" s="154" t="s">
        <v>70</v>
      </c>
      <c r="G3" s="154" t="s">
        <v>81</v>
      </c>
      <c r="H3" s="155" t="s">
        <v>82</v>
      </c>
      <c r="I3" s="146" t="str">
        <f>HYPERLINK("https://www.youtube.com/watch?v=qKa8CQCDv_Q", "https://www.youtube.com/watch?v=qKa8CQCDv_Q")</f>
        <v>https://www.youtube.com/watch?v=qKa8CQCDv_Q</v>
      </c>
      <c r="J3" s="155" t="s">
        <v>83</v>
      </c>
      <c r="K3" s="156" t="s">
        <v>84</v>
      </c>
      <c r="L3" s="157">
        <v>0.004108796296296296</v>
      </c>
      <c r="M3" s="158" t="s">
        <v>85</v>
      </c>
      <c r="N3" s="159" t="s">
        <v>76</v>
      </c>
      <c r="O3" s="151" t="s">
        <v>77</v>
      </c>
      <c r="P3" s="151" t="s">
        <v>78</v>
      </c>
      <c r="Q3" s="151" t="s">
        <v>79</v>
      </c>
      <c r="R3" s="151"/>
      <c r="S3" s="151" t="s">
        <v>79</v>
      </c>
      <c r="T3" s="160"/>
      <c r="U3" s="161">
        <v>118.0</v>
      </c>
    </row>
    <row r="4">
      <c r="A4" s="154">
        <v>3.0</v>
      </c>
      <c r="B4" s="154" t="s">
        <v>66</v>
      </c>
      <c r="C4" s="154" t="s">
        <v>67</v>
      </c>
      <c r="D4" s="154" t="s">
        <v>86</v>
      </c>
      <c r="E4" s="154" t="s">
        <v>69</v>
      </c>
      <c r="F4" s="154" t="s">
        <v>70</v>
      </c>
      <c r="G4" s="154" t="s">
        <v>87</v>
      </c>
      <c r="H4" s="155" t="s">
        <v>88</v>
      </c>
      <c r="I4" s="146" t="str">
        <f>HYPERLINK("https://www.youtube.com/watch?v=2bnhT5xVl-g", "https://www.youtube.com/watch?v=2bnhT5xVl-g")</f>
        <v>https://www.youtube.com/watch?v=2bnhT5xVl-g</v>
      </c>
      <c r="J4" s="155" t="s">
        <v>89</v>
      </c>
      <c r="K4" s="156" t="s">
        <v>90</v>
      </c>
      <c r="L4" s="157">
        <v>0.0021180555555555558</v>
      </c>
      <c r="M4" s="158" t="s">
        <v>91</v>
      </c>
      <c r="N4" s="159" t="s">
        <v>76</v>
      </c>
      <c r="O4" s="151" t="s">
        <v>77</v>
      </c>
      <c r="P4" s="151" t="s">
        <v>78</v>
      </c>
      <c r="Q4" s="151" t="s">
        <v>79</v>
      </c>
      <c r="R4" s="151"/>
      <c r="S4" s="151" t="s">
        <v>79</v>
      </c>
      <c r="T4" s="162" t="s">
        <v>92</v>
      </c>
      <c r="U4" s="161">
        <v>120.0</v>
      </c>
    </row>
    <row r="5">
      <c r="A5" s="154">
        <v>4.0</v>
      </c>
      <c r="B5" s="154" t="s">
        <v>66</v>
      </c>
      <c r="C5" s="154" t="s">
        <v>67</v>
      </c>
      <c r="D5" s="154" t="s">
        <v>93</v>
      </c>
      <c r="E5" s="154" t="s">
        <v>69</v>
      </c>
      <c r="F5" s="154" t="s">
        <v>70</v>
      </c>
      <c r="G5" s="154" t="s">
        <v>94</v>
      </c>
      <c r="H5" s="155" t="s">
        <v>95</v>
      </c>
      <c r="I5" s="146" t="str">
        <f>HYPERLINK("https://www.youtube.com/watch?v=tx2Niw7aJJ8", "https://www.youtube.com/watch?v=tx2Niw7aJJ8")</f>
        <v>https://www.youtube.com/watch?v=tx2Niw7aJJ8</v>
      </c>
      <c r="J5" s="155" t="s">
        <v>96</v>
      </c>
      <c r="K5" s="156" t="s">
        <v>97</v>
      </c>
      <c r="L5" s="157">
        <v>0.001724537037037037</v>
      </c>
      <c r="M5" s="158" t="s">
        <v>98</v>
      </c>
      <c r="N5" s="159" t="s">
        <v>76</v>
      </c>
      <c r="O5" s="151" t="s">
        <v>77</v>
      </c>
      <c r="P5" s="151" t="s">
        <v>78</v>
      </c>
      <c r="Q5" s="151" t="s">
        <v>79</v>
      </c>
      <c r="R5" s="151"/>
      <c r="S5" s="151" t="s">
        <v>79</v>
      </c>
      <c r="T5" s="163" t="s">
        <v>99</v>
      </c>
      <c r="U5" s="161">
        <v>122.0</v>
      </c>
    </row>
    <row r="6">
      <c r="A6" s="154">
        <v>5.0</v>
      </c>
      <c r="B6" s="154" t="s">
        <v>66</v>
      </c>
      <c r="C6" s="154" t="s">
        <v>67</v>
      </c>
      <c r="D6" s="154" t="s">
        <v>100</v>
      </c>
      <c r="E6" s="154" t="s">
        <v>69</v>
      </c>
      <c r="F6" s="154" t="s">
        <v>70</v>
      </c>
      <c r="G6" s="154" t="s">
        <v>101</v>
      </c>
      <c r="H6" s="155" t="s">
        <v>102</v>
      </c>
      <c r="I6" s="146" t="str">
        <f>HYPERLINK("https://www.youtube.com/watch?v=P6Q9bcmJYys", "https://www.youtube.com/watch?v=P6Q9bcmJYys")</f>
        <v>https://www.youtube.com/watch?v=P6Q9bcmJYys</v>
      </c>
      <c r="J6" s="155" t="s">
        <v>103</v>
      </c>
      <c r="K6" s="156" t="s">
        <v>104</v>
      </c>
      <c r="L6" s="157">
        <v>0.0028125</v>
      </c>
      <c r="M6" s="164" t="s">
        <v>105</v>
      </c>
      <c r="N6" s="159" t="s">
        <v>76</v>
      </c>
      <c r="O6" s="151" t="s">
        <v>77</v>
      </c>
      <c r="P6" s="151" t="s">
        <v>78</v>
      </c>
      <c r="Q6" s="151" t="s">
        <v>79</v>
      </c>
      <c r="R6" s="151"/>
      <c r="S6" s="151" t="s">
        <v>79</v>
      </c>
      <c r="T6" s="163" t="s">
        <v>106</v>
      </c>
      <c r="U6" s="161">
        <v>128.0</v>
      </c>
    </row>
    <row r="7">
      <c r="A7" s="154">
        <v>6.0</v>
      </c>
      <c r="B7" s="154" t="s">
        <v>66</v>
      </c>
      <c r="C7" s="154" t="s">
        <v>67</v>
      </c>
      <c r="D7" s="154" t="s">
        <v>107</v>
      </c>
      <c r="E7" s="154" t="s">
        <v>69</v>
      </c>
      <c r="F7" s="154" t="s">
        <v>70</v>
      </c>
      <c r="G7" s="154" t="s">
        <v>108</v>
      </c>
      <c r="H7" s="155" t="s">
        <v>109</v>
      </c>
      <c r="I7" s="146" t="str">
        <f>HYPERLINK("https://www.youtube.com/watch?v=x0tTvUyF3sM", "https://www.youtube.com/watch?v=x0tTvUyF3sM")</f>
        <v>https://www.youtube.com/watch?v=x0tTvUyF3sM</v>
      </c>
      <c r="J7" s="155" t="s">
        <v>110</v>
      </c>
      <c r="K7" s="156" t="s">
        <v>111</v>
      </c>
      <c r="L7" s="157">
        <v>0.002025462962962963</v>
      </c>
      <c r="M7" s="165" t="s">
        <v>112</v>
      </c>
      <c r="N7" s="159" t="s">
        <v>76</v>
      </c>
      <c r="O7" s="151" t="s">
        <v>77</v>
      </c>
      <c r="P7" s="151" t="s">
        <v>78</v>
      </c>
      <c r="Q7" s="151" t="s">
        <v>79</v>
      </c>
      <c r="R7" s="151"/>
      <c r="S7" s="151" t="s">
        <v>79</v>
      </c>
      <c r="T7" s="160"/>
      <c r="U7" s="161">
        <v>129.0</v>
      </c>
    </row>
    <row r="8">
      <c r="A8" s="154">
        <v>7.0</v>
      </c>
      <c r="B8" s="154" t="s">
        <v>66</v>
      </c>
      <c r="C8" s="154" t="s">
        <v>67</v>
      </c>
      <c r="D8" s="154" t="s">
        <v>113</v>
      </c>
      <c r="E8" s="154" t="s">
        <v>69</v>
      </c>
      <c r="F8" s="154" t="s">
        <v>70</v>
      </c>
      <c r="G8" s="154" t="s">
        <v>114</v>
      </c>
      <c r="H8" s="155" t="s">
        <v>115</v>
      </c>
      <c r="I8" s="146" t="str">
        <f>HYPERLINK("https://www.youtube.com/watch?v=RD_qY2EIlbI", "https://www.youtube.com/watch?v=RD_qY2EIlbI")</f>
        <v>https://www.youtube.com/watch?v=RD_qY2EIlbI</v>
      </c>
      <c r="J8" s="155" t="s">
        <v>116</v>
      </c>
      <c r="K8" s="156" t="s">
        <v>117</v>
      </c>
      <c r="L8" s="157">
        <v>0.006423611111111111</v>
      </c>
      <c r="M8" s="158" t="s">
        <v>118</v>
      </c>
      <c r="N8" s="159" t="s">
        <v>76</v>
      </c>
      <c r="O8" s="151" t="s">
        <v>77</v>
      </c>
      <c r="P8" s="151" t="s">
        <v>78</v>
      </c>
      <c r="Q8" s="151" t="s">
        <v>79</v>
      </c>
      <c r="R8" s="151"/>
      <c r="S8" s="151" t="s">
        <v>79</v>
      </c>
      <c r="T8" s="162" t="s">
        <v>119</v>
      </c>
      <c r="U8" s="161">
        <v>2340.0</v>
      </c>
    </row>
    <row r="9">
      <c r="A9" s="154">
        <v>8.0</v>
      </c>
      <c r="B9" s="154" t="s">
        <v>66</v>
      </c>
      <c r="C9" s="154" t="s">
        <v>67</v>
      </c>
      <c r="D9" s="154" t="s">
        <v>120</v>
      </c>
      <c r="E9" s="154" t="s">
        <v>69</v>
      </c>
      <c r="F9" s="154" t="s">
        <v>70</v>
      </c>
      <c r="G9" s="154" t="s">
        <v>121</v>
      </c>
      <c r="H9" s="155" t="s">
        <v>122</v>
      </c>
      <c r="I9" s="146" t="str">
        <f>HYPERLINK("https://www.youtube.com/watch?v=Q3X6Coa2FWo", "https://www.youtube.com/watch?v=Q3X6Coa2FWo")</f>
        <v>https://www.youtube.com/watch?v=Q3X6Coa2FWo</v>
      </c>
      <c r="J9" s="155" t="s">
        <v>123</v>
      </c>
      <c r="K9" s="156" t="s">
        <v>124</v>
      </c>
      <c r="L9" s="157">
        <v>0.0034375</v>
      </c>
      <c r="M9" s="165" t="s">
        <v>125</v>
      </c>
      <c r="N9" s="159" t="s">
        <v>76</v>
      </c>
      <c r="O9" s="151" t="s">
        <v>77</v>
      </c>
      <c r="P9" s="151" t="s">
        <v>78</v>
      </c>
      <c r="Q9" s="151" t="s">
        <v>79</v>
      </c>
      <c r="R9" s="151"/>
      <c r="S9" s="151" t="s">
        <v>79</v>
      </c>
      <c r="T9" s="162" t="s">
        <v>126</v>
      </c>
      <c r="U9" s="161">
        <v>2349.0</v>
      </c>
    </row>
    <row r="10">
      <c r="A10" s="154">
        <v>9.0</v>
      </c>
      <c r="B10" s="154" t="s">
        <v>66</v>
      </c>
      <c r="C10" s="154" t="s">
        <v>67</v>
      </c>
      <c r="D10" s="154" t="s">
        <v>127</v>
      </c>
      <c r="E10" s="154" t="s">
        <v>69</v>
      </c>
      <c r="F10" s="154" t="s">
        <v>70</v>
      </c>
      <c r="G10" s="154" t="s">
        <v>128</v>
      </c>
      <c r="H10" s="155" t="s">
        <v>129</v>
      </c>
      <c r="I10" s="146" t="str">
        <f>HYPERLINK("https://www.youtube.com/watch?v=W_NymI3Aamo", "https://www.youtube.com/watch?v=W_NymI3Aamo")</f>
        <v>https://www.youtube.com/watch?v=W_NymI3Aamo</v>
      </c>
      <c r="J10" s="155" t="s">
        <v>130</v>
      </c>
      <c r="K10" s="156" t="s">
        <v>131</v>
      </c>
      <c r="L10" s="157">
        <v>0.003946759259259259</v>
      </c>
      <c r="M10" s="165" t="s">
        <v>132</v>
      </c>
      <c r="N10" s="159" t="s">
        <v>76</v>
      </c>
      <c r="O10" s="151" t="s">
        <v>77</v>
      </c>
      <c r="P10" s="151" t="s">
        <v>78</v>
      </c>
      <c r="Q10" s="151" t="s">
        <v>79</v>
      </c>
      <c r="R10" s="151"/>
      <c r="S10" s="151" t="s">
        <v>79</v>
      </c>
      <c r="T10" s="162" t="s">
        <v>133</v>
      </c>
      <c r="U10" s="161">
        <v>2350.0</v>
      </c>
    </row>
    <row r="11">
      <c r="A11" s="154">
        <v>10.0</v>
      </c>
      <c r="B11" s="154" t="s">
        <v>66</v>
      </c>
      <c r="C11" s="154" t="s">
        <v>67</v>
      </c>
      <c r="D11" s="154" t="s">
        <v>134</v>
      </c>
      <c r="E11" s="154" t="s">
        <v>69</v>
      </c>
      <c r="F11" s="154" t="s">
        <v>70</v>
      </c>
      <c r="G11" s="154" t="s">
        <v>135</v>
      </c>
      <c r="H11" s="155" t="s">
        <v>136</v>
      </c>
      <c r="I11" s="146" t="str">
        <f>HYPERLINK("https://www.youtube.com/watch?v=dGZTQxyfwPI", "https://www.youtube.com/watch?v=dGZTQxyfwPI")</f>
        <v>https://www.youtube.com/watch?v=dGZTQxyfwPI</v>
      </c>
      <c r="J11" s="155" t="s">
        <v>137</v>
      </c>
      <c r="K11" s="156" t="s">
        <v>138</v>
      </c>
      <c r="L11" s="157">
        <v>0.003923611111111111</v>
      </c>
      <c r="M11" s="165" t="s">
        <v>139</v>
      </c>
      <c r="N11" s="159" t="s">
        <v>76</v>
      </c>
      <c r="O11" s="151" t="s">
        <v>77</v>
      </c>
      <c r="P11" s="151" t="s">
        <v>78</v>
      </c>
      <c r="Q11" s="151" t="s">
        <v>79</v>
      </c>
      <c r="R11" s="151"/>
      <c r="S11" s="151" t="s">
        <v>79</v>
      </c>
      <c r="T11" s="162" t="s">
        <v>140</v>
      </c>
      <c r="U11" s="161">
        <v>2351.0</v>
      </c>
    </row>
    <row r="12">
      <c r="A12" s="154">
        <v>11.0</v>
      </c>
      <c r="B12" s="154" t="s">
        <v>66</v>
      </c>
      <c r="C12" s="154" t="s">
        <v>67</v>
      </c>
      <c r="D12" s="154" t="s">
        <v>141</v>
      </c>
      <c r="E12" s="154" t="s">
        <v>69</v>
      </c>
      <c r="F12" s="154" t="s">
        <v>70</v>
      </c>
      <c r="G12" s="154" t="s">
        <v>142</v>
      </c>
      <c r="H12" s="155" t="s">
        <v>143</v>
      </c>
      <c r="I12" s="146" t="str">
        <f>HYPERLINK("https://www.youtube.com/watch?v=5FdKKWG_5f4", "https://www.youtube.com/watch?v=5FdKKWG_5f4")</f>
        <v>https://www.youtube.com/watch?v=5FdKKWG_5f4</v>
      </c>
      <c r="J12" s="155" t="s">
        <v>144</v>
      </c>
      <c r="K12" s="156" t="s">
        <v>145</v>
      </c>
      <c r="L12" s="157">
        <v>0.0018402777777777777</v>
      </c>
      <c r="M12" s="165" t="s">
        <v>146</v>
      </c>
      <c r="N12" s="159" t="s">
        <v>76</v>
      </c>
      <c r="O12" s="151" t="s">
        <v>77</v>
      </c>
      <c r="P12" s="151" t="s">
        <v>78</v>
      </c>
      <c r="Q12" s="151" t="s">
        <v>79</v>
      </c>
      <c r="R12" s="151"/>
      <c r="S12" s="151" t="s">
        <v>79</v>
      </c>
      <c r="T12" s="166" t="s">
        <v>147</v>
      </c>
      <c r="U12" s="161">
        <v>2359.0</v>
      </c>
    </row>
    <row r="13">
      <c r="A13" s="154">
        <v>12.0</v>
      </c>
      <c r="B13" s="154" t="s">
        <v>66</v>
      </c>
      <c r="C13" s="154" t="s">
        <v>67</v>
      </c>
      <c r="D13" s="154" t="s">
        <v>148</v>
      </c>
      <c r="E13" s="154" t="s">
        <v>69</v>
      </c>
      <c r="F13" s="154" t="s">
        <v>70</v>
      </c>
      <c r="G13" s="154" t="s">
        <v>149</v>
      </c>
      <c r="H13" s="167" t="s">
        <v>150</v>
      </c>
      <c r="I13" s="146" t="str">
        <f>HYPERLINK("https://www.youtube.com/watch?v=PXD4GmsVr98", "https://www.youtube.com/watch?v=PXD4GmsVr98")</f>
        <v>https://www.youtube.com/watch?v=PXD4GmsVr98</v>
      </c>
      <c r="J13" s="167" t="s">
        <v>151</v>
      </c>
      <c r="K13" s="168" t="s">
        <v>152</v>
      </c>
      <c r="L13" s="169">
        <v>0.003275462962962963</v>
      </c>
      <c r="M13" s="158" t="s">
        <v>118</v>
      </c>
      <c r="N13" s="170" t="s">
        <v>76</v>
      </c>
      <c r="O13" s="151" t="s">
        <v>77</v>
      </c>
      <c r="P13" s="154" t="s">
        <v>78</v>
      </c>
      <c r="Q13" s="151" t="s">
        <v>79</v>
      </c>
      <c r="R13" s="154"/>
      <c r="S13" s="151" t="s">
        <v>79</v>
      </c>
      <c r="T13" s="171" t="s">
        <v>153</v>
      </c>
      <c r="U13" s="161">
        <v>5655.0</v>
      </c>
    </row>
    <row r="14">
      <c r="A14" s="154">
        <v>13.0</v>
      </c>
      <c r="B14" s="154" t="s">
        <v>66</v>
      </c>
      <c r="C14" s="154" t="s">
        <v>67</v>
      </c>
      <c r="D14" s="154" t="s">
        <v>154</v>
      </c>
      <c r="E14" s="154" t="s">
        <v>69</v>
      </c>
      <c r="F14" s="154" t="s">
        <v>70</v>
      </c>
      <c r="G14" s="154" t="s">
        <v>155</v>
      </c>
      <c r="H14" s="155" t="s">
        <v>156</v>
      </c>
      <c r="I14" s="146" t="str">
        <f>HYPERLINK("https://www.youtube.com/watch?v=9Jg5S7F2SMQ", "https://www.youtube.com/watch?v=9Jg5S7F2SMQ")</f>
        <v>https://www.youtube.com/watch?v=9Jg5S7F2SMQ</v>
      </c>
      <c r="J14" s="155" t="s">
        <v>157</v>
      </c>
      <c r="K14" s="156" t="s">
        <v>158</v>
      </c>
      <c r="L14" s="157">
        <v>0.003136574074074074</v>
      </c>
      <c r="M14" s="165" t="s">
        <v>159</v>
      </c>
      <c r="N14" s="159" t="s">
        <v>76</v>
      </c>
      <c r="O14" s="151" t="s">
        <v>77</v>
      </c>
      <c r="P14" s="151" t="s">
        <v>78</v>
      </c>
      <c r="Q14" s="151" t="s">
        <v>79</v>
      </c>
      <c r="R14" s="151"/>
      <c r="S14" s="151" t="s">
        <v>79</v>
      </c>
      <c r="T14" s="163" t="s">
        <v>160</v>
      </c>
      <c r="U14" s="161">
        <v>5646.0</v>
      </c>
    </row>
    <row r="15">
      <c r="A15" s="154">
        <v>14.0</v>
      </c>
      <c r="B15" s="154" t="s">
        <v>66</v>
      </c>
      <c r="C15" s="154" t="s">
        <v>67</v>
      </c>
      <c r="D15" s="154" t="s">
        <v>161</v>
      </c>
      <c r="E15" s="154" t="s">
        <v>69</v>
      </c>
      <c r="F15" s="154" t="s">
        <v>70</v>
      </c>
      <c r="G15" s="154" t="s">
        <v>162</v>
      </c>
      <c r="H15" s="155" t="s">
        <v>163</v>
      </c>
      <c r="I15" s="146" t="str">
        <f>HYPERLINK("https://www.youtube.com/watch?v=nrOA1U5jH6Q", "https://www.youtube.com/watch?v=nrOA1U5jH6Q")</f>
        <v>https://www.youtube.com/watch?v=nrOA1U5jH6Q</v>
      </c>
      <c r="J15" s="155" t="s">
        <v>164</v>
      </c>
      <c r="K15" s="156" t="s">
        <v>165</v>
      </c>
      <c r="L15" s="157">
        <v>0.004594907407407408</v>
      </c>
      <c r="M15" s="165" t="s">
        <v>166</v>
      </c>
      <c r="N15" s="159" t="s">
        <v>76</v>
      </c>
      <c r="O15" s="151" t="s">
        <v>77</v>
      </c>
      <c r="P15" s="151" t="s">
        <v>78</v>
      </c>
      <c r="Q15" s="151" t="s">
        <v>79</v>
      </c>
      <c r="R15" s="151"/>
      <c r="S15" s="151" t="s">
        <v>79</v>
      </c>
      <c r="T15" s="163" t="s">
        <v>167</v>
      </c>
      <c r="U15" s="161">
        <v>5648.0</v>
      </c>
    </row>
    <row r="16">
      <c r="A16" s="154">
        <v>15.0</v>
      </c>
      <c r="B16" s="154" t="s">
        <v>66</v>
      </c>
      <c r="C16" s="154" t="s">
        <v>67</v>
      </c>
      <c r="D16" s="154" t="s">
        <v>168</v>
      </c>
      <c r="E16" s="154" t="s">
        <v>69</v>
      </c>
      <c r="F16" s="154" t="s">
        <v>70</v>
      </c>
      <c r="G16" s="154" t="s">
        <v>169</v>
      </c>
      <c r="H16" s="155" t="s">
        <v>170</v>
      </c>
      <c r="I16" s="146" t="str">
        <f>HYPERLINK("https://www.youtube.com/watch?v=I3kQJvR7ZIg", "https://www.youtube.com/watch?v=I3kQJvR7ZIg")</f>
        <v>https://www.youtube.com/watch?v=I3kQJvR7ZIg</v>
      </c>
      <c r="J16" s="155" t="s">
        <v>171</v>
      </c>
      <c r="K16" s="156" t="s">
        <v>172</v>
      </c>
      <c r="L16" s="157">
        <v>0.004803240740740741</v>
      </c>
      <c r="M16" s="165" t="s">
        <v>173</v>
      </c>
      <c r="N16" s="159" t="s">
        <v>76</v>
      </c>
      <c r="O16" s="151" t="s">
        <v>77</v>
      </c>
      <c r="P16" s="151" t="s">
        <v>78</v>
      </c>
      <c r="Q16" s="151" t="s">
        <v>79</v>
      </c>
      <c r="R16" s="151"/>
      <c r="S16" s="151" t="s">
        <v>79</v>
      </c>
      <c r="T16" s="162" t="s">
        <v>174</v>
      </c>
      <c r="U16" s="161">
        <v>5660.0</v>
      </c>
    </row>
    <row r="17">
      <c r="A17" s="154">
        <v>16.0</v>
      </c>
      <c r="B17" s="154" t="s">
        <v>66</v>
      </c>
      <c r="C17" s="154" t="s">
        <v>67</v>
      </c>
      <c r="D17" s="154" t="s">
        <v>175</v>
      </c>
      <c r="E17" s="154" t="s">
        <v>69</v>
      </c>
      <c r="F17" s="154" t="s">
        <v>70</v>
      </c>
      <c r="G17" s="154" t="s">
        <v>176</v>
      </c>
      <c r="H17" s="155" t="s">
        <v>177</v>
      </c>
      <c r="I17" s="146" t="str">
        <f>HYPERLINK("https://www.youtube.com/watch?v=LhMEqsL_M5o", "https://www.youtube.com/watch?v=LhMEqsL_M5o")</f>
        <v>https://www.youtube.com/watch?v=LhMEqsL_M5o</v>
      </c>
      <c r="J17" s="155" t="s">
        <v>178</v>
      </c>
      <c r="K17" s="156" t="s">
        <v>179</v>
      </c>
      <c r="L17" s="157">
        <v>0.0035300925925925925</v>
      </c>
      <c r="M17" s="165" t="s">
        <v>180</v>
      </c>
      <c r="N17" s="159" t="s">
        <v>76</v>
      </c>
      <c r="O17" s="151" t="s">
        <v>77</v>
      </c>
      <c r="P17" s="151" t="s">
        <v>78</v>
      </c>
      <c r="Q17" s="151" t="s">
        <v>79</v>
      </c>
      <c r="R17" s="151"/>
      <c r="S17" s="151" t="s">
        <v>79</v>
      </c>
      <c r="T17" s="162" t="s">
        <v>174</v>
      </c>
      <c r="U17" s="161">
        <v>5662.0</v>
      </c>
    </row>
    <row r="18">
      <c r="A18" s="154">
        <v>17.0</v>
      </c>
      <c r="B18" s="154" t="s">
        <v>66</v>
      </c>
      <c r="C18" s="154" t="s">
        <v>67</v>
      </c>
      <c r="D18" s="154" t="s">
        <v>181</v>
      </c>
      <c r="E18" s="154" t="s">
        <v>69</v>
      </c>
      <c r="F18" s="154" t="s">
        <v>70</v>
      </c>
      <c r="G18" s="154" t="s">
        <v>182</v>
      </c>
      <c r="H18" s="155" t="s">
        <v>183</v>
      </c>
      <c r="I18" s="146" t="str">
        <f>HYPERLINK("https://www.youtube.com/watch?v=TD1zuENbEdk", "https://www.youtube.com/watch?v=TD1zuENbEdk")</f>
        <v>https://www.youtube.com/watch?v=TD1zuENbEdk</v>
      </c>
      <c r="J18" s="155" t="s">
        <v>184</v>
      </c>
      <c r="K18" s="156" t="s">
        <v>185</v>
      </c>
      <c r="L18" s="157">
        <v>0.00318287037037037</v>
      </c>
      <c r="M18" s="165" t="s">
        <v>186</v>
      </c>
      <c r="N18" s="159" t="s">
        <v>76</v>
      </c>
      <c r="O18" s="151" t="s">
        <v>77</v>
      </c>
      <c r="P18" s="151" t="s">
        <v>78</v>
      </c>
      <c r="Q18" s="151" t="s">
        <v>79</v>
      </c>
      <c r="R18" s="151"/>
      <c r="S18" s="151" t="s">
        <v>79</v>
      </c>
      <c r="T18" s="162" t="s">
        <v>187</v>
      </c>
      <c r="U18" s="161">
        <v>5664.0</v>
      </c>
    </row>
    <row r="19">
      <c r="A19" s="154">
        <v>18.0</v>
      </c>
      <c r="B19" s="154" t="s">
        <v>66</v>
      </c>
      <c r="C19" s="154" t="s">
        <v>67</v>
      </c>
      <c r="D19" s="154" t="s">
        <v>188</v>
      </c>
      <c r="E19" s="154" t="s">
        <v>69</v>
      </c>
      <c r="F19" s="154" t="s">
        <v>70</v>
      </c>
      <c r="G19" s="154" t="s">
        <v>189</v>
      </c>
      <c r="H19" s="155" t="s">
        <v>190</v>
      </c>
      <c r="I19" s="146" t="str">
        <f>HYPERLINK("https://www.youtube.com/watch?v=y4xYpQhAq1w", "https://www.youtube.com/watch?v=y4xYpQhAq1w")</f>
        <v>https://www.youtube.com/watch?v=y4xYpQhAq1w</v>
      </c>
      <c r="J19" s="155" t="s">
        <v>191</v>
      </c>
      <c r="K19" s="156" t="s">
        <v>192</v>
      </c>
      <c r="L19" s="157">
        <v>0.0026041666666666665</v>
      </c>
      <c r="M19" s="165" t="s">
        <v>193</v>
      </c>
      <c r="N19" s="159" t="s">
        <v>76</v>
      </c>
      <c r="O19" s="151" t="s">
        <v>77</v>
      </c>
      <c r="P19" s="151" t="s">
        <v>78</v>
      </c>
      <c r="Q19" s="151" t="s">
        <v>79</v>
      </c>
      <c r="R19" s="151"/>
      <c r="S19" s="151" t="s">
        <v>79</v>
      </c>
      <c r="T19" s="162" t="s">
        <v>194</v>
      </c>
      <c r="U19" s="161">
        <v>5666.0</v>
      </c>
    </row>
    <row r="20">
      <c r="A20" s="172">
        <v>19.0</v>
      </c>
      <c r="B20" s="172" t="s">
        <v>66</v>
      </c>
      <c r="C20" s="172" t="s">
        <v>67</v>
      </c>
      <c r="D20" s="172" t="s">
        <v>195</v>
      </c>
      <c r="E20" s="172" t="s">
        <v>69</v>
      </c>
      <c r="F20" s="172" t="s">
        <v>70</v>
      </c>
      <c r="G20" s="172" t="s">
        <v>196</v>
      </c>
      <c r="H20" s="173" t="s">
        <v>197</v>
      </c>
      <c r="I20" s="146" t="str">
        <f>HYPERLINK("https://www.youtube.com/watch?v=5QFwaG5oM_A", "https://www.youtube.com/watch?v=5QFwaG5oM_A")</f>
        <v>https://www.youtube.com/watch?v=5QFwaG5oM_A</v>
      </c>
      <c r="J20" s="173" t="s">
        <v>198</v>
      </c>
      <c r="K20" s="174" t="s">
        <v>199</v>
      </c>
      <c r="L20" s="175">
        <v>0.004872685185185185</v>
      </c>
      <c r="M20" s="176" t="s">
        <v>200</v>
      </c>
      <c r="N20" s="177" t="s">
        <v>76</v>
      </c>
      <c r="O20" s="178" t="s">
        <v>77</v>
      </c>
      <c r="P20" s="178" t="s">
        <v>78</v>
      </c>
      <c r="Q20" s="178" t="s">
        <v>79</v>
      </c>
      <c r="R20" s="178"/>
      <c r="S20" s="178" t="s">
        <v>79</v>
      </c>
      <c r="T20" s="179" t="s">
        <v>201</v>
      </c>
      <c r="U20" s="180">
        <v>5670.0</v>
      </c>
    </row>
    <row r="21">
      <c r="A21" s="144">
        <v>20.0</v>
      </c>
      <c r="B21" s="144" t="s">
        <v>66</v>
      </c>
      <c r="C21" s="144" t="s">
        <v>202</v>
      </c>
      <c r="D21" s="144" t="s">
        <v>203</v>
      </c>
      <c r="E21" s="144" t="s">
        <v>69</v>
      </c>
      <c r="F21" s="144" t="s">
        <v>204</v>
      </c>
      <c r="G21" s="144" t="s">
        <v>205</v>
      </c>
      <c r="H21" s="145" t="s">
        <v>156</v>
      </c>
      <c r="I21" s="146" t="str">
        <f>HYPERLINK("https://www.youtube.com/watch?v=9Jg5S7F2SMQ", "https://www.youtube.com/watch?v=9Jg5S7F2SMQ")</f>
        <v>https://www.youtube.com/watch?v=9Jg5S7F2SMQ</v>
      </c>
      <c r="J21" s="145" t="s">
        <v>206</v>
      </c>
      <c r="K21" s="147" t="s">
        <v>207</v>
      </c>
      <c r="L21" s="148">
        <v>0.002905092592592593</v>
      </c>
      <c r="M21" s="181" t="s">
        <v>208</v>
      </c>
      <c r="N21" s="150" t="s">
        <v>76</v>
      </c>
      <c r="O21" s="182" t="s">
        <v>77</v>
      </c>
      <c r="P21" s="182" t="s">
        <v>78</v>
      </c>
      <c r="Q21" s="182" t="s">
        <v>79</v>
      </c>
      <c r="R21" s="182"/>
      <c r="S21" s="182" t="s">
        <v>79</v>
      </c>
      <c r="T21" s="183" t="s">
        <v>209</v>
      </c>
      <c r="U21" s="153">
        <v>5650.0</v>
      </c>
    </row>
    <row r="22">
      <c r="A22" s="154">
        <v>21.0</v>
      </c>
      <c r="B22" s="154" t="s">
        <v>66</v>
      </c>
      <c r="C22" s="154" t="s">
        <v>202</v>
      </c>
      <c r="D22" s="154" t="s">
        <v>210</v>
      </c>
      <c r="E22" s="154" t="s">
        <v>69</v>
      </c>
      <c r="F22" s="154" t="s">
        <v>204</v>
      </c>
      <c r="G22" s="154" t="s">
        <v>211</v>
      </c>
      <c r="H22" s="155" t="s">
        <v>212</v>
      </c>
      <c r="I22" s="146" t="str">
        <f>HYPERLINK("https://www.youtube.com/watch?v=PqyS66_mE24", "https://www.youtube.com/watch?v=PqyS66_mE24")</f>
        <v>https://www.youtube.com/watch?v=PqyS66_mE24</v>
      </c>
      <c r="J22" s="155" t="s">
        <v>213</v>
      </c>
      <c r="K22" s="156" t="s">
        <v>214</v>
      </c>
      <c r="L22" s="157">
        <v>0.0035300925925925925</v>
      </c>
      <c r="M22" s="184" t="s">
        <v>215</v>
      </c>
      <c r="N22" s="159" t="s">
        <v>76</v>
      </c>
      <c r="O22" s="151" t="s">
        <v>77</v>
      </c>
      <c r="P22" s="151" t="s">
        <v>78</v>
      </c>
      <c r="Q22" s="151" t="s">
        <v>79</v>
      </c>
      <c r="R22" s="151"/>
      <c r="S22" s="151" t="s">
        <v>79</v>
      </c>
      <c r="T22" s="163" t="s">
        <v>216</v>
      </c>
      <c r="U22" s="161">
        <v>5652.0</v>
      </c>
    </row>
    <row r="23">
      <c r="A23" s="154">
        <v>22.0</v>
      </c>
      <c r="B23" s="154" t="s">
        <v>66</v>
      </c>
      <c r="C23" s="154" t="s">
        <v>202</v>
      </c>
      <c r="D23" s="154" t="s">
        <v>217</v>
      </c>
      <c r="E23" s="154" t="s">
        <v>69</v>
      </c>
      <c r="F23" s="154" t="s">
        <v>204</v>
      </c>
      <c r="G23" s="154" t="s">
        <v>218</v>
      </c>
      <c r="H23" s="185" t="s">
        <v>219</v>
      </c>
      <c r="I23" s="146" t="str">
        <f>HYPERLINK("https://www.youtube.com/watch?v=PvSx8oJ7PrM", "https://www.youtube.com/watch?v=PvSx8oJ7PrM")</f>
        <v>https://www.youtube.com/watch?v=PvSx8oJ7PrM</v>
      </c>
      <c r="J23" s="167" t="s">
        <v>220</v>
      </c>
      <c r="K23" s="168" t="s">
        <v>221</v>
      </c>
      <c r="L23" s="169">
        <v>0.0032291666666666666</v>
      </c>
      <c r="M23" s="186" t="s">
        <v>222</v>
      </c>
      <c r="N23" s="170" t="s">
        <v>76</v>
      </c>
      <c r="O23" s="151" t="s">
        <v>77</v>
      </c>
      <c r="P23" s="154" t="s">
        <v>78</v>
      </c>
      <c r="Q23" s="151" t="s">
        <v>79</v>
      </c>
      <c r="R23" s="154"/>
      <c r="S23" s="151" t="s">
        <v>79</v>
      </c>
      <c r="T23" s="187" t="s">
        <v>223</v>
      </c>
      <c r="U23" s="161">
        <v>25370.0</v>
      </c>
    </row>
    <row r="24">
      <c r="A24" s="154">
        <v>23.0</v>
      </c>
      <c r="B24" s="154" t="s">
        <v>66</v>
      </c>
      <c r="C24" s="154" t="s">
        <v>202</v>
      </c>
      <c r="D24" s="154" t="s">
        <v>224</v>
      </c>
      <c r="E24" s="154" t="s">
        <v>69</v>
      </c>
      <c r="F24" s="154" t="s">
        <v>204</v>
      </c>
      <c r="G24" s="154" t="s">
        <v>225</v>
      </c>
      <c r="H24" s="167" t="s">
        <v>226</v>
      </c>
      <c r="I24" s="146" t="str">
        <f>HYPERLINK("https://www.youtube.com/watch?v=UnPpFw3natI", "https://www.youtube.com/watch?v=UnPpFw3natI")</f>
        <v>https://www.youtube.com/watch?v=UnPpFw3natI</v>
      </c>
      <c r="J24" s="167" t="s">
        <v>227</v>
      </c>
      <c r="K24" s="168" t="s">
        <v>228</v>
      </c>
      <c r="L24" s="169">
        <v>0.0017476851851851852</v>
      </c>
      <c r="M24" s="186" t="s">
        <v>229</v>
      </c>
      <c r="N24" s="170" t="s">
        <v>76</v>
      </c>
      <c r="O24" s="151" t="s">
        <v>77</v>
      </c>
      <c r="P24" s="154" t="s">
        <v>78</v>
      </c>
      <c r="Q24" s="151" t="s">
        <v>79</v>
      </c>
      <c r="R24" s="154"/>
      <c r="S24" s="151" t="s">
        <v>79</v>
      </c>
      <c r="T24" s="187" t="s">
        <v>230</v>
      </c>
      <c r="U24" s="161">
        <v>8053.0</v>
      </c>
    </row>
    <row r="25">
      <c r="A25" s="154">
        <v>24.0</v>
      </c>
      <c r="B25" s="154" t="s">
        <v>66</v>
      </c>
      <c r="C25" s="154" t="s">
        <v>202</v>
      </c>
      <c r="D25" s="154" t="s">
        <v>231</v>
      </c>
      <c r="E25" s="154" t="s">
        <v>69</v>
      </c>
      <c r="F25" s="154" t="s">
        <v>204</v>
      </c>
      <c r="G25" s="154" t="s">
        <v>232</v>
      </c>
      <c r="H25" s="155" t="s">
        <v>233</v>
      </c>
      <c r="I25" s="146" t="str">
        <f>HYPERLINK("https://www.youtube.com/watch?v=w2M5CzTFYfI", "https://www.youtube.com/watch?v=w2M5CzTFYfI")</f>
        <v>https://www.youtube.com/watch?v=w2M5CzTFYfI</v>
      </c>
      <c r="J25" s="155" t="s">
        <v>234</v>
      </c>
      <c r="K25" s="156" t="s">
        <v>235</v>
      </c>
      <c r="L25" s="157">
        <v>0.0040625</v>
      </c>
      <c r="M25" s="165" t="s">
        <v>236</v>
      </c>
      <c r="N25" s="159" t="s">
        <v>76</v>
      </c>
      <c r="O25" s="151" t="s">
        <v>237</v>
      </c>
      <c r="P25" s="151" t="s">
        <v>78</v>
      </c>
      <c r="Q25" s="151" t="s">
        <v>79</v>
      </c>
      <c r="R25" s="151"/>
      <c r="S25" s="151" t="s">
        <v>79</v>
      </c>
      <c r="T25" s="163" t="s">
        <v>238</v>
      </c>
      <c r="U25" s="161">
        <v>25358.0</v>
      </c>
    </row>
    <row r="26">
      <c r="A26" s="154">
        <v>25.0</v>
      </c>
      <c r="B26" s="154" t="s">
        <v>66</v>
      </c>
      <c r="C26" s="154" t="s">
        <v>202</v>
      </c>
      <c r="D26" s="154" t="s">
        <v>239</v>
      </c>
      <c r="E26" s="154" t="s">
        <v>69</v>
      </c>
      <c r="F26" s="154" t="s">
        <v>204</v>
      </c>
      <c r="G26" s="154" t="s">
        <v>240</v>
      </c>
      <c r="H26" s="155" t="s">
        <v>241</v>
      </c>
      <c r="I26" s="146" t="str">
        <f>HYPERLINK("https://www.youtube.com/watch?v=19yOv4P2ccw", "https://www.youtube.com/watch?v=19yOv4P2ccw")</f>
        <v>https://www.youtube.com/watch?v=19yOv4P2ccw</v>
      </c>
      <c r="J26" s="155" t="s">
        <v>242</v>
      </c>
      <c r="K26" s="156" t="s">
        <v>243</v>
      </c>
      <c r="L26" s="157">
        <v>0.0038541666666666668</v>
      </c>
      <c r="M26" s="165" t="s">
        <v>244</v>
      </c>
      <c r="N26" s="159" t="s">
        <v>76</v>
      </c>
      <c r="O26" s="151" t="s">
        <v>237</v>
      </c>
      <c r="P26" s="154" t="s">
        <v>78</v>
      </c>
      <c r="Q26" s="151" t="s">
        <v>79</v>
      </c>
      <c r="R26" s="151"/>
      <c r="S26" s="151" t="s">
        <v>79</v>
      </c>
      <c r="T26" s="163" t="s">
        <v>245</v>
      </c>
      <c r="U26" s="161">
        <v>25359.0</v>
      </c>
    </row>
    <row r="27">
      <c r="A27" s="154">
        <v>26.0</v>
      </c>
      <c r="B27" s="154" t="s">
        <v>66</v>
      </c>
      <c r="C27" s="154" t="s">
        <v>202</v>
      </c>
      <c r="D27" s="154" t="s">
        <v>246</v>
      </c>
      <c r="E27" s="154" t="s">
        <v>69</v>
      </c>
      <c r="F27" s="154" t="s">
        <v>204</v>
      </c>
      <c r="G27" s="154" t="s">
        <v>247</v>
      </c>
      <c r="H27" s="155" t="s">
        <v>248</v>
      </c>
      <c r="I27" s="146" t="str">
        <f>HYPERLINK("https://www.youtube.com/watch?v=jvp0mtr1kFM", "https://www.youtube.com/watch?v=jvp0mtr1kFM")</f>
        <v>https://www.youtube.com/watch?v=jvp0mtr1kFM</v>
      </c>
      <c r="J27" s="155" t="s">
        <v>249</v>
      </c>
      <c r="K27" s="156" t="s">
        <v>250</v>
      </c>
      <c r="L27" s="157">
        <v>0.006469907407407408</v>
      </c>
      <c r="M27" s="184" t="s">
        <v>251</v>
      </c>
      <c r="N27" s="159" t="s">
        <v>76</v>
      </c>
      <c r="O27" s="151" t="s">
        <v>237</v>
      </c>
      <c r="P27" s="154" t="s">
        <v>78</v>
      </c>
      <c r="Q27" s="151" t="s">
        <v>79</v>
      </c>
      <c r="R27" s="151"/>
      <c r="S27" s="151" t="s">
        <v>79</v>
      </c>
      <c r="T27" s="163" t="s">
        <v>252</v>
      </c>
      <c r="U27" s="161">
        <v>5674.0</v>
      </c>
    </row>
    <row r="28">
      <c r="A28" s="154">
        <v>27.0</v>
      </c>
      <c r="B28" s="154" t="s">
        <v>66</v>
      </c>
      <c r="C28" s="154" t="s">
        <v>202</v>
      </c>
      <c r="D28" s="154" t="s">
        <v>253</v>
      </c>
      <c r="E28" s="154" t="s">
        <v>69</v>
      </c>
      <c r="F28" s="154" t="s">
        <v>204</v>
      </c>
      <c r="G28" s="154" t="s">
        <v>254</v>
      </c>
      <c r="H28" s="167" t="s">
        <v>255</v>
      </c>
      <c r="I28" s="146" t="str">
        <f>HYPERLINK("https://www.youtube.com/watch?v=kqVZT4COrAQ", "https://www.youtube.com/watch?v=kqVZT4COrAQ")</f>
        <v>https://www.youtube.com/watch?v=kqVZT4COrAQ</v>
      </c>
      <c r="J28" s="167" t="s">
        <v>256</v>
      </c>
      <c r="K28" s="168" t="s">
        <v>257</v>
      </c>
      <c r="L28" s="169">
        <v>0.0021180555555555558</v>
      </c>
      <c r="M28" s="186" t="s">
        <v>258</v>
      </c>
      <c r="N28" s="170" t="s">
        <v>76</v>
      </c>
      <c r="O28" s="151" t="s">
        <v>237</v>
      </c>
      <c r="P28" s="154" t="s">
        <v>78</v>
      </c>
      <c r="Q28" s="151" t="s">
        <v>79</v>
      </c>
      <c r="R28" s="154"/>
      <c r="S28" s="151" t="s">
        <v>79</v>
      </c>
      <c r="T28" s="187" t="s">
        <v>259</v>
      </c>
      <c r="U28" s="161">
        <v>5678.0</v>
      </c>
    </row>
    <row r="29">
      <c r="A29" s="154">
        <v>28.0</v>
      </c>
      <c r="B29" s="154" t="s">
        <v>66</v>
      </c>
      <c r="C29" s="154" t="s">
        <v>202</v>
      </c>
      <c r="D29" s="154" t="s">
        <v>260</v>
      </c>
      <c r="E29" s="154" t="s">
        <v>69</v>
      </c>
      <c r="F29" s="154" t="s">
        <v>204</v>
      </c>
      <c r="G29" s="154" t="s">
        <v>261</v>
      </c>
      <c r="H29" s="155" t="s">
        <v>262</v>
      </c>
      <c r="I29" s="146" t="str">
        <f>HYPERLINK("https://www.youtube.com/watch?v=xdipzLRCUGU", "https://www.youtube.com/watch?v=xdipzLRCUGU")</f>
        <v>https://www.youtube.com/watch?v=xdipzLRCUGU</v>
      </c>
      <c r="J29" s="155" t="s">
        <v>263</v>
      </c>
      <c r="K29" s="156" t="s">
        <v>264</v>
      </c>
      <c r="L29" s="157">
        <v>0.0019560185185185184</v>
      </c>
      <c r="M29" s="184" t="s">
        <v>265</v>
      </c>
      <c r="N29" s="159" t="s">
        <v>76</v>
      </c>
      <c r="O29" s="151" t="s">
        <v>237</v>
      </c>
      <c r="P29" s="154" t="s">
        <v>78</v>
      </c>
      <c r="Q29" s="151" t="s">
        <v>79</v>
      </c>
      <c r="R29" s="151"/>
      <c r="S29" s="151" t="s">
        <v>79</v>
      </c>
      <c r="T29" s="187" t="s">
        <v>266</v>
      </c>
      <c r="U29" s="161">
        <v>5679.0</v>
      </c>
    </row>
    <row r="30">
      <c r="A30" s="154">
        <v>29.0</v>
      </c>
      <c r="B30" s="154" t="s">
        <v>66</v>
      </c>
      <c r="C30" s="154" t="s">
        <v>202</v>
      </c>
      <c r="D30" s="154" t="s">
        <v>267</v>
      </c>
      <c r="E30" s="154" t="s">
        <v>69</v>
      </c>
      <c r="F30" s="154" t="s">
        <v>204</v>
      </c>
      <c r="G30" s="154" t="s">
        <v>268</v>
      </c>
      <c r="H30" s="155" t="s">
        <v>269</v>
      </c>
      <c r="I30" s="146" t="str">
        <f>HYPERLINK("https://www.youtube.com/watch?v=rIGloxwWvTw", "https://www.youtube.com/watch?v=rIGloxwWvTw")</f>
        <v>https://www.youtube.com/watch?v=rIGloxwWvTw</v>
      </c>
      <c r="J30" s="155" t="s">
        <v>270</v>
      </c>
      <c r="K30" s="156" t="s">
        <v>271</v>
      </c>
      <c r="L30" s="157">
        <v>0.001400462962962963</v>
      </c>
      <c r="M30" s="184" t="s">
        <v>272</v>
      </c>
      <c r="N30" s="159" t="s">
        <v>76</v>
      </c>
      <c r="O30" s="151" t="s">
        <v>237</v>
      </c>
      <c r="P30" s="154" t="s">
        <v>78</v>
      </c>
      <c r="Q30" s="151" t="s">
        <v>79</v>
      </c>
      <c r="R30" s="151"/>
      <c r="S30" s="151" t="s">
        <v>79</v>
      </c>
      <c r="T30" s="187" t="s">
        <v>273</v>
      </c>
      <c r="U30" s="161">
        <v>5680.0</v>
      </c>
    </row>
    <row r="31">
      <c r="A31" s="154">
        <v>30.0</v>
      </c>
      <c r="B31" s="154" t="s">
        <v>66</v>
      </c>
      <c r="C31" s="154" t="s">
        <v>202</v>
      </c>
      <c r="D31" s="154" t="s">
        <v>274</v>
      </c>
      <c r="E31" s="154" t="s">
        <v>69</v>
      </c>
      <c r="F31" s="154" t="s">
        <v>204</v>
      </c>
      <c r="G31" s="154" t="s">
        <v>275</v>
      </c>
      <c r="H31" s="155" t="s">
        <v>276</v>
      </c>
      <c r="I31" s="146" t="str">
        <f>HYPERLINK("https://www.youtube.com/watch?v=Hixy7TX-Nwo", "https://www.youtube.com/watch?v=Hixy7TX-Nwo")</f>
        <v>https://www.youtube.com/watch?v=Hixy7TX-Nwo</v>
      </c>
      <c r="J31" s="155" t="s">
        <v>277</v>
      </c>
      <c r="K31" s="156" t="s">
        <v>278</v>
      </c>
      <c r="L31" s="157">
        <v>0.0024421296296296296</v>
      </c>
      <c r="M31" s="184" t="s">
        <v>279</v>
      </c>
      <c r="N31" s="159" t="s">
        <v>76</v>
      </c>
      <c r="O31" s="151" t="s">
        <v>237</v>
      </c>
      <c r="P31" s="154" t="s">
        <v>78</v>
      </c>
      <c r="Q31" s="151" t="s">
        <v>79</v>
      </c>
      <c r="R31" s="151"/>
      <c r="S31" s="151" t="s">
        <v>79</v>
      </c>
      <c r="T31" s="187" t="s">
        <v>280</v>
      </c>
      <c r="U31" s="161">
        <v>5682.0</v>
      </c>
    </row>
    <row r="32">
      <c r="A32" s="154">
        <v>31.0</v>
      </c>
      <c r="B32" s="154" t="s">
        <v>66</v>
      </c>
      <c r="C32" s="154" t="s">
        <v>202</v>
      </c>
      <c r="D32" s="154" t="s">
        <v>281</v>
      </c>
      <c r="E32" s="154" t="s">
        <v>69</v>
      </c>
      <c r="F32" s="154" t="s">
        <v>204</v>
      </c>
      <c r="G32" s="154" t="s">
        <v>282</v>
      </c>
      <c r="H32" s="167" t="s">
        <v>283</v>
      </c>
      <c r="I32" s="146" t="str">
        <f>HYPERLINK("https://www.youtube.com/watch?v=M_d8HCAmS5M", "https://www.youtube.com/watch?v=M_d8HCAmS5M")</f>
        <v>https://www.youtube.com/watch?v=M_d8HCAmS5M</v>
      </c>
      <c r="J32" s="167" t="s">
        <v>284</v>
      </c>
      <c r="K32" s="168" t="s">
        <v>285</v>
      </c>
      <c r="L32" s="169">
        <v>0.005868055555555555</v>
      </c>
      <c r="M32" s="186" t="s">
        <v>286</v>
      </c>
      <c r="N32" s="170" t="s">
        <v>76</v>
      </c>
      <c r="O32" s="151" t="s">
        <v>237</v>
      </c>
      <c r="P32" s="154" t="s">
        <v>78</v>
      </c>
      <c r="Q32" s="151" t="s">
        <v>79</v>
      </c>
      <c r="R32" s="154"/>
      <c r="S32" s="151" t="s">
        <v>79</v>
      </c>
      <c r="T32" s="187" t="s">
        <v>287</v>
      </c>
      <c r="U32" s="161">
        <v>5684.0</v>
      </c>
    </row>
    <row r="33">
      <c r="A33" s="154">
        <v>32.0</v>
      </c>
      <c r="B33" s="154" t="s">
        <v>66</v>
      </c>
      <c r="C33" s="154" t="s">
        <v>202</v>
      </c>
      <c r="D33" s="154" t="s">
        <v>288</v>
      </c>
      <c r="E33" s="154" t="s">
        <v>69</v>
      </c>
      <c r="F33" s="154" t="s">
        <v>204</v>
      </c>
      <c r="G33" s="154" t="s">
        <v>289</v>
      </c>
      <c r="H33" s="155" t="s">
        <v>290</v>
      </c>
      <c r="I33" s="146" t="str">
        <f>HYPERLINK("https://www.youtube.com/watch?v=-tUC3xIBcss", "https://www.youtube.com/watch?v=-tUC3xIBcss")</f>
        <v>https://www.youtube.com/watch?v=-tUC3xIBcss</v>
      </c>
      <c r="J33" s="155" t="s">
        <v>291</v>
      </c>
      <c r="K33" s="156" t="s">
        <v>292</v>
      </c>
      <c r="L33" s="157">
        <v>0.003738425925925926</v>
      </c>
      <c r="M33" s="184" t="s">
        <v>293</v>
      </c>
      <c r="N33" s="159" t="s">
        <v>76</v>
      </c>
      <c r="O33" s="151" t="s">
        <v>237</v>
      </c>
      <c r="P33" s="154" t="s">
        <v>78</v>
      </c>
      <c r="Q33" s="151" t="s">
        <v>79</v>
      </c>
      <c r="R33" s="151"/>
      <c r="S33" s="151" t="s">
        <v>79</v>
      </c>
      <c r="T33" s="162" t="s">
        <v>294</v>
      </c>
      <c r="U33" s="161">
        <v>2506.0</v>
      </c>
    </row>
    <row r="34">
      <c r="A34" s="172">
        <v>33.0</v>
      </c>
      <c r="B34" s="172" t="s">
        <v>66</v>
      </c>
      <c r="C34" s="172" t="s">
        <v>202</v>
      </c>
      <c r="D34" s="172" t="s">
        <v>295</v>
      </c>
      <c r="E34" s="172" t="s">
        <v>69</v>
      </c>
      <c r="F34" s="172" t="s">
        <v>204</v>
      </c>
      <c r="G34" s="172" t="s">
        <v>296</v>
      </c>
      <c r="H34" s="173" t="s">
        <v>297</v>
      </c>
      <c r="I34" s="146" t="str">
        <f>HYPERLINK("https://www.youtube.com/watch?v=Ig7RSc-93Bs", "https://www.youtube.com/watch?v=Ig7RSc-93Bs")</f>
        <v>https://www.youtube.com/watch?v=Ig7RSc-93Bs</v>
      </c>
      <c r="J34" s="173" t="s">
        <v>298</v>
      </c>
      <c r="K34" s="174" t="s">
        <v>299</v>
      </c>
      <c r="L34" s="175">
        <v>0.003993055555555555</v>
      </c>
      <c r="M34" s="176" t="s">
        <v>300</v>
      </c>
      <c r="N34" s="177" t="s">
        <v>76</v>
      </c>
      <c r="O34" s="151" t="s">
        <v>237</v>
      </c>
      <c r="P34" s="154" t="s">
        <v>78</v>
      </c>
      <c r="Q34" s="151" t="s">
        <v>79</v>
      </c>
      <c r="R34" s="151"/>
      <c r="S34" s="151" t="s">
        <v>79</v>
      </c>
      <c r="T34" s="188" t="s">
        <v>301</v>
      </c>
      <c r="U34" s="180">
        <v>2512.0</v>
      </c>
    </row>
    <row r="35">
      <c r="A35" s="144">
        <v>34.0</v>
      </c>
      <c r="B35" s="144" t="s">
        <v>302</v>
      </c>
      <c r="C35" s="144" t="s">
        <v>303</v>
      </c>
      <c r="D35" s="144" t="s">
        <v>304</v>
      </c>
      <c r="E35" s="189" t="s">
        <v>305</v>
      </c>
      <c r="F35" s="189" t="s">
        <v>306</v>
      </c>
      <c r="G35" s="144" t="s">
        <v>307</v>
      </c>
      <c r="H35" s="190" t="s">
        <v>308</v>
      </c>
      <c r="I35" s="146" t="str">
        <f>HYPERLINK("https://www.youtube.com/watch?v=1dZsuE0vxEI", "https://www.youtube.com/watch?v=1dZsuE0vxEI")</f>
        <v>https://www.youtube.com/watch?v=1dZsuE0vxEI</v>
      </c>
      <c r="J35" s="190" t="s">
        <v>309</v>
      </c>
      <c r="K35" s="191" t="s">
        <v>310</v>
      </c>
      <c r="L35" s="192">
        <v>0.0017013888888888888</v>
      </c>
      <c r="M35" s="193" t="s">
        <v>311</v>
      </c>
      <c r="N35" s="194" t="s">
        <v>76</v>
      </c>
      <c r="O35" s="151" t="s">
        <v>237</v>
      </c>
      <c r="P35" s="154" t="s">
        <v>78</v>
      </c>
      <c r="Q35" s="151" t="s">
        <v>79</v>
      </c>
      <c r="R35" s="154"/>
      <c r="S35" s="151" t="s">
        <v>79</v>
      </c>
      <c r="T35" s="195" t="s">
        <v>312</v>
      </c>
      <c r="U35" s="153">
        <v>56531.0</v>
      </c>
    </row>
    <row r="36">
      <c r="A36" s="154">
        <v>35.0</v>
      </c>
      <c r="B36" s="154" t="s">
        <v>302</v>
      </c>
      <c r="C36" s="154" t="s">
        <v>303</v>
      </c>
      <c r="D36" s="154" t="s">
        <v>313</v>
      </c>
      <c r="E36" s="196" t="s">
        <v>305</v>
      </c>
      <c r="F36" s="196" t="s">
        <v>306</v>
      </c>
      <c r="G36" s="154" t="s">
        <v>314</v>
      </c>
      <c r="H36" s="167" t="s">
        <v>315</v>
      </c>
      <c r="I36" s="146" t="str">
        <f>HYPERLINK("https://www.youtube.com/watch?v=wyWy4PouQxQ", "https://www.youtube.com/watch?v=wyWy4PouQxQ")</f>
        <v>https://www.youtube.com/watch?v=wyWy4PouQxQ</v>
      </c>
      <c r="J36" s="167" t="s">
        <v>316</v>
      </c>
      <c r="K36" s="168" t="s">
        <v>317</v>
      </c>
      <c r="L36" s="169">
        <v>0.0017939814814814815</v>
      </c>
      <c r="M36" s="186" t="s">
        <v>318</v>
      </c>
      <c r="N36" s="197" t="s">
        <v>76</v>
      </c>
      <c r="O36" s="151" t="s">
        <v>237</v>
      </c>
      <c r="P36" s="154" t="s">
        <v>78</v>
      </c>
      <c r="Q36" s="151" t="s">
        <v>79</v>
      </c>
      <c r="R36" s="154"/>
      <c r="S36" s="151" t="s">
        <v>79</v>
      </c>
      <c r="T36" s="162" t="s">
        <v>319</v>
      </c>
      <c r="U36" s="161">
        <v>56533.0</v>
      </c>
    </row>
    <row r="37">
      <c r="A37" s="154">
        <v>36.0</v>
      </c>
      <c r="B37" s="154" t="s">
        <v>302</v>
      </c>
      <c r="C37" s="154" t="s">
        <v>303</v>
      </c>
      <c r="D37" s="154" t="s">
        <v>320</v>
      </c>
      <c r="E37" s="198" t="s">
        <v>305</v>
      </c>
      <c r="F37" s="198" t="s">
        <v>306</v>
      </c>
      <c r="G37" s="154" t="s">
        <v>321</v>
      </c>
      <c r="H37" s="155" t="s">
        <v>322</v>
      </c>
      <c r="I37" s="146" t="str">
        <f>HYPERLINK("https://www.youtube.com/watch?v=ZJ39gHgz_Dk", "https://www.youtube.com/watch?v=ZJ39gHgz_Dk")</f>
        <v>https://www.youtube.com/watch?v=ZJ39gHgz_Dk</v>
      </c>
      <c r="J37" s="155" t="s">
        <v>323</v>
      </c>
      <c r="K37" s="156" t="s">
        <v>324</v>
      </c>
      <c r="L37" s="157">
        <v>0.0019097222222222222</v>
      </c>
      <c r="M37" s="184" t="s">
        <v>325</v>
      </c>
      <c r="N37" s="199" t="s">
        <v>76</v>
      </c>
      <c r="O37" s="151" t="s">
        <v>237</v>
      </c>
      <c r="P37" s="154" t="s">
        <v>78</v>
      </c>
      <c r="Q37" s="151" t="s">
        <v>79</v>
      </c>
      <c r="R37" s="151"/>
      <c r="S37" s="151" t="s">
        <v>79</v>
      </c>
      <c r="T37" s="162" t="s">
        <v>326</v>
      </c>
      <c r="U37" s="161">
        <v>56534.0</v>
      </c>
    </row>
    <row r="38">
      <c r="A38" s="154">
        <v>37.0</v>
      </c>
      <c r="B38" s="154" t="s">
        <v>302</v>
      </c>
      <c r="C38" s="154" t="s">
        <v>303</v>
      </c>
      <c r="D38" s="154" t="s">
        <v>327</v>
      </c>
      <c r="E38" s="196" t="s">
        <v>305</v>
      </c>
      <c r="F38" s="196" t="s">
        <v>306</v>
      </c>
      <c r="G38" s="154" t="s">
        <v>328</v>
      </c>
      <c r="H38" s="185" t="s">
        <v>329</v>
      </c>
      <c r="I38" s="146" t="str">
        <f>HYPERLINK("https://www.youtube.com/watch?v=qyvwN-2PoXA", "https://www.youtube.com/watch?v=qyvwN-2PoXA")</f>
        <v>https://www.youtube.com/watch?v=qyvwN-2PoXA</v>
      </c>
      <c r="J38" s="167" t="s">
        <v>330</v>
      </c>
      <c r="K38" s="168" t="s">
        <v>331</v>
      </c>
      <c r="L38" s="169">
        <v>0.0010300925925925926</v>
      </c>
      <c r="M38" s="186" t="s">
        <v>332</v>
      </c>
      <c r="N38" s="197" t="s">
        <v>76</v>
      </c>
      <c r="O38" s="151" t="s">
        <v>237</v>
      </c>
      <c r="P38" s="154" t="s">
        <v>78</v>
      </c>
      <c r="Q38" s="151" t="s">
        <v>79</v>
      </c>
      <c r="R38" s="154"/>
      <c r="S38" s="151" t="s">
        <v>79</v>
      </c>
      <c r="T38" s="162" t="s">
        <v>333</v>
      </c>
      <c r="U38" s="161">
        <v>56536.0</v>
      </c>
    </row>
    <row r="39">
      <c r="A39" s="154">
        <v>38.0</v>
      </c>
      <c r="B39" s="154" t="s">
        <v>302</v>
      </c>
      <c r="C39" s="154" t="s">
        <v>303</v>
      </c>
      <c r="D39" s="154" t="s">
        <v>334</v>
      </c>
      <c r="E39" s="198" t="s">
        <v>305</v>
      </c>
      <c r="F39" s="198" t="s">
        <v>306</v>
      </c>
      <c r="G39" s="154" t="s">
        <v>335</v>
      </c>
      <c r="H39" s="155" t="s">
        <v>336</v>
      </c>
      <c r="I39" s="146" t="str">
        <f>HYPERLINK("https://www.youtube.com/watch?v=QYOieJuzDr4", "https://www.youtube.com/watch?v=QYOieJuzDr4")</f>
        <v>https://www.youtube.com/watch?v=QYOieJuzDr4</v>
      </c>
      <c r="J39" s="155" t="s">
        <v>337</v>
      </c>
      <c r="K39" s="156" t="s">
        <v>338</v>
      </c>
      <c r="L39" s="157">
        <v>0.0018171296296296297</v>
      </c>
      <c r="M39" s="184" t="s">
        <v>339</v>
      </c>
      <c r="N39" s="199" t="s">
        <v>76</v>
      </c>
      <c r="O39" s="151" t="s">
        <v>237</v>
      </c>
      <c r="P39" s="154" t="s">
        <v>78</v>
      </c>
      <c r="Q39" s="151" t="s">
        <v>79</v>
      </c>
      <c r="R39" s="151"/>
      <c r="S39" s="151" t="s">
        <v>79</v>
      </c>
      <c r="T39" s="195" t="s">
        <v>340</v>
      </c>
      <c r="U39" s="161">
        <v>56538.0</v>
      </c>
    </row>
    <row r="40">
      <c r="A40" s="172">
        <v>39.0</v>
      </c>
      <c r="B40" s="172" t="s">
        <v>302</v>
      </c>
      <c r="C40" s="172" t="s">
        <v>303</v>
      </c>
      <c r="D40" s="172" t="s">
        <v>341</v>
      </c>
      <c r="E40" s="200" t="s">
        <v>305</v>
      </c>
      <c r="F40" s="200" t="s">
        <v>306</v>
      </c>
      <c r="G40" s="172" t="s">
        <v>342</v>
      </c>
      <c r="H40" s="201" t="s">
        <v>343</v>
      </c>
      <c r="I40" s="146" t="str">
        <f>HYPERLINK("https://www.youtube.com/watch?v=pvyqucC-0NU", "https://www.youtube.com/watch?v=pvyqucC-0NU")</f>
        <v>https://www.youtube.com/watch?v=pvyqucC-0NU</v>
      </c>
      <c r="J40" s="201" t="s">
        <v>344</v>
      </c>
      <c r="K40" s="202" t="s">
        <v>345</v>
      </c>
      <c r="L40" s="203">
        <v>0.0022337962962962962</v>
      </c>
      <c r="M40" s="204" t="s">
        <v>346</v>
      </c>
      <c r="N40" s="205" t="s">
        <v>76</v>
      </c>
      <c r="O40" s="151" t="s">
        <v>237</v>
      </c>
      <c r="P40" s="154" t="s">
        <v>78</v>
      </c>
      <c r="Q40" s="151" t="s">
        <v>79</v>
      </c>
      <c r="R40" s="154"/>
      <c r="S40" s="151" t="s">
        <v>79</v>
      </c>
      <c r="T40" s="195" t="s">
        <v>347</v>
      </c>
      <c r="U40" s="180">
        <v>56539.0</v>
      </c>
    </row>
    <row r="41">
      <c r="A41" s="144">
        <v>40.0</v>
      </c>
      <c r="B41" s="144" t="s">
        <v>348</v>
      </c>
      <c r="C41" s="144" t="s">
        <v>349</v>
      </c>
      <c r="D41" s="144" t="s">
        <v>350</v>
      </c>
      <c r="E41" s="144" t="s">
        <v>351</v>
      </c>
      <c r="F41" s="144" t="s">
        <v>352</v>
      </c>
      <c r="G41" s="144" t="s">
        <v>353</v>
      </c>
      <c r="H41" s="145" t="s">
        <v>354</v>
      </c>
      <c r="I41" s="146" t="str">
        <f>HYPERLINK("https://www.youtube.com/watch?v=mGvunan-I-Q", "https://www.youtube.com/watch?v=mGvunan-I-Q")</f>
        <v>https://www.youtube.com/watch?v=mGvunan-I-Q</v>
      </c>
      <c r="J41" s="145" t="s">
        <v>355</v>
      </c>
      <c r="K41" s="206" t="s">
        <v>356</v>
      </c>
      <c r="L41" s="148">
        <v>0.002928240740740741</v>
      </c>
      <c r="M41" s="181" t="s">
        <v>357</v>
      </c>
      <c r="N41" s="207" t="s">
        <v>76</v>
      </c>
      <c r="O41" s="151" t="s">
        <v>237</v>
      </c>
      <c r="P41" s="154" t="s">
        <v>78</v>
      </c>
      <c r="Q41" s="151" t="s">
        <v>79</v>
      </c>
      <c r="R41" s="151"/>
      <c r="S41" s="151" t="s">
        <v>79</v>
      </c>
      <c r="T41" s="152" t="s">
        <v>358</v>
      </c>
      <c r="U41" s="153">
        <v>56541.0</v>
      </c>
    </row>
    <row r="42">
      <c r="A42" s="154">
        <v>41.0</v>
      </c>
      <c r="B42" s="154" t="s">
        <v>348</v>
      </c>
      <c r="C42" s="154" t="s">
        <v>349</v>
      </c>
      <c r="D42" s="154" t="s">
        <v>359</v>
      </c>
      <c r="E42" s="154" t="s">
        <v>351</v>
      </c>
      <c r="F42" s="154" t="s">
        <v>352</v>
      </c>
      <c r="G42" s="154" t="s">
        <v>352</v>
      </c>
      <c r="H42" s="155" t="s">
        <v>360</v>
      </c>
      <c r="I42" s="146" t="str">
        <f>HYPERLINK("https://www.youtube.com/watch?v=RNxwasijbAo", "https://www.youtube.com/watch?v=RNxwasijbAo")</f>
        <v>https://www.youtube.com/watch?v=RNxwasijbAo</v>
      </c>
      <c r="J42" s="155" t="s">
        <v>361</v>
      </c>
      <c r="K42" s="208" t="s">
        <v>362</v>
      </c>
      <c r="L42" s="157">
        <v>0.002384259259259259</v>
      </c>
      <c r="M42" s="184" t="s">
        <v>363</v>
      </c>
      <c r="N42" s="199" t="s">
        <v>76</v>
      </c>
      <c r="O42" s="151" t="s">
        <v>237</v>
      </c>
      <c r="P42" s="154" t="s">
        <v>78</v>
      </c>
      <c r="Q42" s="151" t="s">
        <v>79</v>
      </c>
      <c r="R42" s="151"/>
      <c r="S42" s="151" t="s">
        <v>79</v>
      </c>
      <c r="T42" s="160"/>
      <c r="U42" s="161">
        <v>56543.0</v>
      </c>
    </row>
    <row r="43">
      <c r="A43" s="154">
        <v>42.0</v>
      </c>
      <c r="B43" s="154" t="s">
        <v>348</v>
      </c>
      <c r="C43" s="154" t="s">
        <v>349</v>
      </c>
      <c r="D43" s="154" t="s">
        <v>364</v>
      </c>
      <c r="E43" s="154" t="s">
        <v>351</v>
      </c>
      <c r="F43" s="154" t="s">
        <v>352</v>
      </c>
      <c r="G43" s="154" t="s">
        <v>365</v>
      </c>
      <c r="H43" s="155" t="s">
        <v>366</v>
      </c>
      <c r="I43" s="146" t="str">
        <f>HYPERLINK("https://www.youtube.com/watch?v=qUAeDpmqWDQ", "https://www.youtube.com/watch?v=qUAeDpmqWDQ")</f>
        <v>https://www.youtube.com/watch?v=qUAeDpmqWDQ</v>
      </c>
      <c r="J43" s="155" t="s">
        <v>367</v>
      </c>
      <c r="K43" s="208" t="s">
        <v>368</v>
      </c>
      <c r="L43" s="157">
        <v>0.0030439814814814813</v>
      </c>
      <c r="M43" s="184" t="s">
        <v>369</v>
      </c>
      <c r="N43" s="199" t="s">
        <v>76</v>
      </c>
      <c r="O43" s="151" t="s">
        <v>237</v>
      </c>
      <c r="P43" s="154" t="s">
        <v>78</v>
      </c>
      <c r="Q43" s="151" t="s">
        <v>79</v>
      </c>
      <c r="R43" s="151"/>
      <c r="S43" s="151" t="s">
        <v>79</v>
      </c>
      <c r="T43" s="163" t="s">
        <v>370</v>
      </c>
      <c r="U43" s="161">
        <v>56545.0</v>
      </c>
    </row>
    <row r="44">
      <c r="A44" s="154">
        <v>43.0</v>
      </c>
      <c r="B44" s="154" t="s">
        <v>348</v>
      </c>
      <c r="C44" s="154" t="s">
        <v>349</v>
      </c>
      <c r="D44" s="154" t="s">
        <v>371</v>
      </c>
      <c r="E44" s="154" t="s">
        <v>351</v>
      </c>
      <c r="F44" s="154" t="s">
        <v>352</v>
      </c>
      <c r="G44" s="154" t="s">
        <v>372</v>
      </c>
      <c r="H44" s="155" t="s">
        <v>373</v>
      </c>
      <c r="I44" s="146" t="str">
        <f>HYPERLINK("https://www.youtube.com/watch?v=PLDfl6daajo", "https://www.youtube.com/watch?v=PLDfl6daajo")</f>
        <v>https://www.youtube.com/watch?v=PLDfl6daajo</v>
      </c>
      <c r="J44" s="155" t="s">
        <v>374</v>
      </c>
      <c r="K44" s="208" t="s">
        <v>375</v>
      </c>
      <c r="L44" s="157">
        <v>0.0033912037037037036</v>
      </c>
      <c r="M44" s="184" t="s">
        <v>376</v>
      </c>
      <c r="N44" s="199" t="s">
        <v>76</v>
      </c>
      <c r="O44" s="151" t="s">
        <v>237</v>
      </c>
      <c r="P44" s="154" t="s">
        <v>78</v>
      </c>
      <c r="Q44" s="151" t="s">
        <v>79</v>
      </c>
      <c r="R44" s="151"/>
      <c r="S44" s="151" t="s">
        <v>79</v>
      </c>
      <c r="T44" s="160"/>
      <c r="U44" s="161">
        <v>56547.0</v>
      </c>
    </row>
    <row r="45">
      <c r="A45" s="154">
        <v>44.0</v>
      </c>
      <c r="B45" s="154" t="s">
        <v>348</v>
      </c>
      <c r="C45" s="154" t="s">
        <v>349</v>
      </c>
      <c r="D45" s="154" t="s">
        <v>377</v>
      </c>
      <c r="E45" s="154" t="s">
        <v>351</v>
      </c>
      <c r="F45" s="154" t="s">
        <v>352</v>
      </c>
      <c r="G45" s="154" t="s">
        <v>378</v>
      </c>
      <c r="H45" s="155" t="s">
        <v>379</v>
      </c>
      <c r="I45" s="146" t="str">
        <f>HYPERLINK("https://www.youtube.com/watch?v=cDpBtkU2cf8", "https://www.youtube.com/watch?v=cDpBtkU2cf8")</f>
        <v>https://www.youtube.com/watch?v=cDpBtkU2cf8</v>
      </c>
      <c r="J45" s="155" t="s">
        <v>380</v>
      </c>
      <c r="K45" s="208" t="s">
        <v>381</v>
      </c>
      <c r="L45" s="157">
        <v>0.0025578703703703705</v>
      </c>
      <c r="M45" s="184" t="s">
        <v>382</v>
      </c>
      <c r="N45" s="199" t="s">
        <v>76</v>
      </c>
      <c r="O45" s="151" t="s">
        <v>237</v>
      </c>
      <c r="P45" s="154" t="s">
        <v>78</v>
      </c>
      <c r="Q45" s="151" t="s">
        <v>79</v>
      </c>
      <c r="R45" s="151"/>
      <c r="S45" s="151" t="s">
        <v>79</v>
      </c>
      <c r="T45" s="160" t="s">
        <v>383</v>
      </c>
      <c r="U45" s="161">
        <v>56549.0</v>
      </c>
    </row>
    <row r="46">
      <c r="A46" s="154">
        <v>45.0</v>
      </c>
      <c r="B46" s="154" t="s">
        <v>348</v>
      </c>
      <c r="C46" s="154" t="s">
        <v>349</v>
      </c>
      <c r="D46" s="154" t="s">
        <v>384</v>
      </c>
      <c r="E46" s="154" t="s">
        <v>351</v>
      </c>
      <c r="F46" s="154" t="s">
        <v>352</v>
      </c>
      <c r="G46" s="154" t="s">
        <v>385</v>
      </c>
      <c r="H46" s="155" t="s">
        <v>386</v>
      </c>
      <c r="I46" s="146" t="str">
        <f>HYPERLINK("https://www.youtube.com/watch?v=NWJinKmWzx8", "https://www.youtube.com/watch?v=NWJinKmWzx8")</f>
        <v>https://www.youtube.com/watch?v=NWJinKmWzx8</v>
      </c>
      <c r="J46" s="155" t="s">
        <v>387</v>
      </c>
      <c r="K46" s="208" t="s">
        <v>388</v>
      </c>
      <c r="L46" s="157">
        <v>0.0030208333333333333</v>
      </c>
      <c r="M46" s="184" t="s">
        <v>389</v>
      </c>
      <c r="N46" s="199" t="s">
        <v>76</v>
      </c>
      <c r="O46" s="151" t="s">
        <v>237</v>
      </c>
      <c r="P46" s="154" t="s">
        <v>78</v>
      </c>
      <c r="Q46" s="151" t="s">
        <v>79</v>
      </c>
      <c r="R46" s="151"/>
      <c r="S46" s="151" t="s">
        <v>79</v>
      </c>
      <c r="T46" s="162" t="s">
        <v>390</v>
      </c>
      <c r="U46" s="161">
        <v>56552.0</v>
      </c>
    </row>
    <row r="47">
      <c r="A47" s="154">
        <v>46.0</v>
      </c>
      <c r="B47" s="154" t="s">
        <v>348</v>
      </c>
      <c r="C47" s="154" t="s">
        <v>349</v>
      </c>
      <c r="D47" s="154" t="s">
        <v>391</v>
      </c>
      <c r="E47" s="154" t="s">
        <v>351</v>
      </c>
      <c r="F47" s="154" t="s">
        <v>352</v>
      </c>
      <c r="G47" s="154" t="s">
        <v>392</v>
      </c>
      <c r="H47" s="167" t="s">
        <v>379</v>
      </c>
      <c r="I47" s="146" t="str">
        <f>HYPERLINK("https://www.youtube.com/watch?v=cDpBtkU2cf8", "https://www.youtube.com/watch?v=cDpBtkU2cf8")</f>
        <v>https://www.youtube.com/watch?v=cDpBtkU2cf8</v>
      </c>
      <c r="J47" s="167" t="s">
        <v>393</v>
      </c>
      <c r="K47" s="209" t="s">
        <v>394</v>
      </c>
      <c r="L47" s="169">
        <v>0.0034375</v>
      </c>
      <c r="M47" s="186" t="s">
        <v>395</v>
      </c>
      <c r="N47" s="197" t="s">
        <v>76</v>
      </c>
      <c r="O47" s="151" t="s">
        <v>237</v>
      </c>
      <c r="P47" s="154" t="s">
        <v>78</v>
      </c>
      <c r="Q47" s="151" t="s">
        <v>79</v>
      </c>
      <c r="R47" s="154"/>
      <c r="S47" s="151" t="s">
        <v>79</v>
      </c>
      <c r="T47" s="171" t="s">
        <v>358</v>
      </c>
      <c r="U47" s="161">
        <v>56553.0</v>
      </c>
    </row>
    <row r="48">
      <c r="A48" s="154">
        <v>47.0</v>
      </c>
      <c r="B48" s="154" t="s">
        <v>348</v>
      </c>
      <c r="C48" s="154" t="s">
        <v>349</v>
      </c>
      <c r="D48" s="154" t="s">
        <v>396</v>
      </c>
      <c r="E48" s="154" t="s">
        <v>351</v>
      </c>
      <c r="F48" s="154" t="s">
        <v>352</v>
      </c>
      <c r="G48" s="154" t="s">
        <v>397</v>
      </c>
      <c r="H48" s="167" t="s">
        <v>398</v>
      </c>
      <c r="I48" s="146" t="str">
        <f>HYPERLINK("https://www.youtube.com/watch?v=vdJn_ncXpv8", "https://www.youtube.com/watch?v=vdJn_ncXpv8")</f>
        <v>https://www.youtube.com/watch?v=vdJn_ncXpv8</v>
      </c>
      <c r="J48" s="167" t="s">
        <v>399</v>
      </c>
      <c r="K48" s="209" t="s">
        <v>400</v>
      </c>
      <c r="L48" s="169">
        <v>0.0053125</v>
      </c>
      <c r="M48" s="186" t="s">
        <v>401</v>
      </c>
      <c r="N48" s="197" t="s">
        <v>76</v>
      </c>
      <c r="O48" s="151" t="s">
        <v>237</v>
      </c>
      <c r="P48" s="154" t="s">
        <v>78</v>
      </c>
      <c r="Q48" s="151" t="s">
        <v>79</v>
      </c>
      <c r="R48" s="154"/>
      <c r="S48" s="151" t="s">
        <v>79</v>
      </c>
      <c r="T48" s="171"/>
      <c r="U48" s="161">
        <v>56556.0</v>
      </c>
    </row>
    <row r="49">
      <c r="A49" s="154">
        <v>48.0</v>
      </c>
      <c r="B49" s="154" t="s">
        <v>348</v>
      </c>
      <c r="C49" s="154" t="s">
        <v>349</v>
      </c>
      <c r="D49" s="154" t="s">
        <v>402</v>
      </c>
      <c r="E49" s="154" t="s">
        <v>351</v>
      </c>
      <c r="F49" s="154" t="s">
        <v>352</v>
      </c>
      <c r="G49" s="154" t="s">
        <v>403</v>
      </c>
      <c r="H49" s="155" t="s">
        <v>404</v>
      </c>
      <c r="I49" s="146" t="str">
        <f>HYPERLINK("https://www.youtube.com/watch?v=mvOkMYCygps", "https://www.youtube.com/watch?v=mvOkMYCygps")</f>
        <v>https://www.youtube.com/watch?v=mvOkMYCygps</v>
      </c>
      <c r="J49" s="155" t="s">
        <v>405</v>
      </c>
      <c r="K49" s="208" t="s">
        <v>406</v>
      </c>
      <c r="L49" s="157">
        <v>0.006331018518518519</v>
      </c>
      <c r="M49" s="184" t="s">
        <v>407</v>
      </c>
      <c r="N49" s="199" t="s">
        <v>76</v>
      </c>
      <c r="O49" s="151" t="s">
        <v>237</v>
      </c>
      <c r="P49" s="154" t="s">
        <v>78</v>
      </c>
      <c r="Q49" s="151" t="s">
        <v>79</v>
      </c>
      <c r="R49" s="151"/>
      <c r="S49" s="151" t="s">
        <v>79</v>
      </c>
      <c r="T49" s="160"/>
      <c r="U49" s="161">
        <v>25514.0</v>
      </c>
    </row>
    <row r="50">
      <c r="A50" s="154">
        <v>49.0</v>
      </c>
      <c r="B50" s="154" t="s">
        <v>348</v>
      </c>
      <c r="C50" s="154" t="s">
        <v>349</v>
      </c>
      <c r="D50" s="154" t="s">
        <v>408</v>
      </c>
      <c r="E50" s="154" t="s">
        <v>351</v>
      </c>
      <c r="F50" s="154" t="s">
        <v>352</v>
      </c>
      <c r="G50" s="154" t="s">
        <v>409</v>
      </c>
      <c r="H50" s="155" t="s">
        <v>410</v>
      </c>
      <c r="I50" s="146" t="str">
        <f>HYPERLINK("https://www.youtube.com/watch?v=Yw3EoxC_GXU", "https://www.youtube.com/watch?v=Yw3EoxC_GXU")</f>
        <v>https://www.youtube.com/watch?v=Yw3EoxC_GXU</v>
      </c>
      <c r="J50" s="155" t="s">
        <v>411</v>
      </c>
      <c r="K50" s="208" t="s">
        <v>412</v>
      </c>
      <c r="L50" s="157">
        <v>0.002627314814814815</v>
      </c>
      <c r="M50" s="184" t="s">
        <v>413</v>
      </c>
      <c r="N50" s="199" t="s">
        <v>76</v>
      </c>
      <c r="O50" s="151" t="s">
        <v>237</v>
      </c>
      <c r="P50" s="154" t="s">
        <v>78</v>
      </c>
      <c r="Q50" s="151" t="s">
        <v>79</v>
      </c>
      <c r="R50" s="151"/>
      <c r="S50" s="151" t="s">
        <v>79</v>
      </c>
      <c r="T50" s="160"/>
      <c r="U50" s="161">
        <v>25521.0</v>
      </c>
    </row>
    <row r="51">
      <c r="A51" s="154">
        <v>50.0</v>
      </c>
      <c r="B51" s="154" t="s">
        <v>348</v>
      </c>
      <c r="C51" s="154" t="s">
        <v>349</v>
      </c>
      <c r="D51" s="154" t="s">
        <v>414</v>
      </c>
      <c r="E51" s="154" t="s">
        <v>351</v>
      </c>
      <c r="F51" s="154" t="s">
        <v>352</v>
      </c>
      <c r="G51" s="154" t="s">
        <v>415</v>
      </c>
      <c r="H51" s="155" t="s">
        <v>416</v>
      </c>
      <c r="I51" s="146" t="str">
        <f>HYPERLINK("https://www.youtube.com/watch?v=ENKH97PYssg", "https://www.youtube.com/watch?v=ENKH97PYssg")</f>
        <v>https://www.youtube.com/watch?v=ENKH97PYssg</v>
      </c>
      <c r="J51" s="155" t="s">
        <v>417</v>
      </c>
      <c r="K51" s="208" t="s">
        <v>418</v>
      </c>
      <c r="L51" s="157">
        <v>0.0031134259259259257</v>
      </c>
      <c r="M51" s="184" t="s">
        <v>419</v>
      </c>
      <c r="N51" s="199" t="s">
        <v>76</v>
      </c>
      <c r="O51" s="151" t="s">
        <v>237</v>
      </c>
      <c r="P51" s="154" t="s">
        <v>78</v>
      </c>
      <c r="Q51" s="151" t="s">
        <v>79</v>
      </c>
      <c r="R51" s="151"/>
      <c r="S51" s="151" t="s">
        <v>79</v>
      </c>
      <c r="T51" s="163" t="s">
        <v>420</v>
      </c>
      <c r="U51" s="161">
        <v>56558.0</v>
      </c>
    </row>
    <row r="52">
      <c r="A52" s="154">
        <v>51.0</v>
      </c>
      <c r="B52" s="154" t="s">
        <v>348</v>
      </c>
      <c r="C52" s="154" t="s">
        <v>349</v>
      </c>
      <c r="D52" s="154" t="s">
        <v>421</v>
      </c>
      <c r="E52" s="154" t="s">
        <v>351</v>
      </c>
      <c r="F52" s="154" t="s">
        <v>352</v>
      </c>
      <c r="G52" s="154" t="s">
        <v>422</v>
      </c>
      <c r="H52" s="167" t="s">
        <v>423</v>
      </c>
      <c r="I52" s="146" t="str">
        <f>HYPERLINK("https://www.youtube.com/watch?v=zRgnVbh6psI", "https://www.youtube.com/watch?v=zRgnVbh6psI")</f>
        <v>https://www.youtube.com/watch?v=zRgnVbh6psI</v>
      </c>
      <c r="J52" s="167" t="s">
        <v>424</v>
      </c>
      <c r="K52" s="209" t="s">
        <v>425</v>
      </c>
      <c r="L52" s="169">
        <v>0.0038541666666666668</v>
      </c>
      <c r="M52" s="186" t="s">
        <v>426</v>
      </c>
      <c r="N52" s="197" t="s">
        <v>76</v>
      </c>
      <c r="O52" s="151" t="s">
        <v>237</v>
      </c>
      <c r="P52" s="154" t="s">
        <v>78</v>
      </c>
      <c r="Q52" s="151" t="s">
        <v>79</v>
      </c>
      <c r="R52" s="154"/>
      <c r="S52" s="151" t="s">
        <v>79</v>
      </c>
      <c r="T52" s="187" t="s">
        <v>427</v>
      </c>
      <c r="U52" s="161">
        <v>56572.0</v>
      </c>
    </row>
    <row r="53">
      <c r="A53" s="154">
        <v>52.0</v>
      </c>
      <c r="B53" s="154" t="s">
        <v>348</v>
      </c>
      <c r="C53" s="154" t="s">
        <v>349</v>
      </c>
      <c r="D53" s="154" t="s">
        <v>428</v>
      </c>
      <c r="E53" s="154" t="s">
        <v>351</v>
      </c>
      <c r="F53" s="154" t="s">
        <v>352</v>
      </c>
      <c r="G53" s="154" t="s">
        <v>429</v>
      </c>
      <c r="H53" s="167" t="s">
        <v>430</v>
      </c>
      <c r="I53" s="146" t="str">
        <f>HYPERLINK("https://www.youtube.com/watch?v=um2nlNVM_YM", "https://www.youtube.com/watch?v=um2nlNVM_YM")</f>
        <v>https://www.youtube.com/watch?v=um2nlNVM_YM</v>
      </c>
      <c r="J53" s="167" t="s">
        <v>431</v>
      </c>
      <c r="K53" s="209" t="s">
        <v>432</v>
      </c>
      <c r="L53" s="169">
        <v>0.0051736111111111115</v>
      </c>
      <c r="M53" s="186" t="s">
        <v>433</v>
      </c>
      <c r="N53" s="197" t="s">
        <v>76</v>
      </c>
      <c r="O53" s="151" t="s">
        <v>237</v>
      </c>
      <c r="P53" s="154" t="s">
        <v>78</v>
      </c>
      <c r="Q53" s="151" t="s">
        <v>79</v>
      </c>
      <c r="R53" s="154"/>
      <c r="S53" s="151" t="s">
        <v>79</v>
      </c>
      <c r="T53" s="187" t="s">
        <v>434</v>
      </c>
      <c r="U53" s="161">
        <v>56573.0</v>
      </c>
    </row>
    <row r="54">
      <c r="A54" s="154">
        <v>53.0</v>
      </c>
      <c r="B54" s="154" t="s">
        <v>348</v>
      </c>
      <c r="C54" s="154" t="s">
        <v>349</v>
      </c>
      <c r="D54" s="154" t="s">
        <v>435</v>
      </c>
      <c r="E54" s="154" t="s">
        <v>351</v>
      </c>
      <c r="F54" s="154" t="s">
        <v>352</v>
      </c>
      <c r="G54" s="154" t="s">
        <v>436</v>
      </c>
      <c r="H54" s="155" t="s">
        <v>437</v>
      </c>
      <c r="I54" s="146" t="str">
        <f>HYPERLINK("https://www.youtube.com/watch?v=Wqxfm7EPcjo", "https://www.youtube.com/watch?v=Wqxfm7EPcjo")</f>
        <v>https://www.youtube.com/watch?v=Wqxfm7EPcjo</v>
      </c>
      <c r="J54" s="155" t="s">
        <v>438</v>
      </c>
      <c r="K54" s="208" t="s">
        <v>439</v>
      </c>
      <c r="L54" s="157">
        <v>0.0037731481481481483</v>
      </c>
      <c r="M54" s="184" t="s">
        <v>440</v>
      </c>
      <c r="N54" s="199" t="s">
        <v>76</v>
      </c>
      <c r="O54" s="151" t="s">
        <v>237</v>
      </c>
      <c r="P54" s="154" t="s">
        <v>78</v>
      </c>
      <c r="Q54" s="151" t="s">
        <v>79</v>
      </c>
      <c r="R54" s="151"/>
      <c r="S54" s="151" t="s">
        <v>79</v>
      </c>
      <c r="T54" s="163" t="s">
        <v>441</v>
      </c>
      <c r="U54" s="161">
        <v>56611.0</v>
      </c>
    </row>
    <row r="55">
      <c r="A55" s="154">
        <v>54.0</v>
      </c>
      <c r="B55" s="154" t="s">
        <v>348</v>
      </c>
      <c r="C55" s="154" t="s">
        <v>349</v>
      </c>
      <c r="D55" s="154" t="s">
        <v>442</v>
      </c>
      <c r="E55" s="154" t="s">
        <v>351</v>
      </c>
      <c r="F55" s="154" t="s">
        <v>352</v>
      </c>
      <c r="G55" s="154" t="s">
        <v>443</v>
      </c>
      <c r="H55" s="155" t="s">
        <v>444</v>
      </c>
      <c r="I55" s="146" t="str">
        <f>HYPERLINK("https://www.youtube.com/watch?v=k68CPfcehTE", "https://www.youtube.com/watch?v=k68CPfcehTE")</f>
        <v>https://www.youtube.com/watch?v=k68CPfcehTE</v>
      </c>
      <c r="J55" s="155" t="s">
        <v>445</v>
      </c>
      <c r="K55" s="208" t="s">
        <v>446</v>
      </c>
      <c r="L55" s="157">
        <v>0.0015162037037037036</v>
      </c>
      <c r="M55" s="184" t="s">
        <v>447</v>
      </c>
      <c r="N55" s="199" t="s">
        <v>76</v>
      </c>
      <c r="O55" s="151" t="s">
        <v>237</v>
      </c>
      <c r="P55" s="154" t="s">
        <v>78</v>
      </c>
      <c r="Q55" s="151" t="s">
        <v>79</v>
      </c>
      <c r="R55" s="151"/>
      <c r="S55" s="151" t="s">
        <v>79</v>
      </c>
      <c r="T55" s="163" t="s">
        <v>448</v>
      </c>
      <c r="U55" s="161">
        <v>25560.0</v>
      </c>
    </row>
    <row r="56">
      <c r="A56" s="154">
        <v>55.0</v>
      </c>
      <c r="B56" s="154" t="s">
        <v>348</v>
      </c>
      <c r="C56" s="154" t="s">
        <v>349</v>
      </c>
      <c r="D56" s="154" t="s">
        <v>449</v>
      </c>
      <c r="E56" s="154" t="s">
        <v>351</v>
      </c>
      <c r="F56" s="154" t="s">
        <v>352</v>
      </c>
      <c r="G56" s="154" t="s">
        <v>450</v>
      </c>
      <c r="H56" s="155" t="s">
        <v>451</v>
      </c>
      <c r="I56" s="146" t="str">
        <f>HYPERLINK("https://www.youtube.com/watch?v=UvAOynxGfIU", "https://www.youtube.com/watch?v=UvAOynxGfIU")</f>
        <v>https://www.youtube.com/watch?v=UvAOynxGfIU</v>
      </c>
      <c r="J56" s="155" t="s">
        <v>452</v>
      </c>
      <c r="K56" s="208" t="s">
        <v>453</v>
      </c>
      <c r="L56" s="157">
        <v>0.002777777777777778</v>
      </c>
      <c r="M56" s="184" t="s">
        <v>454</v>
      </c>
      <c r="N56" s="199" t="s">
        <v>76</v>
      </c>
      <c r="O56" s="151" t="s">
        <v>237</v>
      </c>
      <c r="P56" s="154" t="s">
        <v>78</v>
      </c>
      <c r="Q56" s="151" t="s">
        <v>79</v>
      </c>
      <c r="R56" s="151"/>
      <c r="S56" s="151" t="s">
        <v>79</v>
      </c>
      <c r="T56" s="163" t="s">
        <v>455</v>
      </c>
      <c r="U56" s="161">
        <v>30954.0</v>
      </c>
    </row>
    <row r="57">
      <c r="A57" s="154">
        <v>56.0</v>
      </c>
      <c r="B57" s="154" t="s">
        <v>348</v>
      </c>
      <c r="C57" s="154" t="s">
        <v>349</v>
      </c>
      <c r="D57" s="154" t="s">
        <v>456</v>
      </c>
      <c r="E57" s="154" t="s">
        <v>351</v>
      </c>
      <c r="F57" s="154" t="s">
        <v>352</v>
      </c>
      <c r="G57" s="154" t="s">
        <v>457</v>
      </c>
      <c r="H57" s="167" t="s">
        <v>458</v>
      </c>
      <c r="I57" s="146" t="str">
        <f>HYPERLINK("https://www.youtube.com/watch?v=t8m0NalQtEk", "https://www.youtube.com/watch?v=t8m0NalQtEk")</f>
        <v>https://www.youtube.com/watch?v=t8m0NalQtEk</v>
      </c>
      <c r="J57" s="167" t="s">
        <v>459</v>
      </c>
      <c r="K57" s="209" t="s">
        <v>460</v>
      </c>
      <c r="L57" s="169">
        <v>0.004270833333333333</v>
      </c>
      <c r="M57" s="186" t="s">
        <v>461</v>
      </c>
      <c r="N57" s="197" t="s">
        <v>76</v>
      </c>
      <c r="O57" s="151" t="s">
        <v>237</v>
      </c>
      <c r="P57" s="154" t="s">
        <v>78</v>
      </c>
      <c r="Q57" s="151" t="s">
        <v>79</v>
      </c>
      <c r="R57" s="154"/>
      <c r="S57" s="151" t="s">
        <v>79</v>
      </c>
      <c r="T57" s="163" t="s">
        <v>462</v>
      </c>
      <c r="U57" s="161">
        <v>30957.0</v>
      </c>
    </row>
    <row r="58">
      <c r="A58" s="172">
        <v>57.0</v>
      </c>
      <c r="B58" s="172" t="s">
        <v>348</v>
      </c>
      <c r="C58" s="172" t="s">
        <v>349</v>
      </c>
      <c r="D58" s="172" t="s">
        <v>463</v>
      </c>
      <c r="E58" s="172" t="s">
        <v>351</v>
      </c>
      <c r="F58" s="172" t="s">
        <v>352</v>
      </c>
      <c r="G58" s="172" t="s">
        <v>464</v>
      </c>
      <c r="H58" s="201" t="s">
        <v>465</v>
      </c>
      <c r="I58" s="146" t="str">
        <f>HYPERLINK("https://www.youtube.com/watch?v=0WUXQNjdRvM", "https://www.youtube.com/watch?v=0WUXQNjdRvM")</f>
        <v>https://www.youtube.com/watch?v=0WUXQNjdRvM</v>
      </c>
      <c r="J58" s="201" t="s">
        <v>466</v>
      </c>
      <c r="K58" s="210" t="s">
        <v>467</v>
      </c>
      <c r="L58" s="203">
        <v>0.0019560185185185184</v>
      </c>
      <c r="M58" s="204" t="s">
        <v>468</v>
      </c>
      <c r="N58" s="205" t="s">
        <v>76</v>
      </c>
      <c r="O58" s="151" t="s">
        <v>237</v>
      </c>
      <c r="P58" s="154" t="s">
        <v>78</v>
      </c>
      <c r="Q58" s="151" t="s">
        <v>79</v>
      </c>
      <c r="R58" s="154"/>
      <c r="S58" s="151" t="s">
        <v>79</v>
      </c>
      <c r="T58" s="163" t="s">
        <v>469</v>
      </c>
      <c r="U58" s="180">
        <v>30958.0</v>
      </c>
    </row>
    <row r="59">
      <c r="A59" s="144">
        <v>58.0</v>
      </c>
      <c r="B59" s="144" t="s">
        <v>348</v>
      </c>
      <c r="C59" s="144" t="s">
        <v>470</v>
      </c>
      <c r="D59" s="144" t="s">
        <v>471</v>
      </c>
      <c r="E59" s="144" t="s">
        <v>351</v>
      </c>
      <c r="F59" s="144" t="s">
        <v>472</v>
      </c>
      <c r="G59" s="144" t="s">
        <v>473</v>
      </c>
      <c r="H59" s="145" t="s">
        <v>474</v>
      </c>
      <c r="I59" s="146" t="str">
        <f>HYPERLINK("https://www.youtube.com/watch?v=QI6x0KNxiCs", "https://www.youtube.com/watch?v=QI6x0KNxiCs")</f>
        <v>https://www.youtube.com/watch?v=QI6x0KNxiCs</v>
      </c>
      <c r="J59" s="145" t="s">
        <v>475</v>
      </c>
      <c r="K59" s="206" t="s">
        <v>476</v>
      </c>
      <c r="L59" s="148">
        <v>0.004270833333333333</v>
      </c>
      <c r="M59" s="181" t="s">
        <v>477</v>
      </c>
      <c r="N59" s="207" t="s">
        <v>76</v>
      </c>
      <c r="O59" s="151" t="s">
        <v>237</v>
      </c>
      <c r="P59" s="154" t="s">
        <v>78</v>
      </c>
      <c r="Q59" s="151" t="s">
        <v>79</v>
      </c>
      <c r="R59" s="151"/>
      <c r="S59" s="151" t="s">
        <v>79</v>
      </c>
      <c r="T59" s="211"/>
      <c r="U59" s="153">
        <v>25577.0</v>
      </c>
    </row>
    <row r="60">
      <c r="A60" s="154">
        <v>59.0</v>
      </c>
      <c r="B60" s="154" t="s">
        <v>348</v>
      </c>
      <c r="C60" s="154" t="s">
        <v>470</v>
      </c>
      <c r="D60" s="154" t="s">
        <v>478</v>
      </c>
      <c r="E60" s="154" t="s">
        <v>351</v>
      </c>
      <c r="F60" s="154" t="s">
        <v>472</v>
      </c>
      <c r="G60" s="154" t="s">
        <v>479</v>
      </c>
      <c r="H60" s="167" t="s">
        <v>480</v>
      </c>
      <c r="I60" s="146" t="str">
        <f>HYPERLINK("https://www.youtube.com/watch?v=MTzTqvzWzm8", "https://www.youtube.com/watch?v=MTzTqvzWzm8")</f>
        <v>https://www.youtube.com/watch?v=MTzTqvzWzm8</v>
      </c>
      <c r="J60" s="167" t="s">
        <v>481</v>
      </c>
      <c r="K60" s="209" t="s">
        <v>482</v>
      </c>
      <c r="L60" s="169">
        <v>0.0084375</v>
      </c>
      <c r="M60" s="186" t="s">
        <v>483</v>
      </c>
      <c r="N60" s="197" t="s">
        <v>76</v>
      </c>
      <c r="O60" s="151" t="s">
        <v>237</v>
      </c>
      <c r="P60" s="154" t="s">
        <v>78</v>
      </c>
      <c r="Q60" s="151" t="s">
        <v>79</v>
      </c>
      <c r="R60" s="154"/>
      <c r="S60" s="151" t="s">
        <v>79</v>
      </c>
      <c r="T60" s="211" t="s">
        <v>472</v>
      </c>
      <c r="U60" s="161">
        <v>25581.0</v>
      </c>
    </row>
    <row r="61">
      <c r="A61" s="154">
        <v>60.0</v>
      </c>
      <c r="B61" s="154" t="s">
        <v>348</v>
      </c>
      <c r="C61" s="154" t="s">
        <v>470</v>
      </c>
      <c r="D61" s="154" t="s">
        <v>484</v>
      </c>
      <c r="E61" s="154" t="s">
        <v>351</v>
      </c>
      <c r="F61" s="154" t="s">
        <v>472</v>
      </c>
      <c r="G61" s="154" t="s">
        <v>485</v>
      </c>
      <c r="H61" s="167" t="s">
        <v>486</v>
      </c>
      <c r="I61" s="146" t="str">
        <f>HYPERLINK("https://www.youtube.com/watch?v=4I9iibPLdBw", "https://www.youtube.com/watch?v=4I9iibPLdBw")</f>
        <v>https://www.youtube.com/watch?v=4I9iibPLdBw</v>
      </c>
      <c r="J61" s="167" t="s">
        <v>487</v>
      </c>
      <c r="K61" s="209" t="s">
        <v>488</v>
      </c>
      <c r="L61" s="169">
        <v>0.001979166666666667</v>
      </c>
      <c r="M61" s="186" t="s">
        <v>489</v>
      </c>
      <c r="N61" s="197" t="s">
        <v>76</v>
      </c>
      <c r="O61" s="151" t="s">
        <v>237</v>
      </c>
      <c r="P61" s="154" t="s">
        <v>78</v>
      </c>
      <c r="Q61" s="151" t="s">
        <v>79</v>
      </c>
      <c r="R61" s="154"/>
      <c r="S61" s="151" t="s">
        <v>79</v>
      </c>
      <c r="T61" s="171"/>
      <c r="U61" s="161">
        <v>25582.0</v>
      </c>
    </row>
    <row r="62">
      <c r="A62" s="154">
        <v>61.0</v>
      </c>
      <c r="B62" s="154" t="s">
        <v>348</v>
      </c>
      <c r="C62" s="154" t="s">
        <v>470</v>
      </c>
      <c r="D62" s="154" t="s">
        <v>490</v>
      </c>
      <c r="E62" s="154" t="s">
        <v>351</v>
      </c>
      <c r="F62" s="154" t="s">
        <v>472</v>
      </c>
      <c r="G62" s="154" t="s">
        <v>491</v>
      </c>
      <c r="H62" s="155" t="s">
        <v>492</v>
      </c>
      <c r="I62" s="146" t="str">
        <f>HYPERLINK("https://www.youtube.com/watch?v=ccS5Fy5yLjk", "https://www.youtube.com/watch?v=ccS5Fy5yLjk")</f>
        <v>https://www.youtube.com/watch?v=ccS5Fy5yLjk</v>
      </c>
      <c r="J62" s="155" t="s">
        <v>493</v>
      </c>
      <c r="K62" s="208" t="s">
        <v>494</v>
      </c>
      <c r="L62" s="157">
        <v>0.00474537037037037</v>
      </c>
      <c r="M62" s="184" t="s">
        <v>495</v>
      </c>
      <c r="N62" s="199" t="s">
        <v>76</v>
      </c>
      <c r="O62" s="151" t="s">
        <v>237</v>
      </c>
      <c r="P62" s="154" t="s">
        <v>78</v>
      </c>
      <c r="Q62" s="151" t="s">
        <v>79</v>
      </c>
      <c r="R62" s="151"/>
      <c r="S62" s="151" t="s">
        <v>79</v>
      </c>
      <c r="T62" s="160"/>
      <c r="U62" s="161">
        <v>25596.0</v>
      </c>
    </row>
    <row r="63">
      <c r="A63" s="154">
        <v>62.0</v>
      </c>
      <c r="B63" s="154" t="s">
        <v>348</v>
      </c>
      <c r="C63" s="154" t="s">
        <v>470</v>
      </c>
      <c r="D63" s="154" t="s">
        <v>496</v>
      </c>
      <c r="E63" s="154" t="s">
        <v>351</v>
      </c>
      <c r="F63" s="154" t="s">
        <v>472</v>
      </c>
      <c r="G63" s="154" t="s">
        <v>497</v>
      </c>
      <c r="H63" s="185" t="s">
        <v>498</v>
      </c>
      <c r="I63" s="146" t="str">
        <f>HYPERLINK("https://www.youtube.com/watch?v=HY-8ydAbiik", "https://www.youtube.com/watch?v=HY-8ydAbiik")</f>
        <v>https://www.youtube.com/watch?v=HY-8ydAbiik</v>
      </c>
      <c r="J63" s="167" t="s">
        <v>499</v>
      </c>
      <c r="K63" s="209" t="s">
        <v>500</v>
      </c>
      <c r="L63" s="169">
        <v>0.002534722222222222</v>
      </c>
      <c r="M63" s="186" t="s">
        <v>501</v>
      </c>
      <c r="N63" s="197" t="s">
        <v>76</v>
      </c>
      <c r="O63" s="151" t="s">
        <v>237</v>
      </c>
      <c r="P63" s="154" t="s">
        <v>78</v>
      </c>
      <c r="Q63" s="151" t="s">
        <v>79</v>
      </c>
      <c r="R63" s="154"/>
      <c r="S63" s="151" t="s">
        <v>79</v>
      </c>
      <c r="T63" s="187" t="s">
        <v>502</v>
      </c>
      <c r="U63" s="161">
        <v>25603.0</v>
      </c>
    </row>
    <row r="64">
      <c r="A64" s="154">
        <v>63.0</v>
      </c>
      <c r="B64" s="154" t="s">
        <v>348</v>
      </c>
      <c r="C64" s="154" t="s">
        <v>470</v>
      </c>
      <c r="D64" s="154" t="s">
        <v>503</v>
      </c>
      <c r="E64" s="154" t="s">
        <v>351</v>
      </c>
      <c r="F64" s="154" t="s">
        <v>472</v>
      </c>
      <c r="G64" s="154" t="s">
        <v>504</v>
      </c>
      <c r="H64" s="155" t="s">
        <v>505</v>
      </c>
      <c r="I64" s="146" t="str">
        <f>HYPERLINK("https://www.youtube.com/watch?v=Ws4Zq-gceSY", "https://www.youtube.com/watch?v=Ws4Zq-gceSY")</f>
        <v>https://www.youtube.com/watch?v=Ws4Zq-gceSY</v>
      </c>
      <c r="J64" s="155" t="s">
        <v>506</v>
      </c>
      <c r="K64" s="208" t="s">
        <v>507</v>
      </c>
      <c r="L64" s="157">
        <v>0.0059722222222222225</v>
      </c>
      <c r="M64" s="184" t="s">
        <v>508</v>
      </c>
      <c r="N64" s="199" t="s">
        <v>76</v>
      </c>
      <c r="O64" s="151" t="s">
        <v>237</v>
      </c>
      <c r="P64" s="154" t="s">
        <v>78</v>
      </c>
      <c r="Q64" s="151" t="s">
        <v>79</v>
      </c>
      <c r="R64" s="151"/>
      <c r="S64" s="151" t="s">
        <v>79</v>
      </c>
      <c r="T64" s="163"/>
      <c r="U64" s="161">
        <v>25622.0</v>
      </c>
    </row>
    <row r="65" ht="22.5" customHeight="1">
      <c r="A65" s="154">
        <v>64.0</v>
      </c>
      <c r="B65" s="154" t="s">
        <v>348</v>
      </c>
      <c r="C65" s="154" t="s">
        <v>470</v>
      </c>
      <c r="D65" s="154" t="s">
        <v>509</v>
      </c>
      <c r="E65" s="154" t="s">
        <v>351</v>
      </c>
      <c r="F65" s="154" t="s">
        <v>472</v>
      </c>
      <c r="G65" s="154" t="s">
        <v>510</v>
      </c>
      <c r="H65" s="155" t="s">
        <v>511</v>
      </c>
      <c r="I65" s="146" t="str">
        <f>HYPERLINK("https://www.youtube.com/watch?v=gamEPRpt9jo", "https://www.youtube.com/watch?v=gamEPRpt9jo")</f>
        <v>https://www.youtube.com/watch?v=gamEPRpt9jo</v>
      </c>
      <c r="J65" s="155" t="s">
        <v>512</v>
      </c>
      <c r="K65" s="208" t="s">
        <v>513</v>
      </c>
      <c r="L65" s="157">
        <v>0.007928240740740741</v>
      </c>
      <c r="M65" s="184" t="s">
        <v>514</v>
      </c>
      <c r="N65" s="199" t="s">
        <v>76</v>
      </c>
      <c r="O65" s="151" t="s">
        <v>237</v>
      </c>
      <c r="P65" s="154" t="s">
        <v>78</v>
      </c>
      <c r="Q65" s="151" t="s">
        <v>79</v>
      </c>
      <c r="R65" s="151"/>
      <c r="S65" s="151" t="s">
        <v>79</v>
      </c>
      <c r="T65" s="162" t="s">
        <v>515</v>
      </c>
      <c r="U65" s="161">
        <v>25623.0</v>
      </c>
    </row>
    <row r="66">
      <c r="A66" s="154">
        <v>65.0</v>
      </c>
      <c r="B66" s="154" t="s">
        <v>348</v>
      </c>
      <c r="C66" s="154" t="s">
        <v>470</v>
      </c>
      <c r="D66" s="154" t="s">
        <v>516</v>
      </c>
      <c r="E66" s="154" t="s">
        <v>351</v>
      </c>
      <c r="F66" s="154" t="s">
        <v>472</v>
      </c>
      <c r="G66" s="154" t="s">
        <v>517</v>
      </c>
      <c r="H66" s="155" t="s">
        <v>354</v>
      </c>
      <c r="I66" s="146" t="str">
        <f>HYPERLINK("https://www.youtube.com/watch?v=mGvunan-I-Q", "https://www.youtube.com/watch?v=mGvunan-I-Q")</f>
        <v>https://www.youtube.com/watch?v=mGvunan-I-Q</v>
      </c>
      <c r="J66" s="155" t="s">
        <v>518</v>
      </c>
      <c r="K66" s="208" t="s">
        <v>519</v>
      </c>
      <c r="L66" s="157">
        <v>0.0019328703703703704</v>
      </c>
      <c r="M66" s="184" t="s">
        <v>520</v>
      </c>
      <c r="N66" s="199" t="s">
        <v>76</v>
      </c>
      <c r="O66" s="151" t="s">
        <v>237</v>
      </c>
      <c r="P66" s="154" t="s">
        <v>78</v>
      </c>
      <c r="Q66" s="151" t="s">
        <v>79</v>
      </c>
      <c r="R66" s="151"/>
      <c r="S66" s="151" t="s">
        <v>79</v>
      </c>
      <c r="T66" s="160"/>
      <c r="U66" s="161">
        <v>56580.0</v>
      </c>
    </row>
    <row r="67">
      <c r="A67" s="154">
        <v>66.0</v>
      </c>
      <c r="B67" s="154" t="s">
        <v>348</v>
      </c>
      <c r="C67" s="154" t="s">
        <v>470</v>
      </c>
      <c r="D67" s="154" t="s">
        <v>521</v>
      </c>
      <c r="E67" s="154" t="s">
        <v>351</v>
      </c>
      <c r="F67" s="154" t="s">
        <v>472</v>
      </c>
      <c r="G67" s="154" t="s">
        <v>522</v>
      </c>
      <c r="H67" s="155" t="s">
        <v>523</v>
      </c>
      <c r="I67" s="146" t="str">
        <f>HYPERLINK("https://www.youtube.com/watch?v=qIAszZBV84s", "https://www.youtube.com/watch?v=qIAszZBV84s")</f>
        <v>https://www.youtube.com/watch?v=qIAszZBV84s</v>
      </c>
      <c r="J67" s="155" t="s">
        <v>524</v>
      </c>
      <c r="K67" s="208" t="s">
        <v>525</v>
      </c>
      <c r="L67" s="157">
        <v>0.0023032407407407407</v>
      </c>
      <c r="M67" s="184" t="s">
        <v>526</v>
      </c>
      <c r="N67" s="199" t="s">
        <v>76</v>
      </c>
      <c r="O67" s="151" t="s">
        <v>237</v>
      </c>
      <c r="P67" s="154" t="s">
        <v>78</v>
      </c>
      <c r="Q67" s="151" t="s">
        <v>79</v>
      </c>
      <c r="R67" s="151"/>
      <c r="S67" s="151" t="s">
        <v>79</v>
      </c>
      <c r="T67" s="160"/>
      <c r="U67" s="161">
        <v>56582.0</v>
      </c>
    </row>
    <row r="68">
      <c r="A68" s="154">
        <v>67.0</v>
      </c>
      <c r="B68" s="154" t="s">
        <v>348</v>
      </c>
      <c r="C68" s="154" t="s">
        <v>470</v>
      </c>
      <c r="D68" s="154" t="s">
        <v>527</v>
      </c>
      <c r="E68" s="154" t="s">
        <v>351</v>
      </c>
      <c r="F68" s="154" t="s">
        <v>472</v>
      </c>
      <c r="G68" s="154" t="s">
        <v>528</v>
      </c>
      <c r="H68" s="155" t="s">
        <v>529</v>
      </c>
      <c r="I68" s="146" t="str">
        <f>HYPERLINK("https://www.youtube.com/watch?v=vBWuQnmiY3k", "https://www.youtube.com/watch?v=vBWuQnmiY3k")</f>
        <v>https://www.youtube.com/watch?v=vBWuQnmiY3k</v>
      </c>
      <c r="J68" s="155" t="s">
        <v>530</v>
      </c>
      <c r="K68" s="208" t="s">
        <v>531</v>
      </c>
      <c r="L68" s="157">
        <v>0.003969907407407407</v>
      </c>
      <c r="M68" s="184" t="s">
        <v>532</v>
      </c>
      <c r="N68" s="199" t="s">
        <v>76</v>
      </c>
      <c r="O68" s="151" t="s">
        <v>237</v>
      </c>
      <c r="P68" s="154" t="s">
        <v>78</v>
      </c>
      <c r="Q68" s="151" t="s">
        <v>79</v>
      </c>
      <c r="R68" s="151"/>
      <c r="S68" s="151" t="s">
        <v>79</v>
      </c>
      <c r="T68" s="162" t="s">
        <v>533</v>
      </c>
      <c r="U68" s="161">
        <v>56585.0</v>
      </c>
    </row>
    <row r="69">
      <c r="A69" s="154">
        <v>68.0</v>
      </c>
      <c r="B69" s="154" t="s">
        <v>348</v>
      </c>
      <c r="C69" s="154" t="s">
        <v>470</v>
      </c>
      <c r="D69" s="154" t="s">
        <v>534</v>
      </c>
      <c r="E69" s="154" t="s">
        <v>351</v>
      </c>
      <c r="F69" s="154" t="s">
        <v>472</v>
      </c>
      <c r="G69" s="154" t="s">
        <v>535</v>
      </c>
      <c r="H69" s="155" t="s">
        <v>536</v>
      </c>
      <c r="I69" s="146" t="str">
        <f>HYPERLINK("https://www.youtube.com/watch?v=qcMJ1pN36r4", "https://www.youtube.com/watch?v=qcMJ1pN36r4")</f>
        <v>https://www.youtube.com/watch?v=qcMJ1pN36r4</v>
      </c>
      <c r="J69" s="155" t="s">
        <v>537</v>
      </c>
      <c r="K69" s="208" t="s">
        <v>538</v>
      </c>
      <c r="L69" s="157">
        <v>0.003321759259259259</v>
      </c>
      <c r="M69" s="184" t="s">
        <v>532</v>
      </c>
      <c r="N69" s="199" t="s">
        <v>76</v>
      </c>
      <c r="O69" s="151" t="s">
        <v>237</v>
      </c>
      <c r="P69" s="154" t="s">
        <v>78</v>
      </c>
      <c r="Q69" s="151" t="s">
        <v>79</v>
      </c>
      <c r="R69" s="151"/>
      <c r="S69" s="151" t="s">
        <v>79</v>
      </c>
      <c r="T69" s="163" t="s">
        <v>539</v>
      </c>
      <c r="U69" s="161">
        <v>56587.0</v>
      </c>
    </row>
    <row r="70">
      <c r="A70" s="154">
        <v>69.0</v>
      </c>
      <c r="B70" s="154" t="s">
        <v>348</v>
      </c>
      <c r="C70" s="154" t="s">
        <v>470</v>
      </c>
      <c r="D70" s="154" t="s">
        <v>540</v>
      </c>
      <c r="E70" s="154" t="s">
        <v>351</v>
      </c>
      <c r="F70" s="154" t="s">
        <v>472</v>
      </c>
      <c r="G70" s="154" t="s">
        <v>541</v>
      </c>
      <c r="H70" s="185" t="s">
        <v>542</v>
      </c>
      <c r="I70" s="146" t="str">
        <f>HYPERLINK("https://www.youtube.com/watch?v=5GOhM3jq9Fc", "https://www.youtube.com/watch?v=5GOhM3jq9Fc")</f>
        <v>https://www.youtube.com/watch?v=5GOhM3jq9Fc</v>
      </c>
      <c r="J70" s="167" t="s">
        <v>543</v>
      </c>
      <c r="K70" s="209" t="s">
        <v>544</v>
      </c>
      <c r="L70" s="169">
        <v>0.003136574074074074</v>
      </c>
      <c r="M70" s="212" t="s">
        <v>545</v>
      </c>
      <c r="N70" s="197" t="s">
        <v>76</v>
      </c>
      <c r="O70" s="151" t="s">
        <v>237</v>
      </c>
      <c r="P70" s="154" t="s">
        <v>78</v>
      </c>
      <c r="Q70" s="151" t="s">
        <v>79</v>
      </c>
      <c r="R70" s="154"/>
      <c r="S70" s="151" t="s">
        <v>79</v>
      </c>
      <c r="T70" s="187" t="s">
        <v>546</v>
      </c>
      <c r="U70" s="161">
        <v>56592.0</v>
      </c>
    </row>
    <row r="71">
      <c r="A71" s="154">
        <v>70.0</v>
      </c>
      <c r="B71" s="154" t="s">
        <v>348</v>
      </c>
      <c r="C71" s="154" t="s">
        <v>470</v>
      </c>
      <c r="D71" s="154" t="s">
        <v>547</v>
      </c>
      <c r="E71" s="154" t="s">
        <v>351</v>
      </c>
      <c r="F71" s="154" t="s">
        <v>472</v>
      </c>
      <c r="G71" s="154" t="s">
        <v>548</v>
      </c>
      <c r="H71" s="155" t="s">
        <v>549</v>
      </c>
      <c r="I71" s="146" t="str">
        <f>HYPERLINK("https://www.youtube.com/watch?v=TqAtt3g6Tkc", "https://www.youtube.com/watch?v=TqAtt3g6Tkc")</f>
        <v>https://www.youtube.com/watch?v=TqAtt3g6Tkc</v>
      </c>
      <c r="J71" s="155" t="s">
        <v>550</v>
      </c>
      <c r="K71" s="208" t="s">
        <v>551</v>
      </c>
      <c r="L71" s="157">
        <v>0.003576388888888889</v>
      </c>
      <c r="M71" s="184" t="s">
        <v>552</v>
      </c>
      <c r="N71" s="199" t="s">
        <v>76</v>
      </c>
      <c r="O71" s="151" t="s">
        <v>237</v>
      </c>
      <c r="P71" s="154" t="s">
        <v>78</v>
      </c>
      <c r="Q71" s="151" t="s">
        <v>79</v>
      </c>
      <c r="R71" s="151"/>
      <c r="S71" s="151" t="s">
        <v>79</v>
      </c>
      <c r="T71" s="160"/>
      <c r="U71" s="161">
        <v>56605.0</v>
      </c>
    </row>
    <row r="72">
      <c r="A72" s="154">
        <v>71.0</v>
      </c>
      <c r="B72" s="154" t="s">
        <v>348</v>
      </c>
      <c r="C72" s="154" t="s">
        <v>470</v>
      </c>
      <c r="D72" s="154" t="s">
        <v>553</v>
      </c>
      <c r="E72" s="154" t="s">
        <v>351</v>
      </c>
      <c r="F72" s="154" t="s">
        <v>472</v>
      </c>
      <c r="G72" s="154" t="s">
        <v>554</v>
      </c>
      <c r="H72" s="155" t="s">
        <v>555</v>
      </c>
      <c r="I72" s="146" t="str">
        <f>HYPERLINK("https://www.youtube.com/watch?v=QXNg_u5Tv8Q", "https://www.youtube.com/watch?v=QXNg_u5Tv8Q")</f>
        <v>https://www.youtube.com/watch?v=QXNg_u5Tv8Q</v>
      </c>
      <c r="J72" s="155" t="s">
        <v>556</v>
      </c>
      <c r="K72" s="208" t="s">
        <v>557</v>
      </c>
      <c r="L72" s="157">
        <v>0.0021875</v>
      </c>
      <c r="M72" s="184" t="s">
        <v>558</v>
      </c>
      <c r="N72" s="199" t="s">
        <v>76</v>
      </c>
      <c r="O72" s="151" t="s">
        <v>237</v>
      </c>
      <c r="P72" s="154" t="s">
        <v>78</v>
      </c>
      <c r="Q72" s="151" t="s">
        <v>79</v>
      </c>
      <c r="R72" s="151"/>
      <c r="S72" s="151" t="s">
        <v>79</v>
      </c>
      <c r="T72" s="163" t="s">
        <v>559</v>
      </c>
      <c r="U72" s="161">
        <v>56609.0</v>
      </c>
    </row>
    <row r="73">
      <c r="A73" s="154">
        <v>72.0</v>
      </c>
      <c r="B73" s="154" t="s">
        <v>348</v>
      </c>
      <c r="C73" s="154" t="s">
        <v>470</v>
      </c>
      <c r="D73" s="154" t="s">
        <v>560</v>
      </c>
      <c r="E73" s="154" t="s">
        <v>351</v>
      </c>
      <c r="F73" s="154" t="s">
        <v>472</v>
      </c>
      <c r="G73" s="154" t="s">
        <v>561</v>
      </c>
      <c r="H73" s="155" t="s">
        <v>562</v>
      </c>
      <c r="I73" s="146" t="str">
        <f>HYPERLINK("https://www.youtube.com/watch?v=P1qyjdh_sIw", "https://www.youtube.com/watch?v=P1qyjdh_sIw")</f>
        <v>https://www.youtube.com/watch?v=P1qyjdh_sIw</v>
      </c>
      <c r="J73" s="155" t="s">
        <v>563</v>
      </c>
      <c r="K73" s="208" t="s">
        <v>564</v>
      </c>
      <c r="L73" s="157">
        <v>0.002951388888888889</v>
      </c>
      <c r="M73" s="184" t="s">
        <v>565</v>
      </c>
      <c r="N73" s="199" t="s">
        <v>76</v>
      </c>
      <c r="O73" s="151" t="s">
        <v>237</v>
      </c>
      <c r="P73" s="154" t="s">
        <v>78</v>
      </c>
      <c r="Q73" s="151" t="s">
        <v>79</v>
      </c>
      <c r="R73" s="151"/>
      <c r="S73" s="151" t="s">
        <v>79</v>
      </c>
      <c r="T73" s="163" t="s">
        <v>566</v>
      </c>
      <c r="U73" s="161">
        <v>1721.0</v>
      </c>
    </row>
    <row r="74">
      <c r="A74" s="154">
        <v>73.0</v>
      </c>
      <c r="B74" s="154" t="s">
        <v>348</v>
      </c>
      <c r="C74" s="154" t="s">
        <v>470</v>
      </c>
      <c r="D74" s="154" t="s">
        <v>567</v>
      </c>
      <c r="E74" s="154" t="s">
        <v>351</v>
      </c>
      <c r="F74" s="154" t="s">
        <v>472</v>
      </c>
      <c r="G74" s="154" t="s">
        <v>568</v>
      </c>
      <c r="H74" s="155" t="s">
        <v>505</v>
      </c>
      <c r="I74" s="146" t="str">
        <f>HYPERLINK("https://www.youtube.com/watch?v=Ws4Zq-gceSY", "https://www.youtube.com/watch?v=Ws4Zq-gceSY")</f>
        <v>https://www.youtube.com/watch?v=Ws4Zq-gceSY</v>
      </c>
      <c r="J74" s="155" t="s">
        <v>569</v>
      </c>
      <c r="K74" s="208" t="s">
        <v>570</v>
      </c>
      <c r="L74" s="157">
        <v>0.003460648148148148</v>
      </c>
      <c r="M74" s="184" t="s">
        <v>571</v>
      </c>
      <c r="N74" s="199" t="s">
        <v>76</v>
      </c>
      <c r="O74" s="151" t="s">
        <v>237</v>
      </c>
      <c r="P74" s="154" t="s">
        <v>78</v>
      </c>
      <c r="Q74" s="151" t="s">
        <v>79</v>
      </c>
      <c r="R74" s="151"/>
      <c r="S74" s="151" t="s">
        <v>79</v>
      </c>
      <c r="T74" s="163" t="s">
        <v>572</v>
      </c>
      <c r="U74" s="161">
        <v>30967.0</v>
      </c>
    </row>
    <row r="75">
      <c r="A75" s="154">
        <v>74.0</v>
      </c>
      <c r="B75" s="154" t="s">
        <v>348</v>
      </c>
      <c r="C75" s="154" t="s">
        <v>470</v>
      </c>
      <c r="D75" s="154" t="s">
        <v>573</v>
      </c>
      <c r="E75" s="154" t="s">
        <v>351</v>
      </c>
      <c r="F75" s="154" t="s">
        <v>472</v>
      </c>
      <c r="G75" s="154" t="s">
        <v>574</v>
      </c>
      <c r="H75" s="155" t="s">
        <v>511</v>
      </c>
      <c r="I75" s="146" t="str">
        <f>HYPERLINK("https://www.youtube.com/watch?v=gamEPRpt9jo", "https://www.youtube.com/watch?v=gamEPRpt9jo")</f>
        <v>https://www.youtube.com/watch?v=gamEPRpt9jo</v>
      </c>
      <c r="J75" s="155" t="s">
        <v>575</v>
      </c>
      <c r="K75" s="208" t="s">
        <v>576</v>
      </c>
      <c r="L75" s="157">
        <v>0.0036226851851851854</v>
      </c>
      <c r="M75" s="184" t="s">
        <v>571</v>
      </c>
      <c r="N75" s="199" t="s">
        <v>76</v>
      </c>
      <c r="O75" s="151" t="s">
        <v>237</v>
      </c>
      <c r="P75" s="154" t="s">
        <v>78</v>
      </c>
      <c r="Q75" s="151" t="s">
        <v>79</v>
      </c>
      <c r="R75" s="151"/>
      <c r="S75" s="151" t="s">
        <v>79</v>
      </c>
      <c r="T75" s="163" t="s">
        <v>577</v>
      </c>
      <c r="U75" s="161">
        <v>30968.0</v>
      </c>
    </row>
    <row r="76">
      <c r="A76" s="154">
        <v>75.0</v>
      </c>
      <c r="B76" s="154" t="s">
        <v>348</v>
      </c>
      <c r="C76" s="154" t="s">
        <v>470</v>
      </c>
      <c r="D76" s="154" t="s">
        <v>578</v>
      </c>
      <c r="E76" s="154" t="s">
        <v>351</v>
      </c>
      <c r="F76" s="154" t="s">
        <v>472</v>
      </c>
      <c r="G76" s="154" t="s">
        <v>579</v>
      </c>
      <c r="H76" s="155" t="s">
        <v>580</v>
      </c>
      <c r="I76" s="146" t="str">
        <f>HYPERLINK("https://www.youtube.com/watch?v=NcADzGz3bSI", "https://www.youtube.com/watch?v=NcADzGz3bSI")</f>
        <v>https://www.youtube.com/watch?v=NcADzGz3bSI</v>
      </c>
      <c r="J76" s="155" t="s">
        <v>581</v>
      </c>
      <c r="K76" s="208" t="s">
        <v>582</v>
      </c>
      <c r="L76" s="157">
        <v>0.0046875</v>
      </c>
      <c r="M76" s="184" t="s">
        <v>583</v>
      </c>
      <c r="N76" s="199" t="s">
        <v>76</v>
      </c>
      <c r="O76" s="151" t="s">
        <v>237</v>
      </c>
      <c r="P76" s="154" t="s">
        <v>78</v>
      </c>
      <c r="Q76" s="151" t="s">
        <v>79</v>
      </c>
      <c r="R76" s="151"/>
      <c r="S76" s="151" t="s">
        <v>79</v>
      </c>
      <c r="T76" s="163" t="s">
        <v>584</v>
      </c>
      <c r="U76" s="161">
        <v>30972.0</v>
      </c>
    </row>
    <row r="77">
      <c r="A77" s="172">
        <v>76.0</v>
      </c>
      <c r="B77" s="172" t="s">
        <v>348</v>
      </c>
      <c r="C77" s="172" t="s">
        <v>470</v>
      </c>
      <c r="D77" s="172" t="s">
        <v>585</v>
      </c>
      <c r="E77" s="172" t="s">
        <v>351</v>
      </c>
      <c r="F77" s="172" t="s">
        <v>472</v>
      </c>
      <c r="G77" s="172" t="s">
        <v>586</v>
      </c>
      <c r="H77" s="213" t="s">
        <v>587</v>
      </c>
      <c r="I77" s="146" t="str">
        <f>HYPERLINK("https://www.youtube.com/watch?v=gHTH6PKfpMc", "https://www.youtube.com/watch?v=gHTH6PKfpMc")</f>
        <v>https://www.youtube.com/watch?v=gHTH6PKfpMc</v>
      </c>
      <c r="J77" s="201" t="s">
        <v>588</v>
      </c>
      <c r="K77" s="210" t="s">
        <v>589</v>
      </c>
      <c r="L77" s="203">
        <v>0.006666666666666667</v>
      </c>
      <c r="M77" s="214" t="s">
        <v>590</v>
      </c>
      <c r="N77" s="205" t="s">
        <v>76</v>
      </c>
      <c r="O77" s="151" t="s">
        <v>237</v>
      </c>
      <c r="P77" s="154" t="s">
        <v>78</v>
      </c>
      <c r="Q77" s="151" t="s">
        <v>79</v>
      </c>
      <c r="R77" s="154"/>
      <c r="S77" s="151" t="s">
        <v>79</v>
      </c>
      <c r="T77" s="215" t="s">
        <v>591</v>
      </c>
      <c r="U77" s="216">
        <v>30974.0</v>
      </c>
    </row>
    <row r="78">
      <c r="A78" s="144">
        <v>77.0</v>
      </c>
      <c r="B78" s="144" t="s">
        <v>348</v>
      </c>
      <c r="C78" s="144" t="s">
        <v>592</v>
      </c>
      <c r="D78" s="144" t="s">
        <v>593</v>
      </c>
      <c r="E78" s="144" t="s">
        <v>351</v>
      </c>
      <c r="F78" s="144" t="s">
        <v>594</v>
      </c>
      <c r="G78" s="144" t="s">
        <v>595</v>
      </c>
      <c r="H78" s="145" t="s">
        <v>596</v>
      </c>
      <c r="I78" s="146" t="str">
        <f>HYPERLINK("https://www.youtube.com/watch?v=6QZCj4O9sk0", "https://www.youtube.com/watch?v=6QZCj4O9sk0")</f>
        <v>https://www.youtube.com/watch?v=6QZCj4O9sk0</v>
      </c>
      <c r="J78" s="145" t="s">
        <v>597</v>
      </c>
      <c r="K78" s="206" t="s">
        <v>598</v>
      </c>
      <c r="L78" s="148">
        <v>0.002534722222222222</v>
      </c>
      <c r="M78" s="181" t="s">
        <v>599</v>
      </c>
      <c r="N78" s="207" t="s">
        <v>76</v>
      </c>
      <c r="O78" s="151" t="s">
        <v>237</v>
      </c>
      <c r="P78" s="151" t="s">
        <v>78</v>
      </c>
      <c r="Q78" s="151" t="s">
        <v>79</v>
      </c>
      <c r="R78" s="151"/>
      <c r="S78" s="151" t="s">
        <v>79</v>
      </c>
      <c r="T78" s="152"/>
      <c r="U78" s="153">
        <v>56591.0</v>
      </c>
    </row>
    <row r="79">
      <c r="A79" s="154">
        <v>78.0</v>
      </c>
      <c r="B79" s="154" t="s">
        <v>348</v>
      </c>
      <c r="C79" s="154" t="s">
        <v>592</v>
      </c>
      <c r="D79" s="154" t="s">
        <v>600</v>
      </c>
      <c r="E79" s="154" t="s">
        <v>351</v>
      </c>
      <c r="F79" s="154" t="s">
        <v>594</v>
      </c>
      <c r="G79" s="154" t="s">
        <v>601</v>
      </c>
      <c r="H79" s="155" t="s">
        <v>602</v>
      </c>
      <c r="I79" s="146" t="str">
        <f>HYPERLINK("https://www.youtube.com/watch?v=iqpDFKIREBo", "https://www.youtube.com/watch?v=iqpDFKIREBo")</f>
        <v>https://www.youtube.com/watch?v=iqpDFKIREBo</v>
      </c>
      <c r="J79" s="155" t="s">
        <v>603</v>
      </c>
      <c r="K79" s="208" t="s">
        <v>604</v>
      </c>
      <c r="L79" s="157">
        <v>0.0022337962962962962</v>
      </c>
      <c r="M79" s="184" t="s">
        <v>605</v>
      </c>
      <c r="N79" s="199" t="s">
        <v>76</v>
      </c>
      <c r="O79" s="151" t="s">
        <v>237</v>
      </c>
      <c r="P79" s="151" t="s">
        <v>78</v>
      </c>
      <c r="Q79" s="151" t="s">
        <v>79</v>
      </c>
      <c r="R79" s="151"/>
      <c r="S79" s="151" t="s">
        <v>79</v>
      </c>
      <c r="T79" s="160"/>
      <c r="U79" s="161">
        <v>56608.0</v>
      </c>
    </row>
    <row r="80">
      <c r="A80" s="154">
        <v>79.0</v>
      </c>
      <c r="B80" s="154" t="s">
        <v>348</v>
      </c>
      <c r="C80" s="154" t="s">
        <v>592</v>
      </c>
      <c r="D80" s="154" t="s">
        <v>606</v>
      </c>
      <c r="E80" s="154" t="s">
        <v>351</v>
      </c>
      <c r="F80" s="154" t="s">
        <v>594</v>
      </c>
      <c r="G80" s="154" t="s">
        <v>607</v>
      </c>
      <c r="H80" s="155" t="s">
        <v>430</v>
      </c>
      <c r="I80" s="146" t="str">
        <f>HYPERLINK("https://www.youtube.com/watch?v=um2nlNVM_YM", "https://www.youtube.com/watch?v=um2nlNVM_YM")</f>
        <v>https://www.youtube.com/watch?v=um2nlNVM_YM</v>
      </c>
      <c r="J80" s="155" t="s">
        <v>608</v>
      </c>
      <c r="K80" s="208" t="s">
        <v>609</v>
      </c>
      <c r="L80" s="157">
        <v>0.0029745370370370373</v>
      </c>
      <c r="M80" s="184" t="s">
        <v>610</v>
      </c>
      <c r="N80" s="199" t="s">
        <v>76</v>
      </c>
      <c r="O80" s="151" t="s">
        <v>237</v>
      </c>
      <c r="P80" s="151" t="s">
        <v>78</v>
      </c>
      <c r="Q80" s="151" t="s">
        <v>79</v>
      </c>
      <c r="R80" s="151"/>
      <c r="S80" s="151" t="s">
        <v>79</v>
      </c>
      <c r="T80" s="160" t="s">
        <v>611</v>
      </c>
      <c r="U80" s="161">
        <v>56612.0</v>
      </c>
    </row>
    <row r="81">
      <c r="A81" s="154">
        <v>80.0</v>
      </c>
      <c r="B81" s="154" t="s">
        <v>348</v>
      </c>
      <c r="C81" s="154" t="s">
        <v>592</v>
      </c>
      <c r="D81" s="154" t="s">
        <v>612</v>
      </c>
      <c r="E81" s="154" t="s">
        <v>351</v>
      </c>
      <c r="F81" s="154" t="s">
        <v>594</v>
      </c>
      <c r="G81" s="154" t="s">
        <v>613</v>
      </c>
      <c r="H81" s="155" t="s">
        <v>614</v>
      </c>
      <c r="I81" s="146" t="str">
        <f>HYPERLINK("https://www.youtube.com/watch?v=bfN7CzSa1MM", "https://www.youtube.com/watch?v=bfN7CzSa1MM")</f>
        <v>https://www.youtube.com/watch?v=bfN7CzSa1MM</v>
      </c>
      <c r="J81" s="155" t="s">
        <v>615</v>
      </c>
      <c r="K81" s="208" t="s">
        <v>616</v>
      </c>
      <c r="L81" s="157">
        <v>0.0052199074074074075</v>
      </c>
      <c r="M81" s="184" t="s">
        <v>617</v>
      </c>
      <c r="N81" s="199" t="s">
        <v>76</v>
      </c>
      <c r="O81" s="151" t="s">
        <v>237</v>
      </c>
      <c r="P81" s="151" t="s">
        <v>78</v>
      </c>
      <c r="Q81" s="151" t="s">
        <v>79</v>
      </c>
      <c r="R81" s="151"/>
      <c r="S81" s="151" t="s">
        <v>79</v>
      </c>
      <c r="T81" s="160"/>
      <c r="U81" s="161">
        <v>56615.0</v>
      </c>
    </row>
    <row r="82">
      <c r="A82" s="154">
        <v>81.0</v>
      </c>
      <c r="B82" s="154" t="s">
        <v>348</v>
      </c>
      <c r="C82" s="154" t="s">
        <v>592</v>
      </c>
      <c r="D82" s="154" t="s">
        <v>618</v>
      </c>
      <c r="E82" s="154" t="s">
        <v>351</v>
      </c>
      <c r="F82" s="154" t="s">
        <v>594</v>
      </c>
      <c r="G82" s="154" t="s">
        <v>619</v>
      </c>
      <c r="H82" s="155" t="s">
        <v>620</v>
      </c>
      <c r="I82" s="146" t="str">
        <f>HYPERLINK("https://www.youtube.com/watch?v=jb8mFpA1YI8", "https://www.youtube.com/watch?v=jb8mFpA1YI8")</f>
        <v>https://www.youtube.com/watch?v=jb8mFpA1YI8</v>
      </c>
      <c r="J82" s="155" t="s">
        <v>621</v>
      </c>
      <c r="K82" s="208" t="s">
        <v>622</v>
      </c>
      <c r="L82" s="157">
        <v>0.002905092592592593</v>
      </c>
      <c r="M82" s="184" t="s">
        <v>623</v>
      </c>
      <c r="N82" s="199" t="s">
        <v>76</v>
      </c>
      <c r="O82" s="151" t="s">
        <v>237</v>
      </c>
      <c r="P82" s="151" t="s">
        <v>78</v>
      </c>
      <c r="Q82" s="151" t="s">
        <v>79</v>
      </c>
      <c r="R82" s="151"/>
      <c r="S82" s="151" t="s">
        <v>79</v>
      </c>
      <c r="T82" s="160"/>
      <c r="U82" s="161">
        <v>56617.0</v>
      </c>
    </row>
    <row r="83">
      <c r="A83" s="154">
        <v>82.0</v>
      </c>
      <c r="B83" s="154" t="s">
        <v>348</v>
      </c>
      <c r="C83" s="154" t="s">
        <v>592</v>
      </c>
      <c r="D83" s="154" t="s">
        <v>624</v>
      </c>
      <c r="E83" s="154" t="s">
        <v>351</v>
      </c>
      <c r="F83" s="154" t="s">
        <v>594</v>
      </c>
      <c r="G83" s="154" t="s">
        <v>625</v>
      </c>
      <c r="H83" s="155" t="s">
        <v>626</v>
      </c>
      <c r="I83" s="146" t="str">
        <f>HYPERLINK("https://www.youtube.com/watch?v=aGdO1Y6ciwc", "https://www.youtube.com/watch?v=aGdO1Y6ciwc")</f>
        <v>https://www.youtube.com/watch?v=aGdO1Y6ciwc</v>
      </c>
      <c r="J83" s="155" t="s">
        <v>627</v>
      </c>
      <c r="K83" s="208" t="s">
        <v>628</v>
      </c>
      <c r="L83" s="157">
        <v>0.003159722222222222</v>
      </c>
      <c r="M83" s="184" t="s">
        <v>629</v>
      </c>
      <c r="N83" s="199" t="s">
        <v>76</v>
      </c>
      <c r="O83" s="151" t="s">
        <v>237</v>
      </c>
      <c r="P83" s="151" t="s">
        <v>78</v>
      </c>
      <c r="Q83" s="151" t="s">
        <v>79</v>
      </c>
      <c r="R83" s="151"/>
      <c r="S83" s="151" t="s">
        <v>79</v>
      </c>
      <c r="T83" s="160"/>
      <c r="U83" s="161">
        <v>56619.0</v>
      </c>
    </row>
    <row r="84">
      <c r="A84" s="154">
        <v>83.0</v>
      </c>
      <c r="B84" s="154" t="s">
        <v>348</v>
      </c>
      <c r="C84" s="154" t="s">
        <v>592</v>
      </c>
      <c r="D84" s="154" t="s">
        <v>630</v>
      </c>
      <c r="E84" s="154" t="s">
        <v>351</v>
      </c>
      <c r="F84" s="154" t="s">
        <v>594</v>
      </c>
      <c r="G84" s="154" t="s">
        <v>631</v>
      </c>
      <c r="H84" s="155" t="s">
        <v>632</v>
      </c>
      <c r="I84" s="146" t="str">
        <f>HYPERLINK("https://www.youtube.com/watch?v=xO_1bYgoQvA", "https://www.youtube.com/watch?v=xO_1bYgoQvA")</f>
        <v>https://www.youtube.com/watch?v=xO_1bYgoQvA</v>
      </c>
      <c r="J84" s="155" t="s">
        <v>633</v>
      </c>
      <c r="K84" s="208" t="s">
        <v>634</v>
      </c>
      <c r="L84" s="157">
        <v>0.007048611111111111</v>
      </c>
      <c r="M84" s="184" t="s">
        <v>635</v>
      </c>
      <c r="N84" s="199" t="s">
        <v>76</v>
      </c>
      <c r="O84" s="151" t="s">
        <v>237</v>
      </c>
      <c r="P84" s="151" t="s">
        <v>78</v>
      </c>
      <c r="Q84" s="151" t="s">
        <v>79</v>
      </c>
      <c r="R84" s="151"/>
      <c r="S84" s="151" t="s">
        <v>79</v>
      </c>
      <c r="T84" s="160"/>
      <c r="U84" s="161">
        <v>25522.0</v>
      </c>
    </row>
    <row r="85">
      <c r="A85" s="154">
        <v>84.0</v>
      </c>
      <c r="B85" s="154" t="s">
        <v>348</v>
      </c>
      <c r="C85" s="154" t="s">
        <v>592</v>
      </c>
      <c r="D85" s="154" t="s">
        <v>636</v>
      </c>
      <c r="E85" s="154" t="s">
        <v>351</v>
      </c>
      <c r="F85" s="154" t="s">
        <v>594</v>
      </c>
      <c r="G85" s="154" t="s">
        <v>637</v>
      </c>
      <c r="H85" s="155" t="s">
        <v>638</v>
      </c>
      <c r="I85" s="146" t="str">
        <f>HYPERLINK("https://www.youtube.com/watch?v=qihoczo1Ujk", "https://www.youtube.com/watch?v=qihoczo1Ujk")</f>
        <v>https://www.youtube.com/watch?v=qihoczo1Ujk</v>
      </c>
      <c r="J85" s="155" t="s">
        <v>639</v>
      </c>
      <c r="K85" s="208" t="s">
        <v>640</v>
      </c>
      <c r="L85" s="157">
        <v>0.007442129629629629</v>
      </c>
      <c r="M85" s="184" t="s">
        <v>641</v>
      </c>
      <c r="N85" s="199" t="s">
        <v>76</v>
      </c>
      <c r="O85" s="151" t="s">
        <v>237</v>
      </c>
      <c r="P85" s="151" t="s">
        <v>78</v>
      </c>
      <c r="Q85" s="151" t="s">
        <v>79</v>
      </c>
      <c r="R85" s="151"/>
      <c r="S85" s="151" t="s">
        <v>79</v>
      </c>
      <c r="T85" s="160"/>
      <c r="U85" s="161">
        <v>25532.0</v>
      </c>
    </row>
    <row r="86">
      <c r="A86" s="154">
        <v>85.0</v>
      </c>
      <c r="B86" s="154" t="s">
        <v>348</v>
      </c>
      <c r="C86" s="154" t="s">
        <v>592</v>
      </c>
      <c r="D86" s="154" t="s">
        <v>642</v>
      </c>
      <c r="E86" s="154" t="s">
        <v>351</v>
      </c>
      <c r="F86" s="154" t="s">
        <v>594</v>
      </c>
      <c r="G86" s="154" t="s">
        <v>643</v>
      </c>
      <c r="H86" s="155" t="s">
        <v>423</v>
      </c>
      <c r="I86" s="146" t="str">
        <f>HYPERLINK("https://www.youtube.com/watch?v=zRgnVbh6psI", "https://www.youtube.com/watch?v=zRgnVbh6psI")</f>
        <v>https://www.youtube.com/watch?v=zRgnVbh6psI</v>
      </c>
      <c r="J86" s="155" t="s">
        <v>644</v>
      </c>
      <c r="K86" s="208" t="s">
        <v>645</v>
      </c>
      <c r="L86" s="157">
        <v>0.006284722222222222</v>
      </c>
      <c r="M86" s="184" t="s">
        <v>646</v>
      </c>
      <c r="N86" s="199" t="s">
        <v>76</v>
      </c>
      <c r="O86" s="151" t="s">
        <v>237</v>
      </c>
      <c r="P86" s="151" t="s">
        <v>78</v>
      </c>
      <c r="Q86" s="151" t="s">
        <v>79</v>
      </c>
      <c r="R86" s="151"/>
      <c r="S86" s="151" t="s">
        <v>79</v>
      </c>
      <c r="T86" s="160" t="s">
        <v>611</v>
      </c>
      <c r="U86" s="161">
        <v>25554.0</v>
      </c>
    </row>
    <row r="87">
      <c r="A87" s="154">
        <v>86.0</v>
      </c>
      <c r="B87" s="154" t="s">
        <v>348</v>
      </c>
      <c r="C87" s="154" t="s">
        <v>592</v>
      </c>
      <c r="D87" s="154" t="s">
        <v>647</v>
      </c>
      <c r="E87" s="154" t="s">
        <v>351</v>
      </c>
      <c r="F87" s="154" t="s">
        <v>594</v>
      </c>
      <c r="G87" s="154" t="s">
        <v>648</v>
      </c>
      <c r="H87" s="155" t="s">
        <v>649</v>
      </c>
      <c r="I87" s="146" t="str">
        <f>HYPERLINK("https://www.youtube.com/watch?v=gS6TfWUv97I", "https://www.youtube.com/watch?v=gS6TfWUv97I")</f>
        <v>https://www.youtube.com/watch?v=gS6TfWUv97I</v>
      </c>
      <c r="J87" s="155" t="s">
        <v>650</v>
      </c>
      <c r="K87" s="208" t="s">
        <v>651</v>
      </c>
      <c r="L87" s="157">
        <v>0.008530092592592593</v>
      </c>
      <c r="M87" s="184" t="s">
        <v>652</v>
      </c>
      <c r="N87" s="199" t="s">
        <v>76</v>
      </c>
      <c r="O87" s="151" t="s">
        <v>237</v>
      </c>
      <c r="P87" s="151" t="s">
        <v>78</v>
      </c>
      <c r="Q87" s="151" t="s">
        <v>79</v>
      </c>
      <c r="R87" s="151"/>
      <c r="S87" s="151" t="s">
        <v>79</v>
      </c>
      <c r="T87" s="160"/>
      <c r="U87" s="161">
        <v>25558.0</v>
      </c>
    </row>
    <row r="88">
      <c r="A88" s="154">
        <v>87.0</v>
      </c>
      <c r="B88" s="154" t="s">
        <v>348</v>
      </c>
      <c r="C88" s="154" t="s">
        <v>592</v>
      </c>
      <c r="D88" s="154" t="s">
        <v>653</v>
      </c>
      <c r="E88" s="154" t="s">
        <v>351</v>
      </c>
      <c r="F88" s="154" t="s">
        <v>594</v>
      </c>
      <c r="G88" s="154" t="s">
        <v>654</v>
      </c>
      <c r="H88" s="155" t="s">
        <v>655</v>
      </c>
      <c r="I88" s="146" t="str">
        <f>HYPERLINK("https://www.youtube.com/watch?v=S3z4XqC_YSc", "https://www.youtube.com/watch?v=S3z4XqC_YSc")</f>
        <v>https://www.youtube.com/watch?v=S3z4XqC_YSc</v>
      </c>
      <c r="J88" s="155" t="s">
        <v>656</v>
      </c>
      <c r="K88" s="208" t="s">
        <v>657</v>
      </c>
      <c r="L88" s="157">
        <v>0.007361111111111111</v>
      </c>
      <c r="M88" s="184" t="s">
        <v>658</v>
      </c>
      <c r="N88" s="199" t="s">
        <v>76</v>
      </c>
      <c r="O88" s="151" t="s">
        <v>237</v>
      </c>
      <c r="P88" s="151" t="s">
        <v>78</v>
      </c>
      <c r="Q88" s="151" t="s">
        <v>79</v>
      </c>
      <c r="R88" s="151"/>
      <c r="S88" s="151" t="s">
        <v>79</v>
      </c>
      <c r="T88" s="160"/>
      <c r="U88" s="161">
        <v>25559.0</v>
      </c>
    </row>
    <row r="89">
      <c r="A89" s="154">
        <v>88.0</v>
      </c>
      <c r="B89" s="154" t="s">
        <v>348</v>
      </c>
      <c r="C89" s="154" t="s">
        <v>592</v>
      </c>
      <c r="D89" s="154" t="s">
        <v>659</v>
      </c>
      <c r="E89" s="154" t="s">
        <v>351</v>
      </c>
      <c r="F89" s="154" t="s">
        <v>594</v>
      </c>
      <c r="G89" s="154" t="s">
        <v>660</v>
      </c>
      <c r="H89" s="155" t="s">
        <v>661</v>
      </c>
      <c r="I89" s="146" t="str">
        <f>HYPERLINK("https://www.youtube.com/watch?v=fZtUn_THXnk", "https://www.youtube.com/watch?v=fZtUn_THXnk")</f>
        <v>https://www.youtube.com/watch?v=fZtUn_THXnk</v>
      </c>
      <c r="J89" s="155" t="s">
        <v>662</v>
      </c>
      <c r="K89" s="208" t="s">
        <v>663</v>
      </c>
      <c r="L89" s="157">
        <v>0.0018402777777777777</v>
      </c>
      <c r="M89" s="184" t="s">
        <v>664</v>
      </c>
      <c r="N89" s="199" t="s">
        <v>76</v>
      </c>
      <c r="O89" s="151" t="s">
        <v>237</v>
      </c>
      <c r="P89" s="151" t="s">
        <v>78</v>
      </c>
      <c r="Q89" s="151" t="s">
        <v>79</v>
      </c>
      <c r="R89" s="151"/>
      <c r="S89" s="151" t="s">
        <v>79</v>
      </c>
      <c r="T89" s="160"/>
      <c r="U89" s="161">
        <v>25624.0</v>
      </c>
    </row>
    <row r="90">
      <c r="A90" s="154">
        <v>89.0</v>
      </c>
      <c r="B90" s="154" t="s">
        <v>348</v>
      </c>
      <c r="C90" s="154" t="s">
        <v>592</v>
      </c>
      <c r="D90" s="154" t="s">
        <v>665</v>
      </c>
      <c r="E90" s="154" t="s">
        <v>351</v>
      </c>
      <c r="F90" s="154" t="s">
        <v>594</v>
      </c>
      <c r="G90" s="154" t="s">
        <v>666</v>
      </c>
      <c r="H90" s="155" t="s">
        <v>667</v>
      </c>
      <c r="I90" s="146" t="str">
        <f>HYPERLINK("https://www.youtube.com/watch?v=Z3qRkxzmYnU", "https://www.youtube.com/watch?v=Z3qRkxzmYnU")</f>
        <v>https://www.youtube.com/watch?v=Z3qRkxzmYnU</v>
      </c>
      <c r="J90" s="155" t="s">
        <v>668</v>
      </c>
      <c r="K90" s="208" t="s">
        <v>669</v>
      </c>
      <c r="L90" s="157">
        <v>0.0017708333333333332</v>
      </c>
      <c r="M90" s="184" t="s">
        <v>670</v>
      </c>
      <c r="N90" s="199" t="s">
        <v>76</v>
      </c>
      <c r="O90" s="151" t="s">
        <v>237</v>
      </c>
      <c r="P90" s="151" t="s">
        <v>78</v>
      </c>
      <c r="Q90" s="151" t="s">
        <v>79</v>
      </c>
      <c r="R90" s="151"/>
      <c r="S90" s="151" t="s">
        <v>79</v>
      </c>
      <c r="T90" s="160"/>
      <c r="U90" s="161">
        <v>25625.0</v>
      </c>
    </row>
    <row r="91">
      <c r="A91" s="154">
        <v>90.0</v>
      </c>
      <c r="B91" s="154" t="s">
        <v>348</v>
      </c>
      <c r="C91" s="154" t="s">
        <v>592</v>
      </c>
      <c r="D91" s="154" t="s">
        <v>671</v>
      </c>
      <c r="E91" s="154" t="s">
        <v>351</v>
      </c>
      <c r="F91" s="154" t="s">
        <v>594</v>
      </c>
      <c r="G91" s="154" t="s">
        <v>672</v>
      </c>
      <c r="H91" s="155" t="s">
        <v>673</v>
      </c>
      <c r="I91" s="146" t="str">
        <f>HYPERLINK("https://www.youtube.com/watch?v=l7h8A6SX5kY", "https://www.youtube.com/watch?v=l7h8A6SX5kY")</f>
        <v>https://www.youtube.com/watch?v=l7h8A6SX5kY</v>
      </c>
      <c r="J91" s="155" t="s">
        <v>674</v>
      </c>
      <c r="K91" s="208" t="s">
        <v>675</v>
      </c>
      <c r="L91" s="157">
        <v>0.0025578703703703705</v>
      </c>
      <c r="M91" s="165" t="s">
        <v>676</v>
      </c>
      <c r="N91" s="199" t="s">
        <v>76</v>
      </c>
      <c r="O91" s="151" t="s">
        <v>237</v>
      </c>
      <c r="P91" s="151" t="s">
        <v>78</v>
      </c>
      <c r="Q91" s="151" t="s">
        <v>79</v>
      </c>
      <c r="R91" s="151"/>
      <c r="S91" s="151" t="s">
        <v>79</v>
      </c>
      <c r="T91" s="160"/>
      <c r="U91" s="161">
        <v>25630.0</v>
      </c>
    </row>
    <row r="92">
      <c r="A92" s="154">
        <v>91.0</v>
      </c>
      <c r="B92" s="154" t="s">
        <v>348</v>
      </c>
      <c r="C92" s="154" t="s">
        <v>592</v>
      </c>
      <c r="D92" s="154" t="s">
        <v>677</v>
      </c>
      <c r="E92" s="154" t="s">
        <v>351</v>
      </c>
      <c r="F92" s="154" t="s">
        <v>594</v>
      </c>
      <c r="G92" s="154" t="s">
        <v>678</v>
      </c>
      <c r="H92" s="155" t="s">
        <v>679</v>
      </c>
      <c r="I92" s="146" t="str">
        <f>HYPERLINK("https://www.youtube.com/watch?v=4ve7OaCnDLs", "https://www.youtube.com/watch?v=4ve7OaCnDLs")</f>
        <v>https://www.youtube.com/watch?v=4ve7OaCnDLs</v>
      </c>
      <c r="J92" s="155" t="s">
        <v>680</v>
      </c>
      <c r="K92" s="208" t="s">
        <v>681</v>
      </c>
      <c r="L92" s="157">
        <v>0.0027314814814814814</v>
      </c>
      <c r="M92" s="184" t="s">
        <v>682</v>
      </c>
      <c r="N92" s="199" t="s">
        <v>76</v>
      </c>
      <c r="O92" s="151" t="s">
        <v>237</v>
      </c>
      <c r="P92" s="151" t="s">
        <v>78</v>
      </c>
      <c r="Q92" s="151" t="s">
        <v>79</v>
      </c>
      <c r="R92" s="151"/>
      <c r="S92" s="151" t="s">
        <v>79</v>
      </c>
      <c r="T92" s="160"/>
      <c r="U92" s="161">
        <v>25675.0</v>
      </c>
    </row>
    <row r="93">
      <c r="A93" s="154">
        <v>92.0</v>
      </c>
      <c r="B93" s="154" t="s">
        <v>348</v>
      </c>
      <c r="C93" s="154" t="s">
        <v>592</v>
      </c>
      <c r="D93" s="154" t="s">
        <v>683</v>
      </c>
      <c r="E93" s="154" t="s">
        <v>351</v>
      </c>
      <c r="F93" s="154" t="s">
        <v>594</v>
      </c>
      <c r="G93" s="154" t="s">
        <v>684</v>
      </c>
      <c r="H93" s="155" t="s">
        <v>685</v>
      </c>
      <c r="I93" s="146" t="str">
        <f>HYPERLINK("https://www.youtube.com/watch?v=d8lP5tR2R3Q", "https://www.youtube.com/watch?v=d8lP5tR2R3Q")</f>
        <v>https://www.youtube.com/watch?v=d8lP5tR2R3Q</v>
      </c>
      <c r="J93" s="155" t="s">
        <v>686</v>
      </c>
      <c r="K93" s="208" t="s">
        <v>687</v>
      </c>
      <c r="L93" s="157">
        <v>0.005393518518518519</v>
      </c>
      <c r="M93" s="165" t="s">
        <v>688</v>
      </c>
      <c r="N93" s="199" t="s">
        <v>76</v>
      </c>
      <c r="O93" s="151" t="s">
        <v>237</v>
      </c>
      <c r="P93" s="151" t="s">
        <v>78</v>
      </c>
      <c r="Q93" s="151" t="s">
        <v>79</v>
      </c>
      <c r="R93" s="151"/>
      <c r="S93" s="151" t="s">
        <v>79</v>
      </c>
      <c r="T93" s="160"/>
      <c r="U93" s="161">
        <v>25679.0</v>
      </c>
    </row>
    <row r="94">
      <c r="A94" s="154">
        <v>93.0</v>
      </c>
      <c r="B94" s="154" t="s">
        <v>348</v>
      </c>
      <c r="C94" s="154" t="s">
        <v>592</v>
      </c>
      <c r="D94" s="154" t="s">
        <v>689</v>
      </c>
      <c r="E94" s="154" t="s">
        <v>351</v>
      </c>
      <c r="F94" s="154" t="s">
        <v>594</v>
      </c>
      <c r="G94" s="154" t="s">
        <v>690</v>
      </c>
      <c r="H94" s="155" t="s">
        <v>691</v>
      </c>
      <c r="I94" s="146" t="str">
        <f>HYPERLINK("https://www.youtube.com/watch?v=VJyk81HmcZQ", "https://www.youtube.com/watch?v=VJyk81HmcZQ")</f>
        <v>https://www.youtube.com/watch?v=VJyk81HmcZQ</v>
      </c>
      <c r="J94" s="155" t="s">
        <v>692</v>
      </c>
      <c r="K94" s="208" t="s">
        <v>693</v>
      </c>
      <c r="L94" s="157">
        <v>0.0028125</v>
      </c>
      <c r="M94" s="184" t="s">
        <v>694</v>
      </c>
      <c r="N94" s="199" t="s">
        <v>76</v>
      </c>
      <c r="O94" s="151" t="s">
        <v>237</v>
      </c>
      <c r="P94" s="151" t="s">
        <v>78</v>
      </c>
      <c r="Q94" s="151" t="s">
        <v>79</v>
      </c>
      <c r="R94" s="151"/>
      <c r="S94" s="151" t="s">
        <v>79</v>
      </c>
      <c r="T94" s="160"/>
      <c r="U94" s="161">
        <v>1718.0</v>
      </c>
    </row>
    <row r="95">
      <c r="A95" s="172">
        <v>94.0</v>
      </c>
      <c r="B95" s="172" t="s">
        <v>348</v>
      </c>
      <c r="C95" s="172" t="s">
        <v>592</v>
      </c>
      <c r="D95" s="172" t="s">
        <v>695</v>
      </c>
      <c r="E95" s="172" t="s">
        <v>351</v>
      </c>
      <c r="F95" s="172" t="s">
        <v>594</v>
      </c>
      <c r="G95" s="172" t="s">
        <v>696</v>
      </c>
      <c r="H95" s="173" t="s">
        <v>697</v>
      </c>
      <c r="I95" s="146" t="str">
        <f>HYPERLINK("https://www.youtube.com/watch?v=6RT_dE3W-00", "https://www.youtube.com/watch?v=6RT_dE3W-00")</f>
        <v>https://www.youtube.com/watch?v=6RT_dE3W-00</v>
      </c>
      <c r="J95" s="173" t="s">
        <v>698</v>
      </c>
      <c r="K95" s="217" t="s">
        <v>699</v>
      </c>
      <c r="L95" s="175">
        <v>0.0027199074074074074</v>
      </c>
      <c r="M95" s="218" t="s">
        <v>700</v>
      </c>
      <c r="N95" s="219" t="s">
        <v>76</v>
      </c>
      <c r="O95" s="151" t="s">
        <v>237</v>
      </c>
      <c r="P95" s="151" t="s">
        <v>78</v>
      </c>
      <c r="Q95" s="151" t="s">
        <v>79</v>
      </c>
      <c r="R95" s="151"/>
      <c r="S95" s="151" t="s">
        <v>79</v>
      </c>
      <c r="T95" s="220"/>
      <c r="U95" s="180">
        <v>1732.0</v>
      </c>
    </row>
    <row r="96">
      <c r="A96" s="144">
        <v>95.0</v>
      </c>
      <c r="B96" s="144" t="s">
        <v>701</v>
      </c>
      <c r="C96" s="144" t="s">
        <v>701</v>
      </c>
      <c r="D96" s="144" t="s">
        <v>702</v>
      </c>
      <c r="E96" s="144" t="s">
        <v>703</v>
      </c>
      <c r="F96" s="144" t="s">
        <v>703</v>
      </c>
      <c r="G96" s="144" t="s">
        <v>704</v>
      </c>
      <c r="H96" s="145" t="s">
        <v>705</v>
      </c>
      <c r="I96" s="146" t="str">
        <f>HYPERLINK("https://www.youtube.com/watch?v=1Hdz_1_c_CY", "https://www.youtube.com/watch?v=1Hdz_1_c_CY")</f>
        <v>https://www.youtube.com/watch?v=1Hdz_1_c_CY</v>
      </c>
      <c r="J96" s="145" t="s">
        <v>706</v>
      </c>
      <c r="K96" s="206" t="s">
        <v>707</v>
      </c>
      <c r="L96" s="148">
        <v>0.002002314814814815</v>
      </c>
      <c r="M96" s="221" t="s">
        <v>708</v>
      </c>
      <c r="N96" s="207" t="s">
        <v>76</v>
      </c>
      <c r="O96" s="151" t="s">
        <v>237</v>
      </c>
      <c r="P96" s="151" t="s">
        <v>78</v>
      </c>
      <c r="Q96" s="151" t="s">
        <v>79</v>
      </c>
      <c r="R96" s="151"/>
      <c r="S96" s="151" t="s">
        <v>79</v>
      </c>
      <c r="T96" s="160" t="s">
        <v>709</v>
      </c>
      <c r="U96" s="153">
        <v>1742.0</v>
      </c>
    </row>
    <row r="97">
      <c r="A97" s="154">
        <v>96.0</v>
      </c>
      <c r="B97" s="154" t="s">
        <v>701</v>
      </c>
      <c r="C97" s="154" t="s">
        <v>701</v>
      </c>
      <c r="D97" s="154" t="s">
        <v>710</v>
      </c>
      <c r="E97" s="154" t="s">
        <v>703</v>
      </c>
      <c r="F97" s="154" t="s">
        <v>703</v>
      </c>
      <c r="G97" s="154" t="s">
        <v>711</v>
      </c>
      <c r="H97" s="155" t="s">
        <v>712</v>
      </c>
      <c r="I97" s="146" t="str">
        <f>HYPERLINK("https://www.youtube.com/watch?v=_xuXwHhqNUg", "https://www.youtube.com/watch?v=_xuXwHhqNUg")</f>
        <v>https://www.youtube.com/watch?v=_xuXwHhqNUg</v>
      </c>
      <c r="J97" s="155" t="s">
        <v>713</v>
      </c>
      <c r="K97" s="208" t="s">
        <v>714</v>
      </c>
      <c r="L97" s="157">
        <v>0.0024421296296296296</v>
      </c>
      <c r="M97" s="165" t="s">
        <v>715</v>
      </c>
      <c r="N97" s="199" t="s">
        <v>76</v>
      </c>
      <c r="O97" s="151" t="s">
        <v>237</v>
      </c>
      <c r="P97" s="151" t="s">
        <v>78</v>
      </c>
      <c r="Q97" s="151" t="s">
        <v>79</v>
      </c>
      <c r="R97" s="151"/>
      <c r="S97" s="151" t="s">
        <v>79</v>
      </c>
      <c r="T97" s="160" t="s">
        <v>716</v>
      </c>
      <c r="U97" s="161">
        <v>56621.0</v>
      </c>
    </row>
    <row r="98">
      <c r="A98" s="154">
        <v>97.0</v>
      </c>
      <c r="B98" s="154" t="s">
        <v>701</v>
      </c>
      <c r="C98" s="154" t="s">
        <v>701</v>
      </c>
      <c r="D98" s="154" t="s">
        <v>717</v>
      </c>
      <c r="E98" s="154" t="s">
        <v>703</v>
      </c>
      <c r="F98" s="154" t="s">
        <v>703</v>
      </c>
      <c r="G98" s="154" t="s">
        <v>718</v>
      </c>
      <c r="H98" s="155" t="s">
        <v>705</v>
      </c>
      <c r="I98" s="146" t="str">
        <f>HYPERLINK("https://www.youtube.com/watch?v=1Hdz_1_c_CY", "https://www.youtube.com/watch?v=1Hdz_1_c_CY")</f>
        <v>https://www.youtube.com/watch?v=1Hdz_1_c_CY</v>
      </c>
      <c r="J98" s="155" t="s">
        <v>719</v>
      </c>
      <c r="K98" s="208" t="s">
        <v>720</v>
      </c>
      <c r="L98" s="157">
        <v>0.0021527777777777778</v>
      </c>
      <c r="M98" s="165" t="s">
        <v>721</v>
      </c>
      <c r="N98" s="199" t="s">
        <v>76</v>
      </c>
      <c r="O98" s="151" t="s">
        <v>237</v>
      </c>
      <c r="P98" s="151" t="s">
        <v>78</v>
      </c>
      <c r="Q98" s="151" t="s">
        <v>79</v>
      </c>
      <c r="R98" s="151"/>
      <c r="S98" s="151" t="s">
        <v>79</v>
      </c>
      <c r="T98" s="160"/>
      <c r="U98" s="161">
        <v>56623.0</v>
      </c>
    </row>
    <row r="99">
      <c r="A99" s="154">
        <v>98.0</v>
      </c>
      <c r="B99" s="154" t="s">
        <v>701</v>
      </c>
      <c r="C99" s="154" t="s">
        <v>701</v>
      </c>
      <c r="D99" s="154" t="s">
        <v>722</v>
      </c>
      <c r="E99" s="154" t="s">
        <v>703</v>
      </c>
      <c r="F99" s="154" t="s">
        <v>703</v>
      </c>
      <c r="G99" s="154" t="s">
        <v>723</v>
      </c>
      <c r="H99" s="155" t="s">
        <v>724</v>
      </c>
      <c r="I99" s="146" t="str">
        <f>HYPERLINK("https://www.youtube.com/watch?v=sG2FX1ikNKQ", "https://www.youtube.com/watch?v=sG2FX1ikNKQ")</f>
        <v>https://www.youtube.com/watch?v=sG2FX1ikNKQ</v>
      </c>
      <c r="J99" s="155" t="s">
        <v>725</v>
      </c>
      <c r="K99" s="208" t="s">
        <v>726</v>
      </c>
      <c r="L99" s="157">
        <v>0.0022800925925925927</v>
      </c>
      <c r="M99" s="165" t="s">
        <v>727</v>
      </c>
      <c r="N99" s="199" t="s">
        <v>76</v>
      </c>
      <c r="O99" s="151" t="s">
        <v>237</v>
      </c>
      <c r="P99" s="151" t="s">
        <v>78</v>
      </c>
      <c r="Q99" s="151" t="s">
        <v>79</v>
      </c>
      <c r="R99" s="151"/>
      <c r="S99" s="151" t="s">
        <v>79</v>
      </c>
      <c r="T99" s="160"/>
      <c r="U99" s="161">
        <v>56625.0</v>
      </c>
    </row>
    <row r="100">
      <c r="A100" s="154">
        <v>99.0</v>
      </c>
      <c r="B100" s="154" t="s">
        <v>701</v>
      </c>
      <c r="C100" s="154" t="s">
        <v>701</v>
      </c>
      <c r="D100" s="154" t="s">
        <v>728</v>
      </c>
      <c r="E100" s="154" t="s">
        <v>703</v>
      </c>
      <c r="F100" s="154" t="s">
        <v>703</v>
      </c>
      <c r="G100" s="154" t="s">
        <v>729</v>
      </c>
      <c r="H100" s="167" t="s">
        <v>730</v>
      </c>
      <c r="I100" s="146" t="str">
        <f>HYPERLINK("https://www.youtube.com/watch?v=XAW9d3XU3qI", "https://www.youtube.com/watch?v=XAW9d3XU3qI")</f>
        <v>https://www.youtube.com/watch?v=XAW9d3XU3qI</v>
      </c>
      <c r="J100" s="167" t="s">
        <v>731</v>
      </c>
      <c r="K100" s="209" t="s">
        <v>732</v>
      </c>
      <c r="L100" s="169">
        <v>0.0022569444444444442</v>
      </c>
      <c r="M100" s="158" t="s">
        <v>733</v>
      </c>
      <c r="N100" s="197" t="s">
        <v>76</v>
      </c>
      <c r="O100" s="151" t="s">
        <v>237</v>
      </c>
      <c r="P100" s="154" t="s">
        <v>78</v>
      </c>
      <c r="Q100" s="151" t="s">
        <v>79</v>
      </c>
      <c r="R100" s="154"/>
      <c r="S100" s="151" t="s">
        <v>79</v>
      </c>
      <c r="T100" s="171"/>
      <c r="U100" s="161">
        <v>56627.0</v>
      </c>
    </row>
    <row r="101">
      <c r="A101" s="154">
        <v>100.0</v>
      </c>
      <c r="B101" s="154" t="s">
        <v>701</v>
      </c>
      <c r="C101" s="154" t="s">
        <v>701</v>
      </c>
      <c r="D101" s="154" t="s">
        <v>734</v>
      </c>
      <c r="E101" s="154" t="s">
        <v>703</v>
      </c>
      <c r="F101" s="154" t="s">
        <v>703</v>
      </c>
      <c r="G101" s="154" t="s">
        <v>735</v>
      </c>
      <c r="H101" s="155" t="s">
        <v>736</v>
      </c>
      <c r="I101" s="146" t="str">
        <f>HYPERLINK("https://www.youtube.com/watch?v=HL1wuw_k984", "https://www.youtube.com/watch?v=HL1wuw_k984")</f>
        <v>https://www.youtube.com/watch?v=HL1wuw_k984</v>
      </c>
      <c r="J101" s="155" t="s">
        <v>737</v>
      </c>
      <c r="K101" s="208" t="s">
        <v>738</v>
      </c>
      <c r="L101" s="157">
        <v>0.0021412037037037038</v>
      </c>
      <c r="M101" s="165" t="s">
        <v>739</v>
      </c>
      <c r="N101" s="199" t="s">
        <v>76</v>
      </c>
      <c r="O101" s="151" t="s">
        <v>237</v>
      </c>
      <c r="P101" s="151" t="s">
        <v>78</v>
      </c>
      <c r="Q101" s="151" t="s">
        <v>79</v>
      </c>
      <c r="R101" s="151"/>
      <c r="S101" s="151" t="s">
        <v>79</v>
      </c>
      <c r="T101" s="160"/>
      <c r="U101" s="161">
        <v>56628.0</v>
      </c>
    </row>
    <row r="102">
      <c r="A102" s="154">
        <v>101.0</v>
      </c>
      <c r="B102" s="154" t="s">
        <v>701</v>
      </c>
      <c r="C102" s="154" t="s">
        <v>701</v>
      </c>
      <c r="D102" s="154" t="s">
        <v>740</v>
      </c>
      <c r="E102" s="154" t="s">
        <v>703</v>
      </c>
      <c r="F102" s="154" t="s">
        <v>703</v>
      </c>
      <c r="G102" s="154" t="s">
        <v>741</v>
      </c>
      <c r="H102" s="167" t="s">
        <v>742</v>
      </c>
      <c r="I102" s="146" t="str">
        <f>HYPERLINK("https://www.youtube.com/watch?v=Wu1KO07WPkk", "https://www.youtube.com/watch?v=Wu1KO07WPkk")</f>
        <v>https://www.youtube.com/watch?v=Wu1KO07WPkk</v>
      </c>
      <c r="J102" s="167" t="s">
        <v>743</v>
      </c>
      <c r="K102" s="209" t="s">
        <v>744</v>
      </c>
      <c r="L102" s="169">
        <v>0.0026041666666666665</v>
      </c>
      <c r="M102" s="158" t="s">
        <v>745</v>
      </c>
      <c r="N102" s="197" t="s">
        <v>76</v>
      </c>
      <c r="O102" s="151" t="s">
        <v>237</v>
      </c>
      <c r="P102" s="154" t="s">
        <v>78</v>
      </c>
      <c r="Q102" s="151" t="s">
        <v>79</v>
      </c>
      <c r="R102" s="154"/>
      <c r="S102" s="151" t="s">
        <v>79</v>
      </c>
      <c r="T102" s="171"/>
      <c r="U102" s="161">
        <v>56629.0</v>
      </c>
    </row>
    <row r="103">
      <c r="A103" s="154">
        <v>102.0</v>
      </c>
      <c r="B103" s="154" t="s">
        <v>701</v>
      </c>
      <c r="C103" s="154" t="s">
        <v>701</v>
      </c>
      <c r="D103" s="154" t="s">
        <v>746</v>
      </c>
      <c r="E103" s="154" t="s">
        <v>703</v>
      </c>
      <c r="F103" s="154" t="s">
        <v>703</v>
      </c>
      <c r="G103" s="154" t="s">
        <v>747</v>
      </c>
      <c r="H103" s="155" t="s">
        <v>748</v>
      </c>
      <c r="I103" s="146" t="str">
        <f t="shared" ref="I103:I104" si="1">HYPERLINK("https://www.youtube.com/watch?v=l-6uEtTBH7g", "https://www.youtube.com/watch?v=l-6uEtTBH7g")</f>
        <v>https://www.youtube.com/watch?v=l-6uEtTBH7g</v>
      </c>
      <c r="J103" s="155" t="s">
        <v>749</v>
      </c>
      <c r="K103" s="208" t="s">
        <v>750</v>
      </c>
      <c r="L103" s="157">
        <v>0.003414351851851852</v>
      </c>
      <c r="M103" s="184" t="s">
        <v>751</v>
      </c>
      <c r="N103" s="199" t="s">
        <v>76</v>
      </c>
      <c r="O103" s="151" t="s">
        <v>237</v>
      </c>
      <c r="P103" s="151" t="s">
        <v>78</v>
      </c>
      <c r="Q103" s="151" t="s">
        <v>79</v>
      </c>
      <c r="R103" s="151"/>
      <c r="S103" s="151" t="s">
        <v>79</v>
      </c>
      <c r="T103" s="160"/>
      <c r="U103" s="161">
        <v>56631.0</v>
      </c>
    </row>
    <row r="104">
      <c r="A104" s="154">
        <v>103.0</v>
      </c>
      <c r="B104" s="154" t="s">
        <v>701</v>
      </c>
      <c r="C104" s="154" t="s">
        <v>701</v>
      </c>
      <c r="D104" s="154" t="s">
        <v>752</v>
      </c>
      <c r="E104" s="154" t="s">
        <v>703</v>
      </c>
      <c r="F104" s="154" t="s">
        <v>703</v>
      </c>
      <c r="G104" s="154" t="s">
        <v>753</v>
      </c>
      <c r="H104" s="155" t="s">
        <v>748</v>
      </c>
      <c r="I104" s="146" t="str">
        <f t="shared" si="1"/>
        <v>https://www.youtube.com/watch?v=l-6uEtTBH7g</v>
      </c>
      <c r="J104" s="155" t="s">
        <v>754</v>
      </c>
      <c r="K104" s="208" t="s">
        <v>755</v>
      </c>
      <c r="L104" s="157">
        <v>0.002210648148148148</v>
      </c>
      <c r="M104" s="184" t="s">
        <v>756</v>
      </c>
      <c r="N104" s="199" t="s">
        <v>76</v>
      </c>
      <c r="O104" s="151" t="s">
        <v>237</v>
      </c>
      <c r="P104" s="151" t="s">
        <v>78</v>
      </c>
      <c r="Q104" s="151" t="s">
        <v>79</v>
      </c>
      <c r="R104" s="151"/>
      <c r="S104" s="151" t="s">
        <v>79</v>
      </c>
      <c r="T104" s="160" t="s">
        <v>757</v>
      </c>
      <c r="U104" s="161">
        <v>56632.0</v>
      </c>
    </row>
    <row r="105">
      <c r="A105" s="154">
        <v>104.0</v>
      </c>
      <c r="B105" s="154" t="s">
        <v>701</v>
      </c>
      <c r="C105" s="154" t="s">
        <v>701</v>
      </c>
      <c r="D105" s="154" t="s">
        <v>758</v>
      </c>
      <c r="E105" s="154" t="s">
        <v>703</v>
      </c>
      <c r="F105" s="154" t="s">
        <v>703</v>
      </c>
      <c r="G105" s="154" t="s">
        <v>759</v>
      </c>
      <c r="H105" s="155" t="s">
        <v>760</v>
      </c>
      <c r="I105" s="146" t="str">
        <f>HYPERLINK("https://www.youtube.com/watch?v=SFRTTUtAjg4", "https://www.youtube.com/watch?v=SFRTTUtAjg4")</f>
        <v>https://www.youtube.com/watch?v=SFRTTUtAjg4</v>
      </c>
      <c r="J105" s="155" t="s">
        <v>761</v>
      </c>
      <c r="K105" s="208" t="s">
        <v>762</v>
      </c>
      <c r="L105" s="157">
        <v>0.006666666666666667</v>
      </c>
      <c r="M105" s="184" t="s">
        <v>763</v>
      </c>
      <c r="N105" s="199" t="s">
        <v>76</v>
      </c>
      <c r="O105" s="151" t="s">
        <v>237</v>
      </c>
      <c r="P105" s="151" t="s">
        <v>78</v>
      </c>
      <c r="Q105" s="151" t="s">
        <v>79</v>
      </c>
      <c r="R105" s="151"/>
      <c r="S105" s="151" t="s">
        <v>79</v>
      </c>
      <c r="T105" s="160"/>
      <c r="U105" s="161">
        <v>56634.0</v>
      </c>
    </row>
    <row r="106">
      <c r="A106" s="154">
        <v>105.0</v>
      </c>
      <c r="B106" s="154" t="s">
        <v>701</v>
      </c>
      <c r="C106" s="154" t="s">
        <v>701</v>
      </c>
      <c r="D106" s="154" t="s">
        <v>764</v>
      </c>
      <c r="E106" s="154" t="s">
        <v>703</v>
      </c>
      <c r="F106" s="154" t="s">
        <v>703</v>
      </c>
      <c r="G106" s="154" t="s">
        <v>765</v>
      </c>
      <c r="H106" s="155" t="s">
        <v>766</v>
      </c>
      <c r="I106" s="146" t="str">
        <f>HYPERLINK("https://www.youtube.com/watch?v=ZIUE3m5xqX4", "https://www.youtube.com/watch?v=ZIUE3m5xqX4")</f>
        <v>https://www.youtube.com/watch?v=ZIUE3m5xqX4</v>
      </c>
      <c r="J106" s="155" t="s">
        <v>767</v>
      </c>
      <c r="K106" s="208" t="s">
        <v>768</v>
      </c>
      <c r="L106" s="157">
        <v>0.002951388888888889</v>
      </c>
      <c r="M106" s="184" t="s">
        <v>769</v>
      </c>
      <c r="N106" s="199" t="s">
        <v>76</v>
      </c>
      <c r="O106" s="151" t="s">
        <v>237</v>
      </c>
      <c r="P106" s="151" t="s">
        <v>78</v>
      </c>
      <c r="Q106" s="151" t="s">
        <v>79</v>
      </c>
      <c r="R106" s="151"/>
      <c r="S106" s="151" t="s">
        <v>79</v>
      </c>
      <c r="T106" s="160"/>
      <c r="U106" s="161">
        <v>56635.0</v>
      </c>
    </row>
    <row r="107">
      <c r="A107" s="154">
        <v>106.0</v>
      </c>
      <c r="B107" s="154" t="s">
        <v>701</v>
      </c>
      <c r="C107" s="154" t="s">
        <v>701</v>
      </c>
      <c r="D107" s="154" t="s">
        <v>770</v>
      </c>
      <c r="E107" s="154" t="s">
        <v>703</v>
      </c>
      <c r="F107" s="154" t="s">
        <v>703</v>
      </c>
      <c r="G107" s="154" t="s">
        <v>771</v>
      </c>
      <c r="H107" s="155" t="s">
        <v>772</v>
      </c>
      <c r="I107" s="146" t="str">
        <f>HYPERLINK("https://www.youtube.com/watch?v=sQP5VRnCCUY", "https://www.youtube.com/watch?v=sQP5VRnCCUY")</f>
        <v>https://www.youtube.com/watch?v=sQP5VRnCCUY</v>
      </c>
      <c r="J107" s="155" t="s">
        <v>773</v>
      </c>
      <c r="K107" s="208" t="s">
        <v>774</v>
      </c>
      <c r="L107" s="157">
        <v>0.0040625</v>
      </c>
      <c r="M107" s="184" t="s">
        <v>775</v>
      </c>
      <c r="N107" s="199" t="s">
        <v>76</v>
      </c>
      <c r="O107" s="151" t="s">
        <v>237</v>
      </c>
      <c r="P107" s="151" t="s">
        <v>78</v>
      </c>
      <c r="Q107" s="151" t="s">
        <v>79</v>
      </c>
      <c r="R107" s="151"/>
      <c r="S107" s="151" t="s">
        <v>79</v>
      </c>
      <c r="T107" s="160"/>
      <c r="U107" s="161">
        <v>56637.0</v>
      </c>
    </row>
    <row r="108">
      <c r="A108" s="154">
        <v>107.0</v>
      </c>
      <c r="B108" s="154" t="s">
        <v>701</v>
      </c>
      <c r="C108" s="154" t="s">
        <v>701</v>
      </c>
      <c r="D108" s="154" t="s">
        <v>776</v>
      </c>
      <c r="E108" s="154" t="s">
        <v>703</v>
      </c>
      <c r="F108" s="154" t="s">
        <v>703</v>
      </c>
      <c r="G108" s="154" t="s">
        <v>777</v>
      </c>
      <c r="H108" s="155" t="s">
        <v>778</v>
      </c>
      <c r="I108" s="146" t="str">
        <f>HYPERLINK("https://www.youtube.com/watch?v=CIoPn6BnLNM", "https://www.youtube.com/watch?v=CIoPn6BnLNM")</f>
        <v>https://www.youtube.com/watch?v=CIoPn6BnLNM</v>
      </c>
      <c r="J108" s="155" t="s">
        <v>779</v>
      </c>
      <c r="K108" s="208" t="s">
        <v>780</v>
      </c>
      <c r="L108" s="157">
        <v>0.0032291666666666666</v>
      </c>
      <c r="M108" s="184" t="s">
        <v>781</v>
      </c>
      <c r="N108" s="199" t="s">
        <v>76</v>
      </c>
      <c r="O108" s="151" t="s">
        <v>237</v>
      </c>
      <c r="P108" s="151" t="s">
        <v>78</v>
      </c>
      <c r="Q108" s="151" t="s">
        <v>79</v>
      </c>
      <c r="R108" s="151"/>
      <c r="S108" s="151" t="s">
        <v>79</v>
      </c>
      <c r="T108" s="160" t="s">
        <v>782</v>
      </c>
      <c r="U108" s="161">
        <v>56639.0</v>
      </c>
    </row>
    <row r="109">
      <c r="A109" s="154">
        <v>108.0</v>
      </c>
      <c r="B109" s="154" t="s">
        <v>701</v>
      </c>
      <c r="C109" s="154" t="s">
        <v>701</v>
      </c>
      <c r="D109" s="154" t="s">
        <v>783</v>
      </c>
      <c r="E109" s="154" t="s">
        <v>703</v>
      </c>
      <c r="F109" s="154" t="s">
        <v>703</v>
      </c>
      <c r="G109" s="154" t="s">
        <v>784</v>
      </c>
      <c r="H109" s="155" t="s">
        <v>785</v>
      </c>
      <c r="I109" s="146" t="str">
        <f>HYPERLINK("https://www.youtube.com/watch?v=OCwLwaAQlMA", "https://www.youtube.com/watch?v=OCwLwaAQlMA")</f>
        <v>https://www.youtube.com/watch?v=OCwLwaAQlMA</v>
      </c>
      <c r="J109" s="155" t="s">
        <v>786</v>
      </c>
      <c r="K109" s="208" t="s">
        <v>787</v>
      </c>
      <c r="L109" s="157">
        <v>0.0025</v>
      </c>
      <c r="M109" s="165" t="s">
        <v>788</v>
      </c>
      <c r="N109" s="199" t="s">
        <v>76</v>
      </c>
      <c r="O109" s="151" t="s">
        <v>237</v>
      </c>
      <c r="P109" s="151" t="s">
        <v>78</v>
      </c>
      <c r="Q109" s="151" t="s">
        <v>79</v>
      </c>
      <c r="R109" s="151"/>
      <c r="S109" s="151" t="s">
        <v>79</v>
      </c>
      <c r="T109" s="160" t="s">
        <v>782</v>
      </c>
      <c r="U109" s="161">
        <v>56641.0</v>
      </c>
    </row>
    <row r="110">
      <c r="A110" s="154">
        <v>109.0</v>
      </c>
      <c r="B110" s="154" t="s">
        <v>701</v>
      </c>
      <c r="C110" s="154" t="s">
        <v>701</v>
      </c>
      <c r="D110" s="154" t="s">
        <v>789</v>
      </c>
      <c r="E110" s="154" t="s">
        <v>703</v>
      </c>
      <c r="F110" s="154" t="s">
        <v>703</v>
      </c>
      <c r="G110" s="154" t="s">
        <v>790</v>
      </c>
      <c r="H110" s="167" t="s">
        <v>791</v>
      </c>
      <c r="I110" s="146" t="str">
        <f>HYPERLINK("https://www.youtube.com/watch?v=UKYjhM_c_7s", "https://www.youtube.com/watch?v=UKYjhM_c_7s")</f>
        <v>https://www.youtube.com/watch?v=UKYjhM_c_7s</v>
      </c>
      <c r="J110" s="167" t="s">
        <v>792</v>
      </c>
      <c r="K110" s="209" t="s">
        <v>793</v>
      </c>
      <c r="L110" s="169">
        <v>0.001585648148148148</v>
      </c>
      <c r="M110" s="186" t="s">
        <v>794</v>
      </c>
      <c r="N110" s="197" t="s">
        <v>76</v>
      </c>
      <c r="O110" s="151" t="s">
        <v>237</v>
      </c>
      <c r="P110" s="154" t="s">
        <v>78</v>
      </c>
      <c r="Q110" s="151" t="s">
        <v>79</v>
      </c>
      <c r="R110" s="154"/>
      <c r="S110" s="151" t="s">
        <v>79</v>
      </c>
      <c r="T110" s="171"/>
      <c r="U110" s="161">
        <v>56642.0</v>
      </c>
    </row>
    <row r="111">
      <c r="A111" s="154">
        <v>110.0</v>
      </c>
      <c r="B111" s="154" t="s">
        <v>701</v>
      </c>
      <c r="C111" s="154" t="s">
        <v>701</v>
      </c>
      <c r="D111" s="154" t="s">
        <v>795</v>
      </c>
      <c r="E111" s="154" t="s">
        <v>703</v>
      </c>
      <c r="F111" s="154" t="s">
        <v>703</v>
      </c>
      <c r="G111" s="154" t="s">
        <v>796</v>
      </c>
      <c r="H111" s="155" t="s">
        <v>797</v>
      </c>
      <c r="I111" s="146" t="str">
        <f>HYPERLINK("https://www.youtube.com/watch?v=ZS157czfx4E", "https://www.youtube.com/watch?v=ZS157czfx4E")</f>
        <v>https://www.youtube.com/watch?v=ZS157czfx4E</v>
      </c>
      <c r="J111" s="155" t="s">
        <v>798</v>
      </c>
      <c r="K111" s="208" t="s">
        <v>799</v>
      </c>
      <c r="L111" s="157">
        <v>0.0030208333333333333</v>
      </c>
      <c r="M111" s="184" t="s">
        <v>800</v>
      </c>
      <c r="N111" s="199" t="s">
        <v>76</v>
      </c>
      <c r="O111" s="151" t="s">
        <v>237</v>
      </c>
      <c r="P111" s="151" t="s">
        <v>78</v>
      </c>
      <c r="Q111" s="151" t="s">
        <v>79</v>
      </c>
      <c r="R111" s="151"/>
      <c r="S111" s="151" t="s">
        <v>79</v>
      </c>
      <c r="T111" s="160"/>
      <c r="U111" s="161">
        <v>56643.0</v>
      </c>
    </row>
    <row r="112">
      <c r="A112" s="154">
        <v>111.0</v>
      </c>
      <c r="B112" s="154" t="s">
        <v>701</v>
      </c>
      <c r="C112" s="154" t="s">
        <v>701</v>
      </c>
      <c r="D112" s="154" t="s">
        <v>801</v>
      </c>
      <c r="E112" s="154" t="s">
        <v>703</v>
      </c>
      <c r="F112" s="154" t="s">
        <v>703</v>
      </c>
      <c r="G112" s="154" t="s">
        <v>802</v>
      </c>
      <c r="H112" s="185" t="s">
        <v>803</v>
      </c>
      <c r="I112" s="146" t="str">
        <f>HYPERLINK("https://www.youtube.com/watch?v=9CZfG3r5JBE", "https://www.youtube.com/watch?v=9CZfG3r5JBE")</f>
        <v>https://www.youtube.com/watch?v=9CZfG3r5JBE</v>
      </c>
      <c r="J112" s="167" t="s">
        <v>804</v>
      </c>
      <c r="K112" s="209" t="s">
        <v>805</v>
      </c>
      <c r="L112" s="169">
        <v>0.001724537037037037</v>
      </c>
      <c r="M112" s="186" t="s">
        <v>806</v>
      </c>
      <c r="N112" s="197" t="s">
        <v>76</v>
      </c>
      <c r="O112" s="151" t="s">
        <v>237</v>
      </c>
      <c r="P112" s="154" t="s">
        <v>78</v>
      </c>
      <c r="Q112" s="151" t="s">
        <v>79</v>
      </c>
      <c r="R112" s="154"/>
      <c r="S112" s="151" t="s">
        <v>79</v>
      </c>
      <c r="T112" s="171"/>
      <c r="U112" s="161">
        <v>56644.0</v>
      </c>
    </row>
    <row r="113">
      <c r="A113" s="154">
        <v>112.0</v>
      </c>
      <c r="B113" s="154" t="s">
        <v>701</v>
      </c>
      <c r="C113" s="154" t="s">
        <v>701</v>
      </c>
      <c r="D113" s="154" t="s">
        <v>807</v>
      </c>
      <c r="E113" s="154" t="s">
        <v>703</v>
      </c>
      <c r="F113" s="154" t="s">
        <v>703</v>
      </c>
      <c r="G113" s="154" t="s">
        <v>808</v>
      </c>
      <c r="H113" s="155" t="s">
        <v>809</v>
      </c>
      <c r="I113" s="146" t="str">
        <f>HYPERLINK("https://www.youtube.com/watch?v=anlOhNHlqwg", "https://www.youtube.com/watch?v=anlOhNHlqwg")</f>
        <v>https://www.youtube.com/watch?v=anlOhNHlqwg</v>
      </c>
      <c r="J113" s="155" t="s">
        <v>810</v>
      </c>
      <c r="K113" s="208" t="s">
        <v>811</v>
      </c>
      <c r="L113" s="157">
        <v>0.0033449074074074076</v>
      </c>
      <c r="M113" s="184" t="s">
        <v>812</v>
      </c>
      <c r="N113" s="199" t="s">
        <v>76</v>
      </c>
      <c r="O113" s="151" t="s">
        <v>237</v>
      </c>
      <c r="P113" s="151" t="s">
        <v>78</v>
      </c>
      <c r="Q113" s="151" t="s">
        <v>79</v>
      </c>
      <c r="R113" s="151"/>
      <c r="S113" s="151" t="s">
        <v>79</v>
      </c>
      <c r="T113" s="160"/>
      <c r="U113" s="161">
        <v>56647.0</v>
      </c>
    </row>
    <row r="114">
      <c r="A114" s="172">
        <v>113.0</v>
      </c>
      <c r="B114" s="172" t="s">
        <v>701</v>
      </c>
      <c r="C114" s="172" t="s">
        <v>701</v>
      </c>
      <c r="D114" s="172" t="s">
        <v>813</v>
      </c>
      <c r="E114" s="172" t="s">
        <v>703</v>
      </c>
      <c r="F114" s="172" t="s">
        <v>703</v>
      </c>
      <c r="G114" s="172" t="s">
        <v>814</v>
      </c>
      <c r="H114" s="173" t="s">
        <v>815</v>
      </c>
      <c r="I114" s="146" t="str">
        <f>HYPERLINK("https://www.youtube.com/watch?v=cTveNRjWQYo", "https://www.youtube.com/watch?v=cTveNRjWQYo")</f>
        <v>https://www.youtube.com/watch?v=cTveNRjWQYo</v>
      </c>
      <c r="J114" s="173" t="s">
        <v>816</v>
      </c>
      <c r="K114" s="217" t="s">
        <v>817</v>
      </c>
      <c r="L114" s="175">
        <v>0.0025578703703703705</v>
      </c>
      <c r="M114" s="218" t="s">
        <v>818</v>
      </c>
      <c r="N114" s="219" t="s">
        <v>76</v>
      </c>
      <c r="O114" s="151" t="s">
        <v>237</v>
      </c>
      <c r="P114" s="151" t="s">
        <v>78</v>
      </c>
      <c r="Q114" s="151" t="s">
        <v>79</v>
      </c>
      <c r="R114" s="151"/>
      <c r="S114" s="151" t="s">
        <v>79</v>
      </c>
      <c r="T114" s="220"/>
      <c r="U114" s="180">
        <v>56648.0</v>
      </c>
    </row>
    <row r="115">
      <c r="A115" s="144">
        <v>114.0</v>
      </c>
      <c r="B115" s="144" t="s">
        <v>819</v>
      </c>
      <c r="C115" s="144" t="s">
        <v>819</v>
      </c>
      <c r="D115" s="144" t="s">
        <v>820</v>
      </c>
      <c r="E115" s="144" t="s">
        <v>821</v>
      </c>
      <c r="F115" s="144" t="s">
        <v>821</v>
      </c>
      <c r="G115" s="144" t="s">
        <v>822</v>
      </c>
      <c r="H115" s="145" t="s">
        <v>823</v>
      </c>
      <c r="I115" s="146" t="str">
        <f t="shared" ref="I115:I116" si="2">HYPERLINK("https://www.youtube.com/watch?v=vcn2ruTOwFo", "https://www.youtube.com/watch?v=vcn2ruTOwFo")</f>
        <v>https://www.youtube.com/watch?v=vcn2ruTOwFo</v>
      </c>
      <c r="J115" s="145" t="s">
        <v>824</v>
      </c>
      <c r="K115" s="147" t="s">
        <v>825</v>
      </c>
      <c r="L115" s="148">
        <v>0.00568287037037037</v>
      </c>
      <c r="M115" s="222" t="s">
        <v>826</v>
      </c>
      <c r="N115" s="150" t="s">
        <v>76</v>
      </c>
      <c r="O115" s="151" t="s">
        <v>237</v>
      </c>
      <c r="P115" s="151" t="s">
        <v>78</v>
      </c>
      <c r="Q115" s="151" t="s">
        <v>79</v>
      </c>
      <c r="R115" s="151"/>
      <c r="S115" s="151" t="s">
        <v>79</v>
      </c>
      <c r="T115" s="152"/>
      <c r="U115" s="153">
        <v>56653.0</v>
      </c>
    </row>
    <row r="116">
      <c r="A116" s="154">
        <v>115.0</v>
      </c>
      <c r="B116" s="154" t="s">
        <v>819</v>
      </c>
      <c r="C116" s="154" t="s">
        <v>819</v>
      </c>
      <c r="D116" s="154" t="s">
        <v>827</v>
      </c>
      <c r="E116" s="154" t="s">
        <v>821</v>
      </c>
      <c r="F116" s="154" t="s">
        <v>821</v>
      </c>
      <c r="G116" s="154" t="s">
        <v>828</v>
      </c>
      <c r="H116" s="155" t="s">
        <v>823</v>
      </c>
      <c r="I116" s="146" t="str">
        <f t="shared" si="2"/>
        <v>https://www.youtube.com/watch?v=vcn2ruTOwFo</v>
      </c>
      <c r="J116" s="155" t="s">
        <v>829</v>
      </c>
      <c r="K116" s="156" t="s">
        <v>830</v>
      </c>
      <c r="L116" s="157">
        <v>0.0024652777777777776</v>
      </c>
      <c r="M116" s="223" t="s">
        <v>831</v>
      </c>
      <c r="N116" s="159" t="s">
        <v>76</v>
      </c>
      <c r="O116" s="151" t="s">
        <v>237</v>
      </c>
      <c r="P116" s="151" t="s">
        <v>78</v>
      </c>
      <c r="Q116" s="151" t="s">
        <v>79</v>
      </c>
      <c r="R116" s="151"/>
      <c r="S116" s="151" t="s">
        <v>79</v>
      </c>
      <c r="T116" s="160" t="s">
        <v>782</v>
      </c>
      <c r="U116" s="161">
        <v>56654.0</v>
      </c>
    </row>
    <row r="117">
      <c r="A117" s="154">
        <v>116.0</v>
      </c>
      <c r="B117" s="154" t="s">
        <v>819</v>
      </c>
      <c r="C117" s="154" t="s">
        <v>819</v>
      </c>
      <c r="D117" s="154" t="s">
        <v>832</v>
      </c>
      <c r="E117" s="154" t="s">
        <v>821</v>
      </c>
      <c r="F117" s="154" t="s">
        <v>821</v>
      </c>
      <c r="G117" s="154" t="s">
        <v>833</v>
      </c>
      <c r="H117" s="155" t="s">
        <v>834</v>
      </c>
      <c r="I117" s="146" t="str">
        <f>HYPERLINK("https://www.youtube.com/watch?v=mIStB5X4U8M", "https://www.youtube.com/watch?v=mIStB5X4U8M")</f>
        <v>https://www.youtube.com/watch?v=mIStB5X4U8M</v>
      </c>
      <c r="J117" s="155" t="s">
        <v>835</v>
      </c>
      <c r="K117" s="156" t="s">
        <v>836</v>
      </c>
      <c r="L117" s="157">
        <v>0.006608796296296297</v>
      </c>
      <c r="M117" s="223" t="s">
        <v>837</v>
      </c>
      <c r="N117" s="159" t="s">
        <v>76</v>
      </c>
      <c r="O117" s="151" t="s">
        <v>237</v>
      </c>
      <c r="P117" s="151" t="s">
        <v>78</v>
      </c>
      <c r="Q117" s="151" t="s">
        <v>79</v>
      </c>
      <c r="R117" s="151"/>
      <c r="S117" s="151" t="s">
        <v>79</v>
      </c>
      <c r="T117" s="160"/>
      <c r="U117" s="161">
        <v>56660.0</v>
      </c>
    </row>
    <row r="118">
      <c r="A118" s="154">
        <v>117.0</v>
      </c>
      <c r="B118" s="154" t="s">
        <v>819</v>
      </c>
      <c r="C118" s="154" t="s">
        <v>819</v>
      </c>
      <c r="D118" s="154" t="s">
        <v>838</v>
      </c>
      <c r="E118" s="154" t="s">
        <v>821</v>
      </c>
      <c r="F118" s="154" t="s">
        <v>821</v>
      </c>
      <c r="G118" s="154" t="s">
        <v>839</v>
      </c>
      <c r="H118" s="155" t="s">
        <v>840</v>
      </c>
      <c r="I118" s="146" t="str">
        <f>HYPERLINK("https://www.youtube.com/watch?v=3h4UK62Qrbo", "https://www.youtube.com/watch?v=3h4UK62Qrbo")</f>
        <v>https://www.youtube.com/watch?v=3h4UK62Qrbo</v>
      </c>
      <c r="J118" s="155" t="s">
        <v>841</v>
      </c>
      <c r="K118" s="156" t="s">
        <v>842</v>
      </c>
      <c r="L118" s="157">
        <v>0.0022569444444444442</v>
      </c>
      <c r="M118" s="224" t="s">
        <v>843</v>
      </c>
      <c r="N118" s="159" t="s">
        <v>76</v>
      </c>
      <c r="O118" s="151" t="s">
        <v>237</v>
      </c>
      <c r="P118" s="151" t="s">
        <v>78</v>
      </c>
      <c r="Q118" s="151" t="s">
        <v>79</v>
      </c>
      <c r="R118" s="151"/>
      <c r="S118" s="151" t="s">
        <v>79</v>
      </c>
      <c r="T118" s="160"/>
      <c r="U118" s="161">
        <v>56661.0</v>
      </c>
    </row>
    <row r="119">
      <c r="A119" s="154">
        <v>118.0</v>
      </c>
      <c r="B119" s="154" t="s">
        <v>819</v>
      </c>
      <c r="C119" s="154" t="s">
        <v>819</v>
      </c>
      <c r="D119" s="154" t="s">
        <v>844</v>
      </c>
      <c r="E119" s="154" t="s">
        <v>821</v>
      </c>
      <c r="F119" s="154" t="s">
        <v>821</v>
      </c>
      <c r="G119" s="154" t="s">
        <v>845</v>
      </c>
      <c r="H119" s="155" t="s">
        <v>846</v>
      </c>
      <c r="I119" s="146" t="str">
        <f>HYPERLINK("https://www.youtube.com/watch?v=S7CLLRHe8ik", "https://www.youtube.com/watch?v=S7CLLRHe8ik")</f>
        <v>https://www.youtube.com/watch?v=S7CLLRHe8ik</v>
      </c>
      <c r="J119" s="155" t="s">
        <v>847</v>
      </c>
      <c r="K119" s="156" t="s">
        <v>848</v>
      </c>
      <c r="L119" s="157">
        <v>0.0036226851851851854</v>
      </c>
      <c r="M119" s="224" t="s">
        <v>849</v>
      </c>
      <c r="N119" s="159" t="s">
        <v>76</v>
      </c>
      <c r="O119" s="151" t="s">
        <v>237</v>
      </c>
      <c r="P119" s="151" t="s">
        <v>78</v>
      </c>
      <c r="Q119" s="151" t="s">
        <v>79</v>
      </c>
      <c r="R119" s="151"/>
      <c r="S119" s="151" t="s">
        <v>79</v>
      </c>
      <c r="T119" s="160"/>
      <c r="U119" s="161">
        <v>56667.0</v>
      </c>
    </row>
    <row r="120">
      <c r="A120" s="154">
        <v>119.0</v>
      </c>
      <c r="B120" s="154" t="s">
        <v>819</v>
      </c>
      <c r="C120" s="154" t="s">
        <v>819</v>
      </c>
      <c r="D120" s="154" t="s">
        <v>850</v>
      </c>
      <c r="E120" s="154" t="s">
        <v>821</v>
      </c>
      <c r="F120" s="154" t="s">
        <v>821</v>
      </c>
      <c r="G120" s="154" t="s">
        <v>851</v>
      </c>
      <c r="H120" s="155" t="s">
        <v>852</v>
      </c>
      <c r="I120" s="146" t="str">
        <f>HYPERLINK("https://www.youtube.com/watch?v=IW2XfKCVCSE", "https://www.youtube.com/watch?v=IW2XfKCVCSE")</f>
        <v>https://www.youtube.com/watch?v=IW2XfKCVCSE</v>
      </c>
      <c r="J120" s="155" t="s">
        <v>853</v>
      </c>
      <c r="K120" s="156" t="s">
        <v>854</v>
      </c>
      <c r="L120" s="157">
        <v>0.002905092592592593</v>
      </c>
      <c r="M120" s="224" t="s">
        <v>855</v>
      </c>
      <c r="N120" s="159" t="s">
        <v>76</v>
      </c>
      <c r="O120" s="151" t="s">
        <v>237</v>
      </c>
      <c r="P120" s="151" t="s">
        <v>78</v>
      </c>
      <c r="Q120" s="151" t="s">
        <v>79</v>
      </c>
      <c r="R120" s="151"/>
      <c r="S120" s="151" t="s">
        <v>79</v>
      </c>
      <c r="T120" s="160"/>
      <c r="U120" s="161">
        <v>56669.0</v>
      </c>
    </row>
    <row r="121">
      <c r="A121" s="154">
        <v>120.0</v>
      </c>
      <c r="B121" s="154" t="s">
        <v>819</v>
      </c>
      <c r="C121" s="154" t="s">
        <v>819</v>
      </c>
      <c r="D121" s="154" t="s">
        <v>856</v>
      </c>
      <c r="E121" s="154" t="s">
        <v>821</v>
      </c>
      <c r="F121" s="154" t="s">
        <v>821</v>
      </c>
      <c r="G121" s="154" t="s">
        <v>857</v>
      </c>
      <c r="H121" s="167" t="s">
        <v>858</v>
      </c>
      <c r="I121" s="146" t="str">
        <f>HYPERLINK("https://www.youtube.com/watch?v=mFftY8Y_pyY", "https://www.youtube.com/watch?v=mFftY8Y_pyY")</f>
        <v>https://www.youtube.com/watch?v=mFftY8Y_pyY</v>
      </c>
      <c r="J121" s="167" t="s">
        <v>859</v>
      </c>
      <c r="K121" s="168" t="s">
        <v>860</v>
      </c>
      <c r="L121" s="169">
        <v>0.0038541666666666668</v>
      </c>
      <c r="M121" s="225" t="s">
        <v>861</v>
      </c>
      <c r="N121" s="170" t="s">
        <v>76</v>
      </c>
      <c r="O121" s="151" t="s">
        <v>237</v>
      </c>
      <c r="P121" s="154" t="s">
        <v>78</v>
      </c>
      <c r="Q121" s="151" t="s">
        <v>79</v>
      </c>
      <c r="R121" s="154"/>
      <c r="S121" s="151" t="s">
        <v>79</v>
      </c>
      <c r="T121" s="171"/>
      <c r="U121" s="161">
        <v>56670.0</v>
      </c>
    </row>
    <row r="122">
      <c r="A122" s="154">
        <v>121.0</v>
      </c>
      <c r="B122" s="154" t="s">
        <v>819</v>
      </c>
      <c r="C122" s="154" t="s">
        <v>819</v>
      </c>
      <c r="D122" s="154" t="s">
        <v>862</v>
      </c>
      <c r="E122" s="154" t="s">
        <v>821</v>
      </c>
      <c r="F122" s="154" t="s">
        <v>821</v>
      </c>
      <c r="G122" s="154" t="s">
        <v>863</v>
      </c>
      <c r="H122" s="155" t="s">
        <v>864</v>
      </c>
      <c r="I122" s="146" t="str">
        <f>HYPERLINK("https://www.youtube.com/watch?v=egf7bSeo4P4", "https://www.youtube.com/watch?v=egf7bSeo4P4")</f>
        <v>https://www.youtube.com/watch?v=egf7bSeo4P4</v>
      </c>
      <c r="J122" s="155" t="s">
        <v>865</v>
      </c>
      <c r="K122" s="156" t="s">
        <v>866</v>
      </c>
      <c r="L122" s="157">
        <v>0.007488425925925926</v>
      </c>
      <c r="M122" s="224" t="s">
        <v>867</v>
      </c>
      <c r="N122" s="159" t="s">
        <v>76</v>
      </c>
      <c r="O122" s="151" t="s">
        <v>237</v>
      </c>
      <c r="P122" s="151" t="s">
        <v>78</v>
      </c>
      <c r="Q122" s="151" t="s">
        <v>79</v>
      </c>
      <c r="R122" s="151"/>
      <c r="S122" s="151" t="s">
        <v>79</v>
      </c>
      <c r="T122" s="160"/>
      <c r="U122" s="161">
        <v>142.0</v>
      </c>
    </row>
    <row r="123">
      <c r="A123" s="154">
        <v>122.0</v>
      </c>
      <c r="B123" s="154" t="s">
        <v>819</v>
      </c>
      <c r="C123" s="154" t="s">
        <v>819</v>
      </c>
      <c r="D123" s="154" t="s">
        <v>868</v>
      </c>
      <c r="E123" s="154" t="s">
        <v>821</v>
      </c>
      <c r="F123" s="154" t="s">
        <v>821</v>
      </c>
      <c r="G123" s="154" t="s">
        <v>869</v>
      </c>
      <c r="H123" s="155" t="s">
        <v>870</v>
      </c>
      <c r="I123" s="146" t="str">
        <f>HYPERLINK("https://www.youtube.com/watch?v=CR3K9muZJlk", "https://www.youtube.com/watch?v=CR3K9muZJlk")</f>
        <v>https://www.youtube.com/watch?v=CR3K9muZJlk</v>
      </c>
      <c r="J123" s="155" t="s">
        <v>871</v>
      </c>
      <c r="K123" s="156" t="s">
        <v>872</v>
      </c>
      <c r="L123" s="157">
        <v>0.004849537037037037</v>
      </c>
      <c r="M123" s="224" t="s">
        <v>873</v>
      </c>
      <c r="N123" s="159" t="s">
        <v>76</v>
      </c>
      <c r="O123" s="151" t="s">
        <v>237</v>
      </c>
      <c r="P123" s="151" t="s">
        <v>78</v>
      </c>
      <c r="Q123" s="151" t="s">
        <v>79</v>
      </c>
      <c r="R123" s="151"/>
      <c r="S123" s="151" t="s">
        <v>79</v>
      </c>
      <c r="T123" s="160"/>
      <c r="U123" s="161">
        <v>143.0</v>
      </c>
    </row>
    <row r="124">
      <c r="A124" s="154">
        <v>123.0</v>
      </c>
      <c r="B124" s="154" t="s">
        <v>819</v>
      </c>
      <c r="C124" s="154" t="s">
        <v>819</v>
      </c>
      <c r="D124" s="154" t="s">
        <v>874</v>
      </c>
      <c r="E124" s="154" t="s">
        <v>821</v>
      </c>
      <c r="F124" s="154" t="s">
        <v>821</v>
      </c>
      <c r="G124" s="154" t="s">
        <v>875</v>
      </c>
      <c r="H124" s="155" t="s">
        <v>876</v>
      </c>
      <c r="I124" s="146" t="str">
        <f>HYPERLINK("https://www.youtube.com/watch?v=2G_Jr_XpnY4", "https://www.youtube.com/watch?v=2G_Jr_XpnY4")</f>
        <v>https://www.youtube.com/watch?v=2G_Jr_XpnY4</v>
      </c>
      <c r="J124" s="155" t="s">
        <v>877</v>
      </c>
      <c r="K124" s="156" t="s">
        <v>878</v>
      </c>
      <c r="L124" s="157">
        <v>0.006006944444444444</v>
      </c>
      <c r="M124" s="224" t="s">
        <v>879</v>
      </c>
      <c r="N124" s="159" t="s">
        <v>76</v>
      </c>
      <c r="O124" s="151" t="s">
        <v>237</v>
      </c>
      <c r="P124" s="151" t="s">
        <v>78</v>
      </c>
      <c r="Q124" s="151" t="s">
        <v>79</v>
      </c>
      <c r="R124" s="151">
        <f>COUNTA(T2:T1000)</f>
        <v>103</v>
      </c>
      <c r="S124" s="151" t="s">
        <v>79</v>
      </c>
      <c r="T124" s="160"/>
      <c r="U124" s="161">
        <v>5737.0</v>
      </c>
    </row>
    <row r="125">
      <c r="A125" s="154">
        <v>124.0</v>
      </c>
      <c r="B125" s="154" t="s">
        <v>819</v>
      </c>
      <c r="C125" s="154" t="s">
        <v>819</v>
      </c>
      <c r="D125" s="154" t="s">
        <v>880</v>
      </c>
      <c r="E125" s="154" t="s">
        <v>821</v>
      </c>
      <c r="F125" s="154" t="s">
        <v>821</v>
      </c>
      <c r="G125" s="154" t="s">
        <v>881</v>
      </c>
      <c r="H125" s="155" t="s">
        <v>882</v>
      </c>
      <c r="I125" s="146" t="str">
        <f>HYPERLINK("https://www.youtube.com/watch?v=ZKKDTfHcsG0", "https://www.youtube.com/watch?v=ZKKDTfHcsG0")</f>
        <v>https://www.youtube.com/watch?v=ZKKDTfHcsG0</v>
      </c>
      <c r="J125" s="155" t="s">
        <v>883</v>
      </c>
      <c r="K125" s="156" t="s">
        <v>884</v>
      </c>
      <c r="L125" s="157">
        <v>0.003912037037037037</v>
      </c>
      <c r="M125" s="224" t="s">
        <v>885</v>
      </c>
      <c r="N125" s="159" t="s">
        <v>76</v>
      </c>
      <c r="O125" s="151" t="s">
        <v>237</v>
      </c>
      <c r="P125" s="151" t="s">
        <v>78</v>
      </c>
      <c r="Q125" s="151" t="s">
        <v>79</v>
      </c>
      <c r="S125" s="151" t="s">
        <v>79</v>
      </c>
      <c r="T125" s="160"/>
      <c r="U125" s="161">
        <v>5742.0</v>
      </c>
    </row>
    <row r="126">
      <c r="A126" s="154">
        <v>125.0</v>
      </c>
      <c r="B126" s="154" t="s">
        <v>819</v>
      </c>
      <c r="C126" s="154" t="s">
        <v>819</v>
      </c>
      <c r="D126" s="154" t="s">
        <v>886</v>
      </c>
      <c r="E126" s="154" t="s">
        <v>821</v>
      </c>
      <c r="F126" s="154" t="s">
        <v>821</v>
      </c>
      <c r="G126" s="154" t="s">
        <v>887</v>
      </c>
      <c r="H126" s="155" t="s">
        <v>888</v>
      </c>
      <c r="I126" s="146" t="str">
        <f>HYPERLINK("https://www.youtube.com/watch?v=zWcfVC-oCNw", "https://www.youtube.com/watch?v=zWcfVC-oCNw")</f>
        <v>https://www.youtube.com/watch?v=zWcfVC-oCNw</v>
      </c>
      <c r="J126" s="155" t="s">
        <v>889</v>
      </c>
      <c r="K126" s="156" t="s">
        <v>890</v>
      </c>
      <c r="L126" s="157">
        <v>0.004895833333333334</v>
      </c>
      <c r="M126" s="224" t="s">
        <v>891</v>
      </c>
      <c r="N126" s="159" t="s">
        <v>76</v>
      </c>
      <c r="O126" s="151" t="s">
        <v>237</v>
      </c>
      <c r="P126" s="151" t="s">
        <v>78</v>
      </c>
      <c r="Q126" s="151" t="s">
        <v>79</v>
      </c>
      <c r="R126" s="151"/>
      <c r="S126" s="151" t="s">
        <v>79</v>
      </c>
      <c r="T126" s="160"/>
      <c r="U126" s="161">
        <v>5746.0</v>
      </c>
    </row>
    <row r="127">
      <c r="A127" s="154">
        <v>126.0</v>
      </c>
      <c r="B127" s="154" t="s">
        <v>819</v>
      </c>
      <c r="C127" s="154" t="s">
        <v>819</v>
      </c>
      <c r="D127" s="154" t="s">
        <v>892</v>
      </c>
      <c r="E127" s="154" t="s">
        <v>821</v>
      </c>
      <c r="F127" s="154" t="s">
        <v>821</v>
      </c>
      <c r="G127" s="154" t="s">
        <v>893</v>
      </c>
      <c r="H127" s="155" t="s">
        <v>894</v>
      </c>
      <c r="I127" s="146" t="str">
        <f>HYPERLINK("https://www.youtube.com/watch?v=RzMyn2aPW3E", "https://www.youtube.com/watch?v=RzMyn2aPW3E")</f>
        <v>https://www.youtube.com/watch?v=RzMyn2aPW3E</v>
      </c>
      <c r="J127" s="155" t="s">
        <v>895</v>
      </c>
      <c r="K127" s="156" t="s">
        <v>896</v>
      </c>
      <c r="L127" s="157">
        <v>0.007534722222222222</v>
      </c>
      <c r="M127" s="223" t="s">
        <v>897</v>
      </c>
      <c r="N127" s="159" t="s">
        <v>76</v>
      </c>
      <c r="O127" s="151" t="s">
        <v>237</v>
      </c>
      <c r="P127" s="151" t="s">
        <v>78</v>
      </c>
      <c r="Q127" s="151" t="s">
        <v>79</v>
      </c>
      <c r="R127" s="151"/>
      <c r="S127" s="151" t="s">
        <v>79</v>
      </c>
      <c r="T127" s="160"/>
      <c r="U127" s="161">
        <v>5749.0</v>
      </c>
    </row>
    <row r="128">
      <c r="A128" s="154">
        <v>127.0</v>
      </c>
      <c r="B128" s="154" t="s">
        <v>819</v>
      </c>
      <c r="C128" s="154" t="s">
        <v>819</v>
      </c>
      <c r="D128" s="154" t="s">
        <v>898</v>
      </c>
      <c r="E128" s="154" t="s">
        <v>821</v>
      </c>
      <c r="F128" s="154" t="s">
        <v>821</v>
      </c>
      <c r="G128" s="154" t="s">
        <v>899</v>
      </c>
      <c r="H128" s="155" t="s">
        <v>900</v>
      </c>
      <c r="I128" s="146" t="str">
        <f>HYPERLINK("https://www.youtube.com/watch?v=-SoGH3x3xvc", "https://www.youtube.com/watch?v=-SoGH3x3xvc")</f>
        <v>https://www.youtube.com/watch?v=-SoGH3x3xvc</v>
      </c>
      <c r="J128" s="155" t="s">
        <v>901</v>
      </c>
      <c r="K128" s="156" t="s">
        <v>902</v>
      </c>
      <c r="L128" s="157">
        <v>0.00431712962962963</v>
      </c>
      <c r="M128" s="223" t="s">
        <v>903</v>
      </c>
      <c r="N128" s="159" t="s">
        <v>76</v>
      </c>
      <c r="O128" s="151" t="s">
        <v>237</v>
      </c>
      <c r="P128" s="151" t="s">
        <v>78</v>
      </c>
      <c r="Q128" s="151" t="s">
        <v>79</v>
      </c>
      <c r="R128" s="151"/>
      <c r="S128" s="151" t="s">
        <v>79</v>
      </c>
      <c r="T128" s="160"/>
      <c r="U128" s="161">
        <v>5750.0</v>
      </c>
    </row>
    <row r="129">
      <c r="A129" s="154">
        <v>128.0</v>
      </c>
      <c r="B129" s="154" t="s">
        <v>819</v>
      </c>
      <c r="C129" s="154" t="s">
        <v>819</v>
      </c>
      <c r="D129" s="154" t="s">
        <v>904</v>
      </c>
      <c r="E129" s="154" t="s">
        <v>821</v>
      </c>
      <c r="F129" s="154" t="s">
        <v>821</v>
      </c>
      <c r="G129" s="154" t="s">
        <v>905</v>
      </c>
      <c r="H129" s="155" t="s">
        <v>906</v>
      </c>
      <c r="I129" s="146" t="str">
        <f>HYPERLINK("https://www.youtube.com/watch?v=Qyf93f4oxKI", "https://www.youtube.com/watch?v=Qyf93f4oxKI")</f>
        <v>https://www.youtube.com/watch?v=Qyf93f4oxKI</v>
      </c>
      <c r="J129" s="155" t="s">
        <v>907</v>
      </c>
      <c r="K129" s="156" t="s">
        <v>908</v>
      </c>
      <c r="L129" s="157">
        <v>0.004178240740740741</v>
      </c>
      <c r="M129" s="224" t="s">
        <v>909</v>
      </c>
      <c r="N129" s="159" t="s">
        <v>76</v>
      </c>
      <c r="O129" s="151" t="s">
        <v>237</v>
      </c>
      <c r="P129" s="151" t="s">
        <v>78</v>
      </c>
      <c r="Q129" s="151" t="s">
        <v>79</v>
      </c>
      <c r="R129" s="151"/>
      <c r="S129" s="151" t="s">
        <v>79</v>
      </c>
      <c r="T129" s="160"/>
      <c r="U129" s="161">
        <v>5751.0</v>
      </c>
    </row>
    <row r="130">
      <c r="A130" s="154">
        <v>129.0</v>
      </c>
      <c r="B130" s="154" t="s">
        <v>819</v>
      </c>
      <c r="C130" s="154" t="s">
        <v>819</v>
      </c>
      <c r="D130" s="154" t="s">
        <v>910</v>
      </c>
      <c r="E130" s="154" t="s">
        <v>821</v>
      </c>
      <c r="F130" s="154" t="s">
        <v>821</v>
      </c>
      <c r="G130" s="154" t="s">
        <v>911</v>
      </c>
      <c r="H130" s="155" t="s">
        <v>912</v>
      </c>
      <c r="I130" s="146" t="str">
        <f>HYPERLINK("https://www.youtube.com/watch?v=YmUlw3LZhyA", "https://www.youtube.com/watch?v=YmUlw3LZhyA")</f>
        <v>https://www.youtube.com/watch?v=YmUlw3LZhyA</v>
      </c>
      <c r="J130" s="155" t="s">
        <v>913</v>
      </c>
      <c r="K130" s="156" t="s">
        <v>914</v>
      </c>
      <c r="L130" s="157">
        <v>0.0069560185185185185</v>
      </c>
      <c r="M130" s="224" t="s">
        <v>915</v>
      </c>
      <c r="N130" s="159" t="s">
        <v>76</v>
      </c>
      <c r="O130" s="151" t="s">
        <v>237</v>
      </c>
      <c r="P130" s="151" t="s">
        <v>78</v>
      </c>
      <c r="Q130" s="151" t="s">
        <v>79</v>
      </c>
      <c r="R130" s="151"/>
      <c r="S130" s="151" t="s">
        <v>79</v>
      </c>
      <c r="T130" s="160" t="s">
        <v>782</v>
      </c>
      <c r="U130" s="161">
        <v>5753.0</v>
      </c>
    </row>
    <row r="131">
      <c r="A131" s="154">
        <v>130.0</v>
      </c>
      <c r="B131" s="154" t="s">
        <v>819</v>
      </c>
      <c r="C131" s="154" t="s">
        <v>819</v>
      </c>
      <c r="D131" s="154" t="s">
        <v>916</v>
      </c>
      <c r="E131" s="154" t="s">
        <v>821</v>
      </c>
      <c r="F131" s="154" t="s">
        <v>821</v>
      </c>
      <c r="G131" s="154" t="s">
        <v>917</v>
      </c>
      <c r="H131" s="155" t="s">
        <v>918</v>
      </c>
      <c r="I131" s="146" t="str">
        <f>HYPERLINK("https://www.youtube.com/watch?v=jFd-6EPfnec", "https://www.youtube.com/watch?v=jFd-6EPfnec")</f>
        <v>https://www.youtube.com/watch?v=jFd-6EPfnec</v>
      </c>
      <c r="J131" s="155" t="s">
        <v>919</v>
      </c>
      <c r="K131" s="156" t="s">
        <v>920</v>
      </c>
      <c r="L131" s="157">
        <v>0.005474537037037037</v>
      </c>
      <c r="M131" s="224" t="s">
        <v>921</v>
      </c>
      <c r="N131" s="159" t="s">
        <v>76</v>
      </c>
      <c r="O131" s="151" t="s">
        <v>237</v>
      </c>
      <c r="P131" s="151" t="s">
        <v>78</v>
      </c>
      <c r="Q131" s="151" t="s">
        <v>79</v>
      </c>
      <c r="R131" s="151"/>
      <c r="S131" s="151" t="s">
        <v>79</v>
      </c>
      <c r="T131" s="160"/>
      <c r="U131" s="161">
        <v>5754.0</v>
      </c>
    </row>
    <row r="132">
      <c r="A132" s="172">
        <v>131.0</v>
      </c>
      <c r="B132" s="172" t="s">
        <v>819</v>
      </c>
      <c r="C132" s="172" t="s">
        <v>819</v>
      </c>
      <c r="D132" s="172" t="s">
        <v>922</v>
      </c>
      <c r="E132" s="172" t="s">
        <v>821</v>
      </c>
      <c r="F132" s="172" t="s">
        <v>821</v>
      </c>
      <c r="G132" s="172" t="s">
        <v>923</v>
      </c>
      <c r="H132" s="173" t="s">
        <v>924</v>
      </c>
      <c r="I132" s="146" t="str">
        <f>HYPERLINK("https://www.youtube.com/watch?v=1Vb8t7Y-pI0", "https://www.youtube.com/watch?v=1Vb8t7Y-pI0")</f>
        <v>https://www.youtube.com/watch?v=1Vb8t7Y-pI0</v>
      </c>
      <c r="J132" s="173" t="s">
        <v>925</v>
      </c>
      <c r="K132" s="174" t="s">
        <v>926</v>
      </c>
      <c r="L132" s="175">
        <v>0.005497685185185185</v>
      </c>
      <c r="M132" s="226" t="s">
        <v>927</v>
      </c>
      <c r="N132" s="177" t="s">
        <v>76</v>
      </c>
      <c r="O132" s="151" t="s">
        <v>237</v>
      </c>
      <c r="P132" s="151" t="s">
        <v>78</v>
      </c>
      <c r="Q132" s="151" t="s">
        <v>79</v>
      </c>
      <c r="R132" s="151"/>
      <c r="S132" s="151" t="s">
        <v>79</v>
      </c>
      <c r="T132" s="160" t="s">
        <v>716</v>
      </c>
      <c r="U132" s="180">
        <v>5756.0</v>
      </c>
    </row>
    <row r="133">
      <c r="A133" s="144">
        <v>132.0</v>
      </c>
      <c r="B133" s="144" t="s">
        <v>928</v>
      </c>
      <c r="C133" s="144" t="s">
        <v>929</v>
      </c>
      <c r="D133" s="144" t="s">
        <v>930</v>
      </c>
      <c r="E133" s="144" t="s">
        <v>931</v>
      </c>
      <c r="F133" s="144" t="s">
        <v>931</v>
      </c>
      <c r="G133" s="144" t="s">
        <v>932</v>
      </c>
      <c r="H133" s="145" t="s">
        <v>933</v>
      </c>
      <c r="I133" s="146" t="str">
        <f>HYPERLINK("https://www.youtube.com/watch?v=XZRQhkii0h0", "https://www.youtube.com/watch?v=XZRQhkii0h0")</f>
        <v>https://www.youtube.com/watch?v=XZRQhkii0h0</v>
      </c>
      <c r="J133" s="145" t="s">
        <v>934</v>
      </c>
      <c r="K133" s="147" t="s">
        <v>935</v>
      </c>
      <c r="L133" s="148">
        <v>0.003923611111111111</v>
      </c>
      <c r="M133" s="227" t="s">
        <v>936</v>
      </c>
      <c r="N133" s="150" t="s">
        <v>76</v>
      </c>
      <c r="O133" s="151" t="s">
        <v>237</v>
      </c>
      <c r="P133" s="151" t="s">
        <v>78</v>
      </c>
      <c r="Q133" s="151" t="s">
        <v>79</v>
      </c>
      <c r="R133" s="151"/>
      <c r="S133" s="151" t="s">
        <v>79</v>
      </c>
      <c r="T133" s="152"/>
      <c r="U133" s="153">
        <v>56751.0</v>
      </c>
    </row>
    <row r="134">
      <c r="A134" s="154">
        <v>133.0</v>
      </c>
      <c r="B134" s="154" t="s">
        <v>928</v>
      </c>
      <c r="C134" s="154" t="s">
        <v>929</v>
      </c>
      <c r="D134" s="154" t="s">
        <v>937</v>
      </c>
      <c r="E134" s="154" t="s">
        <v>931</v>
      </c>
      <c r="F134" s="154" t="s">
        <v>931</v>
      </c>
      <c r="G134" s="154" t="s">
        <v>938</v>
      </c>
      <c r="H134" s="155" t="s">
        <v>939</v>
      </c>
      <c r="I134" s="146" t="str">
        <f>HYPERLINK("https://www.youtube.com/watch?v=TWv6f7rwjF4", "https://www.youtube.com/watch?v=TWv6f7rwjF4")</f>
        <v>https://www.youtube.com/watch?v=TWv6f7rwjF4</v>
      </c>
      <c r="J134" s="155" t="s">
        <v>940</v>
      </c>
      <c r="K134" s="156" t="s">
        <v>941</v>
      </c>
      <c r="L134" s="157">
        <v>0.004479166666666667</v>
      </c>
      <c r="M134" s="224" t="s">
        <v>942</v>
      </c>
      <c r="N134" s="159" t="s">
        <v>76</v>
      </c>
      <c r="O134" s="151" t="s">
        <v>237</v>
      </c>
      <c r="P134" s="151" t="s">
        <v>78</v>
      </c>
      <c r="Q134" s="151" t="s">
        <v>79</v>
      </c>
      <c r="R134" s="151"/>
      <c r="S134" s="151" t="s">
        <v>79</v>
      </c>
      <c r="T134" s="160"/>
      <c r="U134" s="161">
        <v>56754.0</v>
      </c>
    </row>
    <row r="135">
      <c r="A135" s="154">
        <v>134.0</v>
      </c>
      <c r="B135" s="154" t="s">
        <v>928</v>
      </c>
      <c r="C135" s="154" t="s">
        <v>929</v>
      </c>
      <c r="D135" s="154" t="s">
        <v>943</v>
      </c>
      <c r="E135" s="154" t="s">
        <v>931</v>
      </c>
      <c r="F135" s="154" t="s">
        <v>931</v>
      </c>
      <c r="G135" s="154" t="s">
        <v>944</v>
      </c>
      <c r="H135" s="155" t="s">
        <v>945</v>
      </c>
      <c r="I135" s="146" t="str">
        <f>HYPERLINK("https://www.youtube.com/watch?v=kFElpYl7Te0", "https://www.youtube.com/watch?v=kFElpYl7Te0")</f>
        <v>https://www.youtube.com/watch?v=kFElpYl7Te0</v>
      </c>
      <c r="J135" s="155" t="s">
        <v>946</v>
      </c>
      <c r="K135" s="156" t="s">
        <v>947</v>
      </c>
      <c r="L135" s="157">
        <v>0.0026967592592592594</v>
      </c>
      <c r="M135" s="224" t="s">
        <v>948</v>
      </c>
      <c r="N135" s="159" t="s">
        <v>76</v>
      </c>
      <c r="O135" s="151" t="s">
        <v>237</v>
      </c>
      <c r="P135" s="151" t="s">
        <v>78</v>
      </c>
      <c r="Q135" s="151" t="s">
        <v>79</v>
      </c>
      <c r="R135" s="151"/>
      <c r="S135" s="151" t="s">
        <v>79</v>
      </c>
      <c r="T135" s="160"/>
      <c r="U135" s="161">
        <v>56756.0</v>
      </c>
    </row>
    <row r="136">
      <c r="A136" s="154">
        <v>135.0</v>
      </c>
      <c r="B136" s="154" t="s">
        <v>928</v>
      </c>
      <c r="C136" s="154" t="s">
        <v>929</v>
      </c>
      <c r="D136" s="154" t="s">
        <v>949</v>
      </c>
      <c r="E136" s="154" t="s">
        <v>931</v>
      </c>
      <c r="F136" s="154" t="s">
        <v>931</v>
      </c>
      <c r="G136" s="154" t="s">
        <v>950</v>
      </c>
      <c r="H136" s="155" t="s">
        <v>951</v>
      </c>
      <c r="I136" s="146" t="str">
        <f>HYPERLINK("https://www.youtube.com/watch?v=o_urKmMdGK0", "https://www.youtube.com/watch?v=o_urKmMdGK0")</f>
        <v>https://www.youtube.com/watch?v=o_urKmMdGK0</v>
      </c>
      <c r="J136" s="155" t="s">
        <v>952</v>
      </c>
      <c r="K136" s="156" t="s">
        <v>953</v>
      </c>
      <c r="L136" s="157">
        <v>0.003969907407407407</v>
      </c>
      <c r="M136" s="224" t="s">
        <v>954</v>
      </c>
      <c r="N136" s="159" t="s">
        <v>76</v>
      </c>
      <c r="O136" s="151" t="s">
        <v>237</v>
      </c>
      <c r="P136" s="151" t="s">
        <v>78</v>
      </c>
      <c r="Q136" s="151" t="s">
        <v>79</v>
      </c>
      <c r="R136" s="151"/>
      <c r="S136" s="151" t="s">
        <v>79</v>
      </c>
      <c r="T136" s="160"/>
      <c r="U136" s="161">
        <v>56757.0</v>
      </c>
    </row>
    <row r="137">
      <c r="A137" s="154">
        <v>136.0</v>
      </c>
      <c r="B137" s="154" t="s">
        <v>928</v>
      </c>
      <c r="C137" s="154" t="s">
        <v>929</v>
      </c>
      <c r="D137" s="154" t="s">
        <v>955</v>
      </c>
      <c r="E137" s="154" t="s">
        <v>931</v>
      </c>
      <c r="F137" s="154" t="s">
        <v>931</v>
      </c>
      <c r="G137" s="154" t="s">
        <v>956</v>
      </c>
      <c r="H137" s="155" t="s">
        <v>957</v>
      </c>
      <c r="I137" s="146" t="str">
        <f>HYPERLINK("https://www.youtube.com/watch?v=oEgeUk_Ix2c", "https://www.youtube.com/watch?v=oEgeUk_Ix2c")</f>
        <v>https://www.youtube.com/watch?v=oEgeUk_Ix2c</v>
      </c>
      <c r="J137" s="155" t="s">
        <v>958</v>
      </c>
      <c r="K137" s="156" t="s">
        <v>959</v>
      </c>
      <c r="L137" s="157">
        <v>0.002534722222222222</v>
      </c>
      <c r="M137" s="224" t="s">
        <v>960</v>
      </c>
      <c r="N137" s="159" t="s">
        <v>76</v>
      </c>
      <c r="O137" s="151" t="s">
        <v>237</v>
      </c>
      <c r="P137" s="151" t="s">
        <v>78</v>
      </c>
      <c r="Q137" s="151" t="s">
        <v>79</v>
      </c>
      <c r="R137" s="151"/>
      <c r="S137" s="151" t="s">
        <v>79</v>
      </c>
      <c r="T137" s="160"/>
      <c r="U137" s="161">
        <v>56759.0</v>
      </c>
    </row>
    <row r="138">
      <c r="A138" s="154">
        <v>137.0</v>
      </c>
      <c r="B138" s="154" t="s">
        <v>928</v>
      </c>
      <c r="C138" s="154" t="s">
        <v>929</v>
      </c>
      <c r="D138" s="154" t="s">
        <v>961</v>
      </c>
      <c r="E138" s="154" t="s">
        <v>931</v>
      </c>
      <c r="F138" s="154" t="s">
        <v>931</v>
      </c>
      <c r="G138" s="154" t="s">
        <v>962</v>
      </c>
      <c r="H138" s="155" t="s">
        <v>963</v>
      </c>
      <c r="I138" s="146" t="str">
        <f>HYPERLINK("https://www.youtube.com/watch?v=gl_-E6iVAg4", "https://www.youtube.com/watch?v=gl_-E6iVAg4")</f>
        <v>https://www.youtube.com/watch?v=gl_-E6iVAg4</v>
      </c>
      <c r="J138" s="155" t="s">
        <v>964</v>
      </c>
      <c r="K138" s="156" t="s">
        <v>965</v>
      </c>
      <c r="L138" s="157">
        <v>0.003136574074074074</v>
      </c>
      <c r="M138" s="223" t="s">
        <v>966</v>
      </c>
      <c r="N138" s="159" t="s">
        <v>76</v>
      </c>
      <c r="O138" s="151" t="s">
        <v>237</v>
      </c>
      <c r="P138" s="151" t="s">
        <v>78</v>
      </c>
      <c r="Q138" s="151" t="s">
        <v>79</v>
      </c>
      <c r="R138" s="151"/>
      <c r="S138" s="151" t="s">
        <v>79</v>
      </c>
      <c r="T138" s="160"/>
      <c r="U138" s="161">
        <v>56805.0</v>
      </c>
    </row>
    <row r="139">
      <c r="A139" s="154">
        <v>138.0</v>
      </c>
      <c r="B139" s="154" t="s">
        <v>928</v>
      </c>
      <c r="C139" s="154" t="s">
        <v>929</v>
      </c>
      <c r="D139" s="154" t="s">
        <v>967</v>
      </c>
      <c r="E139" s="154" t="s">
        <v>931</v>
      </c>
      <c r="F139" s="154" t="s">
        <v>931</v>
      </c>
      <c r="G139" s="154" t="s">
        <v>968</v>
      </c>
      <c r="H139" s="155" t="s">
        <v>969</v>
      </c>
      <c r="I139" s="146" t="str">
        <f>HYPERLINK("https://www.youtube.com/watch?v=Badvask-UDU", "https://www.youtube.com/watch?v=Badvask-UDU")</f>
        <v>https://www.youtube.com/watch?v=Badvask-UDU</v>
      </c>
      <c r="J139" s="155" t="s">
        <v>970</v>
      </c>
      <c r="K139" s="156" t="s">
        <v>971</v>
      </c>
      <c r="L139" s="157">
        <v>0.0030439814814814813</v>
      </c>
      <c r="M139" s="223" t="s">
        <v>972</v>
      </c>
      <c r="N139" s="159" t="s">
        <v>76</v>
      </c>
      <c r="O139" s="151" t="s">
        <v>237</v>
      </c>
      <c r="P139" s="151" t="s">
        <v>78</v>
      </c>
      <c r="Q139" s="151" t="s">
        <v>79</v>
      </c>
      <c r="R139" s="151"/>
      <c r="S139" s="151" t="s">
        <v>79</v>
      </c>
      <c r="T139" s="160"/>
      <c r="U139" s="161">
        <v>56806.0</v>
      </c>
    </row>
    <row r="140">
      <c r="A140" s="154">
        <v>139.0</v>
      </c>
      <c r="B140" s="154" t="s">
        <v>928</v>
      </c>
      <c r="C140" s="154" t="s">
        <v>929</v>
      </c>
      <c r="D140" s="154" t="s">
        <v>973</v>
      </c>
      <c r="E140" s="154" t="s">
        <v>931</v>
      </c>
      <c r="F140" s="154" t="s">
        <v>931</v>
      </c>
      <c r="G140" s="154" t="s">
        <v>974</v>
      </c>
      <c r="H140" s="155" t="s">
        <v>975</v>
      </c>
      <c r="I140" s="146" t="str">
        <f>HYPERLINK("https://www.youtube.com/watch?v=wTuMU2B6MF4", "https://www.youtube.com/watch?v=wTuMU2B6MF4")</f>
        <v>https://www.youtube.com/watch?v=wTuMU2B6MF4</v>
      </c>
      <c r="J140" s="155" t="s">
        <v>976</v>
      </c>
      <c r="K140" s="156" t="s">
        <v>977</v>
      </c>
      <c r="L140" s="157">
        <v>0.004988425925925926</v>
      </c>
      <c r="M140" s="224" t="s">
        <v>978</v>
      </c>
      <c r="N140" s="159" t="s">
        <v>76</v>
      </c>
      <c r="O140" s="151" t="s">
        <v>237</v>
      </c>
      <c r="P140" s="151" t="s">
        <v>78</v>
      </c>
      <c r="Q140" s="151" t="s">
        <v>79</v>
      </c>
      <c r="R140" s="151"/>
      <c r="S140" s="151" t="s">
        <v>79</v>
      </c>
      <c r="T140" s="160" t="s">
        <v>716</v>
      </c>
      <c r="U140" s="161">
        <v>56807.0</v>
      </c>
    </row>
    <row r="141">
      <c r="A141" s="154">
        <v>140.0</v>
      </c>
      <c r="B141" s="154" t="s">
        <v>928</v>
      </c>
      <c r="C141" s="154" t="s">
        <v>929</v>
      </c>
      <c r="D141" s="154" t="s">
        <v>979</v>
      </c>
      <c r="E141" s="154" t="s">
        <v>931</v>
      </c>
      <c r="F141" s="154" t="s">
        <v>931</v>
      </c>
      <c r="G141" s="154" t="s">
        <v>980</v>
      </c>
      <c r="H141" s="155" t="s">
        <v>981</v>
      </c>
      <c r="I141" s="146" t="str">
        <f>HYPERLINK("https://www.youtube.com/watch?v=mbc3_e5lWw0", "https://www.youtube.com/watch?v=mbc3_e5lWw0")</f>
        <v>https://www.youtube.com/watch?v=mbc3_e5lWw0</v>
      </c>
      <c r="J141" s="155" t="s">
        <v>982</v>
      </c>
      <c r="K141" s="156" t="s">
        <v>983</v>
      </c>
      <c r="L141" s="157">
        <v>0.0051736111111111115</v>
      </c>
      <c r="M141" s="224" t="s">
        <v>984</v>
      </c>
      <c r="N141" s="159" t="s">
        <v>76</v>
      </c>
      <c r="O141" s="151" t="s">
        <v>237</v>
      </c>
      <c r="P141" s="151" t="s">
        <v>78</v>
      </c>
      <c r="Q141" s="151" t="s">
        <v>79</v>
      </c>
      <c r="R141" s="151"/>
      <c r="S141" s="151" t="s">
        <v>79</v>
      </c>
      <c r="T141" s="160"/>
      <c r="U141" s="161">
        <v>56962.0</v>
      </c>
    </row>
    <row r="142">
      <c r="A142" s="154">
        <v>141.0</v>
      </c>
      <c r="B142" s="154" t="s">
        <v>928</v>
      </c>
      <c r="C142" s="154" t="s">
        <v>929</v>
      </c>
      <c r="D142" s="154" t="s">
        <v>985</v>
      </c>
      <c r="E142" s="154" t="s">
        <v>931</v>
      </c>
      <c r="F142" s="154" t="s">
        <v>931</v>
      </c>
      <c r="G142" s="154" t="s">
        <v>986</v>
      </c>
      <c r="H142" s="155" t="s">
        <v>987</v>
      </c>
      <c r="I142" s="146" t="str">
        <f>HYPERLINK("https://www.youtube.com/watch?v=87_qIofPwhg", "https://www.youtube.com/watch?v=87_qIofPwhg")</f>
        <v>https://www.youtube.com/watch?v=87_qIofPwhg</v>
      </c>
      <c r="J142" s="155" t="s">
        <v>988</v>
      </c>
      <c r="K142" s="156" t="s">
        <v>989</v>
      </c>
      <c r="L142" s="157">
        <v>0.005358796296296296</v>
      </c>
      <c r="M142" s="224" t="s">
        <v>990</v>
      </c>
      <c r="N142" s="159" t="s">
        <v>76</v>
      </c>
      <c r="O142" s="151" t="s">
        <v>237</v>
      </c>
      <c r="P142" s="151" t="s">
        <v>78</v>
      </c>
      <c r="Q142" s="151" t="s">
        <v>79</v>
      </c>
      <c r="R142" s="151"/>
      <c r="S142" s="151" t="s">
        <v>79</v>
      </c>
      <c r="T142" s="160"/>
      <c r="U142" s="161">
        <v>56965.0</v>
      </c>
    </row>
    <row r="143">
      <c r="A143" s="154">
        <v>142.0</v>
      </c>
      <c r="B143" s="154" t="s">
        <v>928</v>
      </c>
      <c r="C143" s="154" t="s">
        <v>929</v>
      </c>
      <c r="D143" s="154" t="s">
        <v>991</v>
      </c>
      <c r="E143" s="154" t="s">
        <v>931</v>
      </c>
      <c r="F143" s="154" t="s">
        <v>931</v>
      </c>
      <c r="G143" s="154" t="s">
        <v>992</v>
      </c>
      <c r="H143" s="155" t="s">
        <v>993</v>
      </c>
      <c r="I143" s="146" t="str">
        <f>HYPERLINK("https://www.youtube.com/watch?v=ebUXXLs7UZw", "https://www.youtube.com/watch?v=ebUXXLs7UZw")</f>
        <v>https://www.youtube.com/watch?v=ebUXXLs7UZw</v>
      </c>
      <c r="J143" s="155" t="s">
        <v>994</v>
      </c>
      <c r="K143" s="156" t="s">
        <v>995</v>
      </c>
      <c r="L143" s="157">
        <v>0.004918981481481482</v>
      </c>
      <c r="M143" s="224" t="s">
        <v>996</v>
      </c>
      <c r="N143" s="159" t="s">
        <v>76</v>
      </c>
      <c r="O143" s="151" t="s">
        <v>237</v>
      </c>
      <c r="P143" s="151" t="s">
        <v>78</v>
      </c>
      <c r="Q143" s="151" t="s">
        <v>79</v>
      </c>
      <c r="R143" s="151"/>
      <c r="S143" s="151" t="s">
        <v>79</v>
      </c>
      <c r="T143" s="160"/>
      <c r="U143" s="161">
        <v>56967.0</v>
      </c>
    </row>
    <row r="144">
      <c r="A144" s="154">
        <v>143.0</v>
      </c>
      <c r="B144" s="154" t="s">
        <v>928</v>
      </c>
      <c r="C144" s="154" t="s">
        <v>929</v>
      </c>
      <c r="D144" s="154" t="s">
        <v>997</v>
      </c>
      <c r="E144" s="154" t="s">
        <v>931</v>
      </c>
      <c r="F144" s="154" t="s">
        <v>931</v>
      </c>
      <c r="G144" s="154" t="s">
        <v>998</v>
      </c>
      <c r="H144" s="155" t="s">
        <v>999</v>
      </c>
      <c r="I144" s="146" t="str">
        <f>HYPERLINK("https://www.youtube.com/watch?v=tRHLEWSUjrQ", "https://www.youtube.com/watch?v=tRHLEWSUjrQ")</f>
        <v>https://www.youtube.com/watch?v=tRHLEWSUjrQ</v>
      </c>
      <c r="J144" s="155" t="s">
        <v>1000</v>
      </c>
      <c r="K144" s="156" t="s">
        <v>1001</v>
      </c>
      <c r="L144" s="157">
        <v>0.0030439814814814813</v>
      </c>
      <c r="M144" s="224" t="s">
        <v>1002</v>
      </c>
      <c r="N144" s="159" t="s">
        <v>76</v>
      </c>
      <c r="O144" s="151" t="s">
        <v>237</v>
      </c>
      <c r="P144" s="151" t="s">
        <v>78</v>
      </c>
      <c r="Q144" s="151" t="s">
        <v>79</v>
      </c>
      <c r="R144" s="151"/>
      <c r="S144" s="151" t="s">
        <v>79</v>
      </c>
      <c r="T144" s="160"/>
      <c r="U144" s="161">
        <v>56969.0</v>
      </c>
    </row>
    <row r="145">
      <c r="A145" s="154">
        <v>144.0</v>
      </c>
      <c r="B145" s="154" t="s">
        <v>928</v>
      </c>
      <c r="C145" s="154" t="s">
        <v>929</v>
      </c>
      <c r="D145" s="154" t="s">
        <v>1003</v>
      </c>
      <c r="E145" s="154" t="s">
        <v>931</v>
      </c>
      <c r="F145" s="154" t="s">
        <v>931</v>
      </c>
      <c r="G145" s="154" t="s">
        <v>1004</v>
      </c>
      <c r="H145" s="155" t="s">
        <v>1005</v>
      </c>
      <c r="I145" s="146" t="str">
        <f>HYPERLINK("https://www.youtube.com/watch?v=ClYdw4d4OmA", "https://www.youtube.com/watch?v=ClYdw4d4OmA")</f>
        <v>https://www.youtube.com/watch?v=ClYdw4d4OmA</v>
      </c>
      <c r="J145" s="155" t="s">
        <v>1006</v>
      </c>
      <c r="K145" s="156" t="s">
        <v>1007</v>
      </c>
      <c r="L145" s="157">
        <v>0.0046875</v>
      </c>
      <c r="M145" s="224" t="s">
        <v>1008</v>
      </c>
      <c r="N145" s="159" t="s">
        <v>76</v>
      </c>
      <c r="O145" s="151" t="s">
        <v>237</v>
      </c>
      <c r="P145" s="151" t="s">
        <v>78</v>
      </c>
      <c r="Q145" s="151" t="s">
        <v>79</v>
      </c>
      <c r="R145" s="151"/>
      <c r="S145" s="151" t="s">
        <v>79</v>
      </c>
      <c r="T145" s="160"/>
      <c r="U145" s="161">
        <v>56762.0</v>
      </c>
    </row>
    <row r="146">
      <c r="A146" s="154">
        <v>145.0</v>
      </c>
      <c r="B146" s="154" t="s">
        <v>928</v>
      </c>
      <c r="C146" s="154" t="s">
        <v>929</v>
      </c>
      <c r="D146" s="154" t="s">
        <v>1009</v>
      </c>
      <c r="E146" s="154" t="s">
        <v>931</v>
      </c>
      <c r="F146" s="154" t="s">
        <v>931</v>
      </c>
      <c r="G146" s="154" t="s">
        <v>1010</v>
      </c>
      <c r="H146" s="155" t="s">
        <v>1011</v>
      </c>
      <c r="I146" s="146" t="str">
        <f>HYPERLINK("https://www.youtube.com/watch?v=_jiI0AV8Vr4", "https://www.youtube.com/watch?v=_jiI0AV8Vr4")</f>
        <v>https://www.youtube.com/watch?v=_jiI0AV8Vr4</v>
      </c>
      <c r="J146" s="155" t="s">
        <v>1012</v>
      </c>
      <c r="K146" s="156" t="s">
        <v>1013</v>
      </c>
      <c r="L146" s="157">
        <v>0.003923611111111111</v>
      </c>
      <c r="M146" s="224" t="s">
        <v>1014</v>
      </c>
      <c r="N146" s="159" t="s">
        <v>76</v>
      </c>
      <c r="O146" s="151" t="s">
        <v>237</v>
      </c>
      <c r="P146" s="151" t="s">
        <v>78</v>
      </c>
      <c r="Q146" s="151" t="s">
        <v>79</v>
      </c>
      <c r="R146" s="151"/>
      <c r="S146" s="151" t="s">
        <v>79</v>
      </c>
      <c r="T146" s="160"/>
      <c r="U146" s="161">
        <v>56764.0</v>
      </c>
    </row>
    <row r="147">
      <c r="A147" s="154">
        <v>146.0</v>
      </c>
      <c r="B147" s="154" t="s">
        <v>928</v>
      </c>
      <c r="C147" s="154" t="s">
        <v>929</v>
      </c>
      <c r="D147" s="154" t="s">
        <v>1015</v>
      </c>
      <c r="E147" s="154" t="s">
        <v>931</v>
      </c>
      <c r="F147" s="154" t="s">
        <v>931</v>
      </c>
      <c r="G147" s="154" t="s">
        <v>1016</v>
      </c>
      <c r="H147" s="155" t="s">
        <v>1017</v>
      </c>
      <c r="I147" s="146" t="str">
        <f>HYPERLINK("https://www.youtube.com/watch?v=GiSpzFKI5_w", "https://www.youtube.com/watch?v=GiSpzFKI5_w")</f>
        <v>https://www.youtube.com/watch?v=GiSpzFKI5_w</v>
      </c>
      <c r="J147" s="155" t="s">
        <v>1018</v>
      </c>
      <c r="K147" s="156" t="s">
        <v>1019</v>
      </c>
      <c r="L147" s="157">
        <v>0.0029976851851851853</v>
      </c>
      <c r="M147" s="224" t="s">
        <v>1020</v>
      </c>
      <c r="N147" s="159" t="s">
        <v>76</v>
      </c>
      <c r="O147" s="151" t="s">
        <v>237</v>
      </c>
      <c r="P147" s="151" t="s">
        <v>78</v>
      </c>
      <c r="Q147" s="151" t="s">
        <v>79</v>
      </c>
      <c r="R147" s="151"/>
      <c r="S147" s="151" t="s">
        <v>79</v>
      </c>
      <c r="T147" s="160"/>
      <c r="U147" s="161">
        <v>56766.0</v>
      </c>
    </row>
    <row r="148">
      <c r="A148" s="154">
        <v>147.0</v>
      </c>
      <c r="B148" s="154" t="s">
        <v>928</v>
      </c>
      <c r="C148" s="154" t="s">
        <v>929</v>
      </c>
      <c r="D148" s="154" t="s">
        <v>1021</v>
      </c>
      <c r="E148" s="154" t="s">
        <v>931</v>
      </c>
      <c r="F148" s="154" t="s">
        <v>931</v>
      </c>
      <c r="G148" s="154" t="s">
        <v>1022</v>
      </c>
      <c r="H148" s="155" t="s">
        <v>1023</v>
      </c>
      <c r="I148" s="146" t="str">
        <f>HYPERLINK("https://www.youtube.com/watch?v=piIcRV2dx7E", "https://www.youtube.com/watch?v=piIcRV2dx7E")</f>
        <v>https://www.youtube.com/watch?v=piIcRV2dx7E</v>
      </c>
      <c r="J148" s="155" t="s">
        <v>1024</v>
      </c>
      <c r="K148" s="156" t="s">
        <v>1025</v>
      </c>
      <c r="L148" s="157">
        <v>0.0038773148148148148</v>
      </c>
      <c r="M148" s="224" t="s">
        <v>1026</v>
      </c>
      <c r="N148" s="159" t="s">
        <v>76</v>
      </c>
      <c r="O148" s="151" t="s">
        <v>237</v>
      </c>
      <c r="P148" s="151" t="s">
        <v>78</v>
      </c>
      <c r="Q148" s="151" t="s">
        <v>79</v>
      </c>
      <c r="R148" s="151"/>
      <c r="S148" s="151" t="s">
        <v>79</v>
      </c>
      <c r="T148" s="160"/>
      <c r="U148" s="161">
        <v>56767.0</v>
      </c>
    </row>
    <row r="149">
      <c r="A149" s="154">
        <v>148.0</v>
      </c>
      <c r="B149" s="154" t="s">
        <v>928</v>
      </c>
      <c r="C149" s="154" t="s">
        <v>929</v>
      </c>
      <c r="D149" s="154" t="s">
        <v>1027</v>
      </c>
      <c r="E149" s="154" t="s">
        <v>931</v>
      </c>
      <c r="F149" s="154" t="s">
        <v>931</v>
      </c>
      <c r="G149" s="154" t="s">
        <v>1028</v>
      </c>
      <c r="H149" s="185" t="s">
        <v>1029</v>
      </c>
      <c r="I149" s="146" t="str">
        <f>HYPERLINK("https://www.youtube.com/watch?v=gjrGd9TjjnY", "https://www.youtube.com/watch?v=gjrGd9TjjnY")</f>
        <v>https://www.youtube.com/watch?v=gjrGd9TjjnY</v>
      </c>
      <c r="J149" s="167" t="s">
        <v>1030</v>
      </c>
      <c r="K149" s="168" t="s">
        <v>1031</v>
      </c>
      <c r="L149" s="169">
        <v>0.003159722222222222</v>
      </c>
      <c r="M149" s="225" t="s">
        <v>1032</v>
      </c>
      <c r="N149" s="170" t="s">
        <v>76</v>
      </c>
      <c r="O149" s="151" t="s">
        <v>237</v>
      </c>
      <c r="P149" s="154" t="s">
        <v>78</v>
      </c>
      <c r="Q149" s="151" t="s">
        <v>79</v>
      </c>
      <c r="R149" s="154"/>
      <c r="S149" s="151" t="s">
        <v>79</v>
      </c>
      <c r="T149" s="171"/>
      <c r="U149" s="161">
        <v>56768.0</v>
      </c>
    </row>
    <row r="150">
      <c r="A150" s="154">
        <v>149.0</v>
      </c>
      <c r="B150" s="154" t="s">
        <v>928</v>
      </c>
      <c r="C150" s="154" t="s">
        <v>929</v>
      </c>
      <c r="D150" s="154" t="s">
        <v>1033</v>
      </c>
      <c r="E150" s="154" t="s">
        <v>931</v>
      </c>
      <c r="F150" s="154" t="s">
        <v>931</v>
      </c>
      <c r="G150" s="154" t="s">
        <v>1034</v>
      </c>
      <c r="H150" s="155" t="s">
        <v>1035</v>
      </c>
      <c r="I150" s="146" t="str">
        <f>HYPERLINK("https://www.youtube.com/watch?v=arY-EUZDNfk", "https://www.youtube.com/watch?v=arY-EUZDNfk")</f>
        <v>https://www.youtube.com/watch?v=arY-EUZDNfk</v>
      </c>
      <c r="J150" s="155" t="s">
        <v>1036</v>
      </c>
      <c r="K150" s="156" t="s">
        <v>1037</v>
      </c>
      <c r="L150" s="157">
        <v>0.0023263888888888887</v>
      </c>
      <c r="M150" s="224" t="s">
        <v>1038</v>
      </c>
      <c r="N150" s="159" t="s">
        <v>76</v>
      </c>
      <c r="O150" s="151" t="s">
        <v>237</v>
      </c>
      <c r="P150" s="151" t="s">
        <v>78</v>
      </c>
      <c r="Q150" s="151" t="s">
        <v>79</v>
      </c>
      <c r="R150" s="151"/>
      <c r="S150" s="151" t="s">
        <v>79</v>
      </c>
      <c r="T150" s="160"/>
      <c r="U150" s="161">
        <v>56672.0</v>
      </c>
    </row>
    <row r="151">
      <c r="A151" s="154">
        <v>150.0</v>
      </c>
      <c r="B151" s="154" t="s">
        <v>928</v>
      </c>
      <c r="C151" s="154" t="s">
        <v>929</v>
      </c>
      <c r="D151" s="154" t="s">
        <v>1039</v>
      </c>
      <c r="E151" s="154" t="s">
        <v>931</v>
      </c>
      <c r="F151" s="154" t="s">
        <v>931</v>
      </c>
      <c r="G151" s="154" t="s">
        <v>1040</v>
      </c>
      <c r="H151" s="155" t="s">
        <v>1041</v>
      </c>
      <c r="I151" s="146" t="str">
        <f>HYPERLINK("https://www.youtube.com/watch?v=-rxUip6Ulnw", "https://www.youtube.com/watch?v=-rxUip6Ulnw")</f>
        <v>https://www.youtube.com/watch?v=-rxUip6Ulnw</v>
      </c>
      <c r="J151" s="155" t="s">
        <v>1042</v>
      </c>
      <c r="K151" s="156" t="s">
        <v>1043</v>
      </c>
      <c r="L151" s="157">
        <v>0.0024652777777777776</v>
      </c>
      <c r="M151" s="224" t="s">
        <v>1044</v>
      </c>
      <c r="N151" s="159" t="s">
        <v>76</v>
      </c>
      <c r="O151" s="151" t="s">
        <v>237</v>
      </c>
      <c r="P151" s="151" t="s">
        <v>78</v>
      </c>
      <c r="Q151" s="151" t="s">
        <v>79</v>
      </c>
      <c r="R151" s="151"/>
      <c r="S151" s="151" t="s">
        <v>79</v>
      </c>
      <c r="T151" s="160"/>
      <c r="U151" s="161">
        <v>56673.0</v>
      </c>
    </row>
    <row r="152">
      <c r="A152" s="172">
        <v>151.0</v>
      </c>
      <c r="B152" s="172" t="s">
        <v>928</v>
      </c>
      <c r="C152" s="172" t="s">
        <v>929</v>
      </c>
      <c r="D152" s="172" t="s">
        <v>1045</v>
      </c>
      <c r="E152" s="172" t="s">
        <v>931</v>
      </c>
      <c r="F152" s="172" t="s">
        <v>931</v>
      </c>
      <c r="G152" s="172" t="s">
        <v>1046</v>
      </c>
      <c r="H152" s="173" t="s">
        <v>1047</v>
      </c>
      <c r="I152" s="146" t="str">
        <f>HYPERLINK("https://www.youtube.com/watch?v=ypxHVqE26gI", "https://www.youtube.com/watch?v=ypxHVqE26gI")</f>
        <v>https://www.youtube.com/watch?v=ypxHVqE26gI</v>
      </c>
      <c r="J152" s="173" t="s">
        <v>1048</v>
      </c>
      <c r="K152" s="174" t="s">
        <v>1049</v>
      </c>
      <c r="L152" s="175">
        <v>0.003993055555555555</v>
      </c>
      <c r="M152" s="226" t="s">
        <v>1050</v>
      </c>
      <c r="N152" s="177" t="s">
        <v>76</v>
      </c>
      <c r="O152" s="151" t="s">
        <v>237</v>
      </c>
      <c r="P152" s="151" t="s">
        <v>78</v>
      </c>
      <c r="Q152" s="151" t="s">
        <v>79</v>
      </c>
      <c r="R152" s="151"/>
      <c r="S152" s="151" t="s">
        <v>79</v>
      </c>
      <c r="T152" s="220"/>
      <c r="U152" s="180">
        <v>56675.0</v>
      </c>
    </row>
    <row r="153">
      <c r="A153" s="144">
        <v>152.0</v>
      </c>
      <c r="B153" s="144" t="s">
        <v>1051</v>
      </c>
      <c r="C153" s="144" t="s">
        <v>1052</v>
      </c>
      <c r="D153" s="144" t="s">
        <v>1053</v>
      </c>
      <c r="E153" s="144" t="s">
        <v>1054</v>
      </c>
      <c r="F153" s="144" t="s">
        <v>1055</v>
      </c>
      <c r="G153" s="144" t="s">
        <v>1056</v>
      </c>
      <c r="H153" s="145" t="s">
        <v>1057</v>
      </c>
      <c r="I153" s="146" t="str">
        <f>HYPERLINK("https://www.youtube.com/watch?v=kZzoVCmUyKg", "https://www.youtube.com/watch?v=kZzoVCmUyKg")</f>
        <v>https://www.youtube.com/watch?v=kZzoVCmUyKg</v>
      </c>
      <c r="J153" s="145" t="s">
        <v>1058</v>
      </c>
      <c r="K153" s="206" t="s">
        <v>1059</v>
      </c>
      <c r="L153" s="148">
        <v>0.003923611111111111</v>
      </c>
      <c r="M153" s="181" t="s">
        <v>1060</v>
      </c>
      <c r="N153" s="207" t="s">
        <v>76</v>
      </c>
      <c r="O153" s="151" t="s">
        <v>237</v>
      </c>
      <c r="P153" s="151" t="s">
        <v>78</v>
      </c>
      <c r="Q153" s="151" t="s">
        <v>79</v>
      </c>
      <c r="R153" s="151"/>
      <c r="S153" s="151" t="s">
        <v>79</v>
      </c>
      <c r="T153" s="160" t="s">
        <v>1061</v>
      </c>
      <c r="U153" s="153">
        <v>5863.0</v>
      </c>
    </row>
    <row r="154">
      <c r="A154" s="154">
        <v>153.0</v>
      </c>
      <c r="B154" s="154" t="s">
        <v>1051</v>
      </c>
      <c r="C154" s="154" t="s">
        <v>1052</v>
      </c>
      <c r="D154" s="154" t="s">
        <v>1062</v>
      </c>
      <c r="E154" s="154" t="s">
        <v>1054</v>
      </c>
      <c r="F154" s="154" t="s">
        <v>1055</v>
      </c>
      <c r="G154" s="154" t="s">
        <v>1063</v>
      </c>
      <c r="H154" s="155" t="s">
        <v>1064</v>
      </c>
      <c r="I154" s="146" t="str">
        <f>HYPERLINK("https://www.youtube.com/watch?v=gEE6yIObbmg", "https://www.youtube.com/watch?v=gEE6yIObbmg")</f>
        <v>https://www.youtube.com/watch?v=gEE6yIObbmg</v>
      </c>
      <c r="J154" s="155" t="s">
        <v>1065</v>
      </c>
      <c r="K154" s="208" t="s">
        <v>1066</v>
      </c>
      <c r="L154" s="157">
        <v>0.0018402777777777777</v>
      </c>
      <c r="M154" s="184" t="s">
        <v>1067</v>
      </c>
      <c r="N154" s="199" t="s">
        <v>76</v>
      </c>
      <c r="O154" s="151" t="s">
        <v>237</v>
      </c>
      <c r="P154" s="151" t="s">
        <v>78</v>
      </c>
      <c r="Q154" s="151" t="s">
        <v>79</v>
      </c>
      <c r="R154" s="151"/>
      <c r="S154" s="151" t="s">
        <v>79</v>
      </c>
      <c r="T154" s="160"/>
      <c r="U154" s="161">
        <v>5864.0</v>
      </c>
    </row>
    <row r="155">
      <c r="A155" s="154">
        <v>154.0</v>
      </c>
      <c r="B155" s="154" t="s">
        <v>1051</v>
      </c>
      <c r="C155" s="154" t="s">
        <v>1052</v>
      </c>
      <c r="D155" s="154" t="s">
        <v>1068</v>
      </c>
      <c r="E155" s="154" t="s">
        <v>1054</v>
      </c>
      <c r="F155" s="154" t="s">
        <v>1055</v>
      </c>
      <c r="G155" s="154" t="s">
        <v>1069</v>
      </c>
      <c r="H155" s="155" t="s">
        <v>1070</v>
      </c>
      <c r="I155" s="146" t="str">
        <f>HYPERLINK("https://www.youtube.com/watch?v=U44my48zgFE", "https://www.youtube.com/watch?v=U44my48zgFE")</f>
        <v>https://www.youtube.com/watch?v=U44my48zgFE</v>
      </c>
      <c r="J155" s="155" t="s">
        <v>1071</v>
      </c>
      <c r="K155" s="208" t="s">
        <v>1072</v>
      </c>
      <c r="L155" s="157">
        <v>0.004502314814814815</v>
      </c>
      <c r="M155" s="184" t="s">
        <v>1073</v>
      </c>
      <c r="N155" s="199" t="s">
        <v>76</v>
      </c>
      <c r="O155" s="151" t="s">
        <v>237</v>
      </c>
      <c r="P155" s="151" t="s">
        <v>78</v>
      </c>
      <c r="Q155" s="151" t="s">
        <v>79</v>
      </c>
      <c r="R155" s="151"/>
      <c r="S155" s="151" t="s">
        <v>79</v>
      </c>
      <c r="T155" s="160"/>
      <c r="U155" s="161">
        <v>5867.0</v>
      </c>
    </row>
    <row r="156">
      <c r="A156" s="154">
        <v>155.0</v>
      </c>
      <c r="B156" s="154" t="s">
        <v>1051</v>
      </c>
      <c r="C156" s="154" t="s">
        <v>1052</v>
      </c>
      <c r="D156" s="154" t="s">
        <v>1074</v>
      </c>
      <c r="E156" s="154" t="s">
        <v>1054</v>
      </c>
      <c r="F156" s="154" t="s">
        <v>1055</v>
      </c>
      <c r="G156" s="154" t="s">
        <v>1075</v>
      </c>
      <c r="H156" s="155" t="s">
        <v>1076</v>
      </c>
      <c r="I156" s="146" t="str">
        <f>HYPERLINK("https://www.youtube.com/watch?v=eBzQdDgBB_8", "https://www.youtube.com/watch?v=eBzQdDgBB_8")</f>
        <v>https://www.youtube.com/watch?v=eBzQdDgBB_8</v>
      </c>
      <c r="J156" s="155" t="s">
        <v>1077</v>
      </c>
      <c r="K156" s="208" t="s">
        <v>1078</v>
      </c>
      <c r="L156" s="157">
        <v>0.0019560185185185184</v>
      </c>
      <c r="M156" s="184" t="s">
        <v>1079</v>
      </c>
      <c r="N156" s="199" t="s">
        <v>76</v>
      </c>
      <c r="O156" s="151" t="s">
        <v>237</v>
      </c>
      <c r="P156" s="151" t="s">
        <v>78</v>
      </c>
      <c r="Q156" s="151" t="s">
        <v>79</v>
      </c>
      <c r="R156" s="151"/>
      <c r="S156" s="151" t="s">
        <v>79</v>
      </c>
      <c r="T156" s="160"/>
      <c r="U156" s="161">
        <v>5868.0</v>
      </c>
    </row>
    <row r="157">
      <c r="A157" s="154">
        <v>156.0</v>
      </c>
      <c r="B157" s="154" t="s">
        <v>1051</v>
      </c>
      <c r="C157" s="154" t="s">
        <v>1052</v>
      </c>
      <c r="D157" s="154" t="s">
        <v>1080</v>
      </c>
      <c r="E157" s="154" t="s">
        <v>1054</v>
      </c>
      <c r="F157" s="154" t="s">
        <v>1055</v>
      </c>
      <c r="G157" s="154" t="s">
        <v>1081</v>
      </c>
      <c r="H157" s="155" t="s">
        <v>1082</v>
      </c>
      <c r="I157" s="146" t="str">
        <f>HYPERLINK("https://www.youtube.com/watch?v=swAq27FjzAM", "https://www.youtube.com/watch?v=swAq27FjzAM")</f>
        <v>https://www.youtube.com/watch?v=swAq27FjzAM</v>
      </c>
      <c r="J157" s="155" t="s">
        <v>1083</v>
      </c>
      <c r="K157" s="208" t="s">
        <v>1084</v>
      </c>
      <c r="L157" s="157">
        <v>0.0022337962962962962</v>
      </c>
      <c r="M157" s="184" t="s">
        <v>1085</v>
      </c>
      <c r="N157" s="199" t="s">
        <v>76</v>
      </c>
      <c r="O157" s="151" t="s">
        <v>237</v>
      </c>
      <c r="P157" s="151" t="s">
        <v>78</v>
      </c>
      <c r="Q157" s="151" t="s">
        <v>79</v>
      </c>
      <c r="R157" s="151"/>
      <c r="S157" s="151" t="s">
        <v>79</v>
      </c>
      <c r="T157" s="160"/>
      <c r="U157" s="161">
        <v>5870.0</v>
      </c>
    </row>
    <row r="158">
      <c r="A158" s="154">
        <v>157.0</v>
      </c>
      <c r="B158" s="154" t="s">
        <v>1051</v>
      </c>
      <c r="C158" s="154" t="s">
        <v>1052</v>
      </c>
      <c r="D158" s="154" t="s">
        <v>1086</v>
      </c>
      <c r="E158" s="154" t="s">
        <v>1054</v>
      </c>
      <c r="F158" s="154" t="s">
        <v>1055</v>
      </c>
      <c r="G158" s="154" t="s">
        <v>1087</v>
      </c>
      <c r="H158" s="155" t="s">
        <v>1088</v>
      </c>
      <c r="I158" s="146" t="str">
        <f>HYPERLINK("https://www.youtube.com/watch?v=Z0WsfO-RI8Y", "https://www.youtube.com/watch?v=Z0WsfO-RI8Y")</f>
        <v>https://www.youtube.com/watch?v=Z0WsfO-RI8Y</v>
      </c>
      <c r="J158" s="155" t="s">
        <v>1089</v>
      </c>
      <c r="K158" s="208" t="s">
        <v>1090</v>
      </c>
      <c r="L158" s="157">
        <v>0.0029745370370370373</v>
      </c>
      <c r="M158" s="184" t="s">
        <v>1091</v>
      </c>
      <c r="N158" s="199" t="s">
        <v>76</v>
      </c>
      <c r="O158" s="151" t="s">
        <v>237</v>
      </c>
      <c r="P158" s="151" t="s">
        <v>78</v>
      </c>
      <c r="Q158" s="151" t="s">
        <v>79</v>
      </c>
      <c r="R158" s="151"/>
      <c r="S158" s="151" t="s">
        <v>79</v>
      </c>
      <c r="T158" s="160"/>
      <c r="U158" s="161">
        <v>5872.0</v>
      </c>
    </row>
    <row r="159">
      <c r="A159" s="154">
        <v>158.0</v>
      </c>
      <c r="B159" s="154" t="s">
        <v>1051</v>
      </c>
      <c r="C159" s="154" t="s">
        <v>1052</v>
      </c>
      <c r="D159" s="154" t="s">
        <v>1092</v>
      </c>
      <c r="E159" s="154" t="s">
        <v>1054</v>
      </c>
      <c r="F159" s="154" t="s">
        <v>1055</v>
      </c>
      <c r="G159" s="154" t="s">
        <v>1093</v>
      </c>
      <c r="H159" s="155" t="s">
        <v>1094</v>
      </c>
      <c r="I159" s="146" t="str">
        <f>HYPERLINK("https://www.youtube.com/watch?v=xeoVPSBP9WI", "https://www.youtube.com/watch?v=xeoVPSBP9WI")</f>
        <v>https://www.youtube.com/watch?v=xeoVPSBP9WI</v>
      </c>
      <c r="J159" s="155" t="s">
        <v>1095</v>
      </c>
      <c r="K159" s="208" t="s">
        <v>1096</v>
      </c>
      <c r="L159" s="157">
        <v>0.0020717592592592593</v>
      </c>
      <c r="M159" s="184" t="s">
        <v>1097</v>
      </c>
      <c r="N159" s="199" t="s">
        <v>76</v>
      </c>
      <c r="O159" s="151" t="s">
        <v>237</v>
      </c>
      <c r="P159" s="151" t="s">
        <v>78</v>
      </c>
      <c r="Q159" s="151" t="s">
        <v>79</v>
      </c>
      <c r="R159" s="151"/>
      <c r="S159" s="151" t="s">
        <v>79</v>
      </c>
      <c r="T159" s="160"/>
      <c r="U159" s="161">
        <v>5873.0</v>
      </c>
    </row>
    <row r="160">
      <c r="A160" s="154">
        <v>159.0</v>
      </c>
      <c r="B160" s="154" t="s">
        <v>1051</v>
      </c>
      <c r="C160" s="154" t="s">
        <v>1052</v>
      </c>
      <c r="D160" s="154" t="s">
        <v>1098</v>
      </c>
      <c r="E160" s="154" t="s">
        <v>1054</v>
      </c>
      <c r="F160" s="154" t="s">
        <v>1055</v>
      </c>
      <c r="G160" s="154" t="s">
        <v>1099</v>
      </c>
      <c r="H160" s="155" t="s">
        <v>1100</v>
      </c>
      <c r="I160" s="146" t="str">
        <f>HYPERLINK("https://www.youtube.com/watch?v=dviyBH3pOk8", "https://www.youtube.com/watch?v=dviyBH3pOk8")</f>
        <v>https://www.youtube.com/watch?v=dviyBH3pOk8</v>
      </c>
      <c r="J160" s="155" t="s">
        <v>1101</v>
      </c>
      <c r="K160" s="208" t="s">
        <v>1102</v>
      </c>
      <c r="L160" s="157">
        <v>0.0038310185185185183</v>
      </c>
      <c r="M160" s="184" t="s">
        <v>1103</v>
      </c>
      <c r="N160" s="199" t="s">
        <v>76</v>
      </c>
      <c r="O160" s="151" t="s">
        <v>237</v>
      </c>
      <c r="P160" s="151" t="s">
        <v>78</v>
      </c>
      <c r="Q160" s="151" t="s">
        <v>79</v>
      </c>
      <c r="R160" s="151"/>
      <c r="S160" s="151" t="s">
        <v>79</v>
      </c>
      <c r="T160" s="160"/>
      <c r="U160" s="161">
        <v>5876.0</v>
      </c>
    </row>
    <row r="161">
      <c r="A161" s="154">
        <v>160.0</v>
      </c>
      <c r="B161" s="154" t="s">
        <v>1051</v>
      </c>
      <c r="C161" s="154" t="s">
        <v>1052</v>
      </c>
      <c r="D161" s="154" t="s">
        <v>1104</v>
      </c>
      <c r="E161" s="154" t="s">
        <v>1054</v>
      </c>
      <c r="F161" s="154" t="s">
        <v>1055</v>
      </c>
      <c r="G161" s="154" t="s">
        <v>1105</v>
      </c>
      <c r="H161" s="155" t="s">
        <v>1106</v>
      </c>
      <c r="I161" s="146" t="str">
        <f>HYPERLINK("https://www.youtube.com/watch?v=3OFH8OhpN08", "https://www.youtube.com/watch?v=3OFH8OhpN08")</f>
        <v>https://www.youtube.com/watch?v=3OFH8OhpN08</v>
      </c>
      <c r="J161" s="155" t="s">
        <v>1107</v>
      </c>
      <c r="K161" s="208" t="s">
        <v>1108</v>
      </c>
      <c r="L161" s="157">
        <v>0.0027199074074074074</v>
      </c>
      <c r="M161" s="184" t="s">
        <v>1109</v>
      </c>
      <c r="N161" s="199" t="s">
        <v>76</v>
      </c>
      <c r="O161" s="151" t="s">
        <v>237</v>
      </c>
      <c r="P161" s="151" t="s">
        <v>78</v>
      </c>
      <c r="Q161" s="151" t="s">
        <v>79</v>
      </c>
      <c r="R161" s="151"/>
      <c r="S161" s="151" t="s">
        <v>79</v>
      </c>
      <c r="T161" s="160"/>
      <c r="U161" s="161">
        <v>5878.0</v>
      </c>
    </row>
    <row r="162">
      <c r="A162" s="154">
        <v>161.0</v>
      </c>
      <c r="B162" s="154" t="s">
        <v>1051</v>
      </c>
      <c r="C162" s="154" t="s">
        <v>1052</v>
      </c>
      <c r="D162" s="154" t="s">
        <v>1110</v>
      </c>
      <c r="E162" s="154" t="s">
        <v>1054</v>
      </c>
      <c r="F162" s="154" t="s">
        <v>1055</v>
      </c>
      <c r="G162" s="154" t="s">
        <v>1111</v>
      </c>
      <c r="H162" s="155" t="s">
        <v>1112</v>
      </c>
      <c r="I162" s="146" t="str">
        <f>HYPERLINK("https://www.youtube.com/watch?v=KGSwhRXMa3M", "https://www.youtube.com/watch?v=KGSwhRXMa3M")</f>
        <v>https://www.youtube.com/watch?v=KGSwhRXMa3M</v>
      </c>
      <c r="J162" s="155" t="s">
        <v>1113</v>
      </c>
      <c r="K162" s="208" t="s">
        <v>1114</v>
      </c>
      <c r="L162" s="157">
        <v>0.0016782407407407408</v>
      </c>
      <c r="M162" s="184" t="s">
        <v>1115</v>
      </c>
      <c r="N162" s="199" t="s">
        <v>76</v>
      </c>
      <c r="O162" s="151" t="s">
        <v>237</v>
      </c>
      <c r="P162" s="151" t="s">
        <v>78</v>
      </c>
      <c r="Q162" s="151" t="s">
        <v>79</v>
      </c>
      <c r="R162" s="151"/>
      <c r="S162" s="151" t="s">
        <v>79</v>
      </c>
      <c r="T162" s="160"/>
      <c r="U162" s="161">
        <v>5866.0</v>
      </c>
    </row>
    <row r="163">
      <c r="A163" s="154">
        <v>162.0</v>
      </c>
      <c r="B163" s="154" t="s">
        <v>1051</v>
      </c>
      <c r="C163" s="154" t="s">
        <v>1052</v>
      </c>
      <c r="D163" s="154" t="s">
        <v>1116</v>
      </c>
      <c r="E163" s="154" t="s">
        <v>1054</v>
      </c>
      <c r="F163" s="154" t="s">
        <v>1055</v>
      </c>
      <c r="G163" s="154" t="s">
        <v>1117</v>
      </c>
      <c r="H163" s="155" t="s">
        <v>1057</v>
      </c>
      <c r="I163" s="146" t="str">
        <f>HYPERLINK("https://www.youtube.com/watch?v=kZzoVCmUyKg", "https://www.youtube.com/watch?v=kZzoVCmUyKg")</f>
        <v>https://www.youtube.com/watch?v=kZzoVCmUyKg</v>
      </c>
      <c r="J163" s="155" t="s">
        <v>1058</v>
      </c>
      <c r="K163" s="208" t="s">
        <v>1059</v>
      </c>
      <c r="L163" s="157">
        <v>0.003923611111111111</v>
      </c>
      <c r="M163" s="186" t="s">
        <v>1118</v>
      </c>
      <c r="N163" s="199" t="s">
        <v>76</v>
      </c>
      <c r="O163" s="151" t="s">
        <v>237</v>
      </c>
      <c r="P163" s="151" t="s">
        <v>78</v>
      </c>
      <c r="Q163" s="151" t="s">
        <v>79</v>
      </c>
      <c r="R163" s="151"/>
      <c r="S163" s="151" t="s">
        <v>79</v>
      </c>
      <c r="T163" s="160" t="s">
        <v>1119</v>
      </c>
      <c r="U163" s="161">
        <v>42.0</v>
      </c>
    </row>
    <row r="164">
      <c r="A164" s="154">
        <v>163.0</v>
      </c>
      <c r="B164" s="154" t="s">
        <v>1051</v>
      </c>
      <c r="C164" s="154" t="s">
        <v>1052</v>
      </c>
      <c r="D164" s="154" t="s">
        <v>1120</v>
      </c>
      <c r="E164" s="154" t="s">
        <v>1054</v>
      </c>
      <c r="F164" s="154" t="s">
        <v>1055</v>
      </c>
      <c r="G164" s="154" t="s">
        <v>1121</v>
      </c>
      <c r="H164" s="155" t="s">
        <v>1122</v>
      </c>
      <c r="I164" s="146" t="str">
        <f>HYPERLINK("https://www.youtube.com/watch?v=c-_yrA-GUow", "https://www.youtube.com/watch?v=c-_yrA-GUow")</f>
        <v>https://www.youtube.com/watch?v=c-_yrA-GUow</v>
      </c>
      <c r="J164" s="155" t="s">
        <v>1123</v>
      </c>
      <c r="K164" s="208" t="s">
        <v>1124</v>
      </c>
      <c r="L164" s="157">
        <v>0.005763888888888889</v>
      </c>
      <c r="M164" s="184" t="s">
        <v>1125</v>
      </c>
      <c r="N164" s="199" t="s">
        <v>76</v>
      </c>
      <c r="O164" s="151" t="s">
        <v>237</v>
      </c>
      <c r="P164" s="151" t="s">
        <v>78</v>
      </c>
      <c r="Q164" s="151" t="s">
        <v>79</v>
      </c>
      <c r="R164" s="151"/>
      <c r="S164" s="151" t="s">
        <v>79</v>
      </c>
      <c r="T164" s="160"/>
      <c r="U164" s="161">
        <v>850.0</v>
      </c>
    </row>
    <row r="165">
      <c r="A165" s="154">
        <v>164.0</v>
      </c>
      <c r="B165" s="154" t="s">
        <v>1051</v>
      </c>
      <c r="C165" s="154" t="s">
        <v>1052</v>
      </c>
      <c r="D165" s="154" t="s">
        <v>1126</v>
      </c>
      <c r="E165" s="154" t="s">
        <v>1054</v>
      </c>
      <c r="F165" s="154" t="s">
        <v>1055</v>
      </c>
      <c r="G165" s="154" t="s">
        <v>1127</v>
      </c>
      <c r="H165" s="155" t="s">
        <v>1128</v>
      </c>
      <c r="I165" s="146" t="str">
        <f>HYPERLINK("https://www.youtube.com/watch?v=zESsg6RWYe8", "https://www.youtube.com/watch?v=zESsg6RWYe8")</f>
        <v>https://www.youtube.com/watch?v=zESsg6RWYe8</v>
      </c>
      <c r="J165" s="155" t="s">
        <v>1129</v>
      </c>
      <c r="K165" s="208" t="s">
        <v>1130</v>
      </c>
      <c r="L165" s="157">
        <v>0.0026967592592592594</v>
      </c>
      <c r="M165" s="184" t="s">
        <v>1131</v>
      </c>
      <c r="N165" s="199" t="s">
        <v>76</v>
      </c>
      <c r="O165" s="151" t="s">
        <v>237</v>
      </c>
      <c r="P165" s="151" t="s">
        <v>78</v>
      </c>
      <c r="Q165" s="151" t="s">
        <v>79</v>
      </c>
      <c r="R165" s="151"/>
      <c r="S165" s="151" t="s">
        <v>79</v>
      </c>
      <c r="T165" s="160"/>
      <c r="U165" s="161">
        <v>1481.0</v>
      </c>
    </row>
    <row r="166">
      <c r="A166" s="154">
        <v>165.0</v>
      </c>
      <c r="B166" s="154" t="s">
        <v>1051</v>
      </c>
      <c r="C166" s="154" t="s">
        <v>1052</v>
      </c>
      <c r="D166" s="154" t="s">
        <v>1132</v>
      </c>
      <c r="E166" s="154" t="s">
        <v>1054</v>
      </c>
      <c r="F166" s="154" t="s">
        <v>1055</v>
      </c>
      <c r="G166" s="154" t="s">
        <v>1133</v>
      </c>
      <c r="H166" s="155" t="s">
        <v>1134</v>
      </c>
      <c r="I166" s="146" t="str">
        <f>HYPERLINK("https://www.youtube.com/watch?v=VQQrz1g_K4Q", "https://www.youtube.com/watch?v=VQQrz1g_K4Q")</f>
        <v>https://www.youtube.com/watch?v=VQQrz1g_K4Q</v>
      </c>
      <c r="J166" s="155" t="s">
        <v>1135</v>
      </c>
      <c r="K166" s="208" t="s">
        <v>1136</v>
      </c>
      <c r="L166" s="157">
        <v>0.0022800925925925927</v>
      </c>
      <c r="M166" s="184" t="s">
        <v>1137</v>
      </c>
      <c r="N166" s="199" t="s">
        <v>76</v>
      </c>
      <c r="O166" s="151" t="s">
        <v>237</v>
      </c>
      <c r="P166" s="151" t="s">
        <v>78</v>
      </c>
      <c r="Q166" s="151" t="s">
        <v>79</v>
      </c>
      <c r="R166" s="151"/>
      <c r="S166" s="151" t="s">
        <v>79</v>
      </c>
      <c r="T166" s="160"/>
      <c r="U166" s="161">
        <v>1484.0</v>
      </c>
    </row>
    <row r="167">
      <c r="A167" s="154">
        <v>166.0</v>
      </c>
      <c r="B167" s="154" t="s">
        <v>1051</v>
      </c>
      <c r="C167" s="154" t="s">
        <v>1052</v>
      </c>
      <c r="D167" s="154" t="s">
        <v>1138</v>
      </c>
      <c r="E167" s="154" t="s">
        <v>1054</v>
      </c>
      <c r="F167" s="154" t="s">
        <v>1055</v>
      </c>
      <c r="G167" s="154" t="s">
        <v>1139</v>
      </c>
      <c r="H167" s="155" t="s">
        <v>1140</v>
      </c>
      <c r="I167" s="146" t="str">
        <f>HYPERLINK("https://www.youtube.com/watch?v=Oo-sc0v0zBU", "https://www.youtube.com/watch?v=Oo-sc0v0zBU")</f>
        <v>https://www.youtube.com/watch?v=Oo-sc0v0zBU</v>
      </c>
      <c r="J167" s="155" t="s">
        <v>1141</v>
      </c>
      <c r="K167" s="208" t="s">
        <v>1142</v>
      </c>
      <c r="L167" s="157">
        <v>0.0030208333333333333</v>
      </c>
      <c r="M167" s="184" t="s">
        <v>1143</v>
      </c>
      <c r="N167" s="199" t="s">
        <v>76</v>
      </c>
      <c r="O167" s="151" t="s">
        <v>237</v>
      </c>
      <c r="P167" s="151" t="s">
        <v>78</v>
      </c>
      <c r="Q167" s="151" t="s">
        <v>79</v>
      </c>
      <c r="R167" s="151"/>
      <c r="S167" s="151" t="s">
        <v>79</v>
      </c>
      <c r="T167" s="160"/>
      <c r="U167" s="161">
        <v>1492.0</v>
      </c>
    </row>
    <row r="168">
      <c r="A168" s="154">
        <v>167.0</v>
      </c>
      <c r="B168" s="154" t="s">
        <v>1051</v>
      </c>
      <c r="C168" s="154" t="s">
        <v>1052</v>
      </c>
      <c r="D168" s="154" t="s">
        <v>1144</v>
      </c>
      <c r="E168" s="154" t="s">
        <v>1054</v>
      </c>
      <c r="F168" s="154" t="s">
        <v>1055</v>
      </c>
      <c r="G168" s="154" t="s">
        <v>1145</v>
      </c>
      <c r="H168" s="167" t="s">
        <v>1146</v>
      </c>
      <c r="I168" s="146" t="str">
        <f>HYPERLINK("https://www.youtube.com/watch?v=1n1KHL5XB-M", "https://www.youtube.com/watch?v=1n1KHL5XB-M")</f>
        <v>https://www.youtube.com/watch?v=1n1KHL5XB-M</v>
      </c>
      <c r="J168" s="167" t="s">
        <v>1147</v>
      </c>
      <c r="K168" s="209" t="s">
        <v>1148</v>
      </c>
      <c r="L168" s="169">
        <v>0.002511574074074074</v>
      </c>
      <c r="M168" s="186" t="s">
        <v>1149</v>
      </c>
      <c r="N168" s="197" t="s">
        <v>76</v>
      </c>
      <c r="O168" s="151" t="s">
        <v>237</v>
      </c>
      <c r="P168" s="154" t="s">
        <v>78</v>
      </c>
      <c r="Q168" s="151" t="s">
        <v>79</v>
      </c>
      <c r="R168" s="154"/>
      <c r="S168" s="151" t="s">
        <v>79</v>
      </c>
      <c r="T168" s="171"/>
      <c r="U168" s="161">
        <v>2551.0</v>
      </c>
    </row>
    <row r="169">
      <c r="A169" s="154">
        <v>168.0</v>
      </c>
      <c r="B169" s="154" t="s">
        <v>1051</v>
      </c>
      <c r="C169" s="154" t="s">
        <v>1052</v>
      </c>
      <c r="D169" s="154" t="s">
        <v>1150</v>
      </c>
      <c r="E169" s="154" t="s">
        <v>1054</v>
      </c>
      <c r="F169" s="154" t="s">
        <v>1055</v>
      </c>
      <c r="G169" s="154" t="s">
        <v>1151</v>
      </c>
      <c r="H169" s="155" t="s">
        <v>1152</v>
      </c>
      <c r="I169" s="146" t="str">
        <f>HYPERLINK("https://www.youtube.com/watch?v=WKKtH4blCjo", "https://www.youtube.com/watch?v=WKKtH4blCjo")</f>
        <v>https://www.youtube.com/watch?v=WKKtH4blCjo</v>
      </c>
      <c r="J169" s="155" t="s">
        <v>1153</v>
      </c>
      <c r="K169" s="208" t="s">
        <v>1154</v>
      </c>
      <c r="L169" s="157">
        <v>0.0030208333333333333</v>
      </c>
      <c r="M169" s="184" t="s">
        <v>1155</v>
      </c>
      <c r="N169" s="199" t="s">
        <v>76</v>
      </c>
      <c r="O169" s="151" t="s">
        <v>237</v>
      </c>
      <c r="P169" s="151" t="s">
        <v>78</v>
      </c>
      <c r="Q169" s="151" t="s">
        <v>79</v>
      </c>
      <c r="R169" s="151"/>
      <c r="S169" s="151" t="s">
        <v>79</v>
      </c>
      <c r="T169" s="160"/>
      <c r="U169" s="161">
        <v>2553.0</v>
      </c>
    </row>
    <row r="170">
      <c r="A170" s="154">
        <v>169.0</v>
      </c>
      <c r="B170" s="154" t="s">
        <v>1051</v>
      </c>
      <c r="C170" s="154" t="s">
        <v>1052</v>
      </c>
      <c r="D170" s="154" t="s">
        <v>1156</v>
      </c>
      <c r="E170" s="154" t="s">
        <v>1054</v>
      </c>
      <c r="F170" s="154" t="s">
        <v>1055</v>
      </c>
      <c r="G170" s="154" t="s">
        <v>1157</v>
      </c>
      <c r="H170" s="155" t="s">
        <v>1158</v>
      </c>
      <c r="I170" s="146" t="str">
        <f>HYPERLINK("https://www.youtube.com/watch?v=7AOXIqAPMmw", "https://www.youtube.com/watch?v=7AOXIqAPMmw")</f>
        <v>https://www.youtube.com/watch?v=7AOXIqAPMmw</v>
      </c>
      <c r="J170" s="155" t="s">
        <v>1159</v>
      </c>
      <c r="K170" s="208" t="s">
        <v>1160</v>
      </c>
      <c r="L170" s="157">
        <v>0.002384259259259259</v>
      </c>
      <c r="M170" s="184" t="s">
        <v>1161</v>
      </c>
      <c r="N170" s="199" t="s">
        <v>76</v>
      </c>
      <c r="O170" s="151" t="s">
        <v>237</v>
      </c>
      <c r="P170" s="151" t="s">
        <v>78</v>
      </c>
      <c r="Q170" s="151" t="s">
        <v>79</v>
      </c>
      <c r="R170" s="151"/>
      <c r="S170" s="151" t="s">
        <v>79</v>
      </c>
      <c r="T170" s="160"/>
      <c r="U170" s="161">
        <v>2559.0</v>
      </c>
    </row>
    <row r="171">
      <c r="A171" s="154">
        <v>170.0</v>
      </c>
      <c r="B171" s="154" t="s">
        <v>1051</v>
      </c>
      <c r="C171" s="154" t="s">
        <v>1052</v>
      </c>
      <c r="D171" s="154" t="s">
        <v>1162</v>
      </c>
      <c r="E171" s="154" t="s">
        <v>1054</v>
      </c>
      <c r="F171" s="154" t="s">
        <v>1055</v>
      </c>
      <c r="G171" s="154" t="s">
        <v>1163</v>
      </c>
      <c r="H171" s="155" t="s">
        <v>1164</v>
      </c>
      <c r="I171" s="146" t="str">
        <f>HYPERLINK("https://www.youtube.com/watch?v=AXdZCfSdQFY", "https://www.youtube.com/watch?v=AXdZCfSdQFY")</f>
        <v>https://www.youtube.com/watch?v=AXdZCfSdQFY</v>
      </c>
      <c r="J171" s="155" t="s">
        <v>1165</v>
      </c>
      <c r="K171" s="208" t="s">
        <v>1166</v>
      </c>
      <c r="L171" s="157">
        <v>0.004756944444444445</v>
      </c>
      <c r="M171" s="184" t="s">
        <v>1167</v>
      </c>
      <c r="N171" s="199" t="s">
        <v>76</v>
      </c>
      <c r="O171" s="151" t="s">
        <v>237</v>
      </c>
      <c r="P171" s="151" t="s">
        <v>78</v>
      </c>
      <c r="Q171" s="151" t="s">
        <v>79</v>
      </c>
      <c r="R171" s="151"/>
      <c r="S171" s="151" t="s">
        <v>79</v>
      </c>
      <c r="T171" s="160"/>
      <c r="U171" s="161">
        <v>2562.0</v>
      </c>
    </row>
    <row r="172">
      <c r="A172" s="172">
        <v>171.0</v>
      </c>
      <c r="B172" s="172" t="s">
        <v>1051</v>
      </c>
      <c r="C172" s="172" t="s">
        <v>1052</v>
      </c>
      <c r="D172" s="172" t="s">
        <v>1168</v>
      </c>
      <c r="E172" s="172" t="s">
        <v>1054</v>
      </c>
      <c r="F172" s="172" t="s">
        <v>1055</v>
      </c>
      <c r="G172" s="172" t="s">
        <v>1169</v>
      </c>
      <c r="H172" s="201" t="s">
        <v>1170</v>
      </c>
      <c r="I172" s="146" t="str">
        <f>HYPERLINK("https://www.youtube.com/watch?v=dXHqO955HxE", "https://www.youtube.com/watch?v=dXHqO955HxE")</f>
        <v>https://www.youtube.com/watch?v=dXHqO955HxE</v>
      </c>
      <c r="J172" s="201" t="s">
        <v>1171</v>
      </c>
      <c r="K172" s="210" t="s">
        <v>1172</v>
      </c>
      <c r="L172" s="203">
        <v>0.0019212962962962964</v>
      </c>
      <c r="M172" s="204" t="s">
        <v>1173</v>
      </c>
      <c r="N172" s="205" t="s">
        <v>76</v>
      </c>
      <c r="O172" s="151" t="s">
        <v>237</v>
      </c>
      <c r="P172" s="154" t="s">
        <v>78</v>
      </c>
      <c r="Q172" s="151" t="s">
        <v>79</v>
      </c>
      <c r="R172" s="154"/>
      <c r="S172" s="151" t="s">
        <v>79</v>
      </c>
      <c r="T172" s="228"/>
      <c r="U172" s="180">
        <v>25693.0</v>
      </c>
    </row>
    <row r="173">
      <c r="A173" s="144">
        <v>172.0</v>
      </c>
      <c r="B173" s="144" t="s">
        <v>1051</v>
      </c>
      <c r="C173" s="144" t="s">
        <v>1174</v>
      </c>
      <c r="D173" s="144" t="s">
        <v>1175</v>
      </c>
      <c r="E173" s="144" t="s">
        <v>1054</v>
      </c>
      <c r="F173" s="144" t="s">
        <v>1176</v>
      </c>
      <c r="G173" s="144" t="s">
        <v>1177</v>
      </c>
      <c r="H173" s="145" t="s">
        <v>1178</v>
      </c>
      <c r="I173" s="146" t="str">
        <f>HYPERLINK("https://www.youtube.com/watch?v=N1X0vf5PUz4", "https://www.youtube.com/watch?v=N1X0vf5PUz4")</f>
        <v>https://www.youtube.com/watch?v=N1X0vf5PUz4</v>
      </c>
      <c r="J173" s="145" t="s">
        <v>1179</v>
      </c>
      <c r="K173" s="206" t="s">
        <v>1180</v>
      </c>
      <c r="L173" s="148">
        <v>0.005</v>
      </c>
      <c r="M173" s="181" t="s">
        <v>1181</v>
      </c>
      <c r="N173" s="207" t="s">
        <v>76</v>
      </c>
      <c r="O173" s="151" t="s">
        <v>237</v>
      </c>
      <c r="P173" s="151" t="s">
        <v>78</v>
      </c>
      <c r="Q173" s="151" t="s">
        <v>79</v>
      </c>
      <c r="R173" s="151"/>
      <c r="S173" s="151" t="s">
        <v>79</v>
      </c>
      <c r="T173" s="152"/>
      <c r="U173" s="153">
        <v>5880.0</v>
      </c>
    </row>
    <row r="174">
      <c r="A174" s="154">
        <v>173.0</v>
      </c>
      <c r="B174" s="154" t="s">
        <v>1051</v>
      </c>
      <c r="C174" s="154" t="s">
        <v>1174</v>
      </c>
      <c r="D174" s="154" t="s">
        <v>1182</v>
      </c>
      <c r="E174" s="154" t="s">
        <v>1054</v>
      </c>
      <c r="F174" s="154" t="s">
        <v>1176</v>
      </c>
      <c r="G174" s="154" t="s">
        <v>1183</v>
      </c>
      <c r="H174" s="155" t="s">
        <v>1184</v>
      </c>
      <c r="I174" s="146" t="str">
        <f>HYPERLINK("https://www.youtube.com/watch?v=yZqVJtDO7gc", "https://www.youtube.com/watch?v=yZqVJtDO7gc")</f>
        <v>https://www.youtube.com/watch?v=yZqVJtDO7gc</v>
      </c>
      <c r="J174" s="155" t="s">
        <v>1185</v>
      </c>
      <c r="K174" s="208" t="s">
        <v>1186</v>
      </c>
      <c r="L174" s="157">
        <v>0.0044675925925925924</v>
      </c>
      <c r="M174" s="184" t="s">
        <v>1187</v>
      </c>
      <c r="N174" s="199" t="s">
        <v>76</v>
      </c>
      <c r="O174" s="151" t="s">
        <v>237</v>
      </c>
      <c r="P174" s="151" t="s">
        <v>78</v>
      </c>
      <c r="Q174" s="151" t="s">
        <v>79</v>
      </c>
      <c r="R174" s="151"/>
      <c r="S174" s="151" t="s">
        <v>79</v>
      </c>
      <c r="T174" s="160"/>
      <c r="U174" s="161">
        <v>5883.0</v>
      </c>
    </row>
    <row r="175">
      <c r="A175" s="154">
        <v>174.0</v>
      </c>
      <c r="B175" s="154" t="s">
        <v>1051</v>
      </c>
      <c r="C175" s="154" t="s">
        <v>1174</v>
      </c>
      <c r="D175" s="154" t="s">
        <v>1188</v>
      </c>
      <c r="E175" s="154" t="s">
        <v>1054</v>
      </c>
      <c r="F175" s="154" t="s">
        <v>1176</v>
      </c>
      <c r="G175" s="154" t="s">
        <v>1189</v>
      </c>
      <c r="H175" s="155" t="s">
        <v>1190</v>
      </c>
      <c r="I175" s="146" t="str">
        <f>HYPERLINK("https://www.youtube.com/watch?v=8VjhtS3KlOY", "https://www.youtube.com/watch?v=8VjhtS3KlOY")</f>
        <v>https://www.youtube.com/watch?v=8VjhtS3KlOY</v>
      </c>
      <c r="J175" s="155" t="s">
        <v>1191</v>
      </c>
      <c r="K175" s="208" t="s">
        <v>1192</v>
      </c>
      <c r="L175" s="157">
        <v>0.004502314814814815</v>
      </c>
      <c r="M175" s="184" t="s">
        <v>1193</v>
      </c>
      <c r="N175" s="199" t="s">
        <v>76</v>
      </c>
      <c r="O175" s="151" t="s">
        <v>237</v>
      </c>
      <c r="P175" s="151" t="s">
        <v>78</v>
      </c>
      <c r="Q175" s="151" t="s">
        <v>79</v>
      </c>
      <c r="R175" s="151"/>
      <c r="S175" s="151" t="s">
        <v>79</v>
      </c>
      <c r="T175" s="160"/>
      <c r="U175" s="161">
        <v>5887.0</v>
      </c>
    </row>
    <row r="176">
      <c r="A176" s="154">
        <v>175.0</v>
      </c>
      <c r="B176" s="154" t="s">
        <v>1051</v>
      </c>
      <c r="C176" s="154" t="s">
        <v>1174</v>
      </c>
      <c r="D176" s="154" t="s">
        <v>1194</v>
      </c>
      <c r="E176" s="154" t="s">
        <v>1054</v>
      </c>
      <c r="F176" s="154" t="s">
        <v>1176</v>
      </c>
      <c r="G176" s="154" t="s">
        <v>1195</v>
      </c>
      <c r="H176" s="155" t="s">
        <v>1196</v>
      </c>
      <c r="I176" s="146" t="str">
        <f>HYPERLINK("https://www.youtube.com/watch?v=Su4DKLbK8mA", "https://www.youtube.com/watch?v=Su4DKLbK8mA")</f>
        <v>https://www.youtube.com/watch?v=Su4DKLbK8mA</v>
      </c>
      <c r="J176" s="155" t="s">
        <v>1197</v>
      </c>
      <c r="K176" s="208" t="s">
        <v>1198</v>
      </c>
      <c r="L176" s="157">
        <v>0.0037847222222222223</v>
      </c>
      <c r="M176" s="184" t="s">
        <v>1199</v>
      </c>
      <c r="N176" s="199" t="s">
        <v>76</v>
      </c>
      <c r="O176" s="151" t="s">
        <v>237</v>
      </c>
      <c r="P176" s="151" t="s">
        <v>78</v>
      </c>
      <c r="Q176" s="151" t="s">
        <v>79</v>
      </c>
      <c r="R176" s="151"/>
      <c r="S176" s="151" t="s">
        <v>79</v>
      </c>
      <c r="T176" s="160"/>
      <c r="U176" s="161">
        <v>5890.0</v>
      </c>
    </row>
    <row r="177">
      <c r="A177" s="154">
        <v>176.0</v>
      </c>
      <c r="B177" s="154" t="s">
        <v>1051</v>
      </c>
      <c r="C177" s="154" t="s">
        <v>1174</v>
      </c>
      <c r="D177" s="154" t="s">
        <v>1200</v>
      </c>
      <c r="E177" s="154" t="s">
        <v>1054</v>
      </c>
      <c r="F177" s="154" t="s">
        <v>1176</v>
      </c>
      <c r="G177" s="154" t="s">
        <v>1201</v>
      </c>
      <c r="H177" s="155" t="s">
        <v>1202</v>
      </c>
      <c r="I177" s="146" t="str">
        <f>HYPERLINK("https://www.youtube.com/watch?v=-YpEkExjq2E", "https://www.youtube.com/watch?v=-YpEkExjq2E")</f>
        <v>https://www.youtube.com/watch?v=-YpEkExjq2E</v>
      </c>
      <c r="J177" s="155" t="s">
        <v>1203</v>
      </c>
      <c r="K177" s="208" t="s">
        <v>1204</v>
      </c>
      <c r="L177" s="157">
        <v>0.003599537037037037</v>
      </c>
      <c r="M177" s="184" t="s">
        <v>1205</v>
      </c>
      <c r="N177" s="199" t="s">
        <v>76</v>
      </c>
      <c r="O177" s="151" t="s">
        <v>237</v>
      </c>
      <c r="P177" s="151" t="s">
        <v>78</v>
      </c>
      <c r="Q177" s="151" t="s">
        <v>79</v>
      </c>
      <c r="R177" s="151"/>
      <c r="S177" s="151" t="s">
        <v>79</v>
      </c>
      <c r="T177" s="160"/>
      <c r="U177" s="161">
        <v>5891.0</v>
      </c>
    </row>
    <row r="178">
      <c r="A178" s="154">
        <v>177.0</v>
      </c>
      <c r="B178" s="154" t="s">
        <v>1051</v>
      </c>
      <c r="C178" s="154" t="s">
        <v>1174</v>
      </c>
      <c r="D178" s="154" t="s">
        <v>1206</v>
      </c>
      <c r="E178" s="154" t="s">
        <v>1054</v>
      </c>
      <c r="F178" s="154" t="s">
        <v>1176</v>
      </c>
      <c r="G178" s="154" t="s">
        <v>1207</v>
      </c>
      <c r="H178" s="155" t="s">
        <v>1178</v>
      </c>
      <c r="I178" s="146" t="str">
        <f>HYPERLINK("https://www.youtube.com/watch?v=N1X0vf5PUz4", "https://www.youtube.com/watch?v=N1X0vf5PUz4")</f>
        <v>https://www.youtube.com/watch?v=N1X0vf5PUz4</v>
      </c>
      <c r="J178" s="155" t="s">
        <v>1208</v>
      </c>
      <c r="K178" s="208" t="s">
        <v>1209</v>
      </c>
      <c r="L178" s="157">
        <v>0.004293981481481481</v>
      </c>
      <c r="M178" s="184" t="s">
        <v>1210</v>
      </c>
      <c r="N178" s="199" t="s">
        <v>76</v>
      </c>
      <c r="O178" s="151" t="s">
        <v>237</v>
      </c>
      <c r="P178" s="151" t="s">
        <v>78</v>
      </c>
      <c r="Q178" s="151" t="s">
        <v>79</v>
      </c>
      <c r="R178" s="151"/>
      <c r="S178" s="151" t="s">
        <v>79</v>
      </c>
      <c r="T178" s="160" t="s">
        <v>782</v>
      </c>
      <c r="U178" s="161">
        <v>165.0</v>
      </c>
    </row>
    <row r="179">
      <c r="A179" s="154">
        <v>178.0</v>
      </c>
      <c r="B179" s="154" t="s">
        <v>1051</v>
      </c>
      <c r="C179" s="154" t="s">
        <v>1174</v>
      </c>
      <c r="D179" s="154" t="s">
        <v>1211</v>
      </c>
      <c r="E179" s="154" t="s">
        <v>1054</v>
      </c>
      <c r="F179" s="154" t="s">
        <v>1176</v>
      </c>
      <c r="G179" s="154" t="s">
        <v>1212</v>
      </c>
      <c r="H179" s="155" t="s">
        <v>1213</v>
      </c>
      <c r="I179" s="146" t="str">
        <f>HYPERLINK("https://www.youtube.com/watch?v=Bt60JVZRVCI", "https://www.youtube.com/watch?v=Bt60JVZRVCI")</f>
        <v>https://www.youtube.com/watch?v=Bt60JVZRVCI</v>
      </c>
      <c r="J179" s="155" t="s">
        <v>1214</v>
      </c>
      <c r="K179" s="208" t="s">
        <v>1215</v>
      </c>
      <c r="L179" s="157">
        <v>0.002384259259259259</v>
      </c>
      <c r="M179" s="184" t="s">
        <v>1216</v>
      </c>
      <c r="N179" s="199" t="s">
        <v>76</v>
      </c>
      <c r="O179" s="151" t="s">
        <v>237</v>
      </c>
      <c r="P179" s="151" t="s">
        <v>78</v>
      </c>
      <c r="Q179" s="151" t="s">
        <v>79</v>
      </c>
      <c r="R179" s="151"/>
      <c r="S179" s="151" t="s">
        <v>79</v>
      </c>
      <c r="T179" s="160"/>
      <c r="U179" s="161">
        <v>755.0</v>
      </c>
    </row>
    <row r="180">
      <c r="A180" s="154">
        <v>179.0</v>
      </c>
      <c r="B180" s="154" t="s">
        <v>1051</v>
      </c>
      <c r="C180" s="154" t="s">
        <v>1174</v>
      </c>
      <c r="D180" s="154" t="s">
        <v>1217</v>
      </c>
      <c r="E180" s="154" t="s">
        <v>1054</v>
      </c>
      <c r="F180" s="154" t="s">
        <v>1176</v>
      </c>
      <c r="G180" s="154" t="s">
        <v>1218</v>
      </c>
      <c r="H180" s="155" t="s">
        <v>1219</v>
      </c>
      <c r="I180" s="146" t="str">
        <f>HYPERLINK("https://www.youtube.com/watch?v=vTjgaVmJ8fk", "https://www.youtube.com/watch?v=vTjgaVmJ8fk")</f>
        <v>https://www.youtube.com/watch?v=vTjgaVmJ8fk</v>
      </c>
      <c r="J180" s="155" t="s">
        <v>1220</v>
      </c>
      <c r="K180" s="208" t="s">
        <v>1221</v>
      </c>
      <c r="L180" s="157">
        <v>0.005127314814814815</v>
      </c>
      <c r="M180" s="184" t="s">
        <v>1222</v>
      </c>
      <c r="N180" s="199" t="s">
        <v>76</v>
      </c>
      <c r="O180" s="151" t="s">
        <v>237</v>
      </c>
      <c r="P180" s="151" t="s">
        <v>78</v>
      </c>
      <c r="Q180" s="151" t="s">
        <v>79</v>
      </c>
      <c r="R180" s="151"/>
      <c r="S180" s="151" t="s">
        <v>79</v>
      </c>
      <c r="T180" s="160"/>
      <c r="U180" s="161">
        <v>8691.0</v>
      </c>
    </row>
    <row r="181">
      <c r="A181" s="154">
        <v>180.0</v>
      </c>
      <c r="B181" s="154" t="s">
        <v>1051</v>
      </c>
      <c r="C181" s="154" t="s">
        <v>1174</v>
      </c>
      <c r="D181" s="154" t="s">
        <v>1223</v>
      </c>
      <c r="E181" s="154" t="s">
        <v>1054</v>
      </c>
      <c r="F181" s="154" t="s">
        <v>1176</v>
      </c>
      <c r="G181" s="154" t="s">
        <v>1176</v>
      </c>
      <c r="H181" s="155" t="s">
        <v>1224</v>
      </c>
      <c r="I181" s="146" t="str">
        <f>HYPERLINK("https://www.youtube.com/watch?v=bBkUqkI2TSw", "https://www.youtube.com/watch?v=bBkUqkI2TSw")</f>
        <v>https://www.youtube.com/watch?v=bBkUqkI2TSw</v>
      </c>
      <c r="J181" s="155" t="s">
        <v>1225</v>
      </c>
      <c r="K181" s="208" t="s">
        <v>1226</v>
      </c>
      <c r="L181" s="157">
        <v>0.00568287037037037</v>
      </c>
      <c r="M181" s="186" t="s">
        <v>1227</v>
      </c>
      <c r="N181" s="199" t="s">
        <v>76</v>
      </c>
      <c r="O181" s="151" t="s">
        <v>237</v>
      </c>
      <c r="P181" s="151" t="s">
        <v>78</v>
      </c>
      <c r="Q181" s="151" t="s">
        <v>79</v>
      </c>
      <c r="R181" s="151"/>
      <c r="S181" s="151" t="s">
        <v>79</v>
      </c>
      <c r="T181" s="160"/>
      <c r="U181" s="161">
        <v>8693.0</v>
      </c>
    </row>
    <row r="182">
      <c r="A182" s="154">
        <v>181.0</v>
      </c>
      <c r="B182" s="154" t="s">
        <v>1051</v>
      </c>
      <c r="C182" s="154" t="s">
        <v>1174</v>
      </c>
      <c r="D182" s="154" t="s">
        <v>1228</v>
      </c>
      <c r="E182" s="154" t="s">
        <v>1054</v>
      </c>
      <c r="F182" s="154" t="s">
        <v>1176</v>
      </c>
      <c r="G182" s="154" t="s">
        <v>1229</v>
      </c>
      <c r="H182" s="155" t="s">
        <v>1230</v>
      </c>
      <c r="I182" s="146" t="str">
        <f>HYPERLINK("https://www.youtube.com/watch?v=8OKTrN0uT-Q", "https://www.youtube.com/watch?v=8OKTrN0uT-Q")</f>
        <v>https://www.youtube.com/watch?v=8OKTrN0uT-Q</v>
      </c>
      <c r="J182" s="155" t="s">
        <v>1231</v>
      </c>
      <c r="K182" s="208" t="s">
        <v>1232</v>
      </c>
      <c r="L182" s="157">
        <v>0.0046875</v>
      </c>
      <c r="M182" s="184" t="s">
        <v>1233</v>
      </c>
      <c r="N182" s="199" t="s">
        <v>76</v>
      </c>
      <c r="O182" s="151" t="s">
        <v>237</v>
      </c>
      <c r="P182" s="151" t="s">
        <v>78</v>
      </c>
      <c r="Q182" s="151" t="s">
        <v>79</v>
      </c>
      <c r="R182" s="151"/>
      <c r="S182" s="151" t="s">
        <v>79</v>
      </c>
      <c r="T182" s="160"/>
      <c r="U182" s="161">
        <v>5898.0</v>
      </c>
    </row>
    <row r="183">
      <c r="A183" s="154">
        <v>182.0</v>
      </c>
      <c r="B183" s="154" t="s">
        <v>1051</v>
      </c>
      <c r="C183" s="154" t="s">
        <v>1174</v>
      </c>
      <c r="D183" s="154" t="s">
        <v>1234</v>
      </c>
      <c r="E183" s="154" t="s">
        <v>1054</v>
      </c>
      <c r="F183" s="154" t="s">
        <v>1176</v>
      </c>
      <c r="G183" s="154" t="s">
        <v>1235</v>
      </c>
      <c r="H183" s="155" t="s">
        <v>1236</v>
      </c>
      <c r="I183" s="146" t="str">
        <f>HYPERLINK("https://www.youtube.com/watch?v=wbAxarp_Ug4", "https://www.youtube.com/watch?v=wbAxarp_Ug4")</f>
        <v>https://www.youtube.com/watch?v=wbAxarp_Ug4</v>
      </c>
      <c r="J183" s="155" t="s">
        <v>1237</v>
      </c>
      <c r="K183" s="229" t="s">
        <v>1238</v>
      </c>
      <c r="L183" s="230">
        <v>0.0032291666666666666</v>
      </c>
      <c r="M183" s="212" t="s">
        <v>1239</v>
      </c>
      <c r="N183" s="199" t="s">
        <v>76</v>
      </c>
      <c r="O183" s="151" t="s">
        <v>237</v>
      </c>
      <c r="P183" s="151" t="s">
        <v>78</v>
      </c>
      <c r="Q183" s="151" t="s">
        <v>79</v>
      </c>
      <c r="R183" s="151"/>
      <c r="S183" s="151" t="s">
        <v>79</v>
      </c>
      <c r="T183" s="160"/>
      <c r="U183" s="161">
        <v>5899.0</v>
      </c>
    </row>
    <row r="184">
      <c r="A184" s="154">
        <v>183.0</v>
      </c>
      <c r="B184" s="154" t="s">
        <v>1051</v>
      </c>
      <c r="C184" s="154" t="s">
        <v>1174</v>
      </c>
      <c r="D184" s="154" t="s">
        <v>1240</v>
      </c>
      <c r="E184" s="154" t="s">
        <v>1054</v>
      </c>
      <c r="F184" s="154" t="s">
        <v>1176</v>
      </c>
      <c r="G184" s="154" t="s">
        <v>1241</v>
      </c>
      <c r="H184" s="155" t="s">
        <v>1242</v>
      </c>
      <c r="I184" s="146" t="str">
        <f>HYPERLINK("https://www.youtube.com/watch?v=Io9i1JkKgN4", "https://www.youtube.com/watch?v=Io9i1JkKgN4")</f>
        <v>https://www.youtube.com/watch?v=Io9i1JkKgN4</v>
      </c>
      <c r="J184" s="155" t="s">
        <v>1243</v>
      </c>
      <c r="K184" s="208" t="s">
        <v>1244</v>
      </c>
      <c r="L184" s="157">
        <v>0.0027546296296296294</v>
      </c>
      <c r="M184" s="184" t="s">
        <v>1245</v>
      </c>
      <c r="N184" s="199" t="s">
        <v>76</v>
      </c>
      <c r="O184" s="151" t="s">
        <v>237</v>
      </c>
      <c r="P184" s="151" t="s">
        <v>78</v>
      </c>
      <c r="Q184" s="151" t="s">
        <v>79</v>
      </c>
      <c r="R184" s="151"/>
      <c r="S184" s="151" t="s">
        <v>79</v>
      </c>
      <c r="T184" s="160"/>
      <c r="U184" s="161">
        <v>5901.0</v>
      </c>
    </row>
    <row r="185">
      <c r="A185" s="154">
        <v>184.0</v>
      </c>
      <c r="B185" s="154" t="s">
        <v>1051</v>
      </c>
      <c r="C185" s="154" t="s">
        <v>1174</v>
      </c>
      <c r="D185" s="154" t="s">
        <v>1246</v>
      </c>
      <c r="E185" s="154" t="s">
        <v>1054</v>
      </c>
      <c r="F185" s="154" t="s">
        <v>1176</v>
      </c>
      <c r="G185" s="154" t="s">
        <v>1247</v>
      </c>
      <c r="H185" s="155" t="s">
        <v>1248</v>
      </c>
      <c r="I185" s="146" t="str">
        <f>HYPERLINK("https://www.youtube.com/watch?v=N8dIOmk_lHs", "https://www.youtube.com/watch?v=N8dIOmk_lHs")</f>
        <v>https://www.youtube.com/watch?v=N8dIOmk_lHs</v>
      </c>
      <c r="J185" s="155" t="s">
        <v>1249</v>
      </c>
      <c r="K185" s="208" t="s">
        <v>1250</v>
      </c>
      <c r="L185" s="157">
        <v>0.0052430555555555555</v>
      </c>
      <c r="M185" s="184" t="s">
        <v>1251</v>
      </c>
      <c r="N185" s="199" t="s">
        <v>76</v>
      </c>
      <c r="O185" s="151" t="s">
        <v>237</v>
      </c>
      <c r="P185" s="151" t="s">
        <v>78</v>
      </c>
      <c r="Q185" s="151" t="s">
        <v>79</v>
      </c>
      <c r="R185" s="151"/>
      <c r="S185" s="151" t="s">
        <v>79</v>
      </c>
      <c r="T185" s="160"/>
      <c r="U185" s="161">
        <v>5904.0</v>
      </c>
    </row>
    <row r="186">
      <c r="A186" s="154">
        <v>185.0</v>
      </c>
      <c r="B186" s="154" t="s">
        <v>1051</v>
      </c>
      <c r="C186" s="154" t="s">
        <v>1174</v>
      </c>
      <c r="D186" s="154" t="s">
        <v>1252</v>
      </c>
      <c r="E186" s="154" t="s">
        <v>1054</v>
      </c>
      <c r="F186" s="154" t="s">
        <v>1176</v>
      </c>
      <c r="G186" s="154" t="s">
        <v>1253</v>
      </c>
      <c r="H186" s="155" t="s">
        <v>1254</v>
      </c>
      <c r="I186" s="146" t="str">
        <f>HYPERLINK("https://www.youtube.com/watch?v=R8YKuGJ0plI", "https://www.youtube.com/watch?v=R8YKuGJ0plI")</f>
        <v>https://www.youtube.com/watch?v=R8YKuGJ0plI</v>
      </c>
      <c r="J186" s="155" t="s">
        <v>1255</v>
      </c>
      <c r="K186" s="208" t="s">
        <v>1256</v>
      </c>
      <c r="L186" s="157">
        <v>0.003958333333333334</v>
      </c>
      <c r="M186" s="184" t="s">
        <v>1257</v>
      </c>
      <c r="N186" s="199" t="s">
        <v>76</v>
      </c>
      <c r="O186" s="151" t="s">
        <v>237</v>
      </c>
      <c r="P186" s="151" t="s">
        <v>78</v>
      </c>
      <c r="Q186" s="151" t="s">
        <v>79</v>
      </c>
      <c r="R186" s="151"/>
      <c r="S186" s="151" t="s">
        <v>79</v>
      </c>
      <c r="T186" s="160"/>
      <c r="U186" s="161">
        <v>761.0</v>
      </c>
    </row>
    <row r="187">
      <c r="A187" s="154">
        <v>186.0</v>
      </c>
      <c r="B187" s="154" t="s">
        <v>1051</v>
      </c>
      <c r="C187" s="154" t="s">
        <v>1174</v>
      </c>
      <c r="D187" s="154" t="s">
        <v>1258</v>
      </c>
      <c r="E187" s="154" t="s">
        <v>1054</v>
      </c>
      <c r="F187" s="154" t="s">
        <v>1176</v>
      </c>
      <c r="G187" s="154" t="s">
        <v>1259</v>
      </c>
      <c r="H187" s="155" t="s">
        <v>1260</v>
      </c>
      <c r="I187" s="146" t="str">
        <f>HYPERLINK("https://www.youtube.com/watch?v=NEjIVR9kAFE", "https://www.youtube.com/watch?v=NEjIVR9kAFE")</f>
        <v>https://www.youtube.com/watch?v=NEjIVR9kAFE</v>
      </c>
      <c r="J187" s="155" t="s">
        <v>1261</v>
      </c>
      <c r="K187" s="208" t="s">
        <v>1262</v>
      </c>
      <c r="L187" s="157">
        <v>0.003715277777777778</v>
      </c>
      <c r="M187" s="184" t="s">
        <v>1263</v>
      </c>
      <c r="N187" s="199" t="s">
        <v>76</v>
      </c>
      <c r="O187" s="151" t="s">
        <v>237</v>
      </c>
      <c r="P187" s="151" t="s">
        <v>78</v>
      </c>
      <c r="Q187" s="151" t="s">
        <v>79</v>
      </c>
      <c r="R187" s="151"/>
      <c r="S187" s="151" t="s">
        <v>79</v>
      </c>
      <c r="T187" s="160"/>
      <c r="U187" s="161">
        <v>8715.0</v>
      </c>
    </row>
    <row r="188">
      <c r="A188" s="154">
        <v>187.0</v>
      </c>
      <c r="B188" s="154" t="s">
        <v>1051</v>
      </c>
      <c r="C188" s="154" t="s">
        <v>1174</v>
      </c>
      <c r="D188" s="154" t="s">
        <v>1234</v>
      </c>
      <c r="E188" s="154" t="s">
        <v>1054</v>
      </c>
      <c r="F188" s="154" t="s">
        <v>1176</v>
      </c>
      <c r="G188" s="154" t="s">
        <v>1235</v>
      </c>
      <c r="H188" s="185" t="s">
        <v>1236</v>
      </c>
      <c r="I188" s="146" t="str">
        <f>HYPERLINK("https://www.youtube.com/watch?v=wbAxarp_Ug4", "https://www.youtube.com/watch?v=wbAxarp_Ug4")</f>
        <v>https://www.youtube.com/watch?v=wbAxarp_Ug4</v>
      </c>
      <c r="J188" s="167" t="s">
        <v>1264</v>
      </c>
      <c r="K188" s="209" t="s">
        <v>1265</v>
      </c>
      <c r="L188" s="169">
        <v>0.003275462962962963</v>
      </c>
      <c r="M188" s="186" t="s">
        <v>1266</v>
      </c>
      <c r="N188" s="197" t="s">
        <v>76</v>
      </c>
      <c r="O188" s="151" t="s">
        <v>237</v>
      </c>
      <c r="P188" s="154" t="s">
        <v>78</v>
      </c>
      <c r="Q188" s="151" t="s">
        <v>79</v>
      </c>
      <c r="R188" s="154"/>
      <c r="S188" s="151" t="s">
        <v>79</v>
      </c>
      <c r="T188" s="171"/>
      <c r="U188" s="161">
        <v>11183.0</v>
      </c>
    </row>
    <row r="189">
      <c r="A189" s="154">
        <v>188.0</v>
      </c>
      <c r="B189" s="154" t="s">
        <v>1051</v>
      </c>
      <c r="C189" s="154" t="s">
        <v>1174</v>
      </c>
      <c r="D189" s="154" t="s">
        <v>1240</v>
      </c>
      <c r="E189" s="154" t="s">
        <v>1054</v>
      </c>
      <c r="F189" s="154" t="s">
        <v>1176</v>
      </c>
      <c r="G189" s="154" t="s">
        <v>1241</v>
      </c>
      <c r="H189" s="185" t="s">
        <v>1242</v>
      </c>
      <c r="I189" s="146" t="str">
        <f>HYPERLINK("https://www.youtube.com/watch?v=Io9i1JkKgN4", "https://www.youtube.com/watch?v=Io9i1JkKgN4")</f>
        <v>https://www.youtube.com/watch?v=Io9i1JkKgN4</v>
      </c>
      <c r="J189" s="167" t="s">
        <v>1267</v>
      </c>
      <c r="K189" s="209" t="s">
        <v>1268</v>
      </c>
      <c r="L189" s="169">
        <v>0.003136574074074074</v>
      </c>
      <c r="M189" s="186" t="s">
        <v>1245</v>
      </c>
      <c r="N189" s="197" t="s">
        <v>76</v>
      </c>
      <c r="O189" s="151" t="s">
        <v>237</v>
      </c>
      <c r="P189" s="154" t="s">
        <v>78</v>
      </c>
      <c r="Q189" s="151" t="s">
        <v>79</v>
      </c>
      <c r="R189" s="154"/>
      <c r="S189" s="151" t="s">
        <v>79</v>
      </c>
      <c r="T189" s="171" t="s">
        <v>1269</v>
      </c>
      <c r="U189" s="161">
        <v>11186.0</v>
      </c>
    </row>
    <row r="190">
      <c r="A190" s="154">
        <v>189.0</v>
      </c>
      <c r="B190" s="154" t="s">
        <v>1051</v>
      </c>
      <c r="C190" s="154" t="s">
        <v>1174</v>
      </c>
      <c r="D190" s="154" t="s">
        <v>1246</v>
      </c>
      <c r="E190" s="154" t="s">
        <v>1054</v>
      </c>
      <c r="F190" s="154" t="s">
        <v>1176</v>
      </c>
      <c r="G190" s="154" t="s">
        <v>1247</v>
      </c>
      <c r="H190" s="185" t="s">
        <v>1248</v>
      </c>
      <c r="I190" s="146" t="str">
        <f>HYPERLINK("https://www.youtube.com/watch?v=N8dIOmk_lHs", "https://www.youtube.com/watch?v=N8dIOmk_lHs")</f>
        <v>https://www.youtube.com/watch?v=N8dIOmk_lHs</v>
      </c>
      <c r="J190" s="167" t="s">
        <v>1270</v>
      </c>
      <c r="K190" s="209" t="s">
        <v>1271</v>
      </c>
      <c r="L190" s="169">
        <v>0.005543981481481481</v>
      </c>
      <c r="M190" s="186" t="s">
        <v>1251</v>
      </c>
      <c r="N190" s="197" t="s">
        <v>76</v>
      </c>
      <c r="O190" s="151" t="s">
        <v>237</v>
      </c>
      <c r="P190" s="154" t="s">
        <v>78</v>
      </c>
      <c r="Q190" s="151" t="s">
        <v>79</v>
      </c>
      <c r="R190" s="154"/>
      <c r="S190" s="151" t="s">
        <v>79</v>
      </c>
      <c r="T190" s="171" t="s">
        <v>1269</v>
      </c>
      <c r="U190" s="161">
        <v>11190.0</v>
      </c>
    </row>
    <row r="191">
      <c r="A191" s="154">
        <v>190.0</v>
      </c>
      <c r="B191" s="154" t="s">
        <v>1051</v>
      </c>
      <c r="C191" s="154" t="s">
        <v>1174</v>
      </c>
      <c r="D191" s="154" t="s">
        <v>1272</v>
      </c>
      <c r="E191" s="154" t="s">
        <v>1054</v>
      </c>
      <c r="F191" s="154" t="s">
        <v>1176</v>
      </c>
      <c r="G191" s="154" t="s">
        <v>1273</v>
      </c>
      <c r="H191" s="155" t="s">
        <v>1274</v>
      </c>
      <c r="I191" s="146" t="str">
        <f>HYPERLINK("https://www.youtube.com/watch?v=ONsI-yIbsBg", "https://www.youtube.com/watch?v=ONsI-yIbsBg")</f>
        <v>https://www.youtube.com/watch?v=ONsI-yIbsBg</v>
      </c>
      <c r="J191" s="155" t="s">
        <v>1275</v>
      </c>
      <c r="K191" s="208" t="s">
        <v>1276</v>
      </c>
      <c r="L191" s="157">
        <v>0.0032060185185185186</v>
      </c>
      <c r="M191" s="184" t="s">
        <v>1277</v>
      </c>
      <c r="N191" s="199" t="s">
        <v>76</v>
      </c>
      <c r="O191" s="151" t="s">
        <v>237</v>
      </c>
      <c r="P191" s="151" t="s">
        <v>78</v>
      </c>
      <c r="Q191" s="151" t="s">
        <v>79</v>
      </c>
      <c r="R191" s="151"/>
      <c r="S191" s="151" t="s">
        <v>79</v>
      </c>
      <c r="T191" s="160"/>
      <c r="U191" s="161">
        <v>11191.0</v>
      </c>
    </row>
    <row r="192">
      <c r="A192" s="172">
        <v>191.0</v>
      </c>
      <c r="B192" s="172" t="s">
        <v>1051</v>
      </c>
      <c r="C192" s="172" t="s">
        <v>1174</v>
      </c>
      <c r="D192" s="172" t="s">
        <v>1278</v>
      </c>
      <c r="E192" s="172" t="s">
        <v>1054</v>
      </c>
      <c r="F192" s="172" t="s">
        <v>1176</v>
      </c>
      <c r="G192" s="172" t="s">
        <v>1279</v>
      </c>
      <c r="H192" s="173" t="s">
        <v>1280</v>
      </c>
      <c r="I192" s="146" t="str">
        <f>HYPERLINK("https://www.youtube.com/watch?v=2dbasvm3iG0", "https://www.youtube.com/watch?v=2dbasvm3iG0")</f>
        <v>https://www.youtube.com/watch?v=2dbasvm3iG0</v>
      </c>
      <c r="J192" s="173" t="s">
        <v>1281</v>
      </c>
      <c r="K192" s="217" t="s">
        <v>1282</v>
      </c>
      <c r="L192" s="175">
        <v>0.003159722222222222</v>
      </c>
      <c r="M192" s="218" t="s">
        <v>1283</v>
      </c>
      <c r="N192" s="219" t="s">
        <v>76</v>
      </c>
      <c r="O192" s="151" t="s">
        <v>237</v>
      </c>
      <c r="P192" s="151" t="s">
        <v>78</v>
      </c>
      <c r="Q192" s="151" t="s">
        <v>79</v>
      </c>
      <c r="R192" s="151"/>
      <c r="S192" s="151" t="s">
        <v>79</v>
      </c>
      <c r="T192" s="220"/>
      <c r="U192" s="180">
        <v>869.0</v>
      </c>
    </row>
    <row r="193">
      <c r="A193" s="144">
        <v>192.0</v>
      </c>
      <c r="B193" s="144" t="s">
        <v>1051</v>
      </c>
      <c r="C193" s="144" t="s">
        <v>1284</v>
      </c>
      <c r="D193" s="144" t="s">
        <v>1285</v>
      </c>
      <c r="E193" s="144" t="s">
        <v>1054</v>
      </c>
      <c r="F193" s="144" t="s">
        <v>1286</v>
      </c>
      <c r="G193" s="144" t="s">
        <v>1287</v>
      </c>
      <c r="H193" s="145" t="s">
        <v>1288</v>
      </c>
      <c r="I193" s="146" t="str">
        <f>HYPERLINK("https://www.youtube.com/watch?v=lxjmR4pYIVU", "https://www.youtube.com/watch?v=lxjmR4pYIVU")</f>
        <v>https://www.youtube.com/watch?v=lxjmR4pYIVU</v>
      </c>
      <c r="J193" s="145" t="s">
        <v>1289</v>
      </c>
      <c r="K193" s="206" t="s">
        <v>1290</v>
      </c>
      <c r="L193" s="148">
        <v>0.0027199074074074074</v>
      </c>
      <c r="M193" s="181" t="s">
        <v>1291</v>
      </c>
      <c r="N193" s="207" t="s">
        <v>76</v>
      </c>
      <c r="O193" s="151" t="s">
        <v>237</v>
      </c>
      <c r="P193" s="151" t="s">
        <v>78</v>
      </c>
      <c r="Q193" s="151" t="s">
        <v>79</v>
      </c>
      <c r="R193" s="151"/>
      <c r="S193" s="151" t="s">
        <v>79</v>
      </c>
      <c r="T193" s="152"/>
      <c r="U193" s="153">
        <v>5893.0</v>
      </c>
    </row>
    <row r="194">
      <c r="A194" s="154">
        <v>193.0</v>
      </c>
      <c r="B194" s="154" t="s">
        <v>1051</v>
      </c>
      <c r="C194" s="154" t="s">
        <v>1284</v>
      </c>
      <c r="D194" s="154" t="s">
        <v>1292</v>
      </c>
      <c r="E194" s="154" t="s">
        <v>1054</v>
      </c>
      <c r="F194" s="154" t="s">
        <v>1286</v>
      </c>
      <c r="G194" s="154" t="s">
        <v>1293</v>
      </c>
      <c r="H194" s="155" t="s">
        <v>1294</v>
      </c>
      <c r="I194" s="146" t="str">
        <f>HYPERLINK("https://www.youtube.com/watch?v=0EwwoDVJVPQ", "https://www.youtube.com/watch?v=0EwwoDVJVPQ")</f>
        <v>https://www.youtube.com/watch?v=0EwwoDVJVPQ</v>
      </c>
      <c r="J194" s="155" t="s">
        <v>1295</v>
      </c>
      <c r="K194" s="208" t="s">
        <v>1296</v>
      </c>
      <c r="L194" s="157">
        <v>0.0028819444444444444</v>
      </c>
      <c r="M194" s="184" t="s">
        <v>1297</v>
      </c>
      <c r="N194" s="199" t="s">
        <v>76</v>
      </c>
      <c r="O194" s="151" t="s">
        <v>237</v>
      </c>
      <c r="P194" s="151" t="s">
        <v>78</v>
      </c>
      <c r="Q194" s="151" t="s">
        <v>79</v>
      </c>
      <c r="R194" s="151"/>
      <c r="S194" s="151" t="s">
        <v>79</v>
      </c>
      <c r="T194" s="160"/>
      <c r="U194" s="161">
        <v>5894.0</v>
      </c>
    </row>
    <row r="195">
      <c r="A195" s="154">
        <v>194.0</v>
      </c>
      <c r="B195" s="154" t="s">
        <v>1051</v>
      </c>
      <c r="C195" s="154" t="s">
        <v>1284</v>
      </c>
      <c r="D195" s="154" t="s">
        <v>1298</v>
      </c>
      <c r="E195" s="154" t="s">
        <v>1054</v>
      </c>
      <c r="F195" s="154" t="s">
        <v>1286</v>
      </c>
      <c r="G195" s="154" t="s">
        <v>1299</v>
      </c>
      <c r="H195" s="155" t="s">
        <v>1300</v>
      </c>
      <c r="I195" s="146" t="str">
        <f>HYPERLINK("https://www.youtube.com/watch?v=T8U7hCmUdpo", "https://www.youtube.com/watch?v=T8U7hCmUdpo")</f>
        <v>https://www.youtube.com/watch?v=T8U7hCmUdpo</v>
      </c>
      <c r="J195" s="155" t="s">
        <v>1301</v>
      </c>
      <c r="K195" s="208" t="s">
        <v>1302</v>
      </c>
      <c r="L195" s="157">
        <v>0.0032060185185185186</v>
      </c>
      <c r="M195" s="184" t="s">
        <v>1303</v>
      </c>
      <c r="N195" s="199" t="s">
        <v>76</v>
      </c>
      <c r="O195" s="151" t="s">
        <v>237</v>
      </c>
      <c r="P195" s="151" t="s">
        <v>78</v>
      </c>
      <c r="Q195" s="151" t="s">
        <v>79</v>
      </c>
      <c r="R195" s="151"/>
      <c r="S195" s="151" t="s">
        <v>79</v>
      </c>
      <c r="T195" s="160"/>
      <c r="U195" s="161">
        <v>5895.0</v>
      </c>
    </row>
    <row r="196">
      <c r="A196" s="154">
        <v>195.0</v>
      </c>
      <c r="B196" s="154" t="s">
        <v>1051</v>
      </c>
      <c r="C196" s="154" t="s">
        <v>1284</v>
      </c>
      <c r="D196" s="154" t="s">
        <v>1304</v>
      </c>
      <c r="E196" s="154" t="s">
        <v>1054</v>
      </c>
      <c r="F196" s="154" t="s">
        <v>1286</v>
      </c>
      <c r="G196" s="154" t="s">
        <v>1305</v>
      </c>
      <c r="H196" s="155" t="s">
        <v>1306</v>
      </c>
      <c r="I196" s="146" t="str">
        <f>HYPERLINK("https://www.youtube.com/watch?v=-sA-vI2a2mM", "https://www.youtube.com/watch?v=-sA-vI2a2mM")</f>
        <v>https://www.youtube.com/watch?v=-sA-vI2a2mM</v>
      </c>
      <c r="J196" s="155" t="s">
        <v>1307</v>
      </c>
      <c r="K196" s="208" t="s">
        <v>1308</v>
      </c>
      <c r="L196" s="157">
        <v>0.002534722222222222</v>
      </c>
      <c r="M196" s="164" t="s">
        <v>1309</v>
      </c>
      <c r="N196" s="199" t="s">
        <v>76</v>
      </c>
      <c r="O196" s="151" t="s">
        <v>237</v>
      </c>
      <c r="P196" s="151" t="s">
        <v>78</v>
      </c>
      <c r="Q196" s="151" t="s">
        <v>79</v>
      </c>
      <c r="R196" s="151"/>
      <c r="S196" s="151" t="s">
        <v>79</v>
      </c>
      <c r="T196" s="160"/>
      <c r="U196" s="161">
        <v>5907.0</v>
      </c>
    </row>
    <row r="197">
      <c r="A197" s="154">
        <v>196.0</v>
      </c>
      <c r="B197" s="154" t="s">
        <v>1051</v>
      </c>
      <c r="C197" s="154" t="s">
        <v>1284</v>
      </c>
      <c r="D197" s="154" t="s">
        <v>1310</v>
      </c>
      <c r="E197" s="154" t="s">
        <v>1054</v>
      </c>
      <c r="F197" s="154" t="s">
        <v>1286</v>
      </c>
      <c r="G197" s="154" t="s">
        <v>1311</v>
      </c>
      <c r="H197" s="155" t="s">
        <v>1312</v>
      </c>
      <c r="I197" s="146" t="str">
        <f>HYPERLINK("https://www.youtube.com/watch?v=rgaQJqTRhEY", "https://www.youtube.com/watch?v=rgaQJqTRhEY")</f>
        <v>https://www.youtube.com/watch?v=rgaQJqTRhEY</v>
      </c>
      <c r="J197" s="155" t="s">
        <v>1313</v>
      </c>
      <c r="K197" s="208" t="s">
        <v>1314</v>
      </c>
      <c r="L197" s="157">
        <v>0.0021527777777777778</v>
      </c>
      <c r="M197" s="184" t="s">
        <v>1315</v>
      </c>
      <c r="N197" s="199" t="s">
        <v>76</v>
      </c>
      <c r="O197" s="151" t="s">
        <v>237</v>
      </c>
      <c r="P197" s="151" t="s">
        <v>78</v>
      </c>
      <c r="Q197" s="151" t="s">
        <v>79</v>
      </c>
      <c r="R197" s="151"/>
      <c r="S197" s="151" t="s">
        <v>79</v>
      </c>
      <c r="T197" s="160"/>
      <c r="U197" s="161">
        <v>5908.0</v>
      </c>
    </row>
    <row r="198">
      <c r="A198" s="154">
        <v>197.0</v>
      </c>
      <c r="B198" s="154" t="s">
        <v>1051</v>
      </c>
      <c r="C198" s="154" t="s">
        <v>1284</v>
      </c>
      <c r="D198" s="154" t="s">
        <v>1316</v>
      </c>
      <c r="E198" s="154" t="s">
        <v>1054</v>
      </c>
      <c r="F198" s="154" t="s">
        <v>1286</v>
      </c>
      <c r="G198" s="154" t="s">
        <v>1317</v>
      </c>
      <c r="H198" s="155" t="s">
        <v>1318</v>
      </c>
      <c r="I198" s="146" t="str">
        <f>HYPERLINK("https://www.youtube.com/watch?v=1xuf6ZKF1_I", "https://www.youtube.com/watch?v=1xuf6ZKF1_I")</f>
        <v>https://www.youtube.com/watch?v=1xuf6ZKF1_I</v>
      </c>
      <c r="J198" s="155" t="s">
        <v>1319</v>
      </c>
      <c r="K198" s="208" t="s">
        <v>1320</v>
      </c>
      <c r="L198" s="157">
        <v>0.007418981481481481</v>
      </c>
      <c r="M198" s="184" t="s">
        <v>1321</v>
      </c>
      <c r="N198" s="199" t="s">
        <v>76</v>
      </c>
      <c r="O198" s="151" t="s">
        <v>237</v>
      </c>
      <c r="P198" s="151" t="s">
        <v>78</v>
      </c>
      <c r="Q198" s="151" t="s">
        <v>79</v>
      </c>
      <c r="R198" s="151"/>
      <c r="S198" s="151" t="s">
        <v>79</v>
      </c>
      <c r="T198" s="171" t="s">
        <v>1269</v>
      </c>
      <c r="U198" s="161">
        <v>5913.0</v>
      </c>
    </row>
    <row r="199">
      <c r="A199" s="154">
        <v>198.0</v>
      </c>
      <c r="B199" s="154" t="s">
        <v>1051</v>
      </c>
      <c r="C199" s="154" t="s">
        <v>1284</v>
      </c>
      <c r="D199" s="154" t="s">
        <v>1322</v>
      </c>
      <c r="E199" s="154" t="s">
        <v>1054</v>
      </c>
      <c r="F199" s="154" t="s">
        <v>1286</v>
      </c>
      <c r="G199" s="154" t="s">
        <v>1323</v>
      </c>
      <c r="H199" s="155" t="s">
        <v>1324</v>
      </c>
      <c r="I199" s="146" t="str">
        <f>HYPERLINK("https://www.youtube.com/watch?v=_E9fG8BYcBo", "https://www.youtube.com/watch?v=_E9fG8BYcBo")</f>
        <v>https://www.youtube.com/watch?v=_E9fG8BYcBo</v>
      </c>
      <c r="J199" s="155" t="s">
        <v>1325</v>
      </c>
      <c r="K199" s="208" t="s">
        <v>1326</v>
      </c>
      <c r="L199" s="157">
        <v>0.0043518518518518515</v>
      </c>
      <c r="M199" s="184" t="s">
        <v>1327</v>
      </c>
      <c r="N199" s="199" t="s">
        <v>76</v>
      </c>
      <c r="O199" s="151" t="s">
        <v>237</v>
      </c>
      <c r="P199" s="151" t="s">
        <v>78</v>
      </c>
      <c r="Q199" s="151" t="s">
        <v>79</v>
      </c>
      <c r="R199" s="151"/>
      <c r="S199" s="151" t="s">
        <v>79</v>
      </c>
      <c r="T199" s="160"/>
      <c r="U199" s="161">
        <v>5914.0</v>
      </c>
    </row>
    <row r="200">
      <c r="A200" s="154">
        <v>199.0</v>
      </c>
      <c r="B200" s="154" t="s">
        <v>1051</v>
      </c>
      <c r="C200" s="154" t="s">
        <v>1284</v>
      </c>
      <c r="D200" s="154" t="s">
        <v>1328</v>
      </c>
      <c r="E200" s="154" t="s">
        <v>1054</v>
      </c>
      <c r="F200" s="154" t="s">
        <v>1286</v>
      </c>
      <c r="G200" s="154" t="s">
        <v>1329</v>
      </c>
      <c r="H200" s="155" t="s">
        <v>1330</v>
      </c>
      <c r="I200" s="146" t="str">
        <f>HYPERLINK("https://www.youtube.com/watch?v=erZe85NrsK0", "https://www.youtube.com/watch?v=erZe85NrsK0")</f>
        <v>https://www.youtube.com/watch?v=erZe85NrsK0</v>
      </c>
      <c r="J200" s="155" t="s">
        <v>1331</v>
      </c>
      <c r="K200" s="208" t="s">
        <v>1332</v>
      </c>
      <c r="L200" s="157">
        <v>0.004155092592592592</v>
      </c>
      <c r="M200" s="184" t="s">
        <v>1333</v>
      </c>
      <c r="N200" s="199" t="s">
        <v>76</v>
      </c>
      <c r="O200" s="151" t="s">
        <v>237</v>
      </c>
      <c r="P200" s="151" t="s">
        <v>78</v>
      </c>
      <c r="Q200" s="151" t="s">
        <v>79</v>
      </c>
      <c r="R200" s="151"/>
      <c r="S200" s="151" t="s">
        <v>79</v>
      </c>
      <c r="T200" s="160"/>
      <c r="U200" s="161">
        <v>5915.0</v>
      </c>
    </row>
    <row r="201">
      <c r="A201" s="154">
        <v>200.0</v>
      </c>
      <c r="B201" s="154" t="s">
        <v>1051</v>
      </c>
      <c r="C201" s="154" t="s">
        <v>1284</v>
      </c>
      <c r="D201" s="154" t="s">
        <v>1334</v>
      </c>
      <c r="E201" s="154" t="s">
        <v>1054</v>
      </c>
      <c r="F201" s="154" t="s">
        <v>1286</v>
      </c>
      <c r="G201" s="154" t="s">
        <v>1335</v>
      </c>
      <c r="H201" s="155" t="s">
        <v>1336</v>
      </c>
      <c r="I201" s="146" t="str">
        <f>HYPERLINK("https://www.youtube.com/watch?v=g-SfwjbpA4U", "https://www.youtube.com/watch?v=g-SfwjbpA4U")</f>
        <v>https://www.youtube.com/watch?v=g-SfwjbpA4U</v>
      </c>
      <c r="J201" s="155" t="s">
        <v>1337</v>
      </c>
      <c r="K201" s="208" t="s">
        <v>1338</v>
      </c>
      <c r="L201" s="157">
        <v>0.00443287037037037</v>
      </c>
      <c r="M201" s="184" t="s">
        <v>1339</v>
      </c>
      <c r="N201" s="199" t="s">
        <v>76</v>
      </c>
      <c r="O201" s="151" t="s">
        <v>237</v>
      </c>
      <c r="P201" s="151" t="s">
        <v>78</v>
      </c>
      <c r="Q201" s="151" t="s">
        <v>79</v>
      </c>
      <c r="R201" s="151"/>
      <c r="S201" s="151" t="s">
        <v>79</v>
      </c>
      <c r="T201" s="160"/>
      <c r="U201" s="161">
        <v>2603.0</v>
      </c>
    </row>
    <row r="202">
      <c r="A202" s="154">
        <v>201.0</v>
      </c>
      <c r="B202" s="154" t="s">
        <v>1051</v>
      </c>
      <c r="C202" s="154" t="s">
        <v>1284</v>
      </c>
      <c r="D202" s="154" t="s">
        <v>1340</v>
      </c>
      <c r="E202" s="154" t="s">
        <v>1054</v>
      </c>
      <c r="F202" s="154" t="s">
        <v>1286</v>
      </c>
      <c r="G202" s="154" t="s">
        <v>1341</v>
      </c>
      <c r="H202" s="155" t="s">
        <v>1342</v>
      </c>
      <c r="I202" s="146" t="str">
        <f>HYPERLINK("https://www.youtube.com/watch?v=t32jFmpE-ec", "https://www.youtube.com/watch?v=t32jFmpE-ec")</f>
        <v>https://www.youtube.com/watch?v=t32jFmpE-ec</v>
      </c>
      <c r="J202" s="155" t="s">
        <v>1343</v>
      </c>
      <c r="K202" s="208" t="s">
        <v>1344</v>
      </c>
      <c r="L202" s="157">
        <v>0.002210648148148148</v>
      </c>
      <c r="M202" s="184" t="s">
        <v>1345</v>
      </c>
      <c r="N202" s="199" t="s">
        <v>76</v>
      </c>
      <c r="O202" s="151" t="s">
        <v>237</v>
      </c>
      <c r="P202" s="151" t="s">
        <v>78</v>
      </c>
      <c r="Q202" s="151" t="s">
        <v>79</v>
      </c>
      <c r="R202" s="151"/>
      <c r="S202" s="151" t="s">
        <v>79</v>
      </c>
      <c r="T202" s="160"/>
      <c r="U202" s="161">
        <v>8734.0</v>
      </c>
    </row>
    <row r="203">
      <c r="A203" s="154">
        <v>202.0</v>
      </c>
      <c r="B203" s="154" t="s">
        <v>1051</v>
      </c>
      <c r="C203" s="154" t="s">
        <v>1284</v>
      </c>
      <c r="D203" s="154" t="s">
        <v>1346</v>
      </c>
      <c r="E203" s="154" t="s">
        <v>1054</v>
      </c>
      <c r="F203" s="154" t="s">
        <v>1286</v>
      </c>
      <c r="G203" s="154" t="s">
        <v>1347</v>
      </c>
      <c r="H203" s="155" t="s">
        <v>1348</v>
      </c>
      <c r="I203" s="146" t="str">
        <f>HYPERLINK("https://www.youtube.com/watch?v=q19UnHEofOA", "https://www.youtube.com/watch?v=q19UnHEofOA")</f>
        <v>https://www.youtube.com/watch?v=q19UnHEofOA</v>
      </c>
      <c r="J203" s="155" t="s">
        <v>1349</v>
      </c>
      <c r="K203" s="208" t="s">
        <v>1350</v>
      </c>
      <c r="L203" s="157">
        <v>0.002210648148148148</v>
      </c>
      <c r="M203" s="184" t="s">
        <v>1351</v>
      </c>
      <c r="N203" s="199" t="s">
        <v>76</v>
      </c>
      <c r="O203" s="151" t="s">
        <v>237</v>
      </c>
      <c r="P203" s="151" t="s">
        <v>78</v>
      </c>
      <c r="Q203" s="151" t="s">
        <v>79</v>
      </c>
      <c r="R203" s="151"/>
      <c r="S203" s="151" t="s">
        <v>79</v>
      </c>
      <c r="T203" s="171" t="s">
        <v>1269</v>
      </c>
      <c r="U203" s="161">
        <v>8735.0</v>
      </c>
    </row>
    <row r="204">
      <c r="A204" s="154">
        <v>203.0</v>
      </c>
      <c r="B204" s="154" t="s">
        <v>1051</v>
      </c>
      <c r="C204" s="154" t="s">
        <v>1284</v>
      </c>
      <c r="D204" s="154" t="s">
        <v>1352</v>
      </c>
      <c r="E204" s="154" t="s">
        <v>1054</v>
      </c>
      <c r="F204" s="154" t="s">
        <v>1286</v>
      </c>
      <c r="G204" s="154" t="s">
        <v>1353</v>
      </c>
      <c r="H204" s="155" t="s">
        <v>1354</v>
      </c>
      <c r="I204" s="146" t="str">
        <f>HYPERLINK("https://www.youtube.com/watch?v=tNaKlG_GJGQ", "https://www.youtube.com/watch?v=tNaKlG_GJGQ")</f>
        <v>https://www.youtube.com/watch?v=tNaKlG_GJGQ</v>
      </c>
      <c r="J204" s="155" t="s">
        <v>1355</v>
      </c>
      <c r="K204" s="208" t="s">
        <v>1356</v>
      </c>
      <c r="L204" s="157">
        <v>0.002210648148148148</v>
      </c>
      <c r="M204" s="184" t="s">
        <v>1357</v>
      </c>
      <c r="N204" s="199" t="s">
        <v>76</v>
      </c>
      <c r="O204" s="151" t="s">
        <v>237</v>
      </c>
      <c r="P204" s="151" t="s">
        <v>78</v>
      </c>
      <c r="Q204" s="151" t="s">
        <v>79</v>
      </c>
      <c r="R204" s="151"/>
      <c r="S204" s="151" t="s">
        <v>79</v>
      </c>
      <c r="T204" s="160"/>
      <c r="U204" s="161">
        <v>8737.0</v>
      </c>
    </row>
    <row r="205">
      <c r="A205" s="154">
        <v>204.0</v>
      </c>
      <c r="B205" s="154" t="s">
        <v>1051</v>
      </c>
      <c r="C205" s="154" t="s">
        <v>1284</v>
      </c>
      <c r="D205" s="154" t="s">
        <v>1358</v>
      </c>
      <c r="E205" s="154" t="s">
        <v>1054</v>
      </c>
      <c r="F205" s="154" t="s">
        <v>1286</v>
      </c>
      <c r="G205" s="154" t="s">
        <v>1359</v>
      </c>
      <c r="H205" s="155" t="s">
        <v>1360</v>
      </c>
      <c r="I205" s="146" t="str">
        <f>HYPERLINK("https://www.youtube.com/watch?v=r3M68V9Joac", "https://www.youtube.com/watch?v=r3M68V9Joac")</f>
        <v>https://www.youtube.com/watch?v=r3M68V9Joac</v>
      </c>
      <c r="J205" s="155" t="s">
        <v>1361</v>
      </c>
      <c r="K205" s="208" t="s">
        <v>1362</v>
      </c>
      <c r="L205" s="157">
        <v>0.0027430555555555554</v>
      </c>
      <c r="M205" s="184" t="s">
        <v>1363</v>
      </c>
      <c r="N205" s="199" t="s">
        <v>76</v>
      </c>
      <c r="O205" s="151" t="s">
        <v>237</v>
      </c>
      <c r="P205" s="151" t="s">
        <v>78</v>
      </c>
      <c r="Q205" s="151" t="s">
        <v>79</v>
      </c>
      <c r="R205" s="151"/>
      <c r="S205" s="151" t="s">
        <v>79</v>
      </c>
      <c r="T205" s="171" t="s">
        <v>1269</v>
      </c>
      <c r="U205" s="161">
        <v>8738.0</v>
      </c>
    </row>
    <row r="206">
      <c r="A206" s="154">
        <v>205.0</v>
      </c>
      <c r="B206" s="154" t="s">
        <v>1051</v>
      </c>
      <c r="C206" s="154" t="s">
        <v>1284</v>
      </c>
      <c r="D206" s="154" t="s">
        <v>1340</v>
      </c>
      <c r="E206" s="154" t="s">
        <v>1054</v>
      </c>
      <c r="F206" s="154" t="s">
        <v>1286</v>
      </c>
      <c r="G206" s="154" t="s">
        <v>1341</v>
      </c>
      <c r="H206" s="155" t="s">
        <v>1342</v>
      </c>
      <c r="I206" s="146" t="str">
        <f>HYPERLINK("https://www.youtube.com/watch?v=t32jFmpE-ec", "https://www.youtube.com/watch?v=t32jFmpE-ec")</f>
        <v>https://www.youtube.com/watch?v=t32jFmpE-ec</v>
      </c>
      <c r="J206" s="155" t="s">
        <v>1364</v>
      </c>
      <c r="K206" s="208" t="s">
        <v>1365</v>
      </c>
      <c r="L206" s="157">
        <v>0.002002314814814815</v>
      </c>
      <c r="M206" s="184" t="s">
        <v>1345</v>
      </c>
      <c r="N206" s="199" t="s">
        <v>76</v>
      </c>
      <c r="O206" s="151" t="s">
        <v>237</v>
      </c>
      <c r="P206" s="151" t="s">
        <v>78</v>
      </c>
      <c r="Q206" s="151" t="s">
        <v>79</v>
      </c>
      <c r="R206" s="151"/>
      <c r="S206" s="151" t="s">
        <v>79</v>
      </c>
      <c r="T206" s="171" t="s">
        <v>1269</v>
      </c>
      <c r="U206" s="161">
        <v>11209.0</v>
      </c>
    </row>
    <row r="207">
      <c r="A207" s="172">
        <v>206.0</v>
      </c>
      <c r="B207" s="172" t="s">
        <v>1051</v>
      </c>
      <c r="C207" s="172" t="s">
        <v>1284</v>
      </c>
      <c r="D207" s="172" t="s">
        <v>1346</v>
      </c>
      <c r="E207" s="172" t="s">
        <v>1054</v>
      </c>
      <c r="F207" s="172" t="s">
        <v>1286</v>
      </c>
      <c r="G207" s="172" t="s">
        <v>1347</v>
      </c>
      <c r="H207" s="173" t="s">
        <v>1348</v>
      </c>
      <c r="I207" s="146" t="str">
        <f>HYPERLINK("https://www.youtube.com/watch?v=q19UnHEofOA", "https://www.youtube.com/watch?v=q19UnHEofOA")</f>
        <v>https://www.youtube.com/watch?v=q19UnHEofOA</v>
      </c>
      <c r="J207" s="173" t="s">
        <v>1366</v>
      </c>
      <c r="K207" s="217" t="s">
        <v>1367</v>
      </c>
      <c r="L207" s="175">
        <v>0.0026041666666666665</v>
      </c>
      <c r="M207" s="218" t="s">
        <v>1351</v>
      </c>
      <c r="N207" s="219" t="s">
        <v>76</v>
      </c>
      <c r="O207" s="151" t="s">
        <v>237</v>
      </c>
      <c r="P207" s="151" t="s">
        <v>78</v>
      </c>
      <c r="Q207" s="151" t="s">
        <v>79</v>
      </c>
      <c r="R207" s="151"/>
      <c r="S207" s="151" t="s">
        <v>79</v>
      </c>
      <c r="T207" s="220"/>
      <c r="U207" s="180">
        <v>11210.0</v>
      </c>
    </row>
    <row r="208">
      <c r="A208" s="144">
        <v>207.0</v>
      </c>
      <c r="B208" s="144" t="s">
        <v>1051</v>
      </c>
      <c r="C208" s="144" t="s">
        <v>1368</v>
      </c>
      <c r="D208" s="144" t="s">
        <v>1369</v>
      </c>
      <c r="E208" s="144" t="s">
        <v>1054</v>
      </c>
      <c r="F208" s="144" t="s">
        <v>1370</v>
      </c>
      <c r="G208" s="144" t="s">
        <v>1371</v>
      </c>
      <c r="H208" s="145" t="s">
        <v>1372</v>
      </c>
      <c r="I208" s="146" t="str">
        <f>HYPERLINK("https://www.youtube.com/watch?v=zkJ1gOrYhEg", "https://www.youtube.com/watch?v=zkJ1gOrYhEg")</f>
        <v>https://www.youtube.com/watch?v=zkJ1gOrYhEg</v>
      </c>
      <c r="J208" s="145" t="s">
        <v>1373</v>
      </c>
      <c r="K208" s="206" t="s">
        <v>1374</v>
      </c>
      <c r="L208" s="148">
        <v>0.004247685185185185</v>
      </c>
      <c r="M208" s="181" t="s">
        <v>1375</v>
      </c>
      <c r="N208" s="207" t="s">
        <v>76</v>
      </c>
      <c r="O208" s="151" t="s">
        <v>237</v>
      </c>
      <c r="P208" s="151" t="s">
        <v>78</v>
      </c>
      <c r="Q208" s="151" t="s">
        <v>79</v>
      </c>
      <c r="R208" s="151"/>
      <c r="S208" s="151" t="s">
        <v>79</v>
      </c>
      <c r="T208" s="152"/>
      <c r="U208" s="153">
        <v>9011.0</v>
      </c>
    </row>
    <row r="209">
      <c r="A209" s="154">
        <v>208.0</v>
      </c>
      <c r="B209" s="154" t="s">
        <v>1051</v>
      </c>
      <c r="C209" s="154" t="s">
        <v>1368</v>
      </c>
      <c r="D209" s="154" t="s">
        <v>1376</v>
      </c>
      <c r="E209" s="154" t="s">
        <v>1054</v>
      </c>
      <c r="F209" s="154" t="s">
        <v>1370</v>
      </c>
      <c r="G209" s="154" t="s">
        <v>1377</v>
      </c>
      <c r="H209" s="155" t="s">
        <v>1378</v>
      </c>
      <c r="I209" s="146" t="str">
        <f>HYPERLINK("https://www.youtube.com/watch?v=SMshimc16LM", "https://www.youtube.com/watch?v=SMshimc16LM")</f>
        <v>https://www.youtube.com/watch?v=SMshimc16LM</v>
      </c>
      <c r="J209" s="155" t="s">
        <v>1379</v>
      </c>
      <c r="K209" s="208" t="s">
        <v>1380</v>
      </c>
      <c r="L209" s="157">
        <v>0.004016203703703704</v>
      </c>
      <c r="M209" s="184" t="s">
        <v>1381</v>
      </c>
      <c r="N209" s="199" t="s">
        <v>76</v>
      </c>
      <c r="O209" s="151" t="s">
        <v>237</v>
      </c>
      <c r="P209" s="151" t="s">
        <v>78</v>
      </c>
      <c r="Q209" s="151" t="s">
        <v>79</v>
      </c>
      <c r="R209" s="151"/>
      <c r="S209" s="151" t="s">
        <v>79</v>
      </c>
      <c r="T209" s="160"/>
      <c r="U209" s="161">
        <v>9014.0</v>
      </c>
    </row>
    <row r="210">
      <c r="A210" s="154">
        <v>209.0</v>
      </c>
      <c r="B210" s="154" t="s">
        <v>1051</v>
      </c>
      <c r="C210" s="154" t="s">
        <v>1368</v>
      </c>
      <c r="D210" s="154" t="s">
        <v>1382</v>
      </c>
      <c r="E210" s="154" t="s">
        <v>1054</v>
      </c>
      <c r="F210" s="154" t="s">
        <v>1370</v>
      </c>
      <c r="G210" s="154" t="s">
        <v>1383</v>
      </c>
      <c r="H210" s="155" t="s">
        <v>1384</v>
      </c>
      <c r="I210" s="146" t="str">
        <f>HYPERLINK("https://www.youtube.com/watch?v=EJjnEau6aeI", "https://www.youtube.com/watch?v=EJjnEau6aeI")</f>
        <v>https://www.youtube.com/watch?v=EJjnEau6aeI</v>
      </c>
      <c r="J210" s="155" t="s">
        <v>1385</v>
      </c>
      <c r="K210" s="208" t="s">
        <v>1386</v>
      </c>
      <c r="L210" s="157">
        <v>0.0034837962962962965</v>
      </c>
      <c r="M210" s="184" t="s">
        <v>1387</v>
      </c>
      <c r="N210" s="199" t="s">
        <v>76</v>
      </c>
      <c r="O210" s="151" t="s">
        <v>237</v>
      </c>
      <c r="P210" s="151" t="s">
        <v>78</v>
      </c>
      <c r="Q210" s="151" t="s">
        <v>79</v>
      </c>
      <c r="R210" s="151"/>
      <c r="S210" s="151" t="s">
        <v>79</v>
      </c>
      <c r="T210" s="160"/>
      <c r="U210" s="161">
        <v>5918.0</v>
      </c>
    </row>
    <row r="211">
      <c r="A211" s="154">
        <v>210.0</v>
      </c>
      <c r="B211" s="154" t="s">
        <v>1051</v>
      </c>
      <c r="C211" s="154" t="s">
        <v>1368</v>
      </c>
      <c r="D211" s="154" t="s">
        <v>1388</v>
      </c>
      <c r="E211" s="154" t="s">
        <v>1054</v>
      </c>
      <c r="F211" s="154" t="s">
        <v>1370</v>
      </c>
      <c r="G211" s="154" t="s">
        <v>1389</v>
      </c>
      <c r="H211" s="155" t="s">
        <v>1390</v>
      </c>
      <c r="I211" s="146" t="str">
        <f>HYPERLINK("https://www.youtube.com/watch?v=UbUdyE1_b9g", "https://www.youtube.com/watch?v=UbUdyE1_b9g")</f>
        <v>https://www.youtube.com/watch?v=UbUdyE1_b9g</v>
      </c>
      <c r="J211" s="155" t="s">
        <v>1391</v>
      </c>
      <c r="K211" s="208" t="s">
        <v>1392</v>
      </c>
      <c r="L211" s="157">
        <v>0.0032060185185185186</v>
      </c>
      <c r="M211" s="184" t="s">
        <v>1393</v>
      </c>
      <c r="N211" s="199" t="s">
        <v>76</v>
      </c>
      <c r="O211" s="151" t="s">
        <v>237</v>
      </c>
      <c r="P211" s="151" t="s">
        <v>78</v>
      </c>
      <c r="Q211" s="151" t="s">
        <v>79</v>
      </c>
      <c r="R211" s="151"/>
      <c r="S211" s="151" t="s">
        <v>79</v>
      </c>
      <c r="T211" s="160"/>
      <c r="U211" s="161">
        <v>5920.0</v>
      </c>
    </row>
    <row r="212">
      <c r="A212" s="154">
        <v>211.0</v>
      </c>
      <c r="B212" s="154" t="s">
        <v>1051</v>
      </c>
      <c r="C212" s="154" t="s">
        <v>1368</v>
      </c>
      <c r="D212" s="154" t="s">
        <v>1394</v>
      </c>
      <c r="E212" s="154" t="s">
        <v>1054</v>
      </c>
      <c r="F212" s="154" t="s">
        <v>1370</v>
      </c>
      <c r="G212" s="154" t="s">
        <v>1395</v>
      </c>
      <c r="H212" s="155" t="s">
        <v>1396</v>
      </c>
      <c r="I212" s="146" t="str">
        <f>HYPERLINK("https://www.youtube.com/watch?v=ym5VbmBMVMc", "https://www.youtube.com/watch?v=ym5VbmBMVMc")</f>
        <v>https://www.youtube.com/watch?v=ym5VbmBMVMc</v>
      </c>
      <c r="J212" s="155" t="s">
        <v>1397</v>
      </c>
      <c r="K212" s="208" t="s">
        <v>1398</v>
      </c>
      <c r="L212" s="157">
        <v>0.002372685185185185</v>
      </c>
      <c r="M212" s="184" t="s">
        <v>1399</v>
      </c>
      <c r="N212" s="199" t="s">
        <v>76</v>
      </c>
      <c r="O212" s="151" t="s">
        <v>237</v>
      </c>
      <c r="P212" s="151" t="s">
        <v>78</v>
      </c>
      <c r="Q212" s="151" t="s">
        <v>79</v>
      </c>
      <c r="R212" s="151"/>
      <c r="S212" s="151" t="s">
        <v>79</v>
      </c>
      <c r="T212" s="160"/>
      <c r="U212" s="161">
        <v>5923.0</v>
      </c>
    </row>
    <row r="213">
      <c r="A213" s="154">
        <v>212.0</v>
      </c>
      <c r="B213" s="154" t="s">
        <v>1051</v>
      </c>
      <c r="C213" s="154" t="s">
        <v>1368</v>
      </c>
      <c r="D213" s="154" t="s">
        <v>1400</v>
      </c>
      <c r="E213" s="154" t="s">
        <v>1054</v>
      </c>
      <c r="F213" s="154" t="s">
        <v>1370</v>
      </c>
      <c r="G213" s="154" t="s">
        <v>1401</v>
      </c>
      <c r="H213" s="155" t="s">
        <v>1402</v>
      </c>
      <c r="I213" s="146" t="str">
        <f>HYPERLINK("https://www.youtube.com/watch?v=bcCLKACsYJ0", "https://www.youtube.com/watch?v=bcCLKACsYJ0")</f>
        <v>https://www.youtube.com/watch?v=bcCLKACsYJ0</v>
      </c>
      <c r="J213" s="155" t="s">
        <v>1403</v>
      </c>
      <c r="K213" s="208" t="s">
        <v>1404</v>
      </c>
      <c r="L213" s="157">
        <v>0.006724537037037037</v>
      </c>
      <c r="M213" s="184" t="s">
        <v>1405</v>
      </c>
      <c r="N213" s="199" t="s">
        <v>76</v>
      </c>
      <c r="O213" s="151" t="s">
        <v>237</v>
      </c>
      <c r="P213" s="151" t="s">
        <v>78</v>
      </c>
      <c r="Q213" s="151" t="s">
        <v>79</v>
      </c>
      <c r="R213" s="151"/>
      <c r="S213" s="151" t="s">
        <v>79</v>
      </c>
      <c r="T213" s="160"/>
      <c r="U213" s="161">
        <v>5925.0</v>
      </c>
    </row>
    <row r="214">
      <c r="A214" s="154">
        <v>213.0</v>
      </c>
      <c r="B214" s="154" t="s">
        <v>1051</v>
      </c>
      <c r="C214" s="154" t="s">
        <v>1368</v>
      </c>
      <c r="D214" s="154" t="s">
        <v>1406</v>
      </c>
      <c r="E214" s="154" t="s">
        <v>1054</v>
      </c>
      <c r="F214" s="154" t="s">
        <v>1370</v>
      </c>
      <c r="G214" s="154" t="s">
        <v>1407</v>
      </c>
      <c r="H214" s="155" t="s">
        <v>1408</v>
      </c>
      <c r="I214" s="146" t="str">
        <f>HYPERLINK("https://www.youtube.com/watch?v=2DPivVFCdqA", "https://www.youtube.com/watch?v=2DPivVFCdqA")</f>
        <v>https://www.youtube.com/watch?v=2DPivVFCdqA</v>
      </c>
      <c r="J214" s="155" t="s">
        <v>1409</v>
      </c>
      <c r="K214" s="208" t="s">
        <v>1410</v>
      </c>
      <c r="L214" s="157">
        <v>0.0028587962962962963</v>
      </c>
      <c r="M214" s="184" t="s">
        <v>1411</v>
      </c>
      <c r="N214" s="199" t="s">
        <v>76</v>
      </c>
      <c r="O214" s="151" t="s">
        <v>237</v>
      </c>
      <c r="P214" s="151" t="s">
        <v>78</v>
      </c>
      <c r="Q214" s="151" t="s">
        <v>79</v>
      </c>
      <c r="R214" s="151"/>
      <c r="S214" s="151" t="s">
        <v>79</v>
      </c>
      <c r="T214" s="160"/>
      <c r="U214" s="161">
        <v>5927.0</v>
      </c>
    </row>
    <row r="215">
      <c r="A215" s="154">
        <v>214.0</v>
      </c>
      <c r="B215" s="154" t="s">
        <v>1051</v>
      </c>
      <c r="C215" s="154" t="s">
        <v>1368</v>
      </c>
      <c r="D215" s="154" t="s">
        <v>1412</v>
      </c>
      <c r="E215" s="154" t="s">
        <v>1054</v>
      </c>
      <c r="F215" s="154" t="s">
        <v>1370</v>
      </c>
      <c r="G215" s="154" t="s">
        <v>1413</v>
      </c>
      <c r="H215" s="155" t="s">
        <v>1414</v>
      </c>
      <c r="I215" s="146" t="str">
        <f>HYPERLINK("https://www.youtube.com/watch?v=kgvQGR3Ea08", "https://www.youtube.com/watch?v=kgvQGR3Ea08")</f>
        <v>https://www.youtube.com/watch?v=kgvQGR3Ea08</v>
      </c>
      <c r="J215" s="155" t="s">
        <v>1415</v>
      </c>
      <c r="K215" s="208" t="s">
        <v>1416</v>
      </c>
      <c r="L215" s="157">
        <v>0.004224537037037037</v>
      </c>
      <c r="M215" s="184" t="s">
        <v>1417</v>
      </c>
      <c r="N215" s="199" t="s">
        <v>76</v>
      </c>
      <c r="O215" s="151" t="s">
        <v>237</v>
      </c>
      <c r="P215" s="151" t="s">
        <v>78</v>
      </c>
      <c r="Q215" s="151" t="s">
        <v>79</v>
      </c>
      <c r="R215" s="151"/>
      <c r="S215" s="151" t="s">
        <v>79</v>
      </c>
      <c r="T215" s="160"/>
      <c r="U215" s="161">
        <v>5929.0</v>
      </c>
    </row>
    <row r="216">
      <c r="A216" s="154">
        <v>215.0</v>
      </c>
      <c r="B216" s="154" t="s">
        <v>1051</v>
      </c>
      <c r="C216" s="154" t="s">
        <v>1368</v>
      </c>
      <c r="D216" s="154" t="s">
        <v>1418</v>
      </c>
      <c r="E216" s="154" t="s">
        <v>1054</v>
      </c>
      <c r="F216" s="154" t="s">
        <v>1370</v>
      </c>
      <c r="G216" s="154" t="s">
        <v>1419</v>
      </c>
      <c r="H216" s="155" t="s">
        <v>1420</v>
      </c>
      <c r="I216" s="146" t="str">
        <f>HYPERLINK("https://www.youtube.com/watch?v=OPpmp-kAuE4", "https://www.youtube.com/watch?v=OPpmp-kAuE4")</f>
        <v>https://www.youtube.com/watch?v=OPpmp-kAuE4</v>
      </c>
      <c r="J216" s="155" t="s">
        <v>1421</v>
      </c>
      <c r="K216" s="208" t="s">
        <v>1422</v>
      </c>
      <c r="L216" s="157">
        <v>0.004363425925925926</v>
      </c>
      <c r="M216" s="184" t="s">
        <v>1423</v>
      </c>
      <c r="N216" s="199" t="s">
        <v>76</v>
      </c>
      <c r="O216" s="151" t="s">
        <v>237</v>
      </c>
      <c r="P216" s="151" t="s">
        <v>78</v>
      </c>
      <c r="Q216" s="151" t="s">
        <v>79</v>
      </c>
      <c r="R216" s="151"/>
      <c r="S216" s="151" t="s">
        <v>79</v>
      </c>
      <c r="T216" s="160"/>
      <c r="U216" s="161">
        <v>5930.0</v>
      </c>
    </row>
    <row r="217">
      <c r="A217" s="154">
        <v>216.0</v>
      </c>
      <c r="B217" s="154" t="s">
        <v>1051</v>
      </c>
      <c r="C217" s="154" t="s">
        <v>1368</v>
      </c>
      <c r="D217" s="154" t="s">
        <v>1424</v>
      </c>
      <c r="E217" s="154" t="s">
        <v>1054</v>
      </c>
      <c r="F217" s="154" t="s">
        <v>1370</v>
      </c>
      <c r="G217" s="154" t="s">
        <v>1425</v>
      </c>
      <c r="H217" s="155" t="s">
        <v>1426</v>
      </c>
      <c r="I217" s="146" t="str">
        <f>HYPERLINK("https://www.youtube.com/watch?v=pxX07gUbIQQ", "https://www.youtube.com/watch?v=pxX07gUbIQQ")</f>
        <v>https://www.youtube.com/watch?v=pxX07gUbIQQ</v>
      </c>
      <c r="J217" s="155" t="s">
        <v>1427</v>
      </c>
      <c r="K217" s="208" t="s">
        <v>1428</v>
      </c>
      <c r="L217" s="157">
        <v>0.0027199074074074074</v>
      </c>
      <c r="M217" s="184" t="s">
        <v>1429</v>
      </c>
      <c r="N217" s="199" t="s">
        <v>76</v>
      </c>
      <c r="O217" s="151" t="s">
        <v>237</v>
      </c>
      <c r="P217" s="151" t="s">
        <v>78</v>
      </c>
      <c r="Q217" s="151" t="s">
        <v>79</v>
      </c>
      <c r="R217" s="151"/>
      <c r="S217" s="151" t="s">
        <v>79</v>
      </c>
      <c r="T217" s="160"/>
      <c r="U217" s="161">
        <v>5932.0</v>
      </c>
    </row>
    <row r="218">
      <c r="A218" s="154">
        <v>217.0</v>
      </c>
      <c r="B218" s="154" t="s">
        <v>1051</v>
      </c>
      <c r="C218" s="154" t="s">
        <v>1368</v>
      </c>
      <c r="D218" s="154" t="s">
        <v>1430</v>
      </c>
      <c r="E218" s="154" t="s">
        <v>1054</v>
      </c>
      <c r="F218" s="154" t="s">
        <v>1370</v>
      </c>
      <c r="G218" s="154" t="s">
        <v>1431</v>
      </c>
      <c r="H218" s="155" t="s">
        <v>1432</v>
      </c>
      <c r="I218" s="146" t="str">
        <f>HYPERLINK("https://www.youtube.com/watch?v=zm3TXDZrifU", "https://www.youtube.com/watch?v=zm3TXDZrifU")</f>
        <v>https://www.youtube.com/watch?v=zm3TXDZrifU</v>
      </c>
      <c r="J218" s="155" t="s">
        <v>1433</v>
      </c>
      <c r="K218" s="208" t="s">
        <v>1434</v>
      </c>
      <c r="L218" s="157">
        <v>0.002789351851851852</v>
      </c>
      <c r="M218" s="184" t="s">
        <v>1435</v>
      </c>
      <c r="N218" s="199" t="s">
        <v>76</v>
      </c>
      <c r="O218" s="151" t="s">
        <v>237</v>
      </c>
      <c r="P218" s="151" t="s">
        <v>78</v>
      </c>
      <c r="Q218" s="151" t="s">
        <v>79</v>
      </c>
      <c r="R218" s="151"/>
      <c r="S218" s="151" t="s">
        <v>79</v>
      </c>
      <c r="T218" s="160"/>
      <c r="U218" s="161">
        <v>5933.0</v>
      </c>
    </row>
    <row r="219">
      <c r="A219" s="154">
        <v>218.0</v>
      </c>
      <c r="B219" s="154" t="s">
        <v>1051</v>
      </c>
      <c r="C219" s="154" t="s">
        <v>1368</v>
      </c>
      <c r="D219" s="154" t="s">
        <v>1436</v>
      </c>
      <c r="E219" s="154" t="s">
        <v>1054</v>
      </c>
      <c r="F219" s="154" t="s">
        <v>1370</v>
      </c>
      <c r="G219" s="154" t="s">
        <v>1437</v>
      </c>
      <c r="H219" s="155" t="s">
        <v>1438</v>
      </c>
      <c r="I219" s="146" t="str">
        <f>HYPERLINK("https://www.youtube.com/watch?v=B9_xf2k0rV8", "https://www.youtube.com/watch?v=B9_xf2k0rV8")</f>
        <v>https://www.youtube.com/watch?v=B9_xf2k0rV8</v>
      </c>
      <c r="J219" s="155" t="s">
        <v>1439</v>
      </c>
      <c r="K219" s="208" t="s">
        <v>1440</v>
      </c>
      <c r="L219" s="157">
        <v>0.002361111111111111</v>
      </c>
      <c r="M219" s="184" t="s">
        <v>1441</v>
      </c>
      <c r="N219" s="199" t="s">
        <v>76</v>
      </c>
      <c r="O219" s="151" t="s">
        <v>237</v>
      </c>
      <c r="P219" s="151" t="s">
        <v>78</v>
      </c>
      <c r="Q219" s="151" t="s">
        <v>79</v>
      </c>
      <c r="R219" s="151"/>
      <c r="S219" s="151" t="s">
        <v>79</v>
      </c>
      <c r="T219" s="160"/>
      <c r="U219" s="161">
        <v>5936.0</v>
      </c>
    </row>
    <row r="220">
      <c r="A220" s="154">
        <v>219.0</v>
      </c>
      <c r="B220" s="154" t="s">
        <v>1051</v>
      </c>
      <c r="C220" s="154" t="s">
        <v>1368</v>
      </c>
      <c r="D220" s="154" t="s">
        <v>1442</v>
      </c>
      <c r="E220" s="154" t="s">
        <v>1054</v>
      </c>
      <c r="F220" s="154" t="s">
        <v>1370</v>
      </c>
      <c r="G220" s="154" t="s">
        <v>1443</v>
      </c>
      <c r="H220" s="155" t="s">
        <v>1444</v>
      </c>
      <c r="I220" s="146" t="str">
        <f>HYPERLINK("https://www.youtube.com/watch?v=1uc6sRdlURU", "https://www.youtube.com/watch?v=1uc6sRdlURU")</f>
        <v>https://www.youtube.com/watch?v=1uc6sRdlURU</v>
      </c>
      <c r="J220" s="155" t="s">
        <v>1445</v>
      </c>
      <c r="K220" s="208" t="s">
        <v>1446</v>
      </c>
      <c r="L220" s="157">
        <v>0.002766203703703704</v>
      </c>
      <c r="M220" s="184" t="s">
        <v>1447</v>
      </c>
      <c r="N220" s="199" t="s">
        <v>76</v>
      </c>
      <c r="O220" s="151" t="s">
        <v>237</v>
      </c>
      <c r="P220" s="151" t="s">
        <v>78</v>
      </c>
      <c r="Q220" s="151" t="s">
        <v>79</v>
      </c>
      <c r="R220" s="151"/>
      <c r="S220" s="151" t="s">
        <v>79</v>
      </c>
      <c r="T220" s="160"/>
      <c r="U220" s="161">
        <v>5937.0</v>
      </c>
    </row>
    <row r="221">
      <c r="A221" s="154">
        <v>220.0</v>
      </c>
      <c r="B221" s="154" t="s">
        <v>1051</v>
      </c>
      <c r="C221" s="154" t="s">
        <v>1368</v>
      </c>
      <c r="D221" s="154" t="s">
        <v>1448</v>
      </c>
      <c r="E221" s="154" t="s">
        <v>1054</v>
      </c>
      <c r="F221" s="154" t="s">
        <v>1370</v>
      </c>
      <c r="G221" s="154" t="s">
        <v>1449</v>
      </c>
      <c r="H221" s="155" t="s">
        <v>1450</v>
      </c>
      <c r="I221" s="146" t="str">
        <f>HYPERLINK("https://www.youtube.com/watch?v=I01O0r8b-po", "https://www.youtube.com/watch?v=I01O0r8b-po")</f>
        <v>https://www.youtube.com/watch?v=I01O0r8b-po</v>
      </c>
      <c r="J221" s="155" t="s">
        <v>1451</v>
      </c>
      <c r="K221" s="208" t="s">
        <v>1452</v>
      </c>
      <c r="L221" s="157">
        <v>0.004641203703703704</v>
      </c>
      <c r="M221" s="184" t="s">
        <v>1363</v>
      </c>
      <c r="N221" s="199" t="s">
        <v>76</v>
      </c>
      <c r="O221" s="151" t="s">
        <v>237</v>
      </c>
      <c r="P221" s="151" t="s">
        <v>78</v>
      </c>
      <c r="Q221" s="151" t="s">
        <v>79</v>
      </c>
      <c r="R221" s="151"/>
      <c r="S221" s="151" t="s">
        <v>79</v>
      </c>
      <c r="T221" s="160"/>
      <c r="U221" s="161">
        <v>5939.0</v>
      </c>
    </row>
    <row r="222" ht="17.25" customHeight="1">
      <c r="A222" s="154">
        <v>221.0</v>
      </c>
      <c r="B222" s="154" t="s">
        <v>1051</v>
      </c>
      <c r="C222" s="154" t="s">
        <v>1368</v>
      </c>
      <c r="D222" s="154" t="s">
        <v>1453</v>
      </c>
      <c r="E222" s="154" t="s">
        <v>1054</v>
      </c>
      <c r="F222" s="154" t="s">
        <v>1370</v>
      </c>
      <c r="G222" s="154" t="s">
        <v>1454</v>
      </c>
      <c r="H222" s="155" t="s">
        <v>1455</v>
      </c>
      <c r="I222" s="146" t="str">
        <f>HYPERLINK("https://www.youtube.com/watch?v=2H2dfHIiql8", "https://www.youtube.com/watch?v=2H2dfHIiql8")</f>
        <v>https://www.youtube.com/watch?v=2H2dfHIiql8</v>
      </c>
      <c r="J222" s="155" t="s">
        <v>1456</v>
      </c>
      <c r="K222" s="208" t="s">
        <v>1457</v>
      </c>
      <c r="L222" s="157">
        <v>0.003761574074074074</v>
      </c>
      <c r="M222" s="164" t="s">
        <v>1458</v>
      </c>
      <c r="N222" s="199" t="s">
        <v>76</v>
      </c>
      <c r="O222" s="151" t="s">
        <v>237</v>
      </c>
      <c r="P222" s="151" t="s">
        <v>78</v>
      </c>
      <c r="Q222" s="151" t="s">
        <v>79</v>
      </c>
      <c r="R222" s="151"/>
      <c r="S222" s="151" t="s">
        <v>79</v>
      </c>
      <c r="T222" s="160"/>
      <c r="U222" s="161">
        <v>5940.0</v>
      </c>
    </row>
    <row r="223">
      <c r="A223" s="154">
        <v>222.0</v>
      </c>
      <c r="B223" s="154" t="s">
        <v>1051</v>
      </c>
      <c r="C223" s="154" t="s">
        <v>1368</v>
      </c>
      <c r="D223" s="154" t="s">
        <v>1459</v>
      </c>
      <c r="E223" s="154" t="s">
        <v>1054</v>
      </c>
      <c r="F223" s="154" t="s">
        <v>1370</v>
      </c>
      <c r="G223" s="154" t="s">
        <v>1460</v>
      </c>
      <c r="H223" s="155" t="s">
        <v>1461</v>
      </c>
      <c r="I223" s="146" t="str">
        <f>HYPERLINK("https://www.youtube.com/watch?v=D5F6ljF0IuA", "https://www.youtube.com/watch?v=D5F6ljF0IuA")</f>
        <v>https://www.youtube.com/watch?v=D5F6ljF0IuA</v>
      </c>
      <c r="J223" s="155" t="s">
        <v>1462</v>
      </c>
      <c r="K223" s="208" t="s">
        <v>1463</v>
      </c>
      <c r="L223" s="157">
        <v>0.0028125</v>
      </c>
      <c r="M223" s="184" t="s">
        <v>1464</v>
      </c>
      <c r="N223" s="199" t="s">
        <v>76</v>
      </c>
      <c r="O223" s="151" t="s">
        <v>237</v>
      </c>
      <c r="P223" s="151" t="s">
        <v>78</v>
      </c>
      <c r="Q223" s="151" t="s">
        <v>79</v>
      </c>
      <c r="R223" s="151"/>
      <c r="S223" s="151" t="s">
        <v>79</v>
      </c>
      <c r="T223" s="160"/>
      <c r="U223" s="161">
        <v>5943.0</v>
      </c>
    </row>
    <row r="224">
      <c r="A224" s="154">
        <v>223.0</v>
      </c>
      <c r="B224" s="154" t="s">
        <v>1051</v>
      </c>
      <c r="C224" s="154" t="s">
        <v>1368</v>
      </c>
      <c r="D224" s="154" t="s">
        <v>1465</v>
      </c>
      <c r="E224" s="154" t="s">
        <v>1054</v>
      </c>
      <c r="F224" s="154" t="s">
        <v>1370</v>
      </c>
      <c r="G224" s="154" t="s">
        <v>1466</v>
      </c>
      <c r="H224" s="155" t="s">
        <v>1467</v>
      </c>
      <c r="I224" s="146" t="str">
        <f>HYPERLINK("https://www.youtube.com/watch?v=Y7wjtdVdeso", "https://www.youtube.com/watch?v=Y7wjtdVdeso")</f>
        <v>https://www.youtube.com/watch?v=Y7wjtdVdeso</v>
      </c>
      <c r="J224" s="155" t="s">
        <v>1468</v>
      </c>
      <c r="K224" s="208" t="s">
        <v>1469</v>
      </c>
      <c r="L224" s="157">
        <v>0.00400462962962963</v>
      </c>
      <c r="M224" s="184" t="s">
        <v>1470</v>
      </c>
      <c r="N224" s="199" t="s">
        <v>76</v>
      </c>
      <c r="O224" s="151" t="s">
        <v>237</v>
      </c>
      <c r="P224" s="151" t="s">
        <v>78</v>
      </c>
      <c r="Q224" s="151" t="s">
        <v>79</v>
      </c>
      <c r="R224" s="151"/>
      <c r="S224" s="151" t="s">
        <v>79</v>
      </c>
      <c r="T224" s="160"/>
      <c r="U224" s="161">
        <v>842.0</v>
      </c>
    </row>
    <row r="225">
      <c r="A225" s="154">
        <v>224.0</v>
      </c>
      <c r="B225" s="154" t="s">
        <v>1051</v>
      </c>
      <c r="C225" s="154" t="s">
        <v>1368</v>
      </c>
      <c r="D225" s="154" t="s">
        <v>1471</v>
      </c>
      <c r="E225" s="154" t="s">
        <v>1054</v>
      </c>
      <c r="F225" s="154" t="s">
        <v>1370</v>
      </c>
      <c r="G225" s="154" t="s">
        <v>1472</v>
      </c>
      <c r="H225" s="155" t="s">
        <v>1473</v>
      </c>
      <c r="I225" s="146" t="str">
        <f>HYPERLINK("https://www.youtube.com/watch?v=PKh5B9xyzSc", "https://www.youtube.com/watch?v=PKh5B9xyzSc")</f>
        <v>https://www.youtube.com/watch?v=PKh5B9xyzSc</v>
      </c>
      <c r="J225" s="155" t="s">
        <v>1474</v>
      </c>
      <c r="K225" s="208" t="s">
        <v>1475</v>
      </c>
      <c r="L225" s="157">
        <v>0.0031134259259259257</v>
      </c>
      <c r="M225" s="184" t="s">
        <v>1476</v>
      </c>
      <c r="N225" s="199" t="s">
        <v>76</v>
      </c>
      <c r="O225" s="151" t="s">
        <v>237</v>
      </c>
      <c r="P225" s="151" t="s">
        <v>78</v>
      </c>
      <c r="Q225" s="151" t="s">
        <v>79</v>
      </c>
      <c r="R225" s="151"/>
      <c r="S225" s="151" t="s">
        <v>79</v>
      </c>
      <c r="T225" s="160"/>
      <c r="U225" s="161">
        <v>844.0</v>
      </c>
    </row>
    <row r="226">
      <c r="A226" s="172">
        <v>225.0</v>
      </c>
      <c r="B226" s="172" t="s">
        <v>1051</v>
      </c>
      <c r="C226" s="172" t="s">
        <v>1368</v>
      </c>
      <c r="D226" s="172" t="s">
        <v>1477</v>
      </c>
      <c r="E226" s="172" t="s">
        <v>1054</v>
      </c>
      <c r="F226" s="172" t="s">
        <v>1370</v>
      </c>
      <c r="G226" s="172" t="s">
        <v>1478</v>
      </c>
      <c r="H226" s="173" t="s">
        <v>1479</v>
      </c>
      <c r="I226" s="146" t="str">
        <f>HYPERLINK("https://www.youtube.com/watch?v=XR_B9AJe1u4", "https://www.youtube.com/watch?v=XR_B9AJe1u4")</f>
        <v>https://www.youtube.com/watch?v=XR_B9AJe1u4</v>
      </c>
      <c r="J226" s="173" t="s">
        <v>1480</v>
      </c>
      <c r="K226" s="217" t="s">
        <v>1481</v>
      </c>
      <c r="L226" s="175">
        <v>0.005543981481481481</v>
      </c>
      <c r="M226" s="218" t="s">
        <v>1482</v>
      </c>
      <c r="N226" s="219" t="s">
        <v>76</v>
      </c>
      <c r="O226" s="151" t="s">
        <v>237</v>
      </c>
      <c r="P226" s="151" t="s">
        <v>78</v>
      </c>
      <c r="Q226" s="151" t="s">
        <v>79</v>
      </c>
      <c r="R226" s="151"/>
      <c r="S226" s="151" t="s">
        <v>79</v>
      </c>
      <c r="T226" s="220"/>
      <c r="U226" s="180">
        <v>9003.0</v>
      </c>
    </row>
    <row r="227">
      <c r="A227" s="144">
        <v>226.0</v>
      </c>
      <c r="B227" s="144" t="s">
        <v>1051</v>
      </c>
      <c r="C227" s="144" t="s">
        <v>1483</v>
      </c>
      <c r="D227" s="144" t="s">
        <v>1484</v>
      </c>
      <c r="E227" s="144" t="s">
        <v>1054</v>
      </c>
      <c r="F227" s="144" t="s">
        <v>1485</v>
      </c>
      <c r="G227" s="144" t="s">
        <v>1486</v>
      </c>
      <c r="H227" s="145" t="s">
        <v>1487</v>
      </c>
      <c r="I227" s="146" t="str">
        <f>HYPERLINK("https://www.youtube.com/watch?v=x6xtezhuCZ4", "https://www.youtube.com/watch?v=x6xtezhuCZ4")</f>
        <v>https://www.youtube.com/watch?v=x6xtezhuCZ4</v>
      </c>
      <c r="J227" s="145" t="s">
        <v>1488</v>
      </c>
      <c r="K227" s="206" t="s">
        <v>1489</v>
      </c>
      <c r="L227" s="148">
        <v>0.005844907407407407</v>
      </c>
      <c r="M227" s="231" t="s">
        <v>1490</v>
      </c>
      <c r="N227" s="150" t="s">
        <v>76</v>
      </c>
      <c r="O227" s="151" t="s">
        <v>237</v>
      </c>
      <c r="P227" s="151" t="s">
        <v>78</v>
      </c>
      <c r="Q227" s="151" t="s">
        <v>79</v>
      </c>
      <c r="R227" s="151"/>
      <c r="S227" s="151" t="s">
        <v>79</v>
      </c>
      <c r="T227" s="152"/>
      <c r="U227" s="153">
        <v>11244.0</v>
      </c>
    </row>
    <row r="228">
      <c r="A228" s="154">
        <v>227.0</v>
      </c>
      <c r="B228" s="154" t="s">
        <v>1051</v>
      </c>
      <c r="C228" s="154" t="s">
        <v>1483</v>
      </c>
      <c r="D228" s="154" t="s">
        <v>1491</v>
      </c>
      <c r="E228" s="154" t="s">
        <v>1054</v>
      </c>
      <c r="F228" s="154" t="s">
        <v>1485</v>
      </c>
      <c r="G228" s="154" t="s">
        <v>1492</v>
      </c>
      <c r="H228" s="155" t="s">
        <v>1493</v>
      </c>
      <c r="I228" s="146" t="str">
        <f>HYPERLINK("https://www.youtube.com/watch?v=XHZOfk6xC-0", "https://www.youtube.com/watch?v=XHZOfk6xC-0")</f>
        <v>https://www.youtube.com/watch?v=XHZOfk6xC-0</v>
      </c>
      <c r="J228" s="155" t="s">
        <v>1494</v>
      </c>
      <c r="K228" s="208" t="s">
        <v>1495</v>
      </c>
      <c r="L228" s="157">
        <v>0.003738425925925926</v>
      </c>
      <c r="M228" s="232" t="s">
        <v>1496</v>
      </c>
      <c r="N228" s="159" t="s">
        <v>76</v>
      </c>
      <c r="O228" s="151" t="s">
        <v>237</v>
      </c>
      <c r="P228" s="151" t="s">
        <v>78</v>
      </c>
      <c r="Q228" s="151" t="s">
        <v>79</v>
      </c>
      <c r="R228" s="151"/>
      <c r="S228" s="151" t="s">
        <v>79</v>
      </c>
      <c r="T228" s="160" t="s">
        <v>782</v>
      </c>
      <c r="U228" s="161">
        <v>846.0</v>
      </c>
    </row>
    <row r="229">
      <c r="A229" s="154">
        <v>228.0</v>
      </c>
      <c r="B229" s="154" t="s">
        <v>1051</v>
      </c>
      <c r="C229" s="154" t="s">
        <v>1483</v>
      </c>
      <c r="D229" s="154" t="s">
        <v>1497</v>
      </c>
      <c r="E229" s="154" t="s">
        <v>1054</v>
      </c>
      <c r="F229" s="154" t="s">
        <v>1485</v>
      </c>
      <c r="G229" s="154" t="s">
        <v>1498</v>
      </c>
      <c r="H229" s="155" t="s">
        <v>1499</v>
      </c>
      <c r="I229" s="146" t="str">
        <f>HYPERLINK("https://www.youtube.com/watch?v=ltKaGC8jfd4", "https://www.youtube.com/watch?v=ltKaGC8jfd4")</f>
        <v>https://www.youtube.com/watch?v=ltKaGC8jfd4</v>
      </c>
      <c r="J229" s="155" t="s">
        <v>1500</v>
      </c>
      <c r="K229" s="208" t="s">
        <v>1501</v>
      </c>
      <c r="L229" s="157">
        <v>0.0025578703703703705</v>
      </c>
      <c r="M229" s="232" t="s">
        <v>1502</v>
      </c>
      <c r="N229" s="159" t="s">
        <v>76</v>
      </c>
      <c r="O229" s="151" t="s">
        <v>237</v>
      </c>
      <c r="P229" s="151" t="s">
        <v>78</v>
      </c>
      <c r="Q229" s="151" t="s">
        <v>79</v>
      </c>
      <c r="R229" s="151"/>
      <c r="S229" s="151" t="s">
        <v>79</v>
      </c>
      <c r="T229" s="160"/>
      <c r="U229" s="161">
        <v>8757.0</v>
      </c>
    </row>
    <row r="230">
      <c r="A230" s="154">
        <v>229.0</v>
      </c>
      <c r="B230" s="154" t="s">
        <v>1051</v>
      </c>
      <c r="C230" s="154" t="s">
        <v>1483</v>
      </c>
      <c r="D230" s="154" t="s">
        <v>1503</v>
      </c>
      <c r="E230" s="154" t="s">
        <v>1054</v>
      </c>
      <c r="F230" s="154" t="s">
        <v>1485</v>
      </c>
      <c r="G230" s="154" t="s">
        <v>1504</v>
      </c>
      <c r="H230" s="155" t="s">
        <v>1505</v>
      </c>
      <c r="I230" s="146" t="str">
        <f>HYPERLINK("https://www.youtube.com/watch?v=p729tFmpOXg", "https://www.youtube.com/watch?v=p729tFmpOXg")</f>
        <v>https://www.youtube.com/watch?v=p729tFmpOXg</v>
      </c>
      <c r="J230" s="155" t="s">
        <v>1506</v>
      </c>
      <c r="K230" s="208" t="s">
        <v>1507</v>
      </c>
      <c r="L230" s="157">
        <v>0.003159722222222222</v>
      </c>
      <c r="M230" s="232" t="s">
        <v>1508</v>
      </c>
      <c r="N230" s="159" t="s">
        <v>76</v>
      </c>
      <c r="O230" s="151" t="s">
        <v>237</v>
      </c>
      <c r="P230" s="151" t="s">
        <v>78</v>
      </c>
      <c r="Q230" s="151" t="s">
        <v>79</v>
      </c>
      <c r="R230" s="151"/>
      <c r="S230" s="151" t="s">
        <v>79</v>
      </c>
      <c r="T230" s="171" t="s">
        <v>1269</v>
      </c>
      <c r="U230" s="161">
        <v>8764.0</v>
      </c>
    </row>
    <row r="231">
      <c r="A231" s="154">
        <v>230.0</v>
      </c>
      <c r="B231" s="154" t="s">
        <v>1051</v>
      </c>
      <c r="C231" s="154" t="s">
        <v>1483</v>
      </c>
      <c r="D231" s="154" t="s">
        <v>1509</v>
      </c>
      <c r="E231" s="154" t="s">
        <v>1054</v>
      </c>
      <c r="F231" s="154" t="s">
        <v>1485</v>
      </c>
      <c r="G231" s="154" t="s">
        <v>1510</v>
      </c>
      <c r="H231" s="155" t="s">
        <v>1511</v>
      </c>
      <c r="I231" s="146" t="str">
        <f>HYPERLINK("https://www.youtube.com/watch?v=WLvbz6m2Syw", "https://www.youtube.com/watch?v=WLvbz6m2Syw")</f>
        <v>https://www.youtube.com/watch?v=WLvbz6m2Syw</v>
      </c>
      <c r="J231" s="155" t="s">
        <v>1512</v>
      </c>
      <c r="K231" s="208" t="s">
        <v>1513</v>
      </c>
      <c r="L231" s="157">
        <v>0.0040625</v>
      </c>
      <c r="M231" s="232" t="s">
        <v>1514</v>
      </c>
      <c r="N231" s="159" t="s">
        <v>76</v>
      </c>
      <c r="O231" s="151" t="s">
        <v>237</v>
      </c>
      <c r="P231" s="151" t="s">
        <v>78</v>
      </c>
      <c r="Q231" s="151" t="s">
        <v>79</v>
      </c>
      <c r="R231" s="151"/>
      <c r="S231" s="151" t="s">
        <v>79</v>
      </c>
      <c r="T231" s="160"/>
      <c r="U231" s="161">
        <v>9049.0</v>
      </c>
    </row>
    <row r="232">
      <c r="A232" s="154">
        <v>231.0</v>
      </c>
      <c r="B232" s="154" t="s">
        <v>1051</v>
      </c>
      <c r="C232" s="154" t="s">
        <v>1483</v>
      </c>
      <c r="D232" s="154" t="s">
        <v>1515</v>
      </c>
      <c r="E232" s="154" t="s">
        <v>1054</v>
      </c>
      <c r="F232" s="154" t="s">
        <v>1485</v>
      </c>
      <c r="G232" s="154" t="s">
        <v>1516</v>
      </c>
      <c r="H232" s="155" t="s">
        <v>1517</v>
      </c>
      <c r="I232" s="146" t="str">
        <f>HYPERLINK("https://www.youtube.com/watch?v=hjbSbHr3Fhk", "https://www.youtube.com/watch?v=hjbSbHr3Fhk")</f>
        <v>https://www.youtube.com/watch?v=hjbSbHr3Fhk</v>
      </c>
      <c r="J232" s="155" t="s">
        <v>1518</v>
      </c>
      <c r="K232" s="208" t="s">
        <v>1519</v>
      </c>
      <c r="L232" s="157">
        <v>0.003553240740740741</v>
      </c>
      <c r="M232" s="232" t="s">
        <v>1520</v>
      </c>
      <c r="N232" s="159" t="s">
        <v>76</v>
      </c>
      <c r="O232" s="151" t="s">
        <v>237</v>
      </c>
      <c r="P232" s="151" t="s">
        <v>78</v>
      </c>
      <c r="Q232" s="151" t="s">
        <v>79</v>
      </c>
      <c r="R232" s="151"/>
      <c r="S232" s="151" t="s">
        <v>79</v>
      </c>
      <c r="T232" s="160" t="s">
        <v>1061</v>
      </c>
      <c r="U232" s="161">
        <v>6211.0</v>
      </c>
    </row>
    <row r="233">
      <c r="A233" s="154">
        <v>232.0</v>
      </c>
      <c r="B233" s="154" t="s">
        <v>1051</v>
      </c>
      <c r="C233" s="154" t="s">
        <v>1483</v>
      </c>
      <c r="D233" s="154" t="s">
        <v>1521</v>
      </c>
      <c r="E233" s="154" t="s">
        <v>1054</v>
      </c>
      <c r="F233" s="154" t="s">
        <v>1485</v>
      </c>
      <c r="G233" s="154" t="s">
        <v>1522</v>
      </c>
      <c r="H233" s="155" t="s">
        <v>1523</v>
      </c>
      <c r="I233" s="146" t="str">
        <f>HYPERLINK("https://www.youtube.com/watch?v=f3ySpxX9oeM", "https://www.youtube.com/watch?v=f3ySpxX9oeM")</f>
        <v>https://www.youtube.com/watch?v=f3ySpxX9oeM</v>
      </c>
      <c r="J233" s="155" t="s">
        <v>1524</v>
      </c>
      <c r="K233" s="208" t="s">
        <v>1525</v>
      </c>
      <c r="L233" s="157">
        <v>0.003298611111111111</v>
      </c>
      <c r="M233" s="232" t="s">
        <v>1526</v>
      </c>
      <c r="N233" s="159" t="s">
        <v>76</v>
      </c>
      <c r="O233" s="151" t="s">
        <v>237</v>
      </c>
      <c r="P233" s="151" t="s">
        <v>78</v>
      </c>
      <c r="Q233" s="151" t="s">
        <v>79</v>
      </c>
      <c r="R233" s="151"/>
      <c r="S233" s="151" t="s">
        <v>79</v>
      </c>
      <c r="T233" s="160"/>
      <c r="U233" s="161">
        <v>6227.0</v>
      </c>
    </row>
    <row r="234">
      <c r="A234" s="154">
        <v>233.0</v>
      </c>
      <c r="B234" s="154" t="s">
        <v>1051</v>
      </c>
      <c r="C234" s="154" t="s">
        <v>1483</v>
      </c>
      <c r="D234" s="154" t="s">
        <v>1527</v>
      </c>
      <c r="E234" s="154" t="s">
        <v>1054</v>
      </c>
      <c r="F234" s="154" t="s">
        <v>1485</v>
      </c>
      <c r="G234" s="154" t="s">
        <v>1528</v>
      </c>
      <c r="H234" s="155" t="s">
        <v>1529</v>
      </c>
      <c r="I234" s="146" t="str">
        <f>HYPERLINK("https://www.youtube.com/watch?v=IfQfTV42OSE", "https://www.youtube.com/watch?v=IfQfTV42OSE")</f>
        <v>https://www.youtube.com/watch?v=IfQfTV42OSE</v>
      </c>
      <c r="J234" s="155" t="s">
        <v>1530</v>
      </c>
      <c r="K234" s="208" t="s">
        <v>1531</v>
      </c>
      <c r="L234" s="157">
        <v>0.0020486111111111113</v>
      </c>
      <c r="M234" s="233" t="s">
        <v>1490</v>
      </c>
      <c r="N234" s="159" t="s">
        <v>76</v>
      </c>
      <c r="O234" s="151" t="s">
        <v>237</v>
      </c>
      <c r="P234" s="151" t="s">
        <v>78</v>
      </c>
      <c r="Q234" s="151" t="s">
        <v>79</v>
      </c>
      <c r="R234" s="151"/>
      <c r="S234" s="151" t="s">
        <v>79</v>
      </c>
      <c r="T234" s="160" t="s">
        <v>1532</v>
      </c>
      <c r="U234" s="161">
        <v>6228.0</v>
      </c>
    </row>
    <row r="235">
      <c r="A235" s="154">
        <v>234.0</v>
      </c>
      <c r="B235" s="154" t="s">
        <v>1051</v>
      </c>
      <c r="C235" s="154" t="s">
        <v>1483</v>
      </c>
      <c r="D235" s="154" t="s">
        <v>1533</v>
      </c>
      <c r="E235" s="154" t="s">
        <v>1054</v>
      </c>
      <c r="F235" s="154" t="s">
        <v>1485</v>
      </c>
      <c r="G235" s="154" t="s">
        <v>1534</v>
      </c>
      <c r="H235" s="155" t="s">
        <v>1535</v>
      </c>
      <c r="I235" s="146" t="str">
        <f>HYPERLINK("https://www.youtube.com/watch?v=7i56pyZB3AE", "https://www.youtube.com/watch?v=7i56pyZB3AE")</f>
        <v>https://www.youtube.com/watch?v=7i56pyZB3AE</v>
      </c>
      <c r="J235" s="155" t="s">
        <v>1536</v>
      </c>
      <c r="K235" s="208" t="s">
        <v>1537</v>
      </c>
      <c r="L235" s="157">
        <v>0.0028356481481481483</v>
      </c>
      <c r="M235" s="233" t="s">
        <v>1538</v>
      </c>
      <c r="N235" s="159" t="s">
        <v>76</v>
      </c>
      <c r="O235" s="151" t="s">
        <v>237</v>
      </c>
      <c r="P235" s="151" t="s">
        <v>78</v>
      </c>
      <c r="Q235" s="151" t="s">
        <v>79</v>
      </c>
      <c r="R235" s="151"/>
      <c r="S235" s="151" t="s">
        <v>79</v>
      </c>
      <c r="T235" s="160" t="s">
        <v>1532</v>
      </c>
      <c r="U235" s="161">
        <v>6229.0</v>
      </c>
    </row>
    <row r="236">
      <c r="A236" s="154">
        <v>235.0</v>
      </c>
      <c r="B236" s="154" t="s">
        <v>1051</v>
      </c>
      <c r="C236" s="154" t="s">
        <v>1483</v>
      </c>
      <c r="D236" s="154" t="s">
        <v>1539</v>
      </c>
      <c r="E236" s="154" t="s">
        <v>1054</v>
      </c>
      <c r="F236" s="154" t="s">
        <v>1485</v>
      </c>
      <c r="G236" s="154" t="s">
        <v>1540</v>
      </c>
      <c r="H236" s="155" t="s">
        <v>1541</v>
      </c>
      <c r="I236" s="146" t="str">
        <f>HYPERLINK("https://www.youtube.com/watch?v=dnZ0fykw_w0", "https://www.youtube.com/watch?v=dnZ0fykw_w0")</f>
        <v>https://www.youtube.com/watch?v=dnZ0fykw_w0</v>
      </c>
      <c r="J236" s="155" t="s">
        <v>1542</v>
      </c>
      <c r="K236" s="208" t="s">
        <v>1543</v>
      </c>
      <c r="L236" s="157">
        <v>0.003969907407407407</v>
      </c>
      <c r="M236" s="232" t="s">
        <v>1544</v>
      </c>
      <c r="N236" s="159" t="s">
        <v>76</v>
      </c>
      <c r="O236" s="151" t="s">
        <v>237</v>
      </c>
      <c r="P236" s="151" t="s">
        <v>78</v>
      </c>
      <c r="Q236" s="151" t="s">
        <v>79</v>
      </c>
      <c r="R236" s="151"/>
      <c r="S236" s="151" t="s">
        <v>79</v>
      </c>
      <c r="T236" s="160"/>
      <c r="U236" s="161">
        <v>9087.0</v>
      </c>
    </row>
    <row r="237">
      <c r="A237" s="172">
        <v>236.0</v>
      </c>
      <c r="B237" s="172" t="s">
        <v>1051</v>
      </c>
      <c r="C237" s="172" t="s">
        <v>1483</v>
      </c>
      <c r="D237" s="172" t="s">
        <v>1545</v>
      </c>
      <c r="E237" s="172" t="s">
        <v>1054</v>
      </c>
      <c r="F237" s="172" t="s">
        <v>1485</v>
      </c>
      <c r="G237" s="172" t="s">
        <v>1546</v>
      </c>
      <c r="H237" s="173" t="s">
        <v>1547</v>
      </c>
      <c r="I237" s="146" t="str">
        <f>HYPERLINK("https://www.youtube.com/watch?v=w1lZegKx4TQ", "https://www.youtube.com/watch?v=w1lZegKx4TQ")</f>
        <v>https://www.youtube.com/watch?v=w1lZegKx4TQ</v>
      </c>
      <c r="J237" s="173" t="s">
        <v>1548</v>
      </c>
      <c r="K237" s="217" t="s">
        <v>1549</v>
      </c>
      <c r="L237" s="175">
        <v>0.003321759259259259</v>
      </c>
      <c r="M237" s="234" t="s">
        <v>1550</v>
      </c>
      <c r="N237" s="177" t="s">
        <v>76</v>
      </c>
      <c r="O237" s="151" t="s">
        <v>237</v>
      </c>
      <c r="P237" s="151" t="s">
        <v>78</v>
      </c>
      <c r="Q237" s="151" t="s">
        <v>79</v>
      </c>
      <c r="R237" s="151"/>
      <c r="S237" s="151" t="s">
        <v>79</v>
      </c>
      <c r="T237" s="220"/>
      <c r="U237" s="180">
        <v>6202.0</v>
      </c>
    </row>
    <row r="238">
      <c r="A238" s="144">
        <v>237.0</v>
      </c>
      <c r="B238" s="144" t="s">
        <v>1051</v>
      </c>
      <c r="C238" s="144" t="s">
        <v>1551</v>
      </c>
      <c r="D238" s="144" t="s">
        <v>1552</v>
      </c>
      <c r="E238" s="144" t="s">
        <v>1054</v>
      </c>
      <c r="F238" s="144" t="s">
        <v>1553</v>
      </c>
      <c r="G238" s="144" t="s">
        <v>1554</v>
      </c>
      <c r="H238" s="185" t="s">
        <v>1555</v>
      </c>
      <c r="I238" s="146" t="str">
        <f>HYPERLINK("https://www.youtube.com/watch?v=VMoLkP-aSow", "https://www.youtube.com/watch?v=VMoLkP-aSow")</f>
        <v>https://www.youtube.com/watch?v=VMoLkP-aSow</v>
      </c>
      <c r="J238" s="190" t="s">
        <v>1556</v>
      </c>
      <c r="K238" s="235" t="s">
        <v>1557</v>
      </c>
      <c r="L238" s="192">
        <v>0.004293981481481481</v>
      </c>
      <c r="M238" s="193" t="s">
        <v>1490</v>
      </c>
      <c r="N238" s="194" t="s">
        <v>76</v>
      </c>
      <c r="O238" s="151" t="s">
        <v>237</v>
      </c>
      <c r="P238" s="154" t="s">
        <v>78</v>
      </c>
      <c r="Q238" s="151" t="s">
        <v>79</v>
      </c>
      <c r="R238" s="154"/>
      <c r="S238" s="151" t="s">
        <v>79</v>
      </c>
      <c r="T238" s="236"/>
      <c r="U238" s="153">
        <v>6200.0</v>
      </c>
    </row>
    <row r="239">
      <c r="A239" s="154">
        <v>238.0</v>
      </c>
      <c r="B239" s="154" t="s">
        <v>1051</v>
      </c>
      <c r="C239" s="154" t="s">
        <v>1551</v>
      </c>
      <c r="D239" s="154" t="s">
        <v>1558</v>
      </c>
      <c r="E239" s="154" t="s">
        <v>1054</v>
      </c>
      <c r="F239" s="154" t="s">
        <v>1553</v>
      </c>
      <c r="G239" s="154" t="s">
        <v>1559</v>
      </c>
      <c r="H239" s="155" t="s">
        <v>1560</v>
      </c>
      <c r="I239" s="146" t="str">
        <f>HYPERLINK("https://www.youtube.com/watch?v=lJdb4_Fuxvw", "https://www.youtube.com/watch?v=lJdb4_Fuxvw")</f>
        <v>https://www.youtube.com/watch?v=lJdb4_Fuxvw</v>
      </c>
      <c r="J239" s="155" t="s">
        <v>1561</v>
      </c>
      <c r="K239" s="208" t="s">
        <v>1562</v>
      </c>
      <c r="L239" s="157">
        <v>0.003275462962962963</v>
      </c>
      <c r="M239" s="184" t="s">
        <v>1563</v>
      </c>
      <c r="N239" s="199" t="s">
        <v>76</v>
      </c>
      <c r="O239" s="151" t="s">
        <v>237</v>
      </c>
      <c r="P239" s="151" t="s">
        <v>78</v>
      </c>
      <c r="Q239" s="151" t="s">
        <v>79</v>
      </c>
      <c r="R239" s="151"/>
      <c r="S239" s="151" t="s">
        <v>79</v>
      </c>
      <c r="T239" s="160"/>
      <c r="U239" s="161">
        <v>6203.0</v>
      </c>
    </row>
    <row r="240">
      <c r="A240" s="154">
        <v>239.0</v>
      </c>
      <c r="B240" s="154" t="s">
        <v>1051</v>
      </c>
      <c r="C240" s="154" t="s">
        <v>1551</v>
      </c>
      <c r="D240" s="154" t="s">
        <v>1564</v>
      </c>
      <c r="E240" s="154" t="s">
        <v>1054</v>
      </c>
      <c r="F240" s="154" t="s">
        <v>1553</v>
      </c>
      <c r="G240" s="154" t="s">
        <v>1565</v>
      </c>
      <c r="H240" s="155" t="s">
        <v>1566</v>
      </c>
      <c r="I240" s="146" t="str">
        <f>HYPERLINK("https://www.youtube.com/watch?v=0VrwNza1Boc", "https://www.youtube.com/watch?v=0VrwNza1Boc")</f>
        <v>https://www.youtube.com/watch?v=0VrwNza1Boc</v>
      </c>
      <c r="J240" s="155" t="s">
        <v>1567</v>
      </c>
      <c r="K240" s="208" t="s">
        <v>1568</v>
      </c>
      <c r="L240" s="157">
        <v>0.002488425925925926</v>
      </c>
      <c r="M240" s="184" t="s">
        <v>1569</v>
      </c>
      <c r="N240" s="199" t="s">
        <v>76</v>
      </c>
      <c r="O240" s="151" t="s">
        <v>237</v>
      </c>
      <c r="P240" s="151" t="s">
        <v>78</v>
      </c>
      <c r="Q240" s="151" t="s">
        <v>79</v>
      </c>
      <c r="R240" s="151"/>
      <c r="S240" s="151" t="s">
        <v>79</v>
      </c>
      <c r="T240" s="160"/>
      <c r="U240" s="161">
        <v>6201.0</v>
      </c>
    </row>
    <row r="241">
      <c r="A241" s="154">
        <v>240.0</v>
      </c>
      <c r="B241" s="154" t="s">
        <v>1051</v>
      </c>
      <c r="C241" s="154" t="s">
        <v>1551</v>
      </c>
      <c r="D241" s="154" t="s">
        <v>1570</v>
      </c>
      <c r="E241" s="154" t="s">
        <v>1054</v>
      </c>
      <c r="F241" s="154" t="s">
        <v>1553</v>
      </c>
      <c r="G241" s="154" t="s">
        <v>1571</v>
      </c>
      <c r="H241" s="155" t="s">
        <v>1572</v>
      </c>
      <c r="I241" s="146" t="str">
        <f>HYPERLINK("https://www.youtube.com/watch?v=CTKMK1ZGLuk", "https://www.youtube.com/watch?v=CTKMK1ZGLuk")</f>
        <v>https://www.youtube.com/watch?v=CTKMK1ZGLuk</v>
      </c>
      <c r="J241" s="155" t="s">
        <v>1573</v>
      </c>
      <c r="K241" s="208" t="s">
        <v>1574</v>
      </c>
      <c r="L241" s="157">
        <v>0.0028356481481481483</v>
      </c>
      <c r="M241" s="184" t="s">
        <v>1575</v>
      </c>
      <c r="N241" s="199" t="s">
        <v>76</v>
      </c>
      <c r="O241" s="151" t="s">
        <v>237</v>
      </c>
      <c r="P241" s="151" t="s">
        <v>78</v>
      </c>
      <c r="Q241" s="151" t="s">
        <v>79</v>
      </c>
      <c r="R241" s="151"/>
      <c r="S241" s="151" t="s">
        <v>79</v>
      </c>
      <c r="T241" s="160"/>
      <c r="U241" s="161">
        <v>6205.0</v>
      </c>
    </row>
    <row r="242">
      <c r="A242" s="154">
        <v>241.0</v>
      </c>
      <c r="B242" s="154" t="s">
        <v>1051</v>
      </c>
      <c r="C242" s="154" t="s">
        <v>1551</v>
      </c>
      <c r="D242" s="154" t="s">
        <v>1576</v>
      </c>
      <c r="E242" s="154" t="s">
        <v>1054</v>
      </c>
      <c r="F242" s="154" t="s">
        <v>1553</v>
      </c>
      <c r="G242" s="154" t="s">
        <v>1577</v>
      </c>
      <c r="H242" s="155" t="s">
        <v>1578</v>
      </c>
      <c r="I242" s="146" t="str">
        <f>HYPERLINK("https://www.youtube.com/watch?v=jXA-nMI4Nt4", "https://www.youtube.com/watch?v=jXA-nMI4Nt4")</f>
        <v>https://www.youtube.com/watch?v=jXA-nMI4Nt4</v>
      </c>
      <c r="J242" s="155" t="s">
        <v>1579</v>
      </c>
      <c r="K242" s="208" t="s">
        <v>1580</v>
      </c>
      <c r="L242" s="157">
        <v>0.0038078703703703703</v>
      </c>
      <c r="M242" s="184" t="s">
        <v>1581</v>
      </c>
      <c r="N242" s="199" t="s">
        <v>76</v>
      </c>
      <c r="O242" s="151" t="s">
        <v>237</v>
      </c>
      <c r="P242" s="151" t="s">
        <v>78</v>
      </c>
      <c r="Q242" s="151" t="s">
        <v>79</v>
      </c>
      <c r="R242" s="151"/>
      <c r="S242" s="151" t="s">
        <v>79</v>
      </c>
      <c r="T242" s="160"/>
      <c r="U242" s="161">
        <v>9077.0</v>
      </c>
    </row>
    <row r="243">
      <c r="A243" s="154">
        <v>242.0</v>
      </c>
      <c r="B243" s="154" t="s">
        <v>1051</v>
      </c>
      <c r="C243" s="154" t="s">
        <v>1551</v>
      </c>
      <c r="D243" s="154" t="s">
        <v>1582</v>
      </c>
      <c r="E243" s="154" t="s">
        <v>1054</v>
      </c>
      <c r="F243" s="154" t="s">
        <v>1553</v>
      </c>
      <c r="G243" s="154" t="s">
        <v>1583</v>
      </c>
      <c r="H243" s="155" t="s">
        <v>1584</v>
      </c>
      <c r="I243" s="146" t="str">
        <f>HYPERLINK("https://www.youtube.com/watch?v=C3RPDVGZdFw", "https://www.youtube.com/watch?v=C3RPDVGZdFw")</f>
        <v>https://www.youtube.com/watch?v=C3RPDVGZdFw</v>
      </c>
      <c r="J243" s="155" t="s">
        <v>1585</v>
      </c>
      <c r="K243" s="208" t="s">
        <v>1586</v>
      </c>
      <c r="L243" s="157">
        <v>0.004293981481481481</v>
      </c>
      <c r="M243" s="184" t="s">
        <v>1587</v>
      </c>
      <c r="N243" s="199" t="s">
        <v>76</v>
      </c>
      <c r="O243" s="151" t="s">
        <v>237</v>
      </c>
      <c r="P243" s="151" t="s">
        <v>78</v>
      </c>
      <c r="Q243" s="151" t="s">
        <v>79</v>
      </c>
      <c r="R243" s="151"/>
      <c r="S243" s="151" t="s">
        <v>79</v>
      </c>
      <c r="T243" s="160"/>
      <c r="U243" s="161">
        <v>6207.0</v>
      </c>
    </row>
    <row r="244">
      <c r="A244" s="154">
        <v>243.0</v>
      </c>
      <c r="B244" s="154" t="s">
        <v>1051</v>
      </c>
      <c r="C244" s="154" t="s">
        <v>1551</v>
      </c>
      <c r="D244" s="154" t="s">
        <v>1588</v>
      </c>
      <c r="E244" s="154" t="s">
        <v>1054</v>
      </c>
      <c r="F244" s="154" t="s">
        <v>1553</v>
      </c>
      <c r="G244" s="154" t="s">
        <v>1589</v>
      </c>
      <c r="H244" s="155" t="s">
        <v>1590</v>
      </c>
      <c r="I244" s="146" t="str">
        <f>HYPERLINK("https://www.youtube.com/watch?v=JbH8SSaOnko", "https://www.youtube.com/watch?v=JbH8SSaOnko")</f>
        <v>https://www.youtube.com/watch?v=JbH8SSaOnko</v>
      </c>
      <c r="J244" s="155" t="s">
        <v>1591</v>
      </c>
      <c r="K244" s="208" t="s">
        <v>1592</v>
      </c>
      <c r="L244" s="157">
        <v>0.004131944444444444</v>
      </c>
      <c r="M244" s="184" t="s">
        <v>1593</v>
      </c>
      <c r="N244" s="199" t="s">
        <v>76</v>
      </c>
      <c r="O244" s="151" t="s">
        <v>237</v>
      </c>
      <c r="P244" s="151" t="s">
        <v>78</v>
      </c>
      <c r="Q244" s="151" t="s">
        <v>79</v>
      </c>
      <c r="R244" s="151"/>
      <c r="S244" s="151" t="s">
        <v>79</v>
      </c>
      <c r="T244" s="160"/>
      <c r="U244" s="161">
        <v>6208.0</v>
      </c>
    </row>
    <row r="245">
      <c r="A245" s="154">
        <v>244.0</v>
      </c>
      <c r="B245" s="154" t="s">
        <v>1051</v>
      </c>
      <c r="C245" s="154" t="s">
        <v>1551</v>
      </c>
      <c r="D245" s="154" t="s">
        <v>1594</v>
      </c>
      <c r="E245" s="154" t="s">
        <v>1054</v>
      </c>
      <c r="F245" s="154" t="s">
        <v>1553</v>
      </c>
      <c r="G245" s="154" t="s">
        <v>1595</v>
      </c>
      <c r="H245" s="155" t="s">
        <v>1596</v>
      </c>
      <c r="I245" s="146" t="str">
        <f>HYPERLINK("https://www.youtube.com/watch?v=Mcm0Q3wGhMo", "https://www.youtube.com/watch?v=Mcm0Q3wGhMo")</f>
        <v>https://www.youtube.com/watch?v=Mcm0Q3wGhMo</v>
      </c>
      <c r="J245" s="155" t="s">
        <v>1597</v>
      </c>
      <c r="K245" s="208" t="s">
        <v>1598</v>
      </c>
      <c r="L245" s="157">
        <v>0.0031944444444444446</v>
      </c>
      <c r="M245" s="184" t="s">
        <v>1599</v>
      </c>
      <c r="N245" s="199" t="s">
        <v>76</v>
      </c>
      <c r="O245" s="151" t="s">
        <v>237</v>
      </c>
      <c r="P245" s="151" t="s">
        <v>78</v>
      </c>
      <c r="Q245" s="151" t="s">
        <v>79</v>
      </c>
      <c r="R245" s="151"/>
      <c r="S245" s="151" t="s">
        <v>79</v>
      </c>
      <c r="T245" s="160"/>
      <c r="U245" s="161">
        <v>6219.0</v>
      </c>
    </row>
    <row r="246">
      <c r="A246" s="154">
        <v>245.0</v>
      </c>
      <c r="B246" s="154" t="s">
        <v>1051</v>
      </c>
      <c r="C246" s="154" t="s">
        <v>1551</v>
      </c>
      <c r="D246" s="154" t="s">
        <v>1600</v>
      </c>
      <c r="E246" s="154" t="s">
        <v>1054</v>
      </c>
      <c r="F246" s="154" t="s">
        <v>1553</v>
      </c>
      <c r="G246" s="154" t="s">
        <v>1601</v>
      </c>
      <c r="H246" s="155" t="s">
        <v>1602</v>
      </c>
      <c r="I246" s="146" t="str">
        <f>HYPERLINK("https://www.youtube.com/watch?v=g8yk6zQDAek", "https://www.youtube.com/watch?v=g8yk6zQDAek")</f>
        <v>https://www.youtube.com/watch?v=g8yk6zQDAek</v>
      </c>
      <c r="J246" s="155" t="s">
        <v>1603</v>
      </c>
      <c r="K246" s="208" t="s">
        <v>1604</v>
      </c>
      <c r="L246" s="157">
        <v>0.004085648148148148</v>
      </c>
      <c r="M246" s="184" t="s">
        <v>1605</v>
      </c>
      <c r="N246" s="199" t="s">
        <v>76</v>
      </c>
      <c r="O246" s="151" t="s">
        <v>237</v>
      </c>
      <c r="P246" s="151" t="s">
        <v>78</v>
      </c>
      <c r="Q246" s="151" t="s">
        <v>79</v>
      </c>
      <c r="R246" s="151"/>
      <c r="S246" s="151" t="s">
        <v>79</v>
      </c>
      <c r="T246" s="160"/>
      <c r="U246" s="161">
        <v>6222.0</v>
      </c>
    </row>
    <row r="247">
      <c r="A247" s="154">
        <v>246.0</v>
      </c>
      <c r="B247" s="154" t="s">
        <v>1051</v>
      </c>
      <c r="C247" s="154" t="s">
        <v>1551</v>
      </c>
      <c r="D247" s="154" t="s">
        <v>1606</v>
      </c>
      <c r="E247" s="154" t="s">
        <v>1054</v>
      </c>
      <c r="F247" s="154" t="s">
        <v>1553</v>
      </c>
      <c r="G247" s="154" t="s">
        <v>1607</v>
      </c>
      <c r="H247" s="155" t="s">
        <v>1608</v>
      </c>
      <c r="I247" s="146" t="str">
        <f>HYPERLINK("https://www.youtube.com/watch?v=XDjbNykJ28E", "https://www.youtube.com/watch?v=XDjbNykJ28E")</f>
        <v>https://www.youtube.com/watch?v=XDjbNykJ28E</v>
      </c>
      <c r="J247" s="155" t="s">
        <v>1609</v>
      </c>
      <c r="K247" s="208" t="s">
        <v>1610</v>
      </c>
      <c r="L247" s="157">
        <v>0.0034837962962962965</v>
      </c>
      <c r="M247" s="184" t="s">
        <v>1611</v>
      </c>
      <c r="N247" s="199" t="s">
        <v>76</v>
      </c>
      <c r="O247" s="151" t="s">
        <v>237</v>
      </c>
      <c r="P247" s="151" t="s">
        <v>78</v>
      </c>
      <c r="Q247" s="151" t="s">
        <v>79</v>
      </c>
      <c r="R247" s="151"/>
      <c r="S247" s="151" t="s">
        <v>79</v>
      </c>
      <c r="T247" s="160"/>
      <c r="U247" s="161">
        <v>25801.0</v>
      </c>
    </row>
    <row r="248">
      <c r="A248" s="154">
        <v>247.0</v>
      </c>
      <c r="B248" s="154" t="s">
        <v>1051</v>
      </c>
      <c r="C248" s="154" t="s">
        <v>1551</v>
      </c>
      <c r="D248" s="154" t="s">
        <v>1612</v>
      </c>
      <c r="E248" s="154" t="s">
        <v>1054</v>
      </c>
      <c r="F248" s="154" t="s">
        <v>1553</v>
      </c>
      <c r="G248" s="154" t="s">
        <v>1613</v>
      </c>
      <c r="H248" s="155" t="s">
        <v>1614</v>
      </c>
      <c r="I248" s="146" t="str">
        <f>HYPERLINK("https://www.youtube.com/watch?v=VgWRao3U7e8", "https://www.youtube.com/watch?v=VgWRao3U7e8")</f>
        <v>https://www.youtube.com/watch?v=VgWRao3U7e8</v>
      </c>
      <c r="J248" s="155" t="s">
        <v>1615</v>
      </c>
      <c r="K248" s="208" t="s">
        <v>1616</v>
      </c>
      <c r="L248" s="157">
        <v>0.002349537037037037</v>
      </c>
      <c r="M248" s="184" t="s">
        <v>1617</v>
      </c>
      <c r="N248" s="199" t="s">
        <v>76</v>
      </c>
      <c r="O248" s="151" t="s">
        <v>237</v>
      </c>
      <c r="P248" s="151" t="s">
        <v>78</v>
      </c>
      <c r="Q248" s="151" t="s">
        <v>79</v>
      </c>
      <c r="R248" s="151"/>
      <c r="S248" s="151" t="s">
        <v>79</v>
      </c>
      <c r="T248" s="160"/>
      <c r="U248" s="161">
        <v>6213.0</v>
      </c>
    </row>
    <row r="249">
      <c r="A249" s="154">
        <v>248.0</v>
      </c>
      <c r="B249" s="154" t="s">
        <v>1051</v>
      </c>
      <c r="C249" s="154" t="s">
        <v>1551</v>
      </c>
      <c r="D249" s="154" t="s">
        <v>1618</v>
      </c>
      <c r="E249" s="154" t="s">
        <v>1054</v>
      </c>
      <c r="F249" s="154" t="s">
        <v>1553</v>
      </c>
      <c r="G249" s="154" t="s">
        <v>1619</v>
      </c>
      <c r="H249" s="155" t="s">
        <v>1620</v>
      </c>
      <c r="I249" s="146" t="str">
        <f>HYPERLINK("https://www.youtube.com/watch?v=KCehC_3CBBY", "https://www.youtube.com/watch?v=KCehC_3CBBY")</f>
        <v>https://www.youtube.com/watch?v=KCehC_3CBBY</v>
      </c>
      <c r="J249" s="155" t="s">
        <v>1621</v>
      </c>
      <c r="K249" s="208" t="s">
        <v>1622</v>
      </c>
      <c r="L249" s="157">
        <v>0.0020949074074074073</v>
      </c>
      <c r="M249" s="184" t="s">
        <v>1623</v>
      </c>
      <c r="N249" s="199" t="s">
        <v>76</v>
      </c>
      <c r="O249" s="151" t="s">
        <v>237</v>
      </c>
      <c r="P249" s="151" t="s">
        <v>78</v>
      </c>
      <c r="Q249" s="151" t="s">
        <v>79</v>
      </c>
      <c r="R249" s="151"/>
      <c r="S249" s="151" t="s">
        <v>79</v>
      </c>
      <c r="T249" s="160"/>
      <c r="U249" s="161">
        <v>6214.0</v>
      </c>
    </row>
    <row r="250">
      <c r="A250" s="154">
        <v>249.0</v>
      </c>
      <c r="B250" s="154" t="s">
        <v>1051</v>
      </c>
      <c r="C250" s="154" t="s">
        <v>1551</v>
      </c>
      <c r="D250" s="154" t="s">
        <v>1624</v>
      </c>
      <c r="E250" s="154" t="s">
        <v>1054</v>
      </c>
      <c r="F250" s="154" t="s">
        <v>1553</v>
      </c>
      <c r="G250" s="154" t="s">
        <v>1625</v>
      </c>
      <c r="H250" s="155" t="s">
        <v>1626</v>
      </c>
      <c r="I250" s="146" t="str">
        <f>HYPERLINK("https://www.youtube.com/watch?v=tfjQVtOyoaQ", "https://www.youtube.com/watch?v=tfjQVtOyoaQ")</f>
        <v>https://www.youtube.com/watch?v=tfjQVtOyoaQ</v>
      </c>
      <c r="J250" s="155" t="s">
        <v>1627</v>
      </c>
      <c r="K250" s="208" t="s">
        <v>1628</v>
      </c>
      <c r="L250" s="157">
        <v>0.004571759259259259</v>
      </c>
      <c r="M250" s="184" t="s">
        <v>1629</v>
      </c>
      <c r="N250" s="199" t="s">
        <v>76</v>
      </c>
      <c r="O250" s="151" t="s">
        <v>237</v>
      </c>
      <c r="P250" s="151" t="s">
        <v>78</v>
      </c>
      <c r="Q250" s="151" t="s">
        <v>79</v>
      </c>
      <c r="R250" s="151"/>
      <c r="S250" s="151" t="s">
        <v>79</v>
      </c>
      <c r="T250" s="160"/>
      <c r="U250" s="161">
        <v>848.0</v>
      </c>
    </row>
    <row r="251">
      <c r="A251" s="154">
        <v>250.0</v>
      </c>
      <c r="B251" s="154" t="s">
        <v>1051</v>
      </c>
      <c r="C251" s="154" t="s">
        <v>1551</v>
      </c>
      <c r="D251" s="154" t="s">
        <v>1630</v>
      </c>
      <c r="E251" s="154" t="s">
        <v>1054</v>
      </c>
      <c r="F251" s="154" t="s">
        <v>1553</v>
      </c>
      <c r="G251" s="154" t="s">
        <v>1631</v>
      </c>
      <c r="H251" s="155" t="s">
        <v>1632</v>
      </c>
      <c r="I251" s="146" t="str">
        <f>HYPERLINK("https://www.youtube.com/watch?v=PQsgXNggV7Q", "https://www.youtube.com/watch?v=PQsgXNggV7Q")</f>
        <v>https://www.youtube.com/watch?v=PQsgXNggV7Q</v>
      </c>
      <c r="J251" s="155" t="s">
        <v>1633</v>
      </c>
      <c r="K251" s="208" t="s">
        <v>1634</v>
      </c>
      <c r="L251" s="157">
        <v>0.0022337962962962962</v>
      </c>
      <c r="M251" s="184" t="s">
        <v>1635</v>
      </c>
      <c r="N251" s="199" t="s">
        <v>76</v>
      </c>
      <c r="O251" s="151" t="s">
        <v>237</v>
      </c>
      <c r="P251" s="151" t="s">
        <v>78</v>
      </c>
      <c r="Q251" s="151" t="s">
        <v>79</v>
      </c>
      <c r="R251" s="151"/>
      <c r="S251" s="151" t="s">
        <v>79</v>
      </c>
      <c r="T251" s="160"/>
      <c r="U251" s="161">
        <v>852.0</v>
      </c>
    </row>
    <row r="252">
      <c r="A252" s="154">
        <v>251.0</v>
      </c>
      <c r="B252" s="154" t="s">
        <v>1051</v>
      </c>
      <c r="C252" s="154" t="s">
        <v>1551</v>
      </c>
      <c r="D252" s="154" t="s">
        <v>1636</v>
      </c>
      <c r="E252" s="154" t="s">
        <v>1054</v>
      </c>
      <c r="F252" s="154" t="s">
        <v>1553</v>
      </c>
      <c r="G252" s="154" t="s">
        <v>1637</v>
      </c>
      <c r="H252" s="155" t="s">
        <v>1638</v>
      </c>
      <c r="I252" s="146" t="str">
        <f>HYPERLINK("https://www.youtube.com/watch?v=HUT8eL1sGhk", "https://www.youtube.com/watch?v=HUT8eL1sGhk")</f>
        <v>https://www.youtube.com/watch?v=HUT8eL1sGhk</v>
      </c>
      <c r="J252" s="155" t="s">
        <v>1639</v>
      </c>
      <c r="K252" s="208" t="s">
        <v>1640</v>
      </c>
      <c r="L252" s="157">
        <v>0.0038310185185185183</v>
      </c>
      <c r="M252" s="184" t="s">
        <v>1641</v>
      </c>
      <c r="N252" s="199" t="s">
        <v>76</v>
      </c>
      <c r="O252" s="151" t="s">
        <v>237</v>
      </c>
      <c r="P252" s="151" t="s">
        <v>78</v>
      </c>
      <c r="Q252" s="151" t="s">
        <v>79</v>
      </c>
      <c r="R252" s="151"/>
      <c r="S252" s="151" t="s">
        <v>79</v>
      </c>
      <c r="T252" s="160"/>
      <c r="U252" s="161">
        <v>9089.0</v>
      </c>
    </row>
    <row r="253">
      <c r="A253" s="172">
        <v>252.0</v>
      </c>
      <c r="B253" s="172" t="s">
        <v>1051</v>
      </c>
      <c r="C253" s="172" t="s">
        <v>1551</v>
      </c>
      <c r="D253" s="172" t="s">
        <v>1642</v>
      </c>
      <c r="E253" s="172" t="s">
        <v>1054</v>
      </c>
      <c r="F253" s="172" t="s">
        <v>1553</v>
      </c>
      <c r="G253" s="172" t="s">
        <v>1643</v>
      </c>
      <c r="H253" s="213" t="s">
        <v>1644</v>
      </c>
      <c r="I253" s="146" t="str">
        <f>HYPERLINK("https://www.youtube.com/watch?v=K2b8iMPY11I", "https://www.youtube.com/watch?v=K2b8iMPY11I")</f>
        <v>https://www.youtube.com/watch?v=K2b8iMPY11I</v>
      </c>
      <c r="J253" s="201" t="s">
        <v>1645</v>
      </c>
      <c r="K253" s="210" t="s">
        <v>1646</v>
      </c>
      <c r="L253" s="203">
        <v>0.0033564814814814816</v>
      </c>
      <c r="M253" s="237" t="s">
        <v>1647</v>
      </c>
      <c r="N253" s="205" t="s">
        <v>76</v>
      </c>
      <c r="O253" s="151" t="s">
        <v>237</v>
      </c>
      <c r="P253" s="154" t="s">
        <v>78</v>
      </c>
      <c r="Q253" s="151" t="s">
        <v>79</v>
      </c>
      <c r="R253" s="154"/>
      <c r="S253" s="151" t="s">
        <v>79</v>
      </c>
      <c r="T253" s="228"/>
      <c r="U253" s="180">
        <v>25682.0</v>
      </c>
    </row>
    <row r="254">
      <c r="A254" s="144">
        <v>253.0</v>
      </c>
      <c r="B254" s="154" t="s">
        <v>1648</v>
      </c>
      <c r="C254" s="144" t="s">
        <v>1649</v>
      </c>
      <c r="D254" s="144" t="s">
        <v>1650</v>
      </c>
      <c r="E254" s="144" t="s">
        <v>1651</v>
      </c>
      <c r="F254" s="144" t="s">
        <v>1652</v>
      </c>
      <c r="G254" s="144" t="s">
        <v>1653</v>
      </c>
      <c r="H254" s="145" t="s">
        <v>1654</v>
      </c>
      <c r="I254" s="146" t="str">
        <f>HYPERLINK("https://www.youtube.com/watch?v=BItpeFXC4vA", "https://www.youtube.com/watch?v=BItpeFXC4vA")</f>
        <v>https://www.youtube.com/watch?v=BItpeFXC4vA</v>
      </c>
      <c r="J254" s="145" t="s">
        <v>1655</v>
      </c>
      <c r="K254" s="147" t="s">
        <v>1656</v>
      </c>
      <c r="L254" s="148">
        <v>0.004525462962962963</v>
      </c>
      <c r="M254" s="238" t="s">
        <v>1657</v>
      </c>
      <c r="N254" s="207" t="s">
        <v>76</v>
      </c>
      <c r="O254" s="151" t="s">
        <v>237</v>
      </c>
      <c r="P254" s="151" t="s">
        <v>78</v>
      </c>
      <c r="Q254" s="151" t="s">
        <v>79</v>
      </c>
      <c r="R254" s="151"/>
      <c r="S254" s="151" t="s">
        <v>79</v>
      </c>
      <c r="T254" s="152"/>
      <c r="U254" s="153">
        <v>5945.0</v>
      </c>
    </row>
    <row r="255">
      <c r="A255" s="154">
        <v>254.0</v>
      </c>
      <c r="B255" s="154" t="s">
        <v>1648</v>
      </c>
      <c r="C255" s="154" t="s">
        <v>1649</v>
      </c>
      <c r="D255" s="154" t="s">
        <v>1658</v>
      </c>
      <c r="E255" s="154" t="s">
        <v>1651</v>
      </c>
      <c r="F255" s="154" t="s">
        <v>1652</v>
      </c>
      <c r="G255" s="154" t="s">
        <v>1659</v>
      </c>
      <c r="H255" s="155" t="s">
        <v>1660</v>
      </c>
      <c r="I255" s="146" t="str">
        <f>HYPERLINK("https://www.youtube.com/watch?v=qSPwUDmpnJ4", "https://www.youtube.com/watch?v=qSPwUDmpnJ4")</f>
        <v>https://www.youtube.com/watch?v=qSPwUDmpnJ4</v>
      </c>
      <c r="J255" s="155" t="s">
        <v>1661</v>
      </c>
      <c r="K255" s="156" t="s">
        <v>1662</v>
      </c>
      <c r="L255" s="157">
        <v>0.005474537037037037</v>
      </c>
      <c r="M255" s="239" t="s">
        <v>1663</v>
      </c>
      <c r="N255" s="199" t="s">
        <v>76</v>
      </c>
      <c r="O255" s="151" t="s">
        <v>237</v>
      </c>
      <c r="P255" s="151" t="s">
        <v>78</v>
      </c>
      <c r="Q255" s="151" t="s">
        <v>79</v>
      </c>
      <c r="R255" s="151"/>
      <c r="S255" s="151" t="s">
        <v>79</v>
      </c>
      <c r="T255" s="160"/>
      <c r="U255" s="161">
        <v>5946.0</v>
      </c>
    </row>
    <row r="256">
      <c r="A256" s="154">
        <v>255.0</v>
      </c>
      <c r="B256" s="154" t="s">
        <v>1648</v>
      </c>
      <c r="C256" s="154" t="s">
        <v>1649</v>
      </c>
      <c r="D256" s="154" t="s">
        <v>1664</v>
      </c>
      <c r="E256" s="154" t="s">
        <v>1651</v>
      </c>
      <c r="F256" s="154" t="s">
        <v>1652</v>
      </c>
      <c r="G256" s="154" t="s">
        <v>1665</v>
      </c>
      <c r="H256" s="155" t="s">
        <v>1666</v>
      </c>
      <c r="I256" s="146" t="str">
        <f>HYPERLINK("https://www.youtube.com/watch?v=wtrrr15mbvQ", "https://www.youtube.com/watch?v=wtrrr15mbvQ")</f>
        <v>https://www.youtube.com/watch?v=wtrrr15mbvQ</v>
      </c>
      <c r="J256" s="155" t="s">
        <v>1667</v>
      </c>
      <c r="K256" s="156" t="s">
        <v>1668</v>
      </c>
      <c r="L256" s="157">
        <v>0.0026967592592592594</v>
      </c>
      <c r="M256" s="239" t="s">
        <v>1669</v>
      </c>
      <c r="N256" s="199" t="s">
        <v>76</v>
      </c>
      <c r="O256" s="151" t="s">
        <v>237</v>
      </c>
      <c r="P256" s="151" t="s">
        <v>78</v>
      </c>
      <c r="Q256" s="151" t="s">
        <v>79</v>
      </c>
      <c r="R256" s="151"/>
      <c r="S256" s="151" t="s">
        <v>79</v>
      </c>
      <c r="T256" s="171" t="s">
        <v>1269</v>
      </c>
      <c r="U256" s="161">
        <v>5650.0</v>
      </c>
    </row>
    <row r="257">
      <c r="A257" s="154">
        <v>256.0</v>
      </c>
      <c r="B257" s="154" t="s">
        <v>1648</v>
      </c>
      <c r="C257" s="154" t="s">
        <v>1649</v>
      </c>
      <c r="D257" s="154" t="s">
        <v>1670</v>
      </c>
      <c r="E257" s="154" t="s">
        <v>1651</v>
      </c>
      <c r="F257" s="154" t="s">
        <v>1652</v>
      </c>
      <c r="G257" s="154" t="s">
        <v>1671</v>
      </c>
      <c r="H257" s="155" t="s">
        <v>1672</v>
      </c>
      <c r="I257" s="146" t="str">
        <f>HYPERLINK("https://www.youtube.com/watch?v=he4kcTujy30", "https://www.youtube.com/watch?v=he4kcTujy30")</f>
        <v>https://www.youtube.com/watch?v=he4kcTujy30</v>
      </c>
      <c r="J257" s="155" t="s">
        <v>1673</v>
      </c>
      <c r="K257" s="156" t="s">
        <v>1674</v>
      </c>
      <c r="L257" s="157">
        <v>0.0027430555555555554</v>
      </c>
      <c r="M257" s="239" t="s">
        <v>1675</v>
      </c>
      <c r="N257" s="199" t="s">
        <v>76</v>
      </c>
      <c r="O257" s="151" t="s">
        <v>237</v>
      </c>
      <c r="P257" s="151" t="s">
        <v>78</v>
      </c>
      <c r="Q257" s="151" t="s">
        <v>79</v>
      </c>
      <c r="R257" s="151"/>
      <c r="S257" s="151" t="s">
        <v>79</v>
      </c>
      <c r="T257" s="160"/>
      <c r="U257" s="161">
        <v>5954.0</v>
      </c>
    </row>
    <row r="258">
      <c r="A258" s="154">
        <v>257.0</v>
      </c>
      <c r="B258" s="154" t="s">
        <v>1648</v>
      </c>
      <c r="C258" s="154" t="s">
        <v>1649</v>
      </c>
      <c r="D258" s="154" t="s">
        <v>1676</v>
      </c>
      <c r="E258" s="154" t="s">
        <v>1651</v>
      </c>
      <c r="F258" s="154" t="s">
        <v>1652</v>
      </c>
      <c r="G258" s="154" t="s">
        <v>1677</v>
      </c>
      <c r="H258" s="155" t="s">
        <v>1678</v>
      </c>
      <c r="I258" s="146" t="str">
        <f>HYPERLINK("https://www.youtube.com/watch?v=SdoH-GFoLa8", "https://www.youtube.com/watch?v=SdoH-GFoLa8")</f>
        <v>https://www.youtube.com/watch?v=SdoH-GFoLa8</v>
      </c>
      <c r="J258" s="155" t="s">
        <v>1679</v>
      </c>
      <c r="K258" s="156" t="s">
        <v>1680</v>
      </c>
      <c r="L258" s="157">
        <v>0.0028819444444444444</v>
      </c>
      <c r="M258" s="239" t="s">
        <v>1681</v>
      </c>
      <c r="N258" s="199" t="s">
        <v>76</v>
      </c>
      <c r="O258" s="151" t="s">
        <v>237</v>
      </c>
      <c r="P258" s="151" t="s">
        <v>78</v>
      </c>
      <c r="Q258" s="151" t="s">
        <v>79</v>
      </c>
      <c r="R258" s="151"/>
      <c r="S258" s="151" t="s">
        <v>79</v>
      </c>
      <c r="T258" s="160"/>
      <c r="U258" s="161">
        <v>5955.0</v>
      </c>
    </row>
    <row r="259">
      <c r="A259" s="154">
        <v>258.0</v>
      </c>
      <c r="B259" s="154" t="s">
        <v>1648</v>
      </c>
      <c r="C259" s="154" t="s">
        <v>1649</v>
      </c>
      <c r="D259" s="154" t="s">
        <v>1682</v>
      </c>
      <c r="E259" s="154" t="s">
        <v>1651</v>
      </c>
      <c r="F259" s="154" t="s">
        <v>1652</v>
      </c>
      <c r="G259" s="154" t="s">
        <v>1683</v>
      </c>
      <c r="H259" s="155" t="s">
        <v>1684</v>
      </c>
      <c r="I259" s="146" t="str">
        <f>HYPERLINK("https://www.youtube.com/watch?v=cny5wzsbGpU", "https://www.youtube.com/watch?v=cny5wzsbGpU")</f>
        <v>https://www.youtube.com/watch?v=cny5wzsbGpU</v>
      </c>
      <c r="J259" s="155" t="s">
        <v>1685</v>
      </c>
      <c r="K259" s="156" t="s">
        <v>1686</v>
      </c>
      <c r="L259" s="157">
        <v>0.0026041666666666665</v>
      </c>
      <c r="M259" s="239" t="s">
        <v>1687</v>
      </c>
      <c r="N259" s="199" t="s">
        <v>76</v>
      </c>
      <c r="O259" s="151" t="s">
        <v>237</v>
      </c>
      <c r="P259" s="151" t="s">
        <v>78</v>
      </c>
      <c r="Q259" s="151" t="s">
        <v>79</v>
      </c>
      <c r="R259" s="151"/>
      <c r="S259" s="151" t="s">
        <v>79</v>
      </c>
      <c r="T259" s="160"/>
      <c r="U259" s="161">
        <v>5958.0</v>
      </c>
    </row>
    <row r="260">
      <c r="A260" s="154">
        <v>259.0</v>
      </c>
      <c r="B260" s="154" t="s">
        <v>1648</v>
      </c>
      <c r="C260" s="154" t="s">
        <v>1649</v>
      </c>
      <c r="D260" s="154" t="s">
        <v>1688</v>
      </c>
      <c r="E260" s="154" t="s">
        <v>1651</v>
      </c>
      <c r="F260" s="154" t="s">
        <v>1652</v>
      </c>
      <c r="G260" s="154" t="s">
        <v>1689</v>
      </c>
      <c r="H260" s="155" t="s">
        <v>1690</v>
      </c>
      <c r="I260" s="146" t="str">
        <f>HYPERLINK("https://www.youtube.com/watch?v=9kVukfzjWpU", "https://www.youtube.com/watch?v=9kVukfzjWpU")</f>
        <v>https://www.youtube.com/watch?v=9kVukfzjWpU</v>
      </c>
      <c r="J260" s="155" t="s">
        <v>1691</v>
      </c>
      <c r="K260" s="156" t="s">
        <v>1692</v>
      </c>
      <c r="L260" s="157">
        <v>0.0027199074074074074</v>
      </c>
      <c r="M260" s="239" t="s">
        <v>1693</v>
      </c>
      <c r="N260" s="199" t="s">
        <v>76</v>
      </c>
      <c r="O260" s="151" t="s">
        <v>237</v>
      </c>
      <c r="P260" s="151" t="s">
        <v>78</v>
      </c>
      <c r="Q260" s="151" t="s">
        <v>79</v>
      </c>
      <c r="R260" s="151"/>
      <c r="S260" s="151" t="s">
        <v>79</v>
      </c>
      <c r="T260" s="160"/>
      <c r="U260" s="161">
        <v>5959.0</v>
      </c>
    </row>
    <row r="261">
      <c r="A261" s="154">
        <v>260.0</v>
      </c>
      <c r="B261" s="154" t="s">
        <v>1648</v>
      </c>
      <c r="C261" s="154" t="s">
        <v>1649</v>
      </c>
      <c r="D261" s="154" t="s">
        <v>1694</v>
      </c>
      <c r="E261" s="154" t="s">
        <v>1651</v>
      </c>
      <c r="F261" s="154" t="s">
        <v>1652</v>
      </c>
      <c r="G261" s="154" t="s">
        <v>1695</v>
      </c>
      <c r="H261" s="155" t="s">
        <v>1696</v>
      </c>
      <c r="I261" s="146" t="str">
        <f>HYPERLINK("https://www.youtube.com/watch?v=lR_kUUPL8YY", "https://www.youtube.com/watch?v=lR_kUUPL8YY")</f>
        <v>https://www.youtube.com/watch?v=lR_kUUPL8YY</v>
      </c>
      <c r="J261" s="155" t="s">
        <v>1697</v>
      </c>
      <c r="K261" s="156" t="s">
        <v>1698</v>
      </c>
      <c r="L261" s="157">
        <v>0.004108796296296296</v>
      </c>
      <c r="M261" s="240" t="s">
        <v>1699</v>
      </c>
      <c r="N261" s="199" t="s">
        <v>76</v>
      </c>
      <c r="O261" s="151" t="s">
        <v>237</v>
      </c>
      <c r="P261" s="151" t="s">
        <v>78</v>
      </c>
      <c r="Q261" s="151" t="s">
        <v>79</v>
      </c>
      <c r="R261" s="151"/>
      <c r="S261" s="151" t="s">
        <v>79</v>
      </c>
      <c r="T261" s="160"/>
      <c r="U261" s="161">
        <v>5962.0</v>
      </c>
    </row>
    <row r="262">
      <c r="A262" s="154">
        <v>261.0</v>
      </c>
      <c r="B262" s="154" t="s">
        <v>1648</v>
      </c>
      <c r="C262" s="154" t="s">
        <v>1649</v>
      </c>
      <c r="D262" s="154" t="s">
        <v>1700</v>
      </c>
      <c r="E262" s="154" t="s">
        <v>1651</v>
      </c>
      <c r="F262" s="154" t="s">
        <v>1652</v>
      </c>
      <c r="G262" s="154" t="s">
        <v>1701</v>
      </c>
      <c r="H262" s="155" t="s">
        <v>1702</v>
      </c>
      <c r="I262" s="146" t="str">
        <f>HYPERLINK("https://www.youtube.com/watch?v=y1hendlZMSQ", "https://www.youtube.com/watch?v=y1hendlZMSQ")</f>
        <v>https://www.youtube.com/watch?v=y1hendlZMSQ</v>
      </c>
      <c r="J262" s="155" t="s">
        <v>1703</v>
      </c>
      <c r="K262" s="156" t="s">
        <v>1704</v>
      </c>
      <c r="L262" s="157">
        <v>0.0027199074074074074</v>
      </c>
      <c r="M262" s="239" t="s">
        <v>1705</v>
      </c>
      <c r="N262" s="199" t="s">
        <v>76</v>
      </c>
      <c r="O262" s="151" t="s">
        <v>237</v>
      </c>
      <c r="P262" s="151" t="s">
        <v>78</v>
      </c>
      <c r="Q262" s="151" t="s">
        <v>79</v>
      </c>
      <c r="R262" s="151"/>
      <c r="S262" s="151" t="s">
        <v>79</v>
      </c>
      <c r="T262" s="160"/>
      <c r="U262" s="161">
        <v>5965.0</v>
      </c>
    </row>
    <row r="263">
      <c r="A263" s="154">
        <v>262.0</v>
      </c>
      <c r="B263" s="154" t="s">
        <v>1648</v>
      </c>
      <c r="C263" s="154" t="s">
        <v>1649</v>
      </c>
      <c r="D263" s="154" t="s">
        <v>1706</v>
      </c>
      <c r="E263" s="154" t="s">
        <v>1651</v>
      </c>
      <c r="F263" s="154" t="s">
        <v>1652</v>
      </c>
      <c r="G263" s="154" t="s">
        <v>1707</v>
      </c>
      <c r="H263" s="155" t="s">
        <v>1708</v>
      </c>
      <c r="I263" s="146" t="str">
        <f>HYPERLINK("https://www.youtube.com/watch?v=odbMspy9Wxs", "https://www.youtube.com/watch?v=odbMspy9Wxs")</f>
        <v>https://www.youtube.com/watch?v=odbMspy9Wxs</v>
      </c>
      <c r="J263" s="155" t="s">
        <v>1709</v>
      </c>
      <c r="K263" s="156" t="s">
        <v>1710</v>
      </c>
      <c r="L263" s="157">
        <v>0.0023032407407407407</v>
      </c>
      <c r="M263" s="239" t="s">
        <v>1711</v>
      </c>
      <c r="N263" s="199" t="s">
        <v>76</v>
      </c>
      <c r="O263" s="151" t="s">
        <v>237</v>
      </c>
      <c r="P263" s="151" t="s">
        <v>78</v>
      </c>
      <c r="Q263" s="151" t="s">
        <v>79</v>
      </c>
      <c r="R263" s="151"/>
      <c r="S263" s="151" t="s">
        <v>79</v>
      </c>
      <c r="T263" s="160"/>
      <c r="U263" s="161">
        <v>5969.0</v>
      </c>
    </row>
    <row r="264">
      <c r="A264" s="154">
        <v>263.0</v>
      </c>
      <c r="B264" s="154" t="s">
        <v>1648</v>
      </c>
      <c r="C264" s="154" t="s">
        <v>1649</v>
      </c>
      <c r="D264" s="154" t="s">
        <v>1712</v>
      </c>
      <c r="E264" s="154" t="s">
        <v>1651</v>
      </c>
      <c r="F264" s="154" t="s">
        <v>1652</v>
      </c>
      <c r="G264" s="154" t="s">
        <v>1713</v>
      </c>
      <c r="H264" s="155" t="s">
        <v>1714</v>
      </c>
      <c r="I264" s="146" t="str">
        <f>HYPERLINK("https://www.youtube.com/watch?v=ELNooV0ymYk", "https://www.youtube.com/watch?v=ELNooV0ymYk")</f>
        <v>https://www.youtube.com/watch?v=ELNooV0ymYk</v>
      </c>
      <c r="J264" s="155" t="s">
        <v>1715</v>
      </c>
      <c r="K264" s="156" t="s">
        <v>1716</v>
      </c>
      <c r="L264" s="157">
        <v>0.003576388888888889</v>
      </c>
      <c r="M264" s="239" t="s">
        <v>1717</v>
      </c>
      <c r="N264" s="199" t="s">
        <v>76</v>
      </c>
      <c r="O264" s="151" t="s">
        <v>237</v>
      </c>
      <c r="P264" s="151" t="s">
        <v>78</v>
      </c>
      <c r="Q264" s="151" t="s">
        <v>79</v>
      </c>
      <c r="R264" s="151"/>
      <c r="S264" s="151" t="s">
        <v>79</v>
      </c>
      <c r="T264" s="171" t="s">
        <v>1269</v>
      </c>
      <c r="U264" s="161">
        <v>5971.0</v>
      </c>
    </row>
    <row r="265">
      <c r="A265" s="154">
        <v>264.0</v>
      </c>
      <c r="B265" s="154" t="s">
        <v>1648</v>
      </c>
      <c r="C265" s="154" t="s">
        <v>1649</v>
      </c>
      <c r="D265" s="154" t="s">
        <v>1718</v>
      </c>
      <c r="E265" s="154" t="s">
        <v>1651</v>
      </c>
      <c r="F265" s="154" t="s">
        <v>1652</v>
      </c>
      <c r="G265" s="154" t="s">
        <v>1719</v>
      </c>
      <c r="H265" s="155" t="s">
        <v>1720</v>
      </c>
      <c r="I265" s="146" t="str">
        <f>HYPERLINK("https://www.youtube.com/watch?v=LpLnmuAyNWg", "https://www.youtube.com/watch?v=LpLnmuAyNWg")</f>
        <v>https://www.youtube.com/watch?v=LpLnmuAyNWg</v>
      </c>
      <c r="J265" s="155" t="s">
        <v>1721</v>
      </c>
      <c r="K265" s="156" t="s">
        <v>1722</v>
      </c>
      <c r="L265" s="157">
        <v>0.001851851851851852</v>
      </c>
      <c r="M265" s="239" t="s">
        <v>1723</v>
      </c>
      <c r="N265" s="199" t="s">
        <v>76</v>
      </c>
      <c r="O265" s="151" t="s">
        <v>237</v>
      </c>
      <c r="P265" s="151" t="s">
        <v>78</v>
      </c>
      <c r="Q265" s="151" t="s">
        <v>79</v>
      </c>
      <c r="R265" s="151"/>
      <c r="S265" s="151" t="s">
        <v>79</v>
      </c>
      <c r="T265" s="160"/>
      <c r="U265" s="161">
        <v>5973.0</v>
      </c>
    </row>
    <row r="266">
      <c r="A266" s="154">
        <v>265.0</v>
      </c>
      <c r="B266" s="154" t="s">
        <v>1648</v>
      </c>
      <c r="C266" s="154" t="s">
        <v>1649</v>
      </c>
      <c r="D266" s="154" t="s">
        <v>1724</v>
      </c>
      <c r="E266" s="154" t="s">
        <v>1651</v>
      </c>
      <c r="F266" s="154" t="s">
        <v>1652</v>
      </c>
      <c r="G266" s="154" t="s">
        <v>1725</v>
      </c>
      <c r="H266" s="155" t="s">
        <v>1726</v>
      </c>
      <c r="I266" s="146" t="str">
        <f>HYPERLINK("https://www.youtube.com/watch?v=gWqYXa7r_V0", "https://www.youtube.com/watch?v=gWqYXa7r_V0")</f>
        <v>https://www.youtube.com/watch?v=gWqYXa7r_V0</v>
      </c>
      <c r="J266" s="155" t="s">
        <v>1727</v>
      </c>
      <c r="K266" s="156" t="s">
        <v>1728</v>
      </c>
      <c r="L266" s="157">
        <v>0.0025578703703703705</v>
      </c>
      <c r="M266" s="239" t="s">
        <v>1729</v>
      </c>
      <c r="N266" s="199" t="s">
        <v>76</v>
      </c>
      <c r="O266" s="151" t="s">
        <v>237</v>
      </c>
      <c r="P266" s="151" t="s">
        <v>78</v>
      </c>
      <c r="Q266" s="151" t="s">
        <v>79</v>
      </c>
      <c r="R266" s="151"/>
      <c r="S266" s="151" t="s">
        <v>79</v>
      </c>
      <c r="T266" s="171" t="s">
        <v>1269</v>
      </c>
      <c r="U266" s="161">
        <v>5976.0</v>
      </c>
    </row>
    <row r="267">
      <c r="A267" s="172">
        <v>266.0</v>
      </c>
      <c r="B267" s="172" t="s">
        <v>1648</v>
      </c>
      <c r="C267" s="172" t="s">
        <v>1649</v>
      </c>
      <c r="D267" s="172" t="s">
        <v>1664</v>
      </c>
      <c r="E267" s="172" t="s">
        <v>1651</v>
      </c>
      <c r="F267" s="172" t="s">
        <v>1652</v>
      </c>
      <c r="G267" s="172" t="s">
        <v>1665</v>
      </c>
      <c r="H267" s="173" t="s">
        <v>1666</v>
      </c>
      <c r="I267" s="146" t="str">
        <f>HYPERLINK("https://www.youtube.com/watch?v=wtrrr15mbvQ", "https://www.youtube.com/watch?v=wtrrr15mbvQ")</f>
        <v>https://www.youtube.com/watch?v=wtrrr15mbvQ</v>
      </c>
      <c r="J267" s="173" t="s">
        <v>1730</v>
      </c>
      <c r="K267" s="174" t="s">
        <v>1731</v>
      </c>
      <c r="L267" s="175">
        <v>0.004085648148148148</v>
      </c>
      <c r="M267" s="241" t="s">
        <v>1669</v>
      </c>
      <c r="N267" s="219" t="s">
        <v>76</v>
      </c>
      <c r="O267" s="151" t="s">
        <v>237</v>
      </c>
      <c r="P267" s="151" t="s">
        <v>78</v>
      </c>
      <c r="Q267" s="151" t="s">
        <v>79</v>
      </c>
      <c r="R267" s="151"/>
      <c r="S267" s="151" t="s">
        <v>79</v>
      </c>
      <c r="T267" s="171" t="s">
        <v>1269</v>
      </c>
      <c r="U267" s="180">
        <v>25826.0</v>
      </c>
    </row>
    <row r="268">
      <c r="A268" s="144">
        <v>267.0</v>
      </c>
      <c r="B268" s="144" t="s">
        <v>1648</v>
      </c>
      <c r="C268" s="144" t="s">
        <v>1732</v>
      </c>
      <c r="D268" s="144" t="s">
        <v>1733</v>
      </c>
      <c r="E268" s="144" t="s">
        <v>1651</v>
      </c>
      <c r="F268" s="144" t="s">
        <v>1734</v>
      </c>
      <c r="G268" s="144" t="s">
        <v>1735</v>
      </c>
      <c r="H268" s="190" t="s">
        <v>1736</v>
      </c>
      <c r="I268" s="146" t="str">
        <f>HYPERLINK("https://www.youtube.com/watch?v=DN99Zp2wZ5E", "https://www.youtube.com/watch?v=DN99Zp2wZ5E")</f>
        <v>https://www.youtube.com/watch?v=DN99Zp2wZ5E</v>
      </c>
      <c r="J268" s="190" t="s">
        <v>1737</v>
      </c>
      <c r="K268" s="235" t="s">
        <v>1738</v>
      </c>
      <c r="L268" s="192">
        <v>0.0023032407407407407</v>
      </c>
      <c r="M268" s="242" t="s">
        <v>1739</v>
      </c>
      <c r="N268" s="243" t="s">
        <v>76</v>
      </c>
      <c r="O268" s="151" t="s">
        <v>237</v>
      </c>
      <c r="P268" s="154" t="s">
        <v>78</v>
      </c>
      <c r="Q268" s="151" t="s">
        <v>79</v>
      </c>
      <c r="R268" s="154"/>
      <c r="S268" s="151" t="s">
        <v>79</v>
      </c>
      <c r="T268" s="236"/>
      <c r="U268" s="153">
        <v>5996.0</v>
      </c>
    </row>
    <row r="269">
      <c r="A269" s="154">
        <v>268.0</v>
      </c>
      <c r="B269" s="154" t="s">
        <v>1648</v>
      </c>
      <c r="C269" s="154" t="s">
        <v>1732</v>
      </c>
      <c r="D269" s="154" t="s">
        <v>1740</v>
      </c>
      <c r="E269" s="154" t="s">
        <v>1651</v>
      </c>
      <c r="F269" s="154" t="s">
        <v>1734</v>
      </c>
      <c r="G269" s="154" t="s">
        <v>1741</v>
      </c>
      <c r="H269" s="155" t="s">
        <v>1742</v>
      </c>
      <c r="I269" s="146" t="str">
        <f>HYPERLINK("https://www.youtube.com/watch?v=ErHFQUhZ94I", "https://www.youtube.com/watch?v=ErHFQUhZ94I")</f>
        <v>https://www.youtube.com/watch?v=ErHFQUhZ94I</v>
      </c>
      <c r="J269" s="155" t="s">
        <v>1743</v>
      </c>
      <c r="K269" s="208" t="s">
        <v>1744</v>
      </c>
      <c r="L269" s="157">
        <v>0.0018865740740740742</v>
      </c>
      <c r="M269" s="232" t="s">
        <v>1745</v>
      </c>
      <c r="N269" s="159" t="s">
        <v>76</v>
      </c>
      <c r="O269" s="151" t="s">
        <v>237</v>
      </c>
      <c r="P269" s="151" t="s">
        <v>78</v>
      </c>
      <c r="Q269" s="151" t="s">
        <v>79</v>
      </c>
      <c r="R269" s="151"/>
      <c r="S269" s="151" t="s">
        <v>79</v>
      </c>
      <c r="T269" s="160"/>
      <c r="U269" s="161">
        <v>5997.0</v>
      </c>
    </row>
    <row r="270">
      <c r="A270" s="154">
        <v>269.0</v>
      </c>
      <c r="B270" s="154" t="s">
        <v>1648</v>
      </c>
      <c r="C270" s="154" t="s">
        <v>1732</v>
      </c>
      <c r="D270" s="154" t="s">
        <v>1746</v>
      </c>
      <c r="E270" s="154" t="s">
        <v>1651</v>
      </c>
      <c r="F270" s="154" t="s">
        <v>1734</v>
      </c>
      <c r="G270" s="154" t="s">
        <v>1747</v>
      </c>
      <c r="H270" s="155" t="s">
        <v>1748</v>
      </c>
      <c r="I270" s="146" t="str">
        <f>HYPERLINK("https://www.youtube.com/watch?v=w616LEmrHVE", "https://www.youtube.com/watch?v=w616LEmrHVE")</f>
        <v>https://www.youtube.com/watch?v=w616LEmrHVE</v>
      </c>
      <c r="J270" s="155" t="s">
        <v>1749</v>
      </c>
      <c r="K270" s="208" t="s">
        <v>1750</v>
      </c>
      <c r="L270" s="157">
        <v>0.003761574074074074</v>
      </c>
      <c r="M270" s="232" t="s">
        <v>1751</v>
      </c>
      <c r="N270" s="159" t="s">
        <v>76</v>
      </c>
      <c r="O270" s="151" t="s">
        <v>237</v>
      </c>
      <c r="P270" s="151" t="s">
        <v>78</v>
      </c>
      <c r="Q270" s="151" t="s">
        <v>79</v>
      </c>
      <c r="R270" s="151"/>
      <c r="S270" s="151" t="s">
        <v>79</v>
      </c>
      <c r="T270" s="160"/>
      <c r="U270" s="161">
        <v>5998.0</v>
      </c>
    </row>
    <row r="271">
      <c r="A271" s="154">
        <v>270.0</v>
      </c>
      <c r="B271" s="154" t="s">
        <v>1648</v>
      </c>
      <c r="C271" s="154" t="s">
        <v>1732</v>
      </c>
      <c r="D271" s="154" t="s">
        <v>1752</v>
      </c>
      <c r="E271" s="154" t="s">
        <v>1651</v>
      </c>
      <c r="F271" s="154" t="s">
        <v>1734</v>
      </c>
      <c r="G271" s="154" t="s">
        <v>1753</v>
      </c>
      <c r="H271" s="155" t="s">
        <v>1754</v>
      </c>
      <c r="I271" s="146" t="str">
        <f>HYPERLINK("https://www.youtube.com/watch?v=o31cLUkS23E", "https://www.youtube.com/watch?v=o31cLUkS23E")</f>
        <v>https://www.youtube.com/watch?v=o31cLUkS23E</v>
      </c>
      <c r="J271" s="155" t="s">
        <v>1755</v>
      </c>
      <c r="K271" s="208" t="s">
        <v>1756</v>
      </c>
      <c r="L271" s="157">
        <v>0.0018171296296296297</v>
      </c>
      <c r="M271" s="232" t="s">
        <v>1757</v>
      </c>
      <c r="N271" s="159" t="s">
        <v>76</v>
      </c>
      <c r="O271" s="151" t="s">
        <v>237</v>
      </c>
      <c r="P271" s="151" t="s">
        <v>78</v>
      </c>
      <c r="Q271" s="151" t="s">
        <v>79</v>
      </c>
      <c r="R271" s="151"/>
      <c r="S271" s="151" t="s">
        <v>79</v>
      </c>
      <c r="T271" s="160"/>
      <c r="U271" s="161">
        <v>6002.0</v>
      </c>
    </row>
    <row r="272">
      <c r="A272" s="154">
        <v>271.0</v>
      </c>
      <c r="B272" s="154" t="s">
        <v>1648</v>
      </c>
      <c r="C272" s="154" t="s">
        <v>1732</v>
      </c>
      <c r="D272" s="154" t="s">
        <v>1758</v>
      </c>
      <c r="E272" s="154" t="s">
        <v>1651</v>
      </c>
      <c r="F272" s="154" t="s">
        <v>1734</v>
      </c>
      <c r="G272" s="154" t="s">
        <v>1759</v>
      </c>
      <c r="H272" s="155" t="s">
        <v>1760</v>
      </c>
      <c r="I272" s="146" t="str">
        <f>HYPERLINK("https://www.youtube.com/watch?v=MufbvU4tGh8", "https://www.youtube.com/watch?v=MufbvU4tGh8")</f>
        <v>https://www.youtube.com/watch?v=MufbvU4tGh8</v>
      </c>
      <c r="J272" s="155" t="s">
        <v>1761</v>
      </c>
      <c r="K272" s="208" t="s">
        <v>1762</v>
      </c>
      <c r="L272" s="157">
        <v>0.0033449074074074076</v>
      </c>
      <c r="M272" s="232" t="s">
        <v>1763</v>
      </c>
      <c r="N272" s="159" t="s">
        <v>76</v>
      </c>
      <c r="O272" s="151" t="s">
        <v>237</v>
      </c>
      <c r="P272" s="151" t="s">
        <v>78</v>
      </c>
      <c r="Q272" s="151" t="s">
        <v>79</v>
      </c>
      <c r="R272" s="151"/>
      <c r="S272" s="151" t="s">
        <v>79</v>
      </c>
      <c r="T272" s="160"/>
      <c r="U272" s="161">
        <v>6003.0</v>
      </c>
    </row>
    <row r="273">
      <c r="A273" s="154">
        <v>272.0</v>
      </c>
      <c r="B273" s="154" t="s">
        <v>1648</v>
      </c>
      <c r="C273" s="154" t="s">
        <v>1732</v>
      </c>
      <c r="D273" s="154" t="s">
        <v>1764</v>
      </c>
      <c r="E273" s="154" t="s">
        <v>1651</v>
      </c>
      <c r="F273" s="154" t="s">
        <v>1734</v>
      </c>
      <c r="G273" s="154" t="s">
        <v>1765</v>
      </c>
      <c r="H273" s="155" t="s">
        <v>1766</v>
      </c>
      <c r="I273" s="146" t="str">
        <f>HYPERLINK("https://www.youtube.com/watch?v=Eq4mVCd-yyo", "https://www.youtube.com/watch?v=Eq4mVCd-yyo")</f>
        <v>https://www.youtube.com/watch?v=Eq4mVCd-yyo</v>
      </c>
      <c r="J273" s="155" t="s">
        <v>1767</v>
      </c>
      <c r="K273" s="208" t="s">
        <v>1768</v>
      </c>
      <c r="L273" s="157">
        <v>0.002905092592592593</v>
      </c>
      <c r="M273" s="232" t="s">
        <v>1769</v>
      </c>
      <c r="N273" s="159" t="s">
        <v>76</v>
      </c>
      <c r="O273" s="151" t="s">
        <v>237</v>
      </c>
      <c r="P273" s="151" t="s">
        <v>78</v>
      </c>
      <c r="Q273" s="151" t="s">
        <v>79</v>
      </c>
      <c r="R273" s="151"/>
      <c r="S273" s="151" t="s">
        <v>79</v>
      </c>
      <c r="T273" s="160"/>
      <c r="U273" s="161">
        <v>6013.0</v>
      </c>
    </row>
    <row r="274">
      <c r="A274" s="154">
        <v>273.0</v>
      </c>
      <c r="B274" s="154" t="s">
        <v>1648</v>
      </c>
      <c r="C274" s="154" t="s">
        <v>1732</v>
      </c>
      <c r="D274" s="154" t="s">
        <v>1770</v>
      </c>
      <c r="E274" s="154" t="s">
        <v>1651</v>
      </c>
      <c r="F274" s="154" t="s">
        <v>1734</v>
      </c>
      <c r="G274" s="154" t="s">
        <v>1771</v>
      </c>
      <c r="H274" s="155" t="s">
        <v>1772</v>
      </c>
      <c r="I274" s="146" t="str">
        <f>HYPERLINK("https://www.youtube.com/watch?v=gbrewv7Gjo8", "https://www.youtube.com/watch?v=gbrewv7Gjo8")</f>
        <v>https://www.youtube.com/watch?v=gbrewv7Gjo8</v>
      </c>
      <c r="J274" s="155" t="s">
        <v>1773</v>
      </c>
      <c r="K274" s="208" t="s">
        <v>1774</v>
      </c>
      <c r="L274" s="157">
        <v>0.0032523148148148147</v>
      </c>
      <c r="M274" s="232" t="s">
        <v>1775</v>
      </c>
      <c r="N274" s="159" t="s">
        <v>76</v>
      </c>
      <c r="O274" s="151" t="s">
        <v>237</v>
      </c>
      <c r="P274" s="151" t="s">
        <v>78</v>
      </c>
      <c r="Q274" s="151" t="s">
        <v>79</v>
      </c>
      <c r="R274" s="151"/>
      <c r="S274" s="151" t="s">
        <v>79</v>
      </c>
      <c r="T274" s="160"/>
      <c r="U274" s="161">
        <v>6014.0</v>
      </c>
    </row>
    <row r="275">
      <c r="A275" s="154">
        <v>274.0</v>
      </c>
      <c r="B275" s="154" t="s">
        <v>1648</v>
      </c>
      <c r="C275" s="154" t="s">
        <v>1732</v>
      </c>
      <c r="D275" s="154" t="s">
        <v>1776</v>
      </c>
      <c r="E275" s="154" t="s">
        <v>1651</v>
      </c>
      <c r="F275" s="154" t="s">
        <v>1734</v>
      </c>
      <c r="G275" s="154" t="s">
        <v>1777</v>
      </c>
      <c r="H275" s="155" t="s">
        <v>1778</v>
      </c>
      <c r="I275" s="146" t="str">
        <f>HYPERLINK("https://www.youtube.com/watch?v=c4fUaD4g4mc", "https://www.youtube.com/watch?v=c4fUaD4g4mc")</f>
        <v>https://www.youtube.com/watch?v=c4fUaD4g4mc</v>
      </c>
      <c r="J275" s="155" t="s">
        <v>1779</v>
      </c>
      <c r="K275" s="208" t="s">
        <v>1780</v>
      </c>
      <c r="L275" s="157">
        <v>0.002488425925925926</v>
      </c>
      <c r="M275" s="232" t="s">
        <v>1781</v>
      </c>
      <c r="N275" s="159" t="s">
        <v>76</v>
      </c>
      <c r="O275" s="151" t="s">
        <v>237</v>
      </c>
      <c r="P275" s="151" t="s">
        <v>78</v>
      </c>
      <c r="Q275" s="151" t="s">
        <v>79</v>
      </c>
      <c r="R275" s="151"/>
      <c r="S275" s="151" t="s">
        <v>79</v>
      </c>
      <c r="T275" s="160"/>
      <c r="U275" s="161">
        <v>6018.0</v>
      </c>
    </row>
    <row r="276">
      <c r="A276" s="154">
        <v>275.0</v>
      </c>
      <c r="B276" s="154" t="s">
        <v>1648</v>
      </c>
      <c r="C276" s="154" t="s">
        <v>1732</v>
      </c>
      <c r="D276" s="154" t="s">
        <v>1782</v>
      </c>
      <c r="E276" s="154" t="s">
        <v>1651</v>
      </c>
      <c r="F276" s="154" t="s">
        <v>1734</v>
      </c>
      <c r="G276" s="154" t="s">
        <v>1783</v>
      </c>
      <c r="H276" s="155" t="s">
        <v>1784</v>
      </c>
      <c r="I276" s="146" t="str">
        <f>HYPERLINK("https://www.youtube.com/watch?v=hy_bDS3aHO4", "https://www.youtube.com/watch?v=hy_bDS3aHO4")</f>
        <v>https://www.youtube.com/watch?v=hy_bDS3aHO4</v>
      </c>
      <c r="J276" s="155" t="s">
        <v>1785</v>
      </c>
      <c r="K276" s="208" t="s">
        <v>1786</v>
      </c>
      <c r="L276" s="157">
        <v>0.0028125</v>
      </c>
      <c r="M276" s="232" t="s">
        <v>1787</v>
      </c>
      <c r="N276" s="159" t="s">
        <v>76</v>
      </c>
      <c r="O276" s="151" t="s">
        <v>237</v>
      </c>
      <c r="P276" s="151" t="s">
        <v>78</v>
      </c>
      <c r="Q276" s="151" t="s">
        <v>79</v>
      </c>
      <c r="R276" s="151"/>
      <c r="S276" s="151" t="s">
        <v>79</v>
      </c>
      <c r="T276" s="160"/>
      <c r="U276" s="161">
        <v>856.0</v>
      </c>
    </row>
    <row r="277">
      <c r="A277" s="172">
        <v>276.0</v>
      </c>
      <c r="B277" s="172" t="s">
        <v>1648</v>
      </c>
      <c r="C277" s="172" t="s">
        <v>1732</v>
      </c>
      <c r="D277" s="172" t="s">
        <v>1788</v>
      </c>
      <c r="E277" s="172" t="s">
        <v>1651</v>
      </c>
      <c r="F277" s="172" t="s">
        <v>1734</v>
      </c>
      <c r="G277" s="172" t="s">
        <v>1789</v>
      </c>
      <c r="H277" s="173" t="s">
        <v>1790</v>
      </c>
      <c r="I277" s="146" t="str">
        <f>HYPERLINK("https://www.youtube.com/watch?v=z6Su42ZPNBA", "https://www.youtube.com/watch?v=z6Su42ZPNBA")</f>
        <v>https://www.youtube.com/watch?v=z6Su42ZPNBA</v>
      </c>
      <c r="J277" s="173" t="s">
        <v>1791</v>
      </c>
      <c r="K277" s="217" t="s">
        <v>1792</v>
      </c>
      <c r="L277" s="175">
        <v>0.004270833333333333</v>
      </c>
      <c r="M277" s="244" t="s">
        <v>1793</v>
      </c>
      <c r="N277" s="177" t="s">
        <v>76</v>
      </c>
      <c r="O277" s="151" t="s">
        <v>237</v>
      </c>
      <c r="P277" s="151" t="s">
        <v>78</v>
      </c>
      <c r="Q277" s="151" t="s">
        <v>79</v>
      </c>
      <c r="R277" s="151"/>
      <c r="S277" s="151" t="s">
        <v>79</v>
      </c>
      <c r="T277" s="220"/>
      <c r="U277" s="180">
        <v>854.0</v>
      </c>
    </row>
    <row r="278">
      <c r="A278" s="144">
        <v>277.0</v>
      </c>
      <c r="B278" s="144" t="s">
        <v>1648</v>
      </c>
      <c r="C278" s="144" t="s">
        <v>1794</v>
      </c>
      <c r="D278" s="144" t="s">
        <v>1795</v>
      </c>
      <c r="E278" s="144" t="s">
        <v>1651</v>
      </c>
      <c r="F278" s="144" t="s">
        <v>1796</v>
      </c>
      <c r="G278" s="144" t="s">
        <v>1797</v>
      </c>
      <c r="H278" s="145" t="s">
        <v>1798</v>
      </c>
      <c r="I278" s="146" t="str">
        <f>HYPERLINK("https://www.youtube.com/watch?v=bRRtp9XdDrY", "https://www.youtube.com/watch?v=bRRtp9XdDrY")</f>
        <v>https://www.youtube.com/watch?v=bRRtp9XdDrY</v>
      </c>
      <c r="J278" s="145" t="s">
        <v>1799</v>
      </c>
      <c r="K278" s="206" t="s">
        <v>1800</v>
      </c>
      <c r="L278" s="148">
        <v>0.004155092592592592</v>
      </c>
      <c r="M278" s="245" t="s">
        <v>1801</v>
      </c>
      <c r="N278" s="150" t="s">
        <v>76</v>
      </c>
      <c r="O278" s="151" t="s">
        <v>237</v>
      </c>
      <c r="P278" s="151" t="s">
        <v>78</v>
      </c>
      <c r="Q278" s="151" t="s">
        <v>79</v>
      </c>
      <c r="R278" s="151"/>
      <c r="S278" s="151" t="s">
        <v>79</v>
      </c>
      <c r="T278" s="152"/>
      <c r="U278" s="153">
        <v>11364.0</v>
      </c>
    </row>
    <row r="279">
      <c r="A279" s="154">
        <v>278.0</v>
      </c>
      <c r="B279" s="154" t="s">
        <v>1648</v>
      </c>
      <c r="C279" s="154" t="s">
        <v>1794</v>
      </c>
      <c r="D279" s="154" t="s">
        <v>1802</v>
      </c>
      <c r="E279" s="154" t="s">
        <v>1651</v>
      </c>
      <c r="F279" s="154" t="s">
        <v>1796</v>
      </c>
      <c r="G279" s="154" t="s">
        <v>1803</v>
      </c>
      <c r="H279" s="155" t="s">
        <v>1804</v>
      </c>
      <c r="I279" s="146" t="str">
        <f>HYPERLINK("https://www.youtube.com/watch?v=dToPqCXHNDA", "https://www.youtube.com/watch?v=dToPqCXHNDA")</f>
        <v>https://www.youtube.com/watch?v=dToPqCXHNDA</v>
      </c>
      <c r="J279" s="155" t="s">
        <v>1805</v>
      </c>
      <c r="K279" s="208" t="s">
        <v>1806</v>
      </c>
      <c r="L279" s="157">
        <v>0.0027199074074074074</v>
      </c>
      <c r="M279" s="232" t="s">
        <v>1807</v>
      </c>
      <c r="N279" s="159" t="s">
        <v>76</v>
      </c>
      <c r="O279" s="151" t="s">
        <v>237</v>
      </c>
      <c r="P279" s="151" t="s">
        <v>78</v>
      </c>
      <c r="Q279" s="151" t="s">
        <v>79</v>
      </c>
      <c r="R279" s="151"/>
      <c r="S279" s="151" t="s">
        <v>79</v>
      </c>
      <c r="T279" s="160"/>
      <c r="U279" s="161">
        <v>11365.0</v>
      </c>
    </row>
    <row r="280">
      <c r="A280" s="154">
        <v>279.0</v>
      </c>
      <c r="B280" s="154" t="s">
        <v>1648</v>
      </c>
      <c r="C280" s="154" t="s">
        <v>1794</v>
      </c>
      <c r="D280" s="154" t="s">
        <v>1808</v>
      </c>
      <c r="E280" s="154" t="s">
        <v>1651</v>
      </c>
      <c r="F280" s="154" t="s">
        <v>1796</v>
      </c>
      <c r="G280" s="154" t="s">
        <v>1809</v>
      </c>
      <c r="H280" s="155" t="s">
        <v>1810</v>
      </c>
      <c r="I280" s="146" t="str">
        <f>HYPERLINK("https://www.youtube.com/watch?v=STyoP3rCmb0", "https://www.youtube.com/watch?v=STyoP3rCmb0")</f>
        <v>https://www.youtube.com/watch?v=STyoP3rCmb0</v>
      </c>
      <c r="J280" s="155" t="s">
        <v>1811</v>
      </c>
      <c r="K280" s="208" t="s">
        <v>1812</v>
      </c>
      <c r="L280" s="157">
        <v>0.0029745370370370373</v>
      </c>
      <c r="M280" s="232" t="s">
        <v>1813</v>
      </c>
      <c r="N280" s="159" t="s">
        <v>76</v>
      </c>
      <c r="O280" s="151" t="s">
        <v>237</v>
      </c>
      <c r="P280" s="151" t="s">
        <v>78</v>
      </c>
      <c r="Q280" s="151" t="s">
        <v>79</v>
      </c>
      <c r="R280" s="151"/>
      <c r="S280" s="151" t="s">
        <v>79</v>
      </c>
      <c r="T280" s="160"/>
      <c r="U280" s="161">
        <v>858.0</v>
      </c>
    </row>
    <row r="281">
      <c r="A281" s="154">
        <v>280.0</v>
      </c>
      <c r="B281" s="154" t="s">
        <v>1648</v>
      </c>
      <c r="C281" s="154" t="s">
        <v>1794</v>
      </c>
      <c r="D281" s="154" t="s">
        <v>1814</v>
      </c>
      <c r="E281" s="154" t="s">
        <v>1651</v>
      </c>
      <c r="F281" s="154" t="s">
        <v>1796</v>
      </c>
      <c r="G281" s="154" t="s">
        <v>1815</v>
      </c>
      <c r="H281" s="155" t="s">
        <v>1816</v>
      </c>
      <c r="I281" s="146" t="str">
        <f>HYPERLINK("https://www.youtube.com/watch?v=D5fmcpNygQk", "https://www.youtube.com/watch?v=D5fmcpNygQk")</f>
        <v>https://www.youtube.com/watch?v=D5fmcpNygQk</v>
      </c>
      <c r="J281" s="155" t="s">
        <v>1817</v>
      </c>
      <c r="K281" s="208" t="s">
        <v>1818</v>
      </c>
      <c r="L281" s="157">
        <v>0.003969907407407407</v>
      </c>
      <c r="M281" s="232" t="s">
        <v>1819</v>
      </c>
      <c r="N281" s="159" t="s">
        <v>76</v>
      </c>
      <c r="O281" s="151" t="s">
        <v>237</v>
      </c>
      <c r="P281" s="151" t="s">
        <v>78</v>
      </c>
      <c r="Q281" s="151" t="s">
        <v>79</v>
      </c>
      <c r="R281" s="151"/>
      <c r="S281" s="151" t="s">
        <v>79</v>
      </c>
      <c r="T281" s="160"/>
      <c r="U281" s="161">
        <v>859.0</v>
      </c>
    </row>
    <row r="282">
      <c r="A282" s="154">
        <v>281.0</v>
      </c>
      <c r="B282" s="154" t="s">
        <v>1648</v>
      </c>
      <c r="C282" s="154" t="s">
        <v>1794</v>
      </c>
      <c r="D282" s="154" t="s">
        <v>1820</v>
      </c>
      <c r="E282" s="154" t="s">
        <v>1651</v>
      </c>
      <c r="F282" s="154" t="s">
        <v>1796</v>
      </c>
      <c r="G282" s="154" t="s">
        <v>1821</v>
      </c>
      <c r="H282" s="155" t="s">
        <v>1822</v>
      </c>
      <c r="I282" s="146" t="str">
        <f>HYPERLINK("https://www.youtube.com/watch?v=x48CYVaD0xE", "https://www.youtube.com/watch?v=x48CYVaD0xE")</f>
        <v>https://www.youtube.com/watch?v=x48CYVaD0xE</v>
      </c>
      <c r="J282" s="155" t="s">
        <v>1823</v>
      </c>
      <c r="K282" s="208" t="s">
        <v>1824</v>
      </c>
      <c r="L282" s="157">
        <v>0.0039004629629629628</v>
      </c>
      <c r="M282" s="232" t="s">
        <v>1825</v>
      </c>
      <c r="N282" s="159" t="s">
        <v>76</v>
      </c>
      <c r="O282" s="151" t="s">
        <v>237</v>
      </c>
      <c r="P282" s="151" t="s">
        <v>78</v>
      </c>
      <c r="Q282" s="151" t="s">
        <v>79</v>
      </c>
      <c r="R282" s="151"/>
      <c r="S282" s="151" t="s">
        <v>79</v>
      </c>
      <c r="T282" s="160"/>
      <c r="U282" s="161">
        <v>861.0</v>
      </c>
    </row>
    <row r="283">
      <c r="A283" s="154">
        <v>282.0</v>
      </c>
      <c r="B283" s="154" t="s">
        <v>1648</v>
      </c>
      <c r="C283" s="154" t="s">
        <v>1794</v>
      </c>
      <c r="D283" s="154" t="s">
        <v>1826</v>
      </c>
      <c r="E283" s="154" t="s">
        <v>1651</v>
      </c>
      <c r="F283" s="154" t="s">
        <v>1796</v>
      </c>
      <c r="G283" s="154" t="s">
        <v>1827</v>
      </c>
      <c r="H283" s="155" t="s">
        <v>1828</v>
      </c>
      <c r="I283" s="146" t="str">
        <f>HYPERLINK("https://www.youtube.com/watch?v=Nqts8zW8RxM", "https://www.youtube.com/watch?v=Nqts8zW8RxM")</f>
        <v>https://www.youtube.com/watch?v=Nqts8zW8RxM</v>
      </c>
      <c r="J283" s="155" t="s">
        <v>1829</v>
      </c>
      <c r="K283" s="208" t="s">
        <v>1830</v>
      </c>
      <c r="L283" s="157">
        <v>0.003923611111111111</v>
      </c>
      <c r="M283" s="232" t="s">
        <v>1831</v>
      </c>
      <c r="N283" s="159" t="s">
        <v>76</v>
      </c>
      <c r="O283" s="151" t="s">
        <v>237</v>
      </c>
      <c r="P283" s="151" t="s">
        <v>78</v>
      </c>
      <c r="Q283" s="151" t="s">
        <v>79</v>
      </c>
      <c r="R283" s="151"/>
      <c r="S283" s="151" t="s">
        <v>79</v>
      </c>
      <c r="T283" s="160"/>
      <c r="U283" s="161">
        <v>862.0</v>
      </c>
    </row>
    <row r="284">
      <c r="A284" s="154">
        <v>283.0</v>
      </c>
      <c r="B284" s="154" t="s">
        <v>1648</v>
      </c>
      <c r="C284" s="154" t="s">
        <v>1794</v>
      </c>
      <c r="D284" s="154" t="s">
        <v>1832</v>
      </c>
      <c r="E284" s="154" t="s">
        <v>1651</v>
      </c>
      <c r="F284" s="154" t="s">
        <v>1796</v>
      </c>
      <c r="G284" s="154" t="s">
        <v>1833</v>
      </c>
      <c r="H284" s="155" t="s">
        <v>1834</v>
      </c>
      <c r="I284" s="146" t="str">
        <f>HYPERLINK("https://www.youtube.com/watch?v=Z_NHrwK6ALE", "https://www.youtube.com/watch?v=Z_NHrwK6ALE")</f>
        <v>https://www.youtube.com/watch?v=Z_NHrwK6ALE</v>
      </c>
      <c r="J284" s="155" t="s">
        <v>1835</v>
      </c>
      <c r="K284" s="208" t="s">
        <v>1836</v>
      </c>
      <c r="L284" s="157">
        <v>0.0027430555555555554</v>
      </c>
      <c r="M284" s="232" t="s">
        <v>1837</v>
      </c>
      <c r="N284" s="159" t="s">
        <v>76</v>
      </c>
      <c r="O284" s="151" t="s">
        <v>237</v>
      </c>
      <c r="P284" s="151" t="s">
        <v>78</v>
      </c>
      <c r="Q284" s="151" t="s">
        <v>79</v>
      </c>
      <c r="R284" s="151"/>
      <c r="S284" s="151" t="s">
        <v>79</v>
      </c>
      <c r="T284" s="160" t="s">
        <v>782</v>
      </c>
      <c r="U284" s="161">
        <v>2176.0</v>
      </c>
    </row>
    <row r="285">
      <c r="A285" s="154">
        <v>284.0</v>
      </c>
      <c r="B285" s="154" t="s">
        <v>1648</v>
      </c>
      <c r="C285" s="154" t="s">
        <v>1794</v>
      </c>
      <c r="D285" s="154" t="s">
        <v>1838</v>
      </c>
      <c r="E285" s="154" t="s">
        <v>1651</v>
      </c>
      <c r="F285" s="154" t="s">
        <v>1796</v>
      </c>
      <c r="G285" s="154" t="s">
        <v>1839</v>
      </c>
      <c r="H285" s="155" t="s">
        <v>1840</v>
      </c>
      <c r="I285" s="146" t="str">
        <f>HYPERLINK("https://www.youtube.com/watch?v=bIRwzhhBzEU", "https://www.youtube.com/watch?v=bIRwzhhBzEU")</f>
        <v>https://www.youtube.com/watch?v=bIRwzhhBzEU</v>
      </c>
      <c r="J285" s="155" t="s">
        <v>1841</v>
      </c>
      <c r="K285" s="208" t="s">
        <v>1842</v>
      </c>
      <c r="L285" s="157">
        <v>0.0021412037037037038</v>
      </c>
      <c r="M285" s="232" t="s">
        <v>1843</v>
      </c>
      <c r="N285" s="159" t="s">
        <v>76</v>
      </c>
      <c r="O285" s="151" t="s">
        <v>237</v>
      </c>
      <c r="P285" s="151" t="s">
        <v>78</v>
      </c>
      <c r="Q285" s="151" t="s">
        <v>79</v>
      </c>
      <c r="R285" s="151"/>
      <c r="S285" s="151" t="s">
        <v>79</v>
      </c>
      <c r="T285" s="160"/>
      <c r="U285" s="161">
        <v>2178.0</v>
      </c>
    </row>
    <row r="286">
      <c r="A286" s="154">
        <v>285.0</v>
      </c>
      <c r="B286" s="154" t="s">
        <v>1648</v>
      </c>
      <c r="C286" s="154" t="s">
        <v>1794</v>
      </c>
      <c r="D286" s="154" t="s">
        <v>1844</v>
      </c>
      <c r="E286" s="154" t="s">
        <v>1651</v>
      </c>
      <c r="F286" s="154" t="s">
        <v>1796</v>
      </c>
      <c r="G286" s="154" t="s">
        <v>1845</v>
      </c>
      <c r="H286" s="155" t="s">
        <v>1846</v>
      </c>
      <c r="I286" s="146" t="str">
        <f>HYPERLINK("https://www.youtube.com/watch?v=aklVb3Z5jx4", "https://www.youtube.com/watch?v=aklVb3Z5jx4")</f>
        <v>https://www.youtube.com/watch?v=aklVb3Z5jx4</v>
      </c>
      <c r="J286" s="155" t="s">
        <v>1847</v>
      </c>
      <c r="K286" s="208" t="s">
        <v>1848</v>
      </c>
      <c r="L286" s="157">
        <v>0.002349537037037037</v>
      </c>
      <c r="M286" s="232" t="s">
        <v>1849</v>
      </c>
      <c r="N286" s="159" t="s">
        <v>76</v>
      </c>
      <c r="O286" s="151" t="s">
        <v>237</v>
      </c>
      <c r="P286" s="151" t="s">
        <v>78</v>
      </c>
      <c r="Q286" s="151" t="s">
        <v>79</v>
      </c>
      <c r="R286" s="151"/>
      <c r="S286" s="151" t="s">
        <v>79</v>
      </c>
      <c r="T286" s="160"/>
      <c r="U286" s="161">
        <v>2180.0</v>
      </c>
    </row>
    <row r="287">
      <c r="A287" s="154">
        <v>286.0</v>
      </c>
      <c r="B287" s="154" t="s">
        <v>1648</v>
      </c>
      <c r="C287" s="154" t="s">
        <v>1794</v>
      </c>
      <c r="D287" s="154" t="s">
        <v>1850</v>
      </c>
      <c r="E287" s="154" t="s">
        <v>1651</v>
      </c>
      <c r="F287" s="154" t="s">
        <v>1796</v>
      </c>
      <c r="G287" s="154" t="s">
        <v>1851</v>
      </c>
      <c r="H287" s="155" t="s">
        <v>1852</v>
      </c>
      <c r="I287" s="146" t="str">
        <f>HYPERLINK("https://www.youtube.com/watch?v=7Wm0VOTPz5Q", "https://www.youtube.com/watch?v=7Wm0VOTPz5Q")</f>
        <v>https://www.youtube.com/watch?v=7Wm0VOTPz5Q</v>
      </c>
      <c r="J287" s="155" t="s">
        <v>1853</v>
      </c>
      <c r="K287" s="208" t="s">
        <v>1854</v>
      </c>
      <c r="L287" s="157">
        <v>0.0018865740740740742</v>
      </c>
      <c r="M287" s="232" t="s">
        <v>1855</v>
      </c>
      <c r="N287" s="159" t="s">
        <v>76</v>
      </c>
      <c r="O287" s="151" t="s">
        <v>237</v>
      </c>
      <c r="P287" s="151" t="s">
        <v>78</v>
      </c>
      <c r="Q287" s="151" t="s">
        <v>79</v>
      </c>
      <c r="R287" s="151"/>
      <c r="S287" s="151" t="s">
        <v>79</v>
      </c>
      <c r="T287" s="160" t="s">
        <v>1856</v>
      </c>
      <c r="U287" s="161">
        <v>2181.0</v>
      </c>
    </row>
    <row r="288">
      <c r="A288" s="154">
        <v>287.0</v>
      </c>
      <c r="B288" s="154" t="s">
        <v>1648</v>
      </c>
      <c r="C288" s="154" t="s">
        <v>1794</v>
      </c>
      <c r="D288" s="154" t="s">
        <v>1857</v>
      </c>
      <c r="E288" s="154" t="s">
        <v>1651</v>
      </c>
      <c r="F288" s="154" t="s">
        <v>1796</v>
      </c>
      <c r="G288" s="154" t="s">
        <v>1858</v>
      </c>
      <c r="H288" s="155" t="s">
        <v>1859</v>
      </c>
      <c r="I288" s="146" t="str">
        <f>HYPERLINK("https://www.youtube.com/watch?v=PxafebH1u2k", "https://www.youtube.com/watch?v=PxafebH1u2k")</f>
        <v>https://www.youtube.com/watch?v=PxafebH1u2k</v>
      </c>
      <c r="J288" s="155" t="s">
        <v>1860</v>
      </c>
      <c r="K288" s="208" t="s">
        <v>1861</v>
      </c>
      <c r="L288" s="157">
        <v>0.002395833333333333</v>
      </c>
      <c r="M288" s="232" t="s">
        <v>1862</v>
      </c>
      <c r="N288" s="159" t="s">
        <v>76</v>
      </c>
      <c r="O288" s="151" t="s">
        <v>237</v>
      </c>
      <c r="P288" s="151" t="s">
        <v>78</v>
      </c>
      <c r="Q288" s="151" t="s">
        <v>79</v>
      </c>
      <c r="R288" s="151"/>
      <c r="S288" s="151" t="s">
        <v>79</v>
      </c>
      <c r="T288" s="160" t="s">
        <v>1863</v>
      </c>
      <c r="U288" s="161">
        <v>9112.0</v>
      </c>
    </row>
    <row r="289">
      <c r="A289" s="154">
        <v>289.0</v>
      </c>
      <c r="B289" s="154" t="s">
        <v>1648</v>
      </c>
      <c r="C289" s="154" t="s">
        <v>1794</v>
      </c>
      <c r="D289" s="154" t="s">
        <v>1864</v>
      </c>
      <c r="E289" s="154" t="s">
        <v>1651</v>
      </c>
      <c r="F289" s="154" t="s">
        <v>1796</v>
      </c>
      <c r="G289" s="154" t="s">
        <v>1865</v>
      </c>
      <c r="H289" s="155" t="s">
        <v>1866</v>
      </c>
      <c r="I289" s="146" t="str">
        <f>HYPERLINK("https://www.youtube.com/watch?v=W6OAc7NKrSI", "https://www.youtube.com/watch?v=W6OAc7NKrSI")</f>
        <v>https://www.youtube.com/watch?v=W6OAc7NKrSI</v>
      </c>
      <c r="J289" s="155" t="s">
        <v>1867</v>
      </c>
      <c r="K289" s="208" t="s">
        <v>1868</v>
      </c>
      <c r="L289" s="157">
        <v>0.0033449074074074076</v>
      </c>
      <c r="M289" s="232" t="s">
        <v>1869</v>
      </c>
      <c r="N289" s="159" t="s">
        <v>76</v>
      </c>
      <c r="O289" s="151" t="s">
        <v>237</v>
      </c>
      <c r="P289" s="151" t="s">
        <v>78</v>
      </c>
      <c r="Q289" s="151" t="s">
        <v>79</v>
      </c>
      <c r="R289" s="151"/>
      <c r="S289" s="151" t="s">
        <v>79</v>
      </c>
      <c r="T289" s="160"/>
      <c r="U289" s="161">
        <v>9120.0</v>
      </c>
    </row>
    <row r="290">
      <c r="A290" s="154">
        <v>290.0</v>
      </c>
      <c r="B290" s="154" t="s">
        <v>1648</v>
      </c>
      <c r="C290" s="154" t="s">
        <v>1794</v>
      </c>
      <c r="D290" s="154" t="s">
        <v>1870</v>
      </c>
      <c r="E290" s="154" t="s">
        <v>1651</v>
      </c>
      <c r="F290" s="154" t="s">
        <v>1796</v>
      </c>
      <c r="G290" s="154" t="s">
        <v>1871</v>
      </c>
      <c r="H290" s="155" t="s">
        <v>1872</v>
      </c>
      <c r="I290" s="146" t="str">
        <f>HYPERLINK("https://www.youtube.com/watch?v=se7rSl-tHkg", "https://www.youtube.com/watch?v=se7rSl-tHkg")</f>
        <v>https://www.youtube.com/watch?v=se7rSl-tHkg</v>
      </c>
      <c r="J290" s="155" t="s">
        <v>1873</v>
      </c>
      <c r="K290" s="208" t="s">
        <v>1874</v>
      </c>
      <c r="L290" s="157">
        <v>0.0032291666666666666</v>
      </c>
      <c r="M290" s="232" t="s">
        <v>1875</v>
      </c>
      <c r="N290" s="159" t="s">
        <v>76</v>
      </c>
      <c r="O290" s="151" t="s">
        <v>237</v>
      </c>
      <c r="P290" s="151" t="s">
        <v>78</v>
      </c>
      <c r="Q290" s="151" t="s">
        <v>79</v>
      </c>
      <c r="R290" s="151"/>
      <c r="S290" s="151" t="s">
        <v>79</v>
      </c>
      <c r="T290" s="160"/>
      <c r="U290" s="161">
        <v>9122.0</v>
      </c>
    </row>
    <row r="291">
      <c r="A291" s="154">
        <v>291.0</v>
      </c>
      <c r="B291" s="154" t="s">
        <v>1648</v>
      </c>
      <c r="C291" s="154" t="s">
        <v>1794</v>
      </c>
      <c r="D291" s="154" t="s">
        <v>1876</v>
      </c>
      <c r="E291" s="154" t="s">
        <v>1651</v>
      </c>
      <c r="F291" s="154" t="s">
        <v>1796</v>
      </c>
      <c r="G291" s="154" t="s">
        <v>1877</v>
      </c>
      <c r="H291" s="155" t="s">
        <v>1878</v>
      </c>
      <c r="I291" s="146" t="str">
        <f>HYPERLINK("https://www.youtube.com/watch?v=4IWfJ7-CYfE", "https://www.youtube.com/watch?v=4IWfJ7-CYfE")</f>
        <v>https://www.youtube.com/watch?v=4IWfJ7-CYfE</v>
      </c>
      <c r="J291" s="155" t="s">
        <v>1879</v>
      </c>
      <c r="K291" s="208" t="s">
        <v>1880</v>
      </c>
      <c r="L291" s="157">
        <v>0.004340277777777778</v>
      </c>
      <c r="M291" s="232" t="s">
        <v>1881</v>
      </c>
      <c r="N291" s="159" t="s">
        <v>76</v>
      </c>
      <c r="O291" s="151" t="s">
        <v>237</v>
      </c>
      <c r="P291" s="151" t="s">
        <v>78</v>
      </c>
      <c r="Q291" s="151" t="s">
        <v>79</v>
      </c>
      <c r="R291" s="151"/>
      <c r="S291" s="151" t="s">
        <v>79</v>
      </c>
      <c r="T291" s="160"/>
      <c r="U291" s="161">
        <v>6240.0</v>
      </c>
    </row>
    <row r="292">
      <c r="A292" s="154">
        <v>292.0</v>
      </c>
      <c r="B292" s="154" t="s">
        <v>1648</v>
      </c>
      <c r="C292" s="154" t="s">
        <v>1794</v>
      </c>
      <c r="D292" s="154" t="s">
        <v>1882</v>
      </c>
      <c r="E292" s="154" t="s">
        <v>1651</v>
      </c>
      <c r="F292" s="154" t="s">
        <v>1796</v>
      </c>
      <c r="G292" s="154" t="s">
        <v>1883</v>
      </c>
      <c r="H292" s="155" t="s">
        <v>1884</v>
      </c>
      <c r="I292" s="146" t="str">
        <f>HYPERLINK("https://www.youtube.com/watch?v=xUDlKV8lJbM", "https://www.youtube.com/watch?v=xUDlKV8lJbM")</f>
        <v>https://www.youtube.com/watch?v=xUDlKV8lJbM</v>
      </c>
      <c r="J292" s="155" t="s">
        <v>1885</v>
      </c>
      <c r="K292" s="208" t="s">
        <v>1886</v>
      </c>
      <c r="L292" s="157">
        <v>0.003553240740740741</v>
      </c>
      <c r="M292" s="232" t="s">
        <v>1887</v>
      </c>
      <c r="N292" s="159" t="s">
        <v>76</v>
      </c>
      <c r="O292" s="151" t="s">
        <v>237</v>
      </c>
      <c r="P292" s="151" t="s">
        <v>78</v>
      </c>
      <c r="Q292" s="151" t="s">
        <v>79</v>
      </c>
      <c r="R292" s="151"/>
      <c r="S292" s="151" t="s">
        <v>79</v>
      </c>
      <c r="T292" s="160"/>
      <c r="U292" s="161">
        <v>6249.0</v>
      </c>
    </row>
    <row r="293">
      <c r="A293" s="154">
        <v>293.0</v>
      </c>
      <c r="B293" s="154" t="s">
        <v>1648</v>
      </c>
      <c r="C293" s="154" t="s">
        <v>1794</v>
      </c>
      <c r="D293" s="154" t="s">
        <v>1888</v>
      </c>
      <c r="E293" s="154" t="s">
        <v>1651</v>
      </c>
      <c r="F293" s="154" t="s">
        <v>1796</v>
      </c>
      <c r="G293" s="154" t="s">
        <v>1889</v>
      </c>
      <c r="H293" s="155" t="s">
        <v>1890</v>
      </c>
      <c r="I293" s="146" t="str">
        <f>HYPERLINK("https://www.youtube.com/watch?v=Hrjr5f5pZ84", "https://www.youtube.com/watch?v=Hrjr5f5pZ84")</f>
        <v>https://www.youtube.com/watch?v=Hrjr5f5pZ84</v>
      </c>
      <c r="J293" s="155" t="s">
        <v>1891</v>
      </c>
      <c r="K293" s="208" t="s">
        <v>1892</v>
      </c>
      <c r="L293" s="157">
        <v>0.003553240740740741</v>
      </c>
      <c r="M293" s="232" t="s">
        <v>1893</v>
      </c>
      <c r="N293" s="159" t="s">
        <v>76</v>
      </c>
      <c r="O293" s="151" t="s">
        <v>237</v>
      </c>
      <c r="P293" s="151" t="s">
        <v>78</v>
      </c>
      <c r="Q293" s="151" t="s">
        <v>79</v>
      </c>
      <c r="R293" s="151"/>
      <c r="S293" s="151" t="s">
        <v>79</v>
      </c>
      <c r="T293" s="160"/>
      <c r="U293" s="161">
        <v>6265.0</v>
      </c>
    </row>
    <row r="294">
      <c r="A294" s="172">
        <v>294.0</v>
      </c>
      <c r="B294" s="172" t="s">
        <v>1648</v>
      </c>
      <c r="C294" s="172" t="s">
        <v>1794</v>
      </c>
      <c r="D294" s="172" t="s">
        <v>1894</v>
      </c>
      <c r="E294" s="172" t="s">
        <v>1651</v>
      </c>
      <c r="F294" s="172" t="s">
        <v>1796</v>
      </c>
      <c r="G294" s="172" t="s">
        <v>1895</v>
      </c>
      <c r="H294" s="173" t="s">
        <v>1896</v>
      </c>
      <c r="I294" s="146" t="str">
        <f>HYPERLINK("https://www.youtube.com/watch?v=7JPIX3odZrY", "https://www.youtube.com/watch?v=7JPIX3odZrY")</f>
        <v>https://www.youtube.com/watch?v=7JPIX3odZrY</v>
      </c>
      <c r="J294" s="173" t="s">
        <v>1897</v>
      </c>
      <c r="K294" s="217" t="s">
        <v>1898</v>
      </c>
      <c r="L294" s="175">
        <v>0.004155092592592592</v>
      </c>
      <c r="M294" s="234" t="s">
        <v>1899</v>
      </c>
      <c r="N294" s="177" t="s">
        <v>76</v>
      </c>
      <c r="O294" s="151" t="s">
        <v>237</v>
      </c>
      <c r="P294" s="151" t="s">
        <v>78</v>
      </c>
      <c r="Q294" s="151" t="s">
        <v>79</v>
      </c>
      <c r="R294" s="151"/>
      <c r="S294" s="151" t="s">
        <v>79</v>
      </c>
      <c r="T294" s="220"/>
      <c r="U294" s="180">
        <v>6266.0</v>
      </c>
    </row>
    <row r="295">
      <c r="A295" s="144">
        <v>295.0</v>
      </c>
      <c r="B295" s="144" t="s">
        <v>1648</v>
      </c>
      <c r="C295" s="144" t="s">
        <v>1900</v>
      </c>
      <c r="D295" s="144" t="s">
        <v>1901</v>
      </c>
      <c r="E295" s="144" t="s">
        <v>1651</v>
      </c>
      <c r="F295" s="144" t="s">
        <v>1902</v>
      </c>
      <c r="G295" s="144" t="s">
        <v>1903</v>
      </c>
      <c r="H295" s="145" t="s">
        <v>1904</v>
      </c>
      <c r="I295" s="146" t="str">
        <f>HYPERLINK("https://www.youtube.com/watch?v=F8AU9Po-k_o", "https://www.youtube.com/watch?v=F8AU9Po-k_o")</f>
        <v>https://www.youtube.com/watch?v=F8AU9Po-k_o</v>
      </c>
      <c r="J295" s="145" t="s">
        <v>1905</v>
      </c>
      <c r="K295" s="206" t="s">
        <v>1906</v>
      </c>
      <c r="L295" s="148">
        <v>0.0020717592592592593</v>
      </c>
      <c r="M295" s="245" t="s">
        <v>1907</v>
      </c>
      <c r="N295" s="150" t="s">
        <v>76</v>
      </c>
      <c r="O295" s="151" t="s">
        <v>237</v>
      </c>
      <c r="P295" s="151" t="s">
        <v>78</v>
      </c>
      <c r="Q295" s="151" t="s">
        <v>79</v>
      </c>
      <c r="R295" s="151"/>
      <c r="S295" s="151" t="s">
        <v>79</v>
      </c>
      <c r="T295" s="152"/>
      <c r="U295" s="153">
        <v>5982.0</v>
      </c>
    </row>
    <row r="296">
      <c r="A296" s="154">
        <v>296.0</v>
      </c>
      <c r="B296" s="154" t="s">
        <v>1648</v>
      </c>
      <c r="C296" s="154" t="s">
        <v>1900</v>
      </c>
      <c r="D296" s="154" t="s">
        <v>1908</v>
      </c>
      <c r="E296" s="154" t="s">
        <v>1651</v>
      </c>
      <c r="F296" s="154" t="s">
        <v>1902</v>
      </c>
      <c r="G296" s="154" t="s">
        <v>1909</v>
      </c>
      <c r="H296" s="155" t="s">
        <v>1910</v>
      </c>
      <c r="I296" s="146" t="str">
        <f>HYPERLINK("https://www.youtube.com/watch?v=60JTBvPvxfc", "https://www.youtube.com/watch?v=60JTBvPvxfc")</f>
        <v>https://www.youtube.com/watch?v=60JTBvPvxfc</v>
      </c>
      <c r="J296" s="155" t="s">
        <v>1911</v>
      </c>
      <c r="K296" s="208" t="s">
        <v>1912</v>
      </c>
      <c r="L296" s="157">
        <v>0.0015393518518518519</v>
      </c>
      <c r="M296" s="232" t="s">
        <v>1913</v>
      </c>
      <c r="N296" s="159" t="s">
        <v>76</v>
      </c>
      <c r="O296" s="151" t="s">
        <v>237</v>
      </c>
      <c r="P296" s="151" t="s">
        <v>78</v>
      </c>
      <c r="Q296" s="151" t="s">
        <v>79</v>
      </c>
      <c r="R296" s="151"/>
      <c r="S296" s="151" t="s">
        <v>79</v>
      </c>
      <c r="T296" s="160"/>
      <c r="U296" s="161">
        <v>5983.0</v>
      </c>
    </row>
    <row r="297">
      <c r="A297" s="154">
        <v>297.0</v>
      </c>
      <c r="B297" s="154" t="s">
        <v>1648</v>
      </c>
      <c r="C297" s="154" t="s">
        <v>1900</v>
      </c>
      <c r="D297" s="154" t="s">
        <v>1914</v>
      </c>
      <c r="E297" s="154" t="s">
        <v>1651</v>
      </c>
      <c r="F297" s="154" t="s">
        <v>1902</v>
      </c>
      <c r="G297" s="154" t="s">
        <v>1915</v>
      </c>
      <c r="H297" s="155" t="s">
        <v>1916</v>
      </c>
      <c r="I297" s="146" t="str">
        <f>HYPERLINK("https://www.youtube.com/watch?v=1-X99zrlicg", "https://www.youtube.com/watch?v=1-X99zrlicg")</f>
        <v>https://www.youtube.com/watch?v=1-X99zrlicg</v>
      </c>
      <c r="J297" s="155" t="s">
        <v>1917</v>
      </c>
      <c r="K297" s="208" t="s">
        <v>1918</v>
      </c>
      <c r="L297" s="157">
        <v>0.0028125</v>
      </c>
      <c r="M297" s="232" t="s">
        <v>1919</v>
      </c>
      <c r="N297" s="159" t="s">
        <v>76</v>
      </c>
      <c r="O297" s="151" t="s">
        <v>237</v>
      </c>
      <c r="P297" s="151" t="s">
        <v>78</v>
      </c>
      <c r="Q297" s="151" t="s">
        <v>79</v>
      </c>
      <c r="R297" s="151"/>
      <c r="S297" s="151" t="s">
        <v>79</v>
      </c>
      <c r="T297" s="160"/>
      <c r="U297" s="161">
        <v>5984.0</v>
      </c>
    </row>
    <row r="298">
      <c r="A298" s="154">
        <v>298.0</v>
      </c>
      <c r="B298" s="154" t="s">
        <v>1648</v>
      </c>
      <c r="C298" s="154" t="s">
        <v>1900</v>
      </c>
      <c r="D298" s="154" t="s">
        <v>1920</v>
      </c>
      <c r="E298" s="154" t="s">
        <v>1651</v>
      </c>
      <c r="F298" s="154" t="s">
        <v>1902</v>
      </c>
      <c r="G298" s="154" t="s">
        <v>1921</v>
      </c>
      <c r="H298" s="185" t="s">
        <v>1922</v>
      </c>
      <c r="I298" s="146" t="str">
        <f>HYPERLINK("https://www.youtube.com/watch?v=Gn2pdkvdbGQ", "https://www.youtube.com/watch?v=Gn2pdkvdbGQ")</f>
        <v>https://www.youtube.com/watch?v=Gn2pdkvdbGQ</v>
      </c>
      <c r="J298" s="167" t="s">
        <v>1923</v>
      </c>
      <c r="K298" s="209" t="s">
        <v>1924</v>
      </c>
      <c r="L298" s="169">
        <v>0.009409722222222222</v>
      </c>
      <c r="M298" s="246" t="s">
        <v>1925</v>
      </c>
      <c r="N298" s="170" t="s">
        <v>76</v>
      </c>
      <c r="O298" s="151" t="s">
        <v>237</v>
      </c>
      <c r="P298" s="154" t="s">
        <v>78</v>
      </c>
      <c r="Q298" s="151" t="s">
        <v>79</v>
      </c>
      <c r="R298" s="154"/>
      <c r="S298" s="151" t="s">
        <v>79</v>
      </c>
      <c r="T298" s="160" t="s">
        <v>782</v>
      </c>
      <c r="U298" s="161">
        <v>25841.0</v>
      </c>
    </row>
    <row r="299">
      <c r="A299" s="154">
        <v>299.0</v>
      </c>
      <c r="B299" s="154" t="s">
        <v>1648</v>
      </c>
      <c r="C299" s="154" t="s">
        <v>1900</v>
      </c>
      <c r="D299" s="154" t="s">
        <v>1926</v>
      </c>
      <c r="E299" s="154" t="s">
        <v>1651</v>
      </c>
      <c r="F299" s="154" t="s">
        <v>1902</v>
      </c>
      <c r="G299" s="154" t="s">
        <v>1927</v>
      </c>
      <c r="H299" s="155" t="s">
        <v>1928</v>
      </c>
      <c r="I299" s="146" t="str">
        <f>HYPERLINK("https://www.youtube.com/watch?v=lh2mp0aqSh8", "https://www.youtube.com/watch?v=lh2mp0aqSh8")</f>
        <v>https://www.youtube.com/watch?v=lh2mp0aqSh8</v>
      </c>
      <c r="J299" s="155" t="s">
        <v>1929</v>
      </c>
      <c r="K299" s="208" t="s">
        <v>1930</v>
      </c>
      <c r="L299" s="157">
        <v>0.005694444444444445</v>
      </c>
      <c r="M299" s="232" t="s">
        <v>1931</v>
      </c>
      <c r="N299" s="159" t="s">
        <v>76</v>
      </c>
      <c r="O299" s="151" t="s">
        <v>237</v>
      </c>
      <c r="P299" s="151" t="s">
        <v>78</v>
      </c>
      <c r="Q299" s="151" t="s">
        <v>79</v>
      </c>
      <c r="R299" s="151"/>
      <c r="S299" s="151" t="s">
        <v>79</v>
      </c>
      <c r="T299" s="160"/>
      <c r="U299" s="161">
        <v>767.0</v>
      </c>
    </row>
    <row r="300">
      <c r="A300" s="154">
        <v>300.0</v>
      </c>
      <c r="B300" s="154" t="s">
        <v>1648</v>
      </c>
      <c r="C300" s="154" t="s">
        <v>1900</v>
      </c>
      <c r="D300" s="154" t="s">
        <v>1932</v>
      </c>
      <c r="E300" s="154" t="s">
        <v>1651</v>
      </c>
      <c r="F300" s="154" t="s">
        <v>1902</v>
      </c>
      <c r="G300" s="154" t="s">
        <v>1933</v>
      </c>
      <c r="H300" s="185" t="s">
        <v>1934</v>
      </c>
      <c r="I300" s="146" t="str">
        <f>HYPERLINK("https://www.youtube.com/watch?v=B_9AwISa6KQ", "https://www.youtube.com/watch?v=B_9AwISa6KQ")</f>
        <v>https://www.youtube.com/watch?v=B_9AwISa6KQ</v>
      </c>
      <c r="J300" s="167" t="s">
        <v>1935</v>
      </c>
      <c r="K300" s="209" t="s">
        <v>1936</v>
      </c>
      <c r="L300" s="169">
        <v>0.0033912037037037036</v>
      </c>
      <c r="M300" s="246" t="s">
        <v>1937</v>
      </c>
      <c r="N300" s="170" t="s">
        <v>76</v>
      </c>
      <c r="O300" s="151" t="s">
        <v>237</v>
      </c>
      <c r="P300" s="154" t="s">
        <v>78</v>
      </c>
      <c r="Q300" s="151" t="s">
        <v>79</v>
      </c>
      <c r="R300" s="154"/>
      <c r="S300" s="151" t="s">
        <v>79</v>
      </c>
      <c r="T300" s="171"/>
      <c r="U300" s="161">
        <v>769.0</v>
      </c>
    </row>
    <row r="301">
      <c r="A301" s="154">
        <v>301.0</v>
      </c>
      <c r="B301" s="154" t="s">
        <v>1648</v>
      </c>
      <c r="C301" s="154" t="s">
        <v>1900</v>
      </c>
      <c r="D301" s="154" t="s">
        <v>1938</v>
      </c>
      <c r="E301" s="154" t="s">
        <v>1651</v>
      </c>
      <c r="F301" s="154" t="s">
        <v>1902</v>
      </c>
      <c r="G301" s="154" t="s">
        <v>1939</v>
      </c>
      <c r="H301" s="155" t="s">
        <v>1940</v>
      </c>
      <c r="I301" s="146" t="str">
        <f>HYPERLINK("https://www.youtube.com/watch?v=JjTavekhDvQ", "https://www.youtube.com/watch?v=JjTavekhDvQ")</f>
        <v>https://www.youtube.com/watch?v=JjTavekhDvQ</v>
      </c>
      <c r="J301" s="155" t="s">
        <v>1941</v>
      </c>
      <c r="K301" s="208" t="s">
        <v>1942</v>
      </c>
      <c r="L301" s="157">
        <v>0.002534722222222222</v>
      </c>
      <c r="M301" s="232" t="s">
        <v>1943</v>
      </c>
      <c r="N301" s="159" t="s">
        <v>76</v>
      </c>
      <c r="O301" s="151" t="s">
        <v>237</v>
      </c>
      <c r="P301" s="151" t="s">
        <v>78</v>
      </c>
      <c r="Q301" s="151" t="s">
        <v>79</v>
      </c>
      <c r="R301" s="151"/>
      <c r="S301" s="151" t="s">
        <v>79</v>
      </c>
      <c r="T301" s="160"/>
      <c r="U301" s="161">
        <v>771.0</v>
      </c>
    </row>
    <row r="302">
      <c r="A302" s="154">
        <v>302.0</v>
      </c>
      <c r="B302" s="154" t="s">
        <v>1648</v>
      </c>
      <c r="C302" s="154" t="s">
        <v>1900</v>
      </c>
      <c r="D302" s="154" t="s">
        <v>1944</v>
      </c>
      <c r="E302" s="154" t="s">
        <v>1651</v>
      </c>
      <c r="F302" s="154" t="s">
        <v>1902</v>
      </c>
      <c r="G302" s="154" t="s">
        <v>1945</v>
      </c>
      <c r="H302" s="155" t="s">
        <v>1946</v>
      </c>
      <c r="I302" s="146" t="str">
        <f>HYPERLINK("https://www.youtube.com/watch?v=f8B2dBQn3_U", "https://www.youtube.com/watch?v=f8B2dBQn3_U")</f>
        <v>https://www.youtube.com/watch?v=f8B2dBQn3_U</v>
      </c>
      <c r="J302" s="155" t="s">
        <v>1947</v>
      </c>
      <c r="K302" s="208" t="s">
        <v>1948</v>
      </c>
      <c r="L302" s="157">
        <v>0.004756944444444445</v>
      </c>
      <c r="M302" s="232" t="s">
        <v>1949</v>
      </c>
      <c r="N302" s="159" t="s">
        <v>76</v>
      </c>
      <c r="O302" s="151" t="s">
        <v>237</v>
      </c>
      <c r="P302" s="151" t="s">
        <v>78</v>
      </c>
      <c r="Q302" s="151" t="s">
        <v>79</v>
      </c>
      <c r="R302" s="151"/>
      <c r="S302" s="151" t="s">
        <v>79</v>
      </c>
      <c r="T302" s="160"/>
      <c r="U302" s="161">
        <v>772.0</v>
      </c>
    </row>
    <row r="303">
      <c r="A303" s="154">
        <v>303.0</v>
      </c>
      <c r="B303" s="154" t="s">
        <v>1648</v>
      </c>
      <c r="C303" s="154" t="s">
        <v>1900</v>
      </c>
      <c r="D303" s="154" t="s">
        <v>1788</v>
      </c>
      <c r="E303" s="154" t="s">
        <v>1651</v>
      </c>
      <c r="F303" s="154" t="s">
        <v>1902</v>
      </c>
      <c r="G303" s="154" t="s">
        <v>1789</v>
      </c>
      <c r="H303" s="155" t="s">
        <v>1790</v>
      </c>
      <c r="I303" s="146" t="str">
        <f>HYPERLINK("https://www.youtube.com/watch?v=z6Su42ZPNBA", "https://www.youtube.com/watch?v=z6Su42ZPNBA")</f>
        <v>https://www.youtube.com/watch?v=z6Su42ZPNBA</v>
      </c>
      <c r="J303" s="155" t="s">
        <v>1950</v>
      </c>
      <c r="K303" s="208" t="s">
        <v>1951</v>
      </c>
      <c r="L303" s="157">
        <v>0.003946759259259259</v>
      </c>
      <c r="M303" s="233" t="s">
        <v>1952</v>
      </c>
      <c r="N303" s="159" t="s">
        <v>76</v>
      </c>
      <c r="O303" s="151" t="s">
        <v>237</v>
      </c>
      <c r="P303" s="151" t="s">
        <v>78</v>
      </c>
      <c r="Q303" s="151" t="s">
        <v>79</v>
      </c>
      <c r="R303" s="151"/>
      <c r="S303" s="151" t="s">
        <v>79</v>
      </c>
      <c r="T303" s="160"/>
      <c r="U303" s="161">
        <v>11281.0</v>
      </c>
    </row>
    <row r="304">
      <c r="A304" s="154">
        <v>304.0</v>
      </c>
      <c r="B304" s="154" t="s">
        <v>1648</v>
      </c>
      <c r="C304" s="154" t="s">
        <v>1900</v>
      </c>
      <c r="D304" s="154" t="s">
        <v>1953</v>
      </c>
      <c r="E304" s="154" t="s">
        <v>1651</v>
      </c>
      <c r="F304" s="154" t="s">
        <v>1902</v>
      </c>
      <c r="G304" s="154" t="s">
        <v>1954</v>
      </c>
      <c r="H304" s="155" t="s">
        <v>1955</v>
      </c>
      <c r="I304" s="146" t="str">
        <f>HYPERLINK("https://www.youtube.com/watch?v=gAV9kwvoD6s", "https://www.youtube.com/watch?v=gAV9kwvoD6s")</f>
        <v>https://www.youtube.com/watch?v=gAV9kwvoD6s</v>
      </c>
      <c r="J304" s="155" t="s">
        <v>1956</v>
      </c>
      <c r="K304" s="208" t="s">
        <v>1957</v>
      </c>
      <c r="L304" s="157">
        <v>0.004479166666666667</v>
      </c>
      <c r="M304" s="232" t="s">
        <v>1958</v>
      </c>
      <c r="N304" s="159" t="s">
        <v>76</v>
      </c>
      <c r="O304" s="151" t="s">
        <v>237</v>
      </c>
      <c r="P304" s="151" t="s">
        <v>78</v>
      </c>
      <c r="Q304" s="151" t="s">
        <v>79</v>
      </c>
      <c r="R304" s="151"/>
      <c r="S304" s="151" t="s">
        <v>79</v>
      </c>
      <c r="T304" s="160"/>
      <c r="U304" s="161">
        <v>11303.0</v>
      </c>
    </row>
    <row r="305">
      <c r="A305" s="154">
        <v>305.0</v>
      </c>
      <c r="B305" s="154" t="s">
        <v>1648</v>
      </c>
      <c r="C305" s="154" t="s">
        <v>1900</v>
      </c>
      <c r="D305" s="154" t="s">
        <v>1959</v>
      </c>
      <c r="E305" s="154" t="s">
        <v>1651</v>
      </c>
      <c r="F305" s="154" t="s">
        <v>1902</v>
      </c>
      <c r="G305" s="154" t="s">
        <v>1960</v>
      </c>
      <c r="H305" s="155" t="s">
        <v>1961</v>
      </c>
      <c r="I305" s="146" t="str">
        <f>HYPERLINK("https://www.youtube.com/watch?v=HCC96awA-FM", "https://www.youtube.com/watch?v=HCC96awA-FM")</f>
        <v>https://www.youtube.com/watch?v=HCC96awA-FM</v>
      </c>
      <c r="J305" s="155" t="s">
        <v>1962</v>
      </c>
      <c r="K305" s="208" t="s">
        <v>1963</v>
      </c>
      <c r="L305" s="157">
        <v>0.001724537037037037</v>
      </c>
      <c r="M305" s="232" t="s">
        <v>1964</v>
      </c>
      <c r="N305" s="159" t="s">
        <v>76</v>
      </c>
      <c r="O305" s="151" t="s">
        <v>237</v>
      </c>
      <c r="P305" s="151" t="s">
        <v>78</v>
      </c>
      <c r="Q305" s="151" t="s">
        <v>79</v>
      </c>
      <c r="R305" s="151"/>
      <c r="S305" s="151" t="s">
        <v>79</v>
      </c>
      <c r="T305" s="160"/>
      <c r="U305" s="161">
        <v>11304.0</v>
      </c>
    </row>
    <row r="306">
      <c r="A306" s="154">
        <v>306.0</v>
      </c>
      <c r="B306" s="154" t="s">
        <v>1648</v>
      </c>
      <c r="C306" s="154" t="s">
        <v>1900</v>
      </c>
      <c r="D306" s="154" t="s">
        <v>1938</v>
      </c>
      <c r="E306" s="154" t="s">
        <v>1651</v>
      </c>
      <c r="F306" s="154" t="s">
        <v>1902</v>
      </c>
      <c r="G306" s="154" t="s">
        <v>1939</v>
      </c>
      <c r="H306" s="247" t="s">
        <v>1965</v>
      </c>
      <c r="I306" s="146" t="str">
        <f>HYPERLINK("https://www.youtube.com/watch?v=JJawhaMqaXg", "https://www.youtube.com/watch?v=JJawhaMqaXg")</f>
        <v>https://www.youtube.com/watch?v=JJawhaMqaXg</v>
      </c>
      <c r="J306" s="167" t="s">
        <v>1966</v>
      </c>
      <c r="K306" s="209" t="s">
        <v>1967</v>
      </c>
      <c r="L306" s="169">
        <v>0.0038310185185185183</v>
      </c>
      <c r="M306" s="246" t="s">
        <v>1943</v>
      </c>
      <c r="N306" s="170" t="s">
        <v>76</v>
      </c>
      <c r="O306" s="151" t="s">
        <v>237</v>
      </c>
      <c r="P306" s="154" t="s">
        <v>78</v>
      </c>
      <c r="Q306" s="151" t="s">
        <v>79</v>
      </c>
      <c r="R306" s="154"/>
      <c r="S306" s="151" t="s">
        <v>79</v>
      </c>
      <c r="T306" s="171"/>
      <c r="U306" s="161">
        <v>11310.0</v>
      </c>
    </row>
    <row r="307">
      <c r="A307" s="154">
        <v>307.0</v>
      </c>
      <c r="B307" s="154" t="s">
        <v>1648</v>
      </c>
      <c r="C307" s="154" t="s">
        <v>1900</v>
      </c>
      <c r="D307" s="154" t="s">
        <v>1706</v>
      </c>
      <c r="E307" s="154" t="s">
        <v>1651</v>
      </c>
      <c r="F307" s="154" t="s">
        <v>1902</v>
      </c>
      <c r="G307" s="154" t="s">
        <v>1707</v>
      </c>
      <c r="H307" s="185" t="s">
        <v>1968</v>
      </c>
      <c r="I307" s="146" t="str">
        <f>HYPERLINK("https://www.youtube.com/watch?v=BINElq3DFkg", "https://www.youtube.com/watch?v=BINElq3DFkg")</f>
        <v>https://www.youtube.com/watch?v=BINElq3DFkg</v>
      </c>
      <c r="J307" s="167" t="s">
        <v>1969</v>
      </c>
      <c r="K307" s="209" t="s">
        <v>1970</v>
      </c>
      <c r="L307" s="169">
        <v>0.003275462962962963</v>
      </c>
      <c r="M307" s="246" t="s">
        <v>1711</v>
      </c>
      <c r="N307" s="170" t="s">
        <v>76</v>
      </c>
      <c r="O307" s="151" t="s">
        <v>237</v>
      </c>
      <c r="P307" s="154" t="s">
        <v>78</v>
      </c>
      <c r="Q307" s="151" t="s">
        <v>79</v>
      </c>
      <c r="R307" s="154"/>
      <c r="S307" s="151" t="s">
        <v>79</v>
      </c>
      <c r="T307" s="171"/>
      <c r="U307" s="161">
        <v>11311.0</v>
      </c>
    </row>
    <row r="308">
      <c r="A308" s="154">
        <v>308.0</v>
      </c>
      <c r="B308" s="154" t="s">
        <v>1648</v>
      </c>
      <c r="C308" s="154" t="s">
        <v>1900</v>
      </c>
      <c r="D308" s="154" t="s">
        <v>1971</v>
      </c>
      <c r="E308" s="154" t="s">
        <v>1651</v>
      </c>
      <c r="F308" s="154" t="s">
        <v>1902</v>
      </c>
      <c r="G308" s="154" t="s">
        <v>1972</v>
      </c>
      <c r="H308" s="155" t="s">
        <v>1973</v>
      </c>
      <c r="I308" s="146" t="str">
        <f>HYPERLINK("https://www.youtube.com/watch?v=EGr3KC55sfU", "https://www.youtube.com/watch?v=EGr3KC55sfU")</f>
        <v>https://www.youtube.com/watch?v=EGr3KC55sfU</v>
      </c>
      <c r="J308" s="155" t="s">
        <v>1974</v>
      </c>
      <c r="K308" s="208" t="s">
        <v>1975</v>
      </c>
      <c r="L308" s="157">
        <v>0.0028125</v>
      </c>
      <c r="M308" s="232" t="s">
        <v>1976</v>
      </c>
      <c r="N308" s="159" t="s">
        <v>76</v>
      </c>
      <c r="O308" s="151" t="s">
        <v>237</v>
      </c>
      <c r="P308" s="151" t="s">
        <v>78</v>
      </c>
      <c r="Q308" s="151" t="s">
        <v>79</v>
      </c>
      <c r="R308" s="151"/>
      <c r="S308" s="151" t="s">
        <v>79</v>
      </c>
      <c r="T308" s="160"/>
      <c r="U308" s="161">
        <v>11326.0</v>
      </c>
    </row>
    <row r="309">
      <c r="A309" s="172">
        <v>309.0</v>
      </c>
      <c r="B309" s="172" t="s">
        <v>1648</v>
      </c>
      <c r="C309" s="172" t="s">
        <v>1900</v>
      </c>
      <c r="D309" s="172" t="s">
        <v>1977</v>
      </c>
      <c r="E309" s="172" t="s">
        <v>1651</v>
      </c>
      <c r="F309" s="172" t="s">
        <v>1902</v>
      </c>
      <c r="G309" s="172" t="s">
        <v>1978</v>
      </c>
      <c r="H309" s="173" t="s">
        <v>1979</v>
      </c>
      <c r="I309" s="146" t="str">
        <f>HYPERLINK("https://www.youtube.com/watch?v=qbMe4f2yvKs", "https://www.youtube.com/watch?v=qbMe4f2yvKs")</f>
        <v>https://www.youtube.com/watch?v=qbMe4f2yvKs</v>
      </c>
      <c r="J309" s="173" t="s">
        <v>1980</v>
      </c>
      <c r="K309" s="217" t="s">
        <v>1981</v>
      </c>
      <c r="L309" s="175">
        <v>0.0021875</v>
      </c>
      <c r="M309" s="234" t="s">
        <v>1982</v>
      </c>
      <c r="N309" s="177" t="s">
        <v>76</v>
      </c>
      <c r="O309" s="151" t="s">
        <v>237</v>
      </c>
      <c r="P309" s="151" t="s">
        <v>78</v>
      </c>
      <c r="Q309" s="151" t="s">
        <v>79</v>
      </c>
      <c r="R309" s="151"/>
      <c r="S309" s="151" t="s">
        <v>79</v>
      </c>
      <c r="T309" s="220"/>
      <c r="U309" s="180">
        <v>11327.0</v>
      </c>
    </row>
    <row r="310">
      <c r="A310" s="144">
        <v>310.0</v>
      </c>
      <c r="B310" s="144" t="s">
        <v>1983</v>
      </c>
      <c r="C310" s="144" t="s">
        <v>1984</v>
      </c>
      <c r="D310" s="144" t="s">
        <v>1985</v>
      </c>
      <c r="E310" s="144" t="s">
        <v>1986</v>
      </c>
      <c r="F310" s="144" t="s">
        <v>1987</v>
      </c>
      <c r="G310" s="144" t="s">
        <v>1988</v>
      </c>
      <c r="H310" s="190" t="s">
        <v>1989</v>
      </c>
      <c r="I310" s="146" t="str">
        <f>HYPERLINK("https://www.youtube.com/watch?v=bIKmw0aTmYc", "https://www.youtube.com/watch?v=bIKmw0aTmYc")</f>
        <v>https://www.youtube.com/watch?v=bIKmw0aTmYc</v>
      </c>
      <c r="J310" s="190" t="s">
        <v>1990</v>
      </c>
      <c r="K310" s="235" t="s">
        <v>1991</v>
      </c>
      <c r="L310" s="192">
        <v>0.002905092592592593</v>
      </c>
      <c r="M310" s="242" t="s">
        <v>1992</v>
      </c>
      <c r="N310" s="243" t="s">
        <v>76</v>
      </c>
      <c r="O310" s="151" t="s">
        <v>237</v>
      </c>
      <c r="P310" s="154" t="s">
        <v>78</v>
      </c>
      <c r="Q310" s="151" t="s">
        <v>79</v>
      </c>
      <c r="R310" s="154"/>
      <c r="S310" s="151" t="s">
        <v>79</v>
      </c>
      <c r="T310" s="236"/>
      <c r="U310" s="153">
        <v>56686.0</v>
      </c>
    </row>
    <row r="311">
      <c r="A311" s="154">
        <v>311.0</v>
      </c>
      <c r="B311" s="154" t="s">
        <v>1983</v>
      </c>
      <c r="C311" s="154" t="s">
        <v>1984</v>
      </c>
      <c r="D311" s="154" t="s">
        <v>1993</v>
      </c>
      <c r="E311" s="154" t="s">
        <v>1986</v>
      </c>
      <c r="F311" s="154" t="s">
        <v>1987</v>
      </c>
      <c r="G311" s="154" t="s">
        <v>1994</v>
      </c>
      <c r="H311" s="185" t="s">
        <v>1995</v>
      </c>
      <c r="I311" s="146" t="str">
        <f>HYPERLINK("https://www.youtube.com/watch?v=IjMn7f6bbLA", "https://www.youtube.com/watch?v=IjMn7f6bbLA")</f>
        <v>https://www.youtube.com/watch?v=IjMn7f6bbLA</v>
      </c>
      <c r="J311" s="167" t="s">
        <v>1996</v>
      </c>
      <c r="K311" s="209" t="s">
        <v>1997</v>
      </c>
      <c r="L311" s="169">
        <v>0.002789351851851852</v>
      </c>
      <c r="M311" s="246" t="s">
        <v>1998</v>
      </c>
      <c r="N311" s="170" t="s">
        <v>76</v>
      </c>
      <c r="O311" s="151" t="s">
        <v>237</v>
      </c>
      <c r="P311" s="154" t="s">
        <v>78</v>
      </c>
      <c r="Q311" s="151" t="s">
        <v>79</v>
      </c>
      <c r="R311" s="154"/>
      <c r="S311" s="151" t="s">
        <v>79</v>
      </c>
      <c r="T311" s="171"/>
      <c r="U311" s="161">
        <v>56687.0</v>
      </c>
    </row>
    <row r="312">
      <c r="A312" s="154">
        <v>312.0</v>
      </c>
      <c r="B312" s="154" t="s">
        <v>1983</v>
      </c>
      <c r="C312" s="154" t="s">
        <v>1984</v>
      </c>
      <c r="D312" s="154" t="s">
        <v>1999</v>
      </c>
      <c r="E312" s="154" t="s">
        <v>1986</v>
      </c>
      <c r="F312" s="154" t="s">
        <v>1987</v>
      </c>
      <c r="G312" s="154" t="s">
        <v>2000</v>
      </c>
      <c r="H312" s="155" t="s">
        <v>2001</v>
      </c>
      <c r="I312" s="146" t="str">
        <f>HYPERLINK("https://www.youtube.com/watch?v=eb-GHXCqkhQ", "https://www.youtube.com/watch?v=eb-GHXCqkhQ")</f>
        <v>https://www.youtube.com/watch?v=eb-GHXCqkhQ</v>
      </c>
      <c r="J312" s="155" t="s">
        <v>2002</v>
      </c>
      <c r="K312" s="208" t="s">
        <v>2003</v>
      </c>
      <c r="L312" s="157">
        <v>0.003576388888888889</v>
      </c>
      <c r="M312" s="232" t="s">
        <v>2004</v>
      </c>
      <c r="N312" s="159" t="s">
        <v>76</v>
      </c>
      <c r="O312" s="151" t="s">
        <v>237</v>
      </c>
      <c r="P312" s="151" t="s">
        <v>78</v>
      </c>
      <c r="Q312" s="151" t="s">
        <v>79</v>
      </c>
      <c r="R312" s="151"/>
      <c r="S312" s="151" t="s">
        <v>79</v>
      </c>
      <c r="T312" s="160"/>
      <c r="U312" s="161">
        <v>56690.0</v>
      </c>
    </row>
    <row r="313">
      <c r="A313" s="154">
        <v>313.0</v>
      </c>
      <c r="B313" s="154" t="s">
        <v>1983</v>
      </c>
      <c r="C313" s="154" t="s">
        <v>1984</v>
      </c>
      <c r="D313" s="154" t="s">
        <v>2005</v>
      </c>
      <c r="E313" s="154" t="s">
        <v>1986</v>
      </c>
      <c r="F313" s="154" t="s">
        <v>1987</v>
      </c>
      <c r="G313" s="154" t="s">
        <v>2006</v>
      </c>
      <c r="H313" s="155" t="s">
        <v>2007</v>
      </c>
      <c r="I313" s="146" t="str">
        <f>HYPERLINK("https://www.youtube.com/watch?v=VWO1m0S-a9Y", "https://www.youtube.com/watch?v=VWO1m0S-a9Y")</f>
        <v>https://www.youtube.com/watch?v=VWO1m0S-a9Y</v>
      </c>
      <c r="J313" s="155" t="s">
        <v>2008</v>
      </c>
      <c r="K313" s="208" t="s">
        <v>2009</v>
      </c>
      <c r="L313" s="157">
        <v>0.002951388888888889</v>
      </c>
      <c r="M313" s="232" t="s">
        <v>2010</v>
      </c>
      <c r="N313" s="159" t="s">
        <v>76</v>
      </c>
      <c r="O313" s="151" t="s">
        <v>237</v>
      </c>
      <c r="P313" s="151" t="s">
        <v>78</v>
      </c>
      <c r="Q313" s="151" t="s">
        <v>79</v>
      </c>
      <c r="R313" s="151"/>
      <c r="S313" s="151" t="s">
        <v>79</v>
      </c>
      <c r="T313" s="160"/>
      <c r="U313" s="161">
        <v>56691.0</v>
      </c>
    </row>
    <row r="314">
      <c r="A314" s="154">
        <v>314.0</v>
      </c>
      <c r="B314" s="154" t="s">
        <v>1983</v>
      </c>
      <c r="C314" s="154" t="s">
        <v>1984</v>
      </c>
      <c r="D314" s="154" t="s">
        <v>2011</v>
      </c>
      <c r="E314" s="154" t="s">
        <v>1986</v>
      </c>
      <c r="F314" s="154" t="s">
        <v>1987</v>
      </c>
      <c r="G314" s="154" t="s">
        <v>2012</v>
      </c>
      <c r="H314" s="185" t="s">
        <v>2013</v>
      </c>
      <c r="I314" s="146" t="str">
        <f>HYPERLINK("https://www.youtube.com/watch?v=WoZ7-wOy-0w", "https://www.youtube.com/watch?v=WoZ7-wOy-0w")</f>
        <v>https://www.youtube.com/watch?v=WoZ7-wOy-0w</v>
      </c>
      <c r="J314" s="167" t="s">
        <v>2014</v>
      </c>
      <c r="K314" s="209" t="s">
        <v>2015</v>
      </c>
      <c r="L314" s="169">
        <v>0.004872685185185185</v>
      </c>
      <c r="M314" s="246" t="s">
        <v>2016</v>
      </c>
      <c r="N314" s="170" t="s">
        <v>76</v>
      </c>
      <c r="O314" s="151" t="s">
        <v>237</v>
      </c>
      <c r="P314" s="154" t="s">
        <v>78</v>
      </c>
      <c r="Q314" s="151" t="s">
        <v>79</v>
      </c>
      <c r="R314" s="154"/>
      <c r="S314" s="151" t="s">
        <v>79</v>
      </c>
      <c r="T314" s="171"/>
      <c r="U314" s="161">
        <v>56693.0</v>
      </c>
    </row>
    <row r="315">
      <c r="A315" s="154">
        <v>315.0</v>
      </c>
      <c r="B315" s="154" t="s">
        <v>1983</v>
      </c>
      <c r="C315" s="154" t="s">
        <v>1984</v>
      </c>
      <c r="D315" s="154" t="s">
        <v>2017</v>
      </c>
      <c r="E315" s="154" t="s">
        <v>1986</v>
      </c>
      <c r="F315" s="154" t="s">
        <v>1987</v>
      </c>
      <c r="G315" s="154" t="s">
        <v>2018</v>
      </c>
      <c r="H315" s="155" t="s">
        <v>2019</v>
      </c>
      <c r="I315" s="146" t="str">
        <f>HYPERLINK("https://www.youtube.com/watch?v=4S3Mbl0JrdY", "https://www.youtube.com/watch?v=4S3Mbl0JrdY")</f>
        <v>https://www.youtube.com/watch?v=4S3Mbl0JrdY</v>
      </c>
      <c r="J315" s="155" t="s">
        <v>2020</v>
      </c>
      <c r="K315" s="208" t="s">
        <v>2021</v>
      </c>
      <c r="L315" s="157">
        <v>0.004571759259259259</v>
      </c>
      <c r="M315" s="232" t="s">
        <v>2022</v>
      </c>
      <c r="N315" s="159" t="s">
        <v>76</v>
      </c>
      <c r="O315" s="151" t="s">
        <v>237</v>
      </c>
      <c r="P315" s="151" t="s">
        <v>78</v>
      </c>
      <c r="Q315" s="151" t="s">
        <v>79</v>
      </c>
      <c r="R315" s="151"/>
      <c r="S315" s="151" t="s">
        <v>79</v>
      </c>
      <c r="T315" s="160"/>
      <c r="U315" s="161">
        <v>56696.0</v>
      </c>
    </row>
    <row r="316">
      <c r="A316" s="154">
        <v>316.0</v>
      </c>
      <c r="B316" s="154" t="s">
        <v>1983</v>
      </c>
      <c r="C316" s="154" t="s">
        <v>1984</v>
      </c>
      <c r="D316" s="154" t="s">
        <v>2023</v>
      </c>
      <c r="E316" s="154" t="s">
        <v>1986</v>
      </c>
      <c r="F316" s="154" t="s">
        <v>1987</v>
      </c>
      <c r="G316" s="154" t="s">
        <v>2024</v>
      </c>
      <c r="H316" s="155" t="s">
        <v>2025</v>
      </c>
      <c r="I316" s="146" t="str">
        <f>HYPERLINK("https://www.youtube.com/watch?v=-Dg9da1BGsM", "https://www.youtube.com/watch?v=-Dg9da1BGsM")</f>
        <v>https://www.youtube.com/watch?v=-Dg9da1BGsM</v>
      </c>
      <c r="J316" s="155" t="s">
        <v>2026</v>
      </c>
      <c r="K316" s="208" t="s">
        <v>2027</v>
      </c>
      <c r="L316" s="157">
        <v>0.0033912037037037036</v>
      </c>
      <c r="M316" s="232" t="s">
        <v>2028</v>
      </c>
      <c r="N316" s="159" t="s">
        <v>76</v>
      </c>
      <c r="O316" s="151" t="s">
        <v>237</v>
      </c>
      <c r="P316" s="151" t="s">
        <v>78</v>
      </c>
      <c r="Q316" s="151" t="s">
        <v>79</v>
      </c>
      <c r="R316" s="151"/>
      <c r="S316" s="151" t="s">
        <v>79</v>
      </c>
      <c r="T316" s="160"/>
      <c r="U316" s="161">
        <v>56699.0</v>
      </c>
    </row>
    <row r="317">
      <c r="A317" s="154">
        <v>317.0</v>
      </c>
      <c r="B317" s="154" t="s">
        <v>1983</v>
      </c>
      <c r="C317" s="154" t="s">
        <v>1984</v>
      </c>
      <c r="D317" s="154" t="s">
        <v>2029</v>
      </c>
      <c r="E317" s="154" t="s">
        <v>1986</v>
      </c>
      <c r="F317" s="154" t="s">
        <v>1987</v>
      </c>
      <c r="G317" s="154" t="s">
        <v>2030</v>
      </c>
      <c r="H317" s="185" t="s">
        <v>2031</v>
      </c>
      <c r="I317" s="146" t="str">
        <f>HYPERLINK("https://www.youtube.com/watch?v=MaMk6-f3T9k", "https://www.youtube.com/watch?v=MaMk6-f3T9k")</f>
        <v>https://www.youtube.com/watch?v=MaMk6-f3T9k</v>
      </c>
      <c r="J317" s="167" t="s">
        <v>2032</v>
      </c>
      <c r="K317" s="209" t="s">
        <v>2033</v>
      </c>
      <c r="L317" s="169">
        <v>0.002511574074074074</v>
      </c>
      <c r="M317" s="246" t="s">
        <v>2034</v>
      </c>
      <c r="N317" s="170" t="s">
        <v>76</v>
      </c>
      <c r="O317" s="151" t="s">
        <v>237</v>
      </c>
      <c r="P317" s="154" t="s">
        <v>78</v>
      </c>
      <c r="Q317" s="151" t="s">
        <v>79</v>
      </c>
      <c r="R317" s="154"/>
      <c r="S317" s="151" t="s">
        <v>79</v>
      </c>
      <c r="T317" s="171"/>
      <c r="U317" s="161">
        <v>56704.0</v>
      </c>
    </row>
    <row r="318">
      <c r="A318" s="154">
        <v>318.0</v>
      </c>
      <c r="B318" s="154" t="s">
        <v>1983</v>
      </c>
      <c r="C318" s="154" t="s">
        <v>1984</v>
      </c>
      <c r="D318" s="154" t="s">
        <v>2035</v>
      </c>
      <c r="E318" s="154" t="s">
        <v>1986</v>
      </c>
      <c r="F318" s="154" t="s">
        <v>1987</v>
      </c>
      <c r="G318" s="154" t="s">
        <v>2036</v>
      </c>
      <c r="H318" s="167" t="s">
        <v>2037</v>
      </c>
      <c r="I318" s="146" t="str">
        <f>HYPERLINK("https://www.youtube.com/watch?v=suRIY3ULrQo", "https://www.youtube.com/watch?v=suRIY3ULrQo")</f>
        <v>https://www.youtube.com/watch?v=suRIY3ULrQo</v>
      </c>
      <c r="J318" s="167" t="s">
        <v>2038</v>
      </c>
      <c r="K318" s="209" t="s">
        <v>2039</v>
      </c>
      <c r="L318" s="169">
        <v>0.004641203703703704</v>
      </c>
      <c r="M318" s="246" t="s">
        <v>2040</v>
      </c>
      <c r="N318" s="170" t="s">
        <v>76</v>
      </c>
      <c r="O318" s="151" t="s">
        <v>237</v>
      </c>
      <c r="P318" s="154" t="s">
        <v>78</v>
      </c>
      <c r="Q318" s="151" t="s">
        <v>79</v>
      </c>
      <c r="R318" s="154"/>
      <c r="S318" s="151" t="s">
        <v>79</v>
      </c>
      <c r="T318" s="171"/>
      <c r="U318" s="161">
        <v>56706.0</v>
      </c>
    </row>
    <row r="319">
      <c r="A319" s="154">
        <v>319.0</v>
      </c>
      <c r="B319" s="154" t="s">
        <v>1983</v>
      </c>
      <c r="C319" s="154" t="s">
        <v>1984</v>
      </c>
      <c r="D319" s="154" t="s">
        <v>2041</v>
      </c>
      <c r="E319" s="154" t="s">
        <v>1986</v>
      </c>
      <c r="F319" s="154" t="s">
        <v>1987</v>
      </c>
      <c r="G319" s="154" t="s">
        <v>2042</v>
      </c>
      <c r="H319" s="155" t="s">
        <v>2043</v>
      </c>
      <c r="I319" s="146" t="str">
        <f>HYPERLINK("https://www.youtube.com/watch?v=yVYJRT5hTSo", "https://www.youtube.com/watch?v=yVYJRT5hTSo")</f>
        <v>https://www.youtube.com/watch?v=yVYJRT5hTSo</v>
      </c>
      <c r="J319" s="155" t="s">
        <v>2044</v>
      </c>
      <c r="K319" s="208" t="s">
        <v>2045</v>
      </c>
      <c r="L319" s="157">
        <v>0.004618055555555556</v>
      </c>
      <c r="M319" s="232" t="s">
        <v>2046</v>
      </c>
      <c r="N319" s="159" t="s">
        <v>76</v>
      </c>
      <c r="O319" s="151" t="s">
        <v>237</v>
      </c>
      <c r="P319" s="151" t="s">
        <v>78</v>
      </c>
      <c r="Q319" s="151" t="s">
        <v>79</v>
      </c>
      <c r="R319" s="151"/>
      <c r="S319" s="151" t="s">
        <v>79</v>
      </c>
      <c r="T319" s="160"/>
      <c r="U319" s="161">
        <v>56708.0</v>
      </c>
    </row>
    <row r="320">
      <c r="A320" s="154">
        <v>320.0</v>
      </c>
      <c r="B320" s="154" t="s">
        <v>1983</v>
      </c>
      <c r="C320" s="154" t="s">
        <v>1984</v>
      </c>
      <c r="D320" s="154" t="s">
        <v>2047</v>
      </c>
      <c r="E320" s="154" t="s">
        <v>1986</v>
      </c>
      <c r="F320" s="154" t="s">
        <v>1987</v>
      </c>
      <c r="G320" s="154" t="s">
        <v>2048</v>
      </c>
      <c r="H320" s="155" t="s">
        <v>2049</v>
      </c>
      <c r="I320" s="146" t="str">
        <f>HYPERLINK("https://www.youtube.com/watch?v=0qtIHdda19s", "https://www.youtube.com/watch?v=0qtIHdda19s")</f>
        <v>https://www.youtube.com/watch?v=0qtIHdda19s</v>
      </c>
      <c r="J320" s="155" t="s">
        <v>2050</v>
      </c>
      <c r="K320" s="208" t="s">
        <v>2051</v>
      </c>
      <c r="L320" s="157">
        <v>0.007071759259259259</v>
      </c>
      <c r="M320" s="232" t="s">
        <v>2052</v>
      </c>
      <c r="N320" s="159" t="s">
        <v>76</v>
      </c>
      <c r="O320" s="151" t="s">
        <v>237</v>
      </c>
      <c r="P320" s="151" t="s">
        <v>78</v>
      </c>
      <c r="Q320" s="151" t="s">
        <v>79</v>
      </c>
      <c r="R320" s="151"/>
      <c r="S320" s="151" t="s">
        <v>79</v>
      </c>
      <c r="T320" s="160"/>
      <c r="U320" s="161">
        <v>56710.0</v>
      </c>
    </row>
    <row r="321">
      <c r="A321" s="154">
        <v>321.0</v>
      </c>
      <c r="B321" s="154" t="s">
        <v>1983</v>
      </c>
      <c r="C321" s="154" t="s">
        <v>1984</v>
      </c>
      <c r="D321" s="154" t="s">
        <v>2053</v>
      </c>
      <c r="E321" s="154" t="s">
        <v>1986</v>
      </c>
      <c r="F321" s="154" t="s">
        <v>1987</v>
      </c>
      <c r="G321" s="154" t="s">
        <v>2054</v>
      </c>
      <c r="H321" s="155" t="s">
        <v>2055</v>
      </c>
      <c r="I321" s="146" t="str">
        <f>HYPERLINK("https://www.youtube.com/watch?v=T8V4FGxaiVE", "https://www.youtube.com/watch?v=T8V4FGxaiVE")</f>
        <v>https://www.youtube.com/watch?v=T8V4FGxaiVE</v>
      </c>
      <c r="J321" s="155" t="s">
        <v>2056</v>
      </c>
      <c r="K321" s="208" t="s">
        <v>2057</v>
      </c>
      <c r="L321" s="157">
        <v>0.002905092592592593</v>
      </c>
      <c r="M321" s="232" t="s">
        <v>2058</v>
      </c>
      <c r="N321" s="159" t="s">
        <v>76</v>
      </c>
      <c r="O321" s="151" t="s">
        <v>237</v>
      </c>
      <c r="P321" s="151" t="s">
        <v>78</v>
      </c>
      <c r="Q321" s="151" t="s">
        <v>79</v>
      </c>
      <c r="R321" s="151"/>
      <c r="S321" s="151" t="s">
        <v>79</v>
      </c>
      <c r="T321" s="160"/>
      <c r="U321" s="161">
        <v>56712.0</v>
      </c>
    </row>
    <row r="322">
      <c r="A322" s="154">
        <v>322.0</v>
      </c>
      <c r="B322" s="154" t="s">
        <v>1983</v>
      </c>
      <c r="C322" s="154" t="s">
        <v>1984</v>
      </c>
      <c r="D322" s="154" t="s">
        <v>2059</v>
      </c>
      <c r="E322" s="154" t="s">
        <v>1986</v>
      </c>
      <c r="F322" s="154" t="s">
        <v>1987</v>
      </c>
      <c r="G322" s="154" t="s">
        <v>2060</v>
      </c>
      <c r="H322" s="248" t="s">
        <v>2061</v>
      </c>
      <c r="I322" s="146" t="str">
        <f>HYPERLINK("https://www.youtube.com/watch?v=Vx5uoZAkxng", "https://www.youtube.com/watch?v=Vx5uoZAkxng")</f>
        <v>https://www.youtube.com/watch?v=Vx5uoZAkxng</v>
      </c>
      <c r="J322" s="155" t="s">
        <v>2062</v>
      </c>
      <c r="K322" s="208" t="s">
        <v>2063</v>
      </c>
      <c r="L322" s="157">
        <v>0.001724537037037037</v>
      </c>
      <c r="M322" s="233" t="s">
        <v>2064</v>
      </c>
      <c r="N322" s="159" t="s">
        <v>76</v>
      </c>
      <c r="O322" s="151" t="s">
        <v>237</v>
      </c>
      <c r="P322" s="151" t="s">
        <v>78</v>
      </c>
      <c r="Q322" s="151" t="s">
        <v>79</v>
      </c>
      <c r="R322" s="151"/>
      <c r="S322" s="151" t="s">
        <v>79</v>
      </c>
      <c r="T322" s="160" t="s">
        <v>2065</v>
      </c>
      <c r="U322" s="161">
        <v>56713.0</v>
      </c>
    </row>
    <row r="323">
      <c r="A323" s="172">
        <v>323.0</v>
      </c>
      <c r="B323" s="172" t="s">
        <v>1983</v>
      </c>
      <c r="C323" s="172" t="s">
        <v>1984</v>
      </c>
      <c r="D323" s="172" t="s">
        <v>2066</v>
      </c>
      <c r="E323" s="172" t="s">
        <v>1986</v>
      </c>
      <c r="F323" s="172" t="s">
        <v>1987</v>
      </c>
      <c r="G323" s="172" t="s">
        <v>2067</v>
      </c>
      <c r="H323" s="213" t="s">
        <v>2068</v>
      </c>
      <c r="I323" s="146" t="str">
        <f>HYPERLINK("https://www.youtube.com/watch?v=2DxRKZlafrY", "https://www.youtube.com/watch?v=2DxRKZlafrY")</f>
        <v>https://www.youtube.com/watch?v=2DxRKZlafrY</v>
      </c>
      <c r="J323" s="201" t="s">
        <v>2069</v>
      </c>
      <c r="K323" s="210" t="s">
        <v>2070</v>
      </c>
      <c r="L323" s="203">
        <v>0.003275462962962963</v>
      </c>
      <c r="M323" s="249" t="s">
        <v>2071</v>
      </c>
      <c r="N323" s="250" t="s">
        <v>76</v>
      </c>
      <c r="O323" s="151" t="s">
        <v>237</v>
      </c>
      <c r="P323" s="154" t="s">
        <v>78</v>
      </c>
      <c r="Q323" s="151" t="s">
        <v>79</v>
      </c>
      <c r="R323" s="154"/>
      <c r="S323" s="151" t="s">
        <v>79</v>
      </c>
      <c r="T323" s="228"/>
      <c r="U323" s="180">
        <v>6119.0</v>
      </c>
    </row>
    <row r="324">
      <c r="A324" s="144">
        <v>324.0</v>
      </c>
      <c r="B324" s="144" t="s">
        <v>1983</v>
      </c>
      <c r="C324" s="144" t="s">
        <v>2072</v>
      </c>
      <c r="D324" s="144" t="s">
        <v>2073</v>
      </c>
      <c r="E324" s="144" t="s">
        <v>1986</v>
      </c>
      <c r="F324" s="144" t="s">
        <v>2074</v>
      </c>
      <c r="G324" s="144" t="s">
        <v>2075</v>
      </c>
      <c r="H324" s="145" t="s">
        <v>2076</v>
      </c>
      <c r="I324" s="146" t="str">
        <f>HYPERLINK("https://www.youtube.com/watch?v=qGTYSAeLTOE", "https://www.youtube.com/watch?v=qGTYSAeLTOE")</f>
        <v>https://www.youtube.com/watch?v=qGTYSAeLTOE</v>
      </c>
      <c r="J324" s="145" t="s">
        <v>2077</v>
      </c>
      <c r="K324" s="206" t="s">
        <v>2078</v>
      </c>
      <c r="L324" s="148">
        <v>0.0033449074074074076</v>
      </c>
      <c r="M324" s="231" t="s">
        <v>2079</v>
      </c>
      <c r="N324" s="150" t="s">
        <v>76</v>
      </c>
      <c r="O324" s="151" t="s">
        <v>237</v>
      </c>
      <c r="P324" s="151" t="s">
        <v>78</v>
      </c>
      <c r="Q324" s="151" t="s">
        <v>79</v>
      </c>
      <c r="R324" s="151"/>
      <c r="S324" s="151" t="s">
        <v>79</v>
      </c>
      <c r="T324" s="152"/>
      <c r="U324" s="153">
        <v>56715.0</v>
      </c>
    </row>
    <row r="325">
      <c r="A325" s="154">
        <v>325.0</v>
      </c>
      <c r="B325" s="154" t="s">
        <v>1983</v>
      </c>
      <c r="C325" s="154" t="s">
        <v>2072</v>
      </c>
      <c r="D325" s="154" t="s">
        <v>2080</v>
      </c>
      <c r="E325" s="154" t="s">
        <v>1986</v>
      </c>
      <c r="F325" s="154" t="s">
        <v>2074</v>
      </c>
      <c r="G325" s="154" t="s">
        <v>2081</v>
      </c>
      <c r="H325" s="155" t="s">
        <v>2082</v>
      </c>
      <c r="I325" s="146" t="str">
        <f>HYPERLINK("https://www.youtube.com/watch?v=Zm0KaIw-35k", "https://www.youtube.com/watch?v=Zm0KaIw-35k")</f>
        <v>https://www.youtube.com/watch?v=Zm0KaIw-35k</v>
      </c>
      <c r="J325" s="155" t="s">
        <v>2083</v>
      </c>
      <c r="K325" s="208" t="s">
        <v>2084</v>
      </c>
      <c r="L325" s="157">
        <v>0.0021643518518518518</v>
      </c>
      <c r="M325" s="233" t="s">
        <v>2085</v>
      </c>
      <c r="N325" s="159" t="s">
        <v>76</v>
      </c>
      <c r="O325" s="151" t="s">
        <v>237</v>
      </c>
      <c r="P325" s="151" t="s">
        <v>78</v>
      </c>
      <c r="Q325" s="151" t="s">
        <v>79</v>
      </c>
      <c r="R325" s="151"/>
      <c r="S325" s="151" t="s">
        <v>79</v>
      </c>
      <c r="T325" s="160"/>
      <c r="U325" s="161">
        <v>56716.0</v>
      </c>
    </row>
    <row r="326">
      <c r="A326" s="154">
        <v>326.0</v>
      </c>
      <c r="B326" s="154" t="s">
        <v>1983</v>
      </c>
      <c r="C326" s="154" t="s">
        <v>2072</v>
      </c>
      <c r="D326" s="154" t="s">
        <v>2086</v>
      </c>
      <c r="E326" s="154" t="s">
        <v>1986</v>
      </c>
      <c r="F326" s="154" t="s">
        <v>2074</v>
      </c>
      <c r="G326" s="154" t="s">
        <v>2087</v>
      </c>
      <c r="H326" s="155" t="s">
        <v>2088</v>
      </c>
      <c r="I326" s="146" t="str">
        <f>HYPERLINK("https://www.youtube.com/watch?v=rpGGMSFO6Ks", "https://www.youtube.com/watch?v=rpGGMSFO6Ks")</f>
        <v>https://www.youtube.com/watch?v=rpGGMSFO6Ks</v>
      </c>
      <c r="J326" s="155" t="s">
        <v>2089</v>
      </c>
      <c r="K326" s="208" t="s">
        <v>2090</v>
      </c>
      <c r="L326" s="157">
        <v>0.0019328703703703704</v>
      </c>
      <c r="M326" s="233" t="s">
        <v>2091</v>
      </c>
      <c r="N326" s="159" t="s">
        <v>76</v>
      </c>
      <c r="O326" s="151" t="s">
        <v>237</v>
      </c>
      <c r="P326" s="151" t="s">
        <v>78</v>
      </c>
      <c r="Q326" s="151" t="s">
        <v>79</v>
      </c>
      <c r="R326" s="151"/>
      <c r="S326" s="151" t="s">
        <v>79</v>
      </c>
      <c r="T326" s="160"/>
      <c r="U326" s="161">
        <v>56717.0</v>
      </c>
    </row>
    <row r="327">
      <c r="A327" s="154">
        <v>327.0</v>
      </c>
      <c r="B327" s="154" t="s">
        <v>1983</v>
      </c>
      <c r="C327" s="154" t="s">
        <v>2072</v>
      </c>
      <c r="D327" s="154" t="s">
        <v>2092</v>
      </c>
      <c r="E327" s="154" t="s">
        <v>1986</v>
      </c>
      <c r="F327" s="154" t="s">
        <v>2074</v>
      </c>
      <c r="G327" s="154" t="s">
        <v>2093</v>
      </c>
      <c r="H327" s="155" t="s">
        <v>2094</v>
      </c>
      <c r="I327" s="146" t="str">
        <f>HYPERLINK("https://www.youtube.com/watch?v=fpjXtpg_isc", "https://www.youtube.com/watch?v=fpjXtpg_isc")</f>
        <v>https://www.youtube.com/watch?v=fpjXtpg_isc</v>
      </c>
      <c r="J327" s="155" t="s">
        <v>2095</v>
      </c>
      <c r="K327" s="208" t="s">
        <v>2096</v>
      </c>
      <c r="L327" s="157">
        <v>0.004641203703703704</v>
      </c>
      <c r="M327" s="233" t="s">
        <v>2097</v>
      </c>
      <c r="N327" s="159" t="s">
        <v>76</v>
      </c>
      <c r="O327" s="151" t="s">
        <v>237</v>
      </c>
      <c r="P327" s="151" t="s">
        <v>78</v>
      </c>
      <c r="Q327" s="151" t="s">
        <v>79</v>
      </c>
      <c r="R327" s="151"/>
      <c r="S327" s="151" t="s">
        <v>79</v>
      </c>
      <c r="T327" s="160"/>
      <c r="U327" s="161">
        <v>56719.0</v>
      </c>
    </row>
    <row r="328">
      <c r="A328" s="154">
        <v>328.0</v>
      </c>
      <c r="B328" s="154" t="s">
        <v>1983</v>
      </c>
      <c r="C328" s="154" t="s">
        <v>2072</v>
      </c>
      <c r="D328" s="154" t="s">
        <v>2098</v>
      </c>
      <c r="E328" s="154" t="s">
        <v>1986</v>
      </c>
      <c r="F328" s="154" t="s">
        <v>2074</v>
      </c>
      <c r="G328" s="154" t="s">
        <v>2099</v>
      </c>
      <c r="H328" s="155" t="s">
        <v>2100</v>
      </c>
      <c r="I328" s="146" t="str">
        <f>HYPERLINK("https://www.youtube.com/watch?v=C7bBZa52h-4", "https://www.youtube.com/watch?v=C7bBZa52h-4")</f>
        <v>https://www.youtube.com/watch?v=C7bBZa52h-4</v>
      </c>
      <c r="J328" s="155" t="s">
        <v>2101</v>
      </c>
      <c r="K328" s="208" t="s">
        <v>2102</v>
      </c>
      <c r="L328" s="157">
        <v>0.0033449074074074076</v>
      </c>
      <c r="M328" s="233" t="s">
        <v>2103</v>
      </c>
      <c r="N328" s="159" t="s">
        <v>76</v>
      </c>
      <c r="O328" s="151" t="s">
        <v>237</v>
      </c>
      <c r="P328" s="151" t="s">
        <v>78</v>
      </c>
      <c r="Q328" s="151" t="s">
        <v>79</v>
      </c>
      <c r="R328" s="151"/>
      <c r="S328" s="151" t="s">
        <v>79</v>
      </c>
      <c r="T328" s="160"/>
      <c r="U328" s="161">
        <v>56721.0</v>
      </c>
    </row>
    <row r="329">
      <c r="A329" s="154">
        <v>329.0</v>
      </c>
      <c r="B329" s="154" t="s">
        <v>1983</v>
      </c>
      <c r="C329" s="154" t="s">
        <v>2072</v>
      </c>
      <c r="D329" s="154" t="s">
        <v>2104</v>
      </c>
      <c r="E329" s="154" t="s">
        <v>1986</v>
      </c>
      <c r="F329" s="154" t="s">
        <v>2074</v>
      </c>
      <c r="G329" s="154" t="s">
        <v>2105</v>
      </c>
      <c r="H329" s="155" t="s">
        <v>2106</v>
      </c>
      <c r="I329" s="146" t="str">
        <f>HYPERLINK("https://www.youtube.com/watch?v=U9bD6elbJGE", "https://www.youtube.com/watch?v=U9bD6elbJGE")</f>
        <v>https://www.youtube.com/watch?v=U9bD6elbJGE</v>
      </c>
      <c r="J329" s="155" t="s">
        <v>2107</v>
      </c>
      <c r="K329" s="208" t="s">
        <v>2108</v>
      </c>
      <c r="L329" s="157">
        <v>0.002349537037037037</v>
      </c>
      <c r="M329" s="233" t="s">
        <v>2109</v>
      </c>
      <c r="N329" s="159" t="s">
        <v>76</v>
      </c>
      <c r="O329" s="151" t="s">
        <v>237</v>
      </c>
      <c r="P329" s="151" t="s">
        <v>78</v>
      </c>
      <c r="Q329" s="151" t="s">
        <v>79</v>
      </c>
      <c r="R329" s="151"/>
      <c r="S329" s="151" t="s">
        <v>79</v>
      </c>
      <c r="T329" s="160"/>
      <c r="U329" s="161">
        <v>6123.0</v>
      </c>
    </row>
    <row r="330">
      <c r="A330" s="154">
        <v>330.0</v>
      </c>
      <c r="B330" s="154" t="s">
        <v>1983</v>
      </c>
      <c r="C330" s="154" t="s">
        <v>2072</v>
      </c>
      <c r="D330" s="154" t="s">
        <v>2110</v>
      </c>
      <c r="E330" s="154" t="s">
        <v>1986</v>
      </c>
      <c r="F330" s="154" t="s">
        <v>2074</v>
      </c>
      <c r="G330" s="154" t="s">
        <v>2111</v>
      </c>
      <c r="H330" s="155" t="s">
        <v>2112</v>
      </c>
      <c r="I330" s="146" t="str">
        <f>HYPERLINK("https://www.youtube.com/watch?v=Uc2Tm4Lr7uI", "https://www.youtube.com/watch?v=Uc2Tm4Lr7uI")</f>
        <v>https://www.youtube.com/watch?v=Uc2Tm4Lr7uI</v>
      </c>
      <c r="J330" s="155" t="s">
        <v>2113</v>
      </c>
      <c r="K330" s="208" t="s">
        <v>2114</v>
      </c>
      <c r="L330" s="157">
        <v>0.004571759259259259</v>
      </c>
      <c r="M330" s="232" t="s">
        <v>2115</v>
      </c>
      <c r="N330" s="159" t="s">
        <v>76</v>
      </c>
      <c r="O330" s="151" t="s">
        <v>237</v>
      </c>
      <c r="P330" s="151" t="s">
        <v>78</v>
      </c>
      <c r="Q330" s="151" t="s">
        <v>79</v>
      </c>
      <c r="R330" s="151"/>
      <c r="S330" s="151" t="s">
        <v>79</v>
      </c>
      <c r="T330" s="160"/>
      <c r="U330" s="161">
        <v>6125.0</v>
      </c>
    </row>
    <row r="331">
      <c r="A331" s="154">
        <v>331.0</v>
      </c>
      <c r="B331" s="154" t="s">
        <v>1983</v>
      </c>
      <c r="C331" s="154" t="s">
        <v>2072</v>
      </c>
      <c r="D331" s="154" t="s">
        <v>2116</v>
      </c>
      <c r="E331" s="154" t="s">
        <v>1986</v>
      </c>
      <c r="F331" s="154" t="s">
        <v>2074</v>
      </c>
      <c r="G331" s="154" t="s">
        <v>2117</v>
      </c>
      <c r="H331" s="155" t="s">
        <v>2100</v>
      </c>
      <c r="I331" s="146" t="str">
        <f>HYPERLINK("https://www.youtube.com/watch?v=C7bBZa52h-4", "https://www.youtube.com/watch?v=C7bBZa52h-4")</f>
        <v>https://www.youtube.com/watch?v=C7bBZa52h-4</v>
      </c>
      <c r="J331" s="155" t="s">
        <v>2101</v>
      </c>
      <c r="K331" s="208" t="s">
        <v>2102</v>
      </c>
      <c r="L331" s="157">
        <v>0.0033449074074074076</v>
      </c>
      <c r="M331" s="232" t="s">
        <v>2103</v>
      </c>
      <c r="N331" s="159" t="s">
        <v>76</v>
      </c>
      <c r="O331" s="151" t="s">
        <v>237</v>
      </c>
      <c r="P331" s="151" t="s">
        <v>78</v>
      </c>
      <c r="Q331" s="151" t="s">
        <v>79</v>
      </c>
      <c r="R331" s="151"/>
      <c r="S331" s="151" t="s">
        <v>79</v>
      </c>
      <c r="T331" s="160"/>
      <c r="U331" s="161">
        <v>6127.0</v>
      </c>
    </row>
    <row r="332">
      <c r="A332" s="154">
        <v>332.0</v>
      </c>
      <c r="B332" s="154" t="s">
        <v>1983</v>
      </c>
      <c r="C332" s="154" t="s">
        <v>2072</v>
      </c>
      <c r="D332" s="154" t="s">
        <v>2118</v>
      </c>
      <c r="E332" s="154" t="s">
        <v>1986</v>
      </c>
      <c r="F332" s="154" t="s">
        <v>2074</v>
      </c>
      <c r="G332" s="154" t="s">
        <v>2119</v>
      </c>
      <c r="H332" s="155" t="s">
        <v>2120</v>
      </c>
      <c r="I332" s="146" t="str">
        <f>HYPERLINK("https://www.youtube.com/watch?v=l-HtxhClZ-0", "https://www.youtube.com/watch?v=l-HtxhClZ-0")</f>
        <v>https://www.youtube.com/watch?v=l-HtxhClZ-0</v>
      </c>
      <c r="J332" s="155" t="s">
        <v>2121</v>
      </c>
      <c r="K332" s="208" t="s">
        <v>2122</v>
      </c>
      <c r="L332" s="157">
        <v>0.004571759259259259</v>
      </c>
      <c r="M332" s="232" t="s">
        <v>2123</v>
      </c>
      <c r="N332" s="159" t="s">
        <v>76</v>
      </c>
      <c r="O332" s="151" t="s">
        <v>237</v>
      </c>
      <c r="P332" s="151" t="s">
        <v>78</v>
      </c>
      <c r="Q332" s="151" t="s">
        <v>79</v>
      </c>
      <c r="R332" s="151"/>
      <c r="S332" s="151" t="s">
        <v>79</v>
      </c>
      <c r="T332" s="160"/>
      <c r="U332" s="161">
        <v>6130.0</v>
      </c>
    </row>
    <row r="333">
      <c r="A333" s="154">
        <v>333.0</v>
      </c>
      <c r="B333" s="154" t="s">
        <v>1983</v>
      </c>
      <c r="C333" s="154" t="s">
        <v>2072</v>
      </c>
      <c r="D333" s="154" t="s">
        <v>2124</v>
      </c>
      <c r="E333" s="154" t="s">
        <v>1986</v>
      </c>
      <c r="F333" s="154" t="s">
        <v>2074</v>
      </c>
      <c r="G333" s="154" t="s">
        <v>2125</v>
      </c>
      <c r="H333" s="155" t="s">
        <v>2126</v>
      </c>
      <c r="I333" s="146" t="str">
        <f>HYPERLINK("https://www.youtube.com/watch?v=8MDOjvRURlM", "https://www.youtube.com/watch?v=8MDOjvRURlM")</f>
        <v>https://www.youtube.com/watch?v=8MDOjvRURlM</v>
      </c>
      <c r="J333" s="155" t="s">
        <v>2127</v>
      </c>
      <c r="K333" s="208" t="s">
        <v>2128</v>
      </c>
      <c r="L333" s="157">
        <v>0.004340277777777778</v>
      </c>
      <c r="M333" s="232" t="s">
        <v>2129</v>
      </c>
      <c r="N333" s="159" t="s">
        <v>76</v>
      </c>
      <c r="O333" s="151" t="s">
        <v>237</v>
      </c>
      <c r="P333" s="151" t="s">
        <v>78</v>
      </c>
      <c r="Q333" s="151" t="s">
        <v>79</v>
      </c>
      <c r="R333" s="151"/>
      <c r="S333" s="151" t="s">
        <v>79</v>
      </c>
      <c r="T333" s="160"/>
      <c r="U333" s="161">
        <v>6131.0</v>
      </c>
    </row>
    <row r="334">
      <c r="A334" s="154">
        <v>334.0</v>
      </c>
      <c r="B334" s="154" t="s">
        <v>1983</v>
      </c>
      <c r="C334" s="154" t="s">
        <v>2072</v>
      </c>
      <c r="D334" s="154" t="s">
        <v>2130</v>
      </c>
      <c r="E334" s="154" t="s">
        <v>1986</v>
      </c>
      <c r="F334" s="154" t="s">
        <v>2074</v>
      </c>
      <c r="G334" s="154" t="s">
        <v>2131</v>
      </c>
      <c r="H334" s="155" t="s">
        <v>2132</v>
      </c>
      <c r="I334" s="146" t="str">
        <f>HYPERLINK("https://www.youtube.com/watch?v=bJb4n19sFrs", "https://www.youtube.com/watch?v=bJb4n19sFrs")</f>
        <v>https://www.youtube.com/watch?v=bJb4n19sFrs</v>
      </c>
      <c r="J334" s="155" t="s">
        <v>2133</v>
      </c>
      <c r="K334" s="208" t="s">
        <v>2134</v>
      </c>
      <c r="L334" s="157">
        <v>0.0032060185185185186</v>
      </c>
      <c r="M334" s="232" t="s">
        <v>2135</v>
      </c>
      <c r="N334" s="159" t="s">
        <v>76</v>
      </c>
      <c r="O334" s="151" t="s">
        <v>237</v>
      </c>
      <c r="P334" s="151" t="s">
        <v>78</v>
      </c>
      <c r="Q334" s="151" t="s">
        <v>79</v>
      </c>
      <c r="R334" s="151"/>
      <c r="S334" s="151" t="s">
        <v>79</v>
      </c>
      <c r="T334" s="160"/>
      <c r="U334" s="161">
        <v>6132.0</v>
      </c>
    </row>
    <row r="335">
      <c r="A335" s="154">
        <v>335.0</v>
      </c>
      <c r="B335" s="154" t="s">
        <v>1983</v>
      </c>
      <c r="C335" s="154" t="s">
        <v>2072</v>
      </c>
      <c r="D335" s="154" t="s">
        <v>2136</v>
      </c>
      <c r="E335" s="154" t="s">
        <v>1986</v>
      </c>
      <c r="F335" s="154" t="s">
        <v>2074</v>
      </c>
      <c r="G335" s="154" t="s">
        <v>2137</v>
      </c>
      <c r="H335" s="155" t="s">
        <v>2138</v>
      </c>
      <c r="I335" s="146" t="str">
        <f>HYPERLINK("https://www.youtube.com/watch?v=-YYTUTrxl28", "https://www.youtube.com/watch?v=-YYTUTrxl28")</f>
        <v>https://www.youtube.com/watch?v=-YYTUTrxl28</v>
      </c>
      <c r="J335" s="155" t="s">
        <v>2139</v>
      </c>
      <c r="K335" s="208" t="s">
        <v>2140</v>
      </c>
      <c r="L335" s="157">
        <v>0.0027199074074074074</v>
      </c>
      <c r="M335" s="232" t="s">
        <v>2141</v>
      </c>
      <c r="N335" s="159" t="s">
        <v>76</v>
      </c>
      <c r="O335" s="151" t="s">
        <v>237</v>
      </c>
      <c r="P335" s="151" t="s">
        <v>78</v>
      </c>
      <c r="Q335" s="151" t="s">
        <v>79</v>
      </c>
      <c r="R335" s="151"/>
      <c r="S335" s="151" t="s">
        <v>79</v>
      </c>
      <c r="T335" s="160"/>
      <c r="U335" s="161">
        <v>6133.0</v>
      </c>
    </row>
    <row r="336">
      <c r="A336" s="154">
        <v>336.0</v>
      </c>
      <c r="B336" s="154" t="s">
        <v>1983</v>
      </c>
      <c r="C336" s="154" t="s">
        <v>2072</v>
      </c>
      <c r="D336" s="154" t="s">
        <v>2142</v>
      </c>
      <c r="E336" s="154" t="s">
        <v>1986</v>
      </c>
      <c r="F336" s="154" t="s">
        <v>2074</v>
      </c>
      <c r="G336" s="154" t="s">
        <v>2143</v>
      </c>
      <c r="H336" s="247" t="s">
        <v>2144</v>
      </c>
      <c r="I336" s="146" t="str">
        <f>HYPERLINK("https://www.youtube.com/watch?v=dr4AoPMv_FA", "https://www.youtube.com/watch?v=dr4AoPMv_FA")</f>
        <v>https://www.youtube.com/watch?v=dr4AoPMv_FA</v>
      </c>
      <c r="J336" s="167" t="s">
        <v>2145</v>
      </c>
      <c r="K336" s="209" t="s">
        <v>2146</v>
      </c>
      <c r="L336" s="169">
        <v>0.00400462962962963</v>
      </c>
      <c r="M336" s="246" t="s">
        <v>2147</v>
      </c>
      <c r="N336" s="170" t="s">
        <v>76</v>
      </c>
      <c r="O336" s="151" t="s">
        <v>237</v>
      </c>
      <c r="P336" s="154" t="s">
        <v>78</v>
      </c>
      <c r="Q336" s="151" t="s">
        <v>79</v>
      </c>
      <c r="R336" s="154"/>
      <c r="S336" s="151" t="s">
        <v>79</v>
      </c>
      <c r="T336" s="171"/>
      <c r="U336" s="161">
        <v>6135.0</v>
      </c>
    </row>
    <row r="337">
      <c r="A337" s="154">
        <v>337.0</v>
      </c>
      <c r="B337" s="154" t="s">
        <v>1983</v>
      </c>
      <c r="C337" s="154" t="s">
        <v>2072</v>
      </c>
      <c r="D337" s="154" t="s">
        <v>2148</v>
      </c>
      <c r="E337" s="154" t="s">
        <v>1986</v>
      </c>
      <c r="F337" s="154" t="s">
        <v>2074</v>
      </c>
      <c r="G337" s="154" t="s">
        <v>2149</v>
      </c>
      <c r="H337" s="185" t="s">
        <v>2150</v>
      </c>
      <c r="I337" s="146" t="str">
        <f>HYPERLINK("https://www.youtube.com/watch?v=-zStoqbumKU", "https://www.youtube.com/watch?v=-zStoqbumKU")</f>
        <v>https://www.youtube.com/watch?v=-zStoqbumKU</v>
      </c>
      <c r="J337" s="167" t="s">
        <v>2151</v>
      </c>
      <c r="K337" s="209" t="s">
        <v>2152</v>
      </c>
      <c r="L337" s="169">
        <v>0.004224537037037037</v>
      </c>
      <c r="M337" s="246" t="s">
        <v>2153</v>
      </c>
      <c r="N337" s="170" t="s">
        <v>76</v>
      </c>
      <c r="O337" s="151" t="s">
        <v>237</v>
      </c>
      <c r="P337" s="154" t="s">
        <v>78</v>
      </c>
      <c r="Q337" s="151" t="s">
        <v>79</v>
      </c>
      <c r="R337" s="154"/>
      <c r="S337" s="151" t="s">
        <v>79</v>
      </c>
      <c r="T337" s="160" t="s">
        <v>2065</v>
      </c>
      <c r="U337" s="161">
        <v>6139.0</v>
      </c>
    </row>
    <row r="338">
      <c r="A338" s="172">
        <v>338.0</v>
      </c>
      <c r="B338" s="172" t="s">
        <v>1983</v>
      </c>
      <c r="C338" s="172" t="s">
        <v>2072</v>
      </c>
      <c r="D338" s="172" t="s">
        <v>2154</v>
      </c>
      <c r="E338" s="172" t="s">
        <v>1986</v>
      </c>
      <c r="F338" s="172" t="s">
        <v>2074</v>
      </c>
      <c r="G338" s="172" t="s">
        <v>2155</v>
      </c>
      <c r="H338" s="173" t="s">
        <v>2156</v>
      </c>
      <c r="I338" s="146" t="str">
        <f>HYPERLINK("https://www.youtube.com/watch?v=Cr3a5MBIEwo", "https://www.youtube.com/watch?v=Cr3a5MBIEwo")</f>
        <v>https://www.youtube.com/watch?v=Cr3a5MBIEwo</v>
      </c>
      <c r="J338" s="173" t="s">
        <v>2157</v>
      </c>
      <c r="K338" s="217" t="s">
        <v>2158</v>
      </c>
      <c r="L338" s="175">
        <v>0.0027430555555555554</v>
      </c>
      <c r="M338" s="234" t="s">
        <v>2159</v>
      </c>
      <c r="N338" s="177" t="s">
        <v>76</v>
      </c>
      <c r="O338" s="151" t="s">
        <v>237</v>
      </c>
      <c r="P338" s="151" t="s">
        <v>78</v>
      </c>
      <c r="Q338" s="151" t="s">
        <v>79</v>
      </c>
      <c r="R338" s="151"/>
      <c r="S338" s="151" t="s">
        <v>79</v>
      </c>
      <c r="T338" s="220"/>
      <c r="U338" s="180">
        <v>6142.0</v>
      </c>
    </row>
    <row r="339">
      <c r="A339" s="144">
        <v>339.0</v>
      </c>
      <c r="B339" s="144" t="s">
        <v>1983</v>
      </c>
      <c r="C339" s="144" t="s">
        <v>2160</v>
      </c>
      <c r="D339" s="144" t="s">
        <v>2161</v>
      </c>
      <c r="E339" s="144" t="s">
        <v>1986</v>
      </c>
      <c r="F339" s="144" t="s">
        <v>2162</v>
      </c>
      <c r="G339" s="144" t="s">
        <v>2163</v>
      </c>
      <c r="H339" s="145" t="s">
        <v>2164</v>
      </c>
      <c r="I339" s="146" t="str">
        <f>HYPERLINK("https://www.youtube.com/watch?v=Lvr2YsxG10o", "https://www.youtube.com/watch?v=Lvr2YsxG10o")</f>
        <v>https://www.youtube.com/watch?v=Lvr2YsxG10o</v>
      </c>
      <c r="J339" s="145" t="s">
        <v>2165</v>
      </c>
      <c r="K339" s="206" t="s">
        <v>2166</v>
      </c>
      <c r="L339" s="148">
        <v>0.0024421296296296296</v>
      </c>
      <c r="M339" s="245" t="s">
        <v>2167</v>
      </c>
      <c r="N339" s="150" t="s">
        <v>76</v>
      </c>
      <c r="O339" s="151" t="s">
        <v>237</v>
      </c>
      <c r="P339" s="151" t="s">
        <v>78</v>
      </c>
      <c r="Q339" s="151" t="s">
        <v>79</v>
      </c>
      <c r="R339" s="151"/>
      <c r="S339" s="151" t="s">
        <v>79</v>
      </c>
      <c r="T339" s="152"/>
      <c r="U339" s="153">
        <v>56724.0</v>
      </c>
    </row>
    <row r="340">
      <c r="A340" s="154">
        <v>340.0</v>
      </c>
      <c r="B340" s="154" t="s">
        <v>1983</v>
      </c>
      <c r="C340" s="154" t="s">
        <v>2160</v>
      </c>
      <c r="D340" s="154" t="s">
        <v>2168</v>
      </c>
      <c r="E340" s="154" t="s">
        <v>1986</v>
      </c>
      <c r="F340" s="154" t="s">
        <v>2162</v>
      </c>
      <c r="G340" s="154" t="s">
        <v>2169</v>
      </c>
      <c r="H340" s="185" t="s">
        <v>2170</v>
      </c>
      <c r="I340" s="146" t="str">
        <f>HYPERLINK("https://www.youtube.com/watch?v=MokI3Fi8jpc", "https://www.youtube.com/watch?v=MokI3Fi8jpc")</f>
        <v>https://www.youtube.com/watch?v=MokI3Fi8jpc</v>
      </c>
      <c r="J340" s="167" t="s">
        <v>2171</v>
      </c>
      <c r="K340" s="209" t="s">
        <v>2172</v>
      </c>
      <c r="L340" s="169">
        <v>0.0020717592592592593</v>
      </c>
      <c r="M340" s="246" t="s">
        <v>2173</v>
      </c>
      <c r="N340" s="170" t="s">
        <v>76</v>
      </c>
      <c r="O340" s="151" t="s">
        <v>237</v>
      </c>
      <c r="P340" s="154" t="s">
        <v>78</v>
      </c>
      <c r="Q340" s="151" t="s">
        <v>79</v>
      </c>
      <c r="R340" s="154"/>
      <c r="S340" s="151" t="s">
        <v>79</v>
      </c>
      <c r="T340" s="171"/>
      <c r="U340" s="161">
        <v>56725.0</v>
      </c>
    </row>
    <row r="341">
      <c r="A341" s="154">
        <v>341.0</v>
      </c>
      <c r="B341" s="154" t="s">
        <v>1983</v>
      </c>
      <c r="C341" s="154" t="s">
        <v>2160</v>
      </c>
      <c r="D341" s="154" t="s">
        <v>2174</v>
      </c>
      <c r="E341" s="154" t="s">
        <v>1986</v>
      </c>
      <c r="F341" s="154" t="s">
        <v>2162</v>
      </c>
      <c r="G341" s="154" t="s">
        <v>2175</v>
      </c>
      <c r="H341" s="155" t="s">
        <v>2176</v>
      </c>
      <c r="I341" s="146" t="str">
        <f t="shared" ref="I341:I342" si="3">HYPERLINK("https://www.youtube.com/watch?v=wwg052FC_Zw", "https://www.youtube.com/watch?v=wwg052FC_Zw")</f>
        <v>https://www.youtube.com/watch?v=wwg052FC_Zw</v>
      </c>
      <c r="J341" s="155" t="s">
        <v>2177</v>
      </c>
      <c r="K341" s="208" t="s">
        <v>2178</v>
      </c>
      <c r="L341" s="157">
        <v>0.004247685185185185</v>
      </c>
      <c r="M341" s="232" t="s">
        <v>2179</v>
      </c>
      <c r="N341" s="159" t="s">
        <v>76</v>
      </c>
      <c r="O341" s="151" t="s">
        <v>237</v>
      </c>
      <c r="P341" s="151" t="s">
        <v>78</v>
      </c>
      <c r="Q341" s="151" t="s">
        <v>79</v>
      </c>
      <c r="R341" s="151"/>
      <c r="S341" s="151" t="s">
        <v>79</v>
      </c>
      <c r="T341" s="160" t="s">
        <v>782</v>
      </c>
      <c r="U341" s="161">
        <v>56727.0</v>
      </c>
    </row>
    <row r="342">
      <c r="A342" s="154">
        <v>342.0</v>
      </c>
      <c r="B342" s="154" t="s">
        <v>1983</v>
      </c>
      <c r="C342" s="154" t="s">
        <v>2160</v>
      </c>
      <c r="D342" s="154" t="s">
        <v>2180</v>
      </c>
      <c r="E342" s="154" t="s">
        <v>1986</v>
      </c>
      <c r="F342" s="154" t="s">
        <v>2162</v>
      </c>
      <c r="G342" s="154" t="s">
        <v>2181</v>
      </c>
      <c r="H342" s="155" t="s">
        <v>2176</v>
      </c>
      <c r="I342" s="146" t="str">
        <f t="shared" si="3"/>
        <v>https://www.youtube.com/watch?v=wwg052FC_Zw</v>
      </c>
      <c r="J342" s="155" t="s">
        <v>2182</v>
      </c>
      <c r="K342" s="208" t="s">
        <v>2183</v>
      </c>
      <c r="L342" s="157">
        <v>0.003993055555555555</v>
      </c>
      <c r="M342" s="232" t="s">
        <v>2184</v>
      </c>
      <c r="N342" s="159" t="s">
        <v>76</v>
      </c>
      <c r="O342" s="151" t="s">
        <v>237</v>
      </c>
      <c r="P342" s="151" t="s">
        <v>78</v>
      </c>
      <c r="Q342" s="151" t="s">
        <v>79</v>
      </c>
      <c r="R342" s="151"/>
      <c r="S342" s="151" t="s">
        <v>79</v>
      </c>
      <c r="T342" s="160"/>
      <c r="U342" s="161">
        <v>56729.0</v>
      </c>
    </row>
    <row r="343">
      <c r="A343" s="154">
        <v>343.0</v>
      </c>
      <c r="B343" s="154" t="s">
        <v>1983</v>
      </c>
      <c r="C343" s="154" t="s">
        <v>2160</v>
      </c>
      <c r="D343" s="154" t="s">
        <v>2185</v>
      </c>
      <c r="E343" s="154" t="s">
        <v>1986</v>
      </c>
      <c r="F343" s="154" t="s">
        <v>2162</v>
      </c>
      <c r="G343" s="154" t="s">
        <v>2186</v>
      </c>
      <c r="H343" s="155" t="s">
        <v>2187</v>
      </c>
      <c r="I343" s="146" t="str">
        <f>HYPERLINK("https://www.youtube.com/watch?v=-gB1y-PMWfs", "https://www.youtube.com/watch?v=-gB1y-PMWfs")</f>
        <v>https://www.youtube.com/watch?v=-gB1y-PMWfs</v>
      </c>
      <c r="J343" s="155" t="s">
        <v>2188</v>
      </c>
      <c r="K343" s="208" t="s">
        <v>2189</v>
      </c>
      <c r="L343" s="157">
        <v>0.0019097222222222222</v>
      </c>
      <c r="M343" s="232" t="s">
        <v>2190</v>
      </c>
      <c r="N343" s="159" t="s">
        <v>76</v>
      </c>
      <c r="O343" s="151" t="s">
        <v>237</v>
      </c>
      <c r="P343" s="151" t="s">
        <v>78</v>
      </c>
      <c r="Q343" s="151" t="s">
        <v>79</v>
      </c>
      <c r="R343" s="151"/>
      <c r="S343" s="151" t="s">
        <v>79</v>
      </c>
      <c r="T343" s="160"/>
      <c r="U343" s="161">
        <v>56731.0</v>
      </c>
    </row>
    <row r="344">
      <c r="A344" s="154">
        <v>344.0</v>
      </c>
      <c r="B344" s="154" t="s">
        <v>1983</v>
      </c>
      <c r="C344" s="154" t="s">
        <v>2160</v>
      </c>
      <c r="D344" s="154" t="s">
        <v>2191</v>
      </c>
      <c r="E344" s="154" t="s">
        <v>1986</v>
      </c>
      <c r="F344" s="154" t="s">
        <v>2162</v>
      </c>
      <c r="G344" s="154" t="s">
        <v>2192</v>
      </c>
      <c r="H344" s="247" t="s">
        <v>2193</v>
      </c>
      <c r="I344" s="146" t="str">
        <f>HYPERLINK("https://www.youtube.com/watch?v=5z568fLBQyQ", "https://www.youtube.com/watch?v=5z568fLBQyQ")</f>
        <v>https://www.youtube.com/watch?v=5z568fLBQyQ</v>
      </c>
      <c r="J344" s="167" t="s">
        <v>2194</v>
      </c>
      <c r="K344" s="209" t="s">
        <v>2195</v>
      </c>
      <c r="L344" s="169">
        <v>0.0016782407407407408</v>
      </c>
      <c r="M344" s="251" t="s">
        <v>2196</v>
      </c>
      <c r="N344" s="170" t="s">
        <v>76</v>
      </c>
      <c r="O344" s="151" t="s">
        <v>237</v>
      </c>
      <c r="P344" s="154" t="s">
        <v>78</v>
      </c>
      <c r="Q344" s="151" t="s">
        <v>79</v>
      </c>
      <c r="R344" s="154"/>
      <c r="S344" s="151" t="s">
        <v>79</v>
      </c>
      <c r="T344" s="171"/>
      <c r="U344" s="161">
        <v>56735.0</v>
      </c>
    </row>
    <row r="345">
      <c r="A345" s="154">
        <v>345.0</v>
      </c>
      <c r="B345" s="154" t="s">
        <v>1983</v>
      </c>
      <c r="C345" s="154" t="s">
        <v>2160</v>
      </c>
      <c r="D345" s="154" t="s">
        <v>2197</v>
      </c>
      <c r="E345" s="154" t="s">
        <v>1986</v>
      </c>
      <c r="F345" s="154" t="s">
        <v>2162</v>
      </c>
      <c r="G345" s="154" t="s">
        <v>2198</v>
      </c>
      <c r="H345" s="247" t="s">
        <v>2199</v>
      </c>
      <c r="I345" s="146" t="str">
        <f>HYPERLINK("https://www.youtube.com/watch?v=3_caioiRu5I", "https://www.youtube.com/watch?v=3_caioiRu5I")</f>
        <v>https://www.youtube.com/watch?v=3_caioiRu5I</v>
      </c>
      <c r="J345" s="167" t="s">
        <v>2200</v>
      </c>
      <c r="K345" s="209" t="s">
        <v>2201</v>
      </c>
      <c r="L345" s="169">
        <v>0.0024421296296296296</v>
      </c>
      <c r="M345" s="251" t="s">
        <v>2202</v>
      </c>
      <c r="N345" s="170" t="s">
        <v>76</v>
      </c>
      <c r="O345" s="151" t="s">
        <v>237</v>
      </c>
      <c r="P345" s="154" t="s">
        <v>78</v>
      </c>
      <c r="Q345" s="151" t="s">
        <v>79</v>
      </c>
      <c r="R345" s="154"/>
      <c r="S345" s="151" t="s">
        <v>79</v>
      </c>
      <c r="T345" s="171"/>
      <c r="U345" s="161">
        <v>56736.0</v>
      </c>
    </row>
    <row r="346">
      <c r="A346" s="154">
        <v>346.0</v>
      </c>
      <c r="B346" s="154" t="s">
        <v>1983</v>
      </c>
      <c r="C346" s="154" t="s">
        <v>2160</v>
      </c>
      <c r="D346" s="154" t="s">
        <v>2203</v>
      </c>
      <c r="E346" s="154" t="s">
        <v>1986</v>
      </c>
      <c r="F346" s="154" t="s">
        <v>2162</v>
      </c>
      <c r="G346" s="154" t="s">
        <v>2204</v>
      </c>
      <c r="H346" s="247" t="s">
        <v>2205</v>
      </c>
      <c r="I346" s="146" t="str">
        <f>HYPERLINK("https://www.youtube.com/watch?v=MkpbtCRwcCE", "https://www.youtube.com/watch?v=MkpbtCRwcCE")</f>
        <v>https://www.youtube.com/watch?v=MkpbtCRwcCE</v>
      </c>
      <c r="J346" s="167" t="s">
        <v>2206</v>
      </c>
      <c r="K346" s="209" t="s">
        <v>2207</v>
      </c>
      <c r="L346" s="169">
        <v>0.0018171296296296297</v>
      </c>
      <c r="M346" s="246" t="s">
        <v>2208</v>
      </c>
      <c r="N346" s="170" t="s">
        <v>76</v>
      </c>
      <c r="O346" s="151" t="s">
        <v>237</v>
      </c>
      <c r="P346" s="154" t="s">
        <v>78</v>
      </c>
      <c r="Q346" s="151" t="s">
        <v>79</v>
      </c>
      <c r="R346" s="154"/>
      <c r="S346" s="151" t="s">
        <v>79</v>
      </c>
      <c r="T346" s="171"/>
      <c r="U346" s="161">
        <v>56738.0</v>
      </c>
    </row>
    <row r="347">
      <c r="A347" s="154">
        <v>347.0</v>
      </c>
      <c r="B347" s="154" t="s">
        <v>1983</v>
      </c>
      <c r="C347" s="154" t="s">
        <v>2160</v>
      </c>
      <c r="D347" s="154" t="s">
        <v>2209</v>
      </c>
      <c r="E347" s="154" t="s">
        <v>1986</v>
      </c>
      <c r="F347" s="154" t="s">
        <v>2162</v>
      </c>
      <c r="G347" s="154" t="s">
        <v>2210</v>
      </c>
      <c r="H347" s="185" t="s">
        <v>2211</v>
      </c>
      <c r="I347" s="146" t="str">
        <f>HYPERLINK("https://www.youtube.com/watch?v=T4JKO0OGjpQ", "https://www.youtube.com/watch?v=T4JKO0OGjpQ")</f>
        <v>https://www.youtube.com/watch?v=T4JKO0OGjpQ</v>
      </c>
      <c r="J347" s="167" t="s">
        <v>2212</v>
      </c>
      <c r="K347" s="209" t="s">
        <v>2213</v>
      </c>
      <c r="L347" s="169">
        <v>0.002210648148148148</v>
      </c>
      <c r="M347" s="246" t="s">
        <v>2214</v>
      </c>
      <c r="N347" s="170" t="s">
        <v>76</v>
      </c>
      <c r="O347" s="151" t="s">
        <v>237</v>
      </c>
      <c r="P347" s="154" t="s">
        <v>78</v>
      </c>
      <c r="Q347" s="151" t="s">
        <v>79</v>
      </c>
      <c r="R347" s="154"/>
      <c r="S347" s="151" t="s">
        <v>79</v>
      </c>
      <c r="T347" s="171"/>
      <c r="U347" s="161">
        <v>56739.0</v>
      </c>
    </row>
    <row r="348">
      <c r="A348" s="154">
        <v>348.0</v>
      </c>
      <c r="B348" s="154" t="s">
        <v>1983</v>
      </c>
      <c r="C348" s="154" t="s">
        <v>2160</v>
      </c>
      <c r="D348" s="154" t="s">
        <v>2215</v>
      </c>
      <c r="E348" s="154" t="s">
        <v>1986</v>
      </c>
      <c r="F348" s="154" t="s">
        <v>2162</v>
      </c>
      <c r="G348" s="154" t="s">
        <v>2216</v>
      </c>
      <c r="H348" s="155" t="s">
        <v>2217</v>
      </c>
      <c r="I348" s="146" t="str">
        <f>HYPERLINK("https://www.youtube.com/watch?v=FaDtge_vkbg", "https://www.youtube.com/watch?v=FaDtge_vkbg")</f>
        <v>https://www.youtube.com/watch?v=FaDtge_vkbg</v>
      </c>
      <c r="J348" s="155" t="s">
        <v>2218</v>
      </c>
      <c r="K348" s="208" t="s">
        <v>2219</v>
      </c>
      <c r="L348" s="157">
        <v>0.0025578703703703705</v>
      </c>
      <c r="M348" s="252" t="s">
        <v>2220</v>
      </c>
      <c r="N348" s="159" t="s">
        <v>76</v>
      </c>
      <c r="O348" s="151" t="s">
        <v>237</v>
      </c>
      <c r="P348" s="151" t="s">
        <v>78</v>
      </c>
      <c r="Q348" s="151" t="s">
        <v>79</v>
      </c>
      <c r="R348" s="151"/>
      <c r="S348" s="151" t="s">
        <v>79</v>
      </c>
      <c r="T348" s="160"/>
      <c r="U348" s="161">
        <v>56743.0</v>
      </c>
    </row>
    <row r="349">
      <c r="A349" s="154">
        <v>349.0</v>
      </c>
      <c r="B349" s="154" t="s">
        <v>1983</v>
      </c>
      <c r="C349" s="154" t="s">
        <v>2160</v>
      </c>
      <c r="D349" s="154" t="s">
        <v>2221</v>
      </c>
      <c r="E349" s="154" t="s">
        <v>1986</v>
      </c>
      <c r="F349" s="154" t="s">
        <v>2162</v>
      </c>
      <c r="G349" s="154" t="s">
        <v>2222</v>
      </c>
      <c r="H349" s="185" t="s">
        <v>2223</v>
      </c>
      <c r="I349" s="146" t="str">
        <f t="shared" ref="I349:I350" si="4">HYPERLINK("https://www.youtube.com/watch?v=-lUEWEEpmIo", "https://www.youtube.com/watch?v=-lUEWEEpmIo")</f>
        <v>https://www.youtube.com/watch?v=-lUEWEEpmIo</v>
      </c>
      <c r="J349" s="167" t="s">
        <v>2224</v>
      </c>
      <c r="K349" s="209" t="s">
        <v>2225</v>
      </c>
      <c r="L349" s="169">
        <v>0.003715277777777778</v>
      </c>
      <c r="M349" s="253" t="s">
        <v>2226</v>
      </c>
      <c r="N349" s="170" t="s">
        <v>76</v>
      </c>
      <c r="O349" s="151" t="s">
        <v>237</v>
      </c>
      <c r="P349" s="154" t="s">
        <v>78</v>
      </c>
      <c r="Q349" s="151" t="s">
        <v>79</v>
      </c>
      <c r="R349" s="154"/>
      <c r="S349" s="151" t="s">
        <v>79</v>
      </c>
      <c r="T349" s="171"/>
      <c r="U349" s="161">
        <v>56744.0</v>
      </c>
    </row>
    <row r="350">
      <c r="A350" s="154">
        <v>350.0</v>
      </c>
      <c r="B350" s="154" t="s">
        <v>1983</v>
      </c>
      <c r="C350" s="154" t="s">
        <v>2160</v>
      </c>
      <c r="D350" s="154" t="s">
        <v>2227</v>
      </c>
      <c r="E350" s="154" t="s">
        <v>1986</v>
      </c>
      <c r="F350" s="154" t="s">
        <v>2162</v>
      </c>
      <c r="G350" s="154" t="s">
        <v>2228</v>
      </c>
      <c r="H350" s="155" t="s">
        <v>2223</v>
      </c>
      <c r="I350" s="146" t="str">
        <f t="shared" si="4"/>
        <v>https://www.youtube.com/watch?v=-lUEWEEpmIo</v>
      </c>
      <c r="J350" s="155" t="s">
        <v>2229</v>
      </c>
      <c r="K350" s="208" t="s">
        <v>2230</v>
      </c>
      <c r="L350" s="157">
        <v>0.0034837962962962965</v>
      </c>
      <c r="M350" s="233" t="s">
        <v>2231</v>
      </c>
      <c r="N350" s="159" t="s">
        <v>76</v>
      </c>
      <c r="O350" s="151" t="s">
        <v>237</v>
      </c>
      <c r="P350" s="151" t="s">
        <v>78</v>
      </c>
      <c r="Q350" s="151" t="s">
        <v>79</v>
      </c>
      <c r="R350" s="151"/>
      <c r="S350" s="151" t="s">
        <v>79</v>
      </c>
      <c r="T350" s="160" t="s">
        <v>782</v>
      </c>
      <c r="U350" s="161">
        <v>56745.0</v>
      </c>
    </row>
    <row r="351">
      <c r="A351" s="154">
        <v>351.0</v>
      </c>
      <c r="B351" s="154" t="s">
        <v>1983</v>
      </c>
      <c r="C351" s="154" t="s">
        <v>2160</v>
      </c>
      <c r="D351" s="154" t="s">
        <v>2232</v>
      </c>
      <c r="E351" s="154" t="s">
        <v>1986</v>
      </c>
      <c r="F351" s="154" t="s">
        <v>2162</v>
      </c>
      <c r="G351" s="154" t="s">
        <v>2233</v>
      </c>
      <c r="H351" s="155" t="s">
        <v>2234</v>
      </c>
      <c r="I351" s="146" t="str">
        <f>HYPERLINK("https://www.youtube.com/watch?v=TvSKeTFsaj4", "https://www.youtube.com/watch?v=TvSKeTFsaj4")</f>
        <v>https://www.youtube.com/watch?v=TvSKeTFsaj4</v>
      </c>
      <c r="J351" s="155" t="s">
        <v>2235</v>
      </c>
      <c r="K351" s="208" t="s">
        <v>2236</v>
      </c>
      <c r="L351" s="157">
        <v>0.0035069444444444445</v>
      </c>
      <c r="M351" s="232" t="s">
        <v>2237</v>
      </c>
      <c r="N351" s="159" t="s">
        <v>76</v>
      </c>
      <c r="O351" s="151" t="s">
        <v>237</v>
      </c>
      <c r="P351" s="151" t="s">
        <v>78</v>
      </c>
      <c r="Q351" s="151" t="s">
        <v>79</v>
      </c>
      <c r="R351" s="151"/>
      <c r="S351" s="151" t="s">
        <v>79</v>
      </c>
      <c r="T351" s="160"/>
      <c r="U351" s="161">
        <v>56746.0</v>
      </c>
    </row>
    <row r="352">
      <c r="A352" s="172">
        <v>352.0</v>
      </c>
      <c r="B352" s="172" t="s">
        <v>1983</v>
      </c>
      <c r="C352" s="172" t="s">
        <v>2160</v>
      </c>
      <c r="D352" s="172" t="s">
        <v>2238</v>
      </c>
      <c r="E352" s="172" t="s">
        <v>1986</v>
      </c>
      <c r="F352" s="172" t="s">
        <v>2162</v>
      </c>
      <c r="G352" s="172" t="s">
        <v>2239</v>
      </c>
      <c r="H352" s="254" t="s">
        <v>2240</v>
      </c>
      <c r="I352" s="146" t="str">
        <f>HYPERLINK("https://www.youtube.com/watch?v=AjYil74WrVo", "https://www.youtube.com/watch?v=AjYil74WrVo")</f>
        <v>https://www.youtube.com/watch?v=AjYil74WrVo</v>
      </c>
      <c r="J352" s="201" t="s">
        <v>2241</v>
      </c>
      <c r="K352" s="210" t="s">
        <v>2242</v>
      </c>
      <c r="L352" s="203">
        <v>0.0028587962962962963</v>
      </c>
      <c r="M352" s="255" t="s">
        <v>2243</v>
      </c>
      <c r="N352" s="250" t="s">
        <v>76</v>
      </c>
      <c r="O352" s="151" t="s">
        <v>237</v>
      </c>
      <c r="P352" s="154" t="s">
        <v>78</v>
      </c>
      <c r="Q352" s="151" t="s">
        <v>79</v>
      </c>
      <c r="R352" s="154"/>
      <c r="S352" s="151" t="s">
        <v>79</v>
      </c>
      <c r="T352" s="228"/>
      <c r="U352" s="216">
        <v>56749.0</v>
      </c>
    </row>
    <row r="353">
      <c r="A353" s="144">
        <v>353.0</v>
      </c>
      <c r="B353" s="256" t="s">
        <v>2244</v>
      </c>
      <c r="C353" s="144" t="s">
        <v>2245</v>
      </c>
      <c r="D353" s="144" t="s">
        <v>2246</v>
      </c>
      <c r="E353" s="144" t="s">
        <v>2247</v>
      </c>
      <c r="F353" s="144" t="s">
        <v>2248</v>
      </c>
      <c r="G353" s="144" t="s">
        <v>2249</v>
      </c>
      <c r="H353" s="145" t="s">
        <v>2250</v>
      </c>
      <c r="I353" s="146" t="str">
        <f>HYPERLINK("https://www.youtube.com/watch?v=uikYPJw0tnE", "https://www.youtube.com/watch?v=uikYPJw0tnE")</f>
        <v>https://www.youtube.com/watch?v=uikYPJw0tnE</v>
      </c>
      <c r="J353" s="145" t="s">
        <v>2251</v>
      </c>
      <c r="K353" s="206" t="s">
        <v>2252</v>
      </c>
      <c r="L353" s="148">
        <v>0.001724537037037037</v>
      </c>
      <c r="M353" s="245" t="s">
        <v>2253</v>
      </c>
      <c r="N353" s="150" t="s">
        <v>76</v>
      </c>
      <c r="O353" s="151" t="s">
        <v>237</v>
      </c>
      <c r="P353" s="151" t="s">
        <v>78</v>
      </c>
      <c r="Q353" s="151" t="s">
        <v>79</v>
      </c>
      <c r="R353" s="151"/>
      <c r="S353" s="151" t="s">
        <v>79</v>
      </c>
      <c r="T353" s="152"/>
      <c r="U353" s="153">
        <v>8095.0</v>
      </c>
    </row>
    <row r="354">
      <c r="A354" s="154">
        <v>354.0</v>
      </c>
      <c r="B354" s="257" t="s">
        <v>2244</v>
      </c>
      <c r="C354" s="154" t="s">
        <v>2245</v>
      </c>
      <c r="D354" s="154" t="s">
        <v>2254</v>
      </c>
      <c r="E354" s="154" t="s">
        <v>2247</v>
      </c>
      <c r="F354" s="154" t="s">
        <v>2248</v>
      </c>
      <c r="G354" s="154" t="s">
        <v>2255</v>
      </c>
      <c r="H354" s="247" t="s">
        <v>2256</v>
      </c>
      <c r="I354" s="146" t="str">
        <f>HYPERLINK("https://www.youtube.com/watch?v=ayRpoJgph0E", "https://www.youtube.com/watch?v=ayRpoJgph0E")</f>
        <v>https://www.youtube.com/watch?v=ayRpoJgph0E</v>
      </c>
      <c r="J354" s="167" t="s">
        <v>2257</v>
      </c>
      <c r="K354" s="209" t="s">
        <v>2258</v>
      </c>
      <c r="L354" s="169">
        <v>0.002627314814814815</v>
      </c>
      <c r="M354" s="246" t="s">
        <v>2259</v>
      </c>
      <c r="N354" s="170" t="s">
        <v>76</v>
      </c>
      <c r="O354" s="151" t="s">
        <v>237</v>
      </c>
      <c r="P354" s="154" t="s">
        <v>78</v>
      </c>
      <c r="Q354" s="151" t="s">
        <v>79</v>
      </c>
      <c r="R354" s="154"/>
      <c r="S354" s="151" t="s">
        <v>79</v>
      </c>
      <c r="T354" s="171"/>
      <c r="U354" s="161">
        <v>56678.0</v>
      </c>
    </row>
    <row r="355">
      <c r="A355" s="154">
        <v>355.0</v>
      </c>
      <c r="B355" s="257" t="s">
        <v>2244</v>
      </c>
      <c r="C355" s="154" t="s">
        <v>2245</v>
      </c>
      <c r="D355" s="154" t="s">
        <v>2260</v>
      </c>
      <c r="E355" s="154" t="s">
        <v>2247</v>
      </c>
      <c r="F355" s="154" t="s">
        <v>2248</v>
      </c>
      <c r="G355" s="154" t="s">
        <v>2261</v>
      </c>
      <c r="H355" s="258" t="s">
        <v>2262</v>
      </c>
      <c r="I355" s="146" t="str">
        <f>HYPERLINK("https://www.youtube.com/watch?v=HXg_a9oJ5nA", "https://www.youtube.com/watch?v=HXg_a9oJ5nA")</f>
        <v>https://www.youtube.com/watch?v=HXg_a9oJ5nA</v>
      </c>
      <c r="J355" s="167" t="s">
        <v>2263</v>
      </c>
      <c r="K355" s="209" t="s">
        <v>2264</v>
      </c>
      <c r="L355" s="169">
        <v>0.004826388888888889</v>
      </c>
      <c r="M355" s="246" t="s">
        <v>2265</v>
      </c>
      <c r="N355" s="170" t="s">
        <v>76</v>
      </c>
      <c r="O355" s="151" t="s">
        <v>237</v>
      </c>
      <c r="P355" s="154" t="s">
        <v>78</v>
      </c>
      <c r="Q355" s="151" t="s">
        <v>79</v>
      </c>
      <c r="R355" s="154"/>
      <c r="S355" s="151" t="s">
        <v>79</v>
      </c>
      <c r="T355" s="171"/>
      <c r="U355" s="161">
        <v>56679.0</v>
      </c>
    </row>
    <row r="356">
      <c r="A356" s="154">
        <v>356.0</v>
      </c>
      <c r="B356" s="257" t="s">
        <v>2244</v>
      </c>
      <c r="C356" s="154" t="s">
        <v>2245</v>
      </c>
      <c r="D356" s="154" t="s">
        <v>2266</v>
      </c>
      <c r="E356" s="154" t="s">
        <v>2247</v>
      </c>
      <c r="F356" s="154" t="s">
        <v>2248</v>
      </c>
      <c r="G356" s="154" t="s">
        <v>2267</v>
      </c>
      <c r="H356" s="185" t="s">
        <v>2268</v>
      </c>
      <c r="I356" s="146" t="str">
        <f>HYPERLINK("https://www.youtube.com/watch?v=Muba9-W2FOQ", "https://www.youtube.com/watch?v=Muba9-W2FOQ")</f>
        <v>https://www.youtube.com/watch?v=Muba9-W2FOQ</v>
      </c>
      <c r="J356" s="167" t="s">
        <v>2269</v>
      </c>
      <c r="K356" s="209" t="s">
        <v>2270</v>
      </c>
      <c r="L356" s="169">
        <v>0.0028356481481481483</v>
      </c>
      <c r="M356" s="246" t="s">
        <v>2271</v>
      </c>
      <c r="N356" s="170" t="s">
        <v>76</v>
      </c>
      <c r="O356" s="151" t="s">
        <v>237</v>
      </c>
      <c r="P356" s="154" t="s">
        <v>78</v>
      </c>
      <c r="Q356" s="151" t="s">
        <v>79</v>
      </c>
      <c r="R356" s="154"/>
      <c r="S356" s="151" t="s">
        <v>79</v>
      </c>
      <c r="T356" s="171"/>
      <c r="U356" s="161">
        <v>56680.0</v>
      </c>
    </row>
    <row r="357">
      <c r="A357" s="154">
        <v>357.0</v>
      </c>
      <c r="B357" s="257" t="s">
        <v>2244</v>
      </c>
      <c r="C357" s="154" t="s">
        <v>2245</v>
      </c>
      <c r="D357" s="154" t="s">
        <v>2272</v>
      </c>
      <c r="E357" s="154" t="s">
        <v>2247</v>
      </c>
      <c r="F357" s="154" t="s">
        <v>2248</v>
      </c>
      <c r="G357" s="154" t="s">
        <v>2273</v>
      </c>
      <c r="H357" s="185" t="s">
        <v>2274</v>
      </c>
      <c r="I357" s="146" t="str">
        <f>HYPERLINK("https://www.youtube.com/watch?v=mqsIJucBn6c", "https://www.youtube.com/watch?v=mqsIJucBn6c")</f>
        <v>https://www.youtube.com/watch?v=mqsIJucBn6c</v>
      </c>
      <c r="J357" s="167" t="s">
        <v>2275</v>
      </c>
      <c r="K357" s="209" t="s">
        <v>2276</v>
      </c>
      <c r="L357" s="169">
        <v>0.002928240740740741</v>
      </c>
      <c r="M357" s="246" t="s">
        <v>2277</v>
      </c>
      <c r="N357" s="170" t="s">
        <v>76</v>
      </c>
      <c r="O357" s="151" t="s">
        <v>237</v>
      </c>
      <c r="P357" s="154" t="s">
        <v>78</v>
      </c>
      <c r="Q357" s="151" t="s">
        <v>79</v>
      </c>
      <c r="R357" s="154"/>
      <c r="S357" s="151" t="s">
        <v>79</v>
      </c>
      <c r="T357" s="171" t="s">
        <v>782</v>
      </c>
      <c r="U357" s="161">
        <v>56681.0</v>
      </c>
    </row>
    <row r="358">
      <c r="A358" s="154">
        <v>358.0</v>
      </c>
      <c r="B358" s="154" t="s">
        <v>2244</v>
      </c>
      <c r="C358" s="154" t="s">
        <v>2245</v>
      </c>
      <c r="D358" s="154" t="s">
        <v>2278</v>
      </c>
      <c r="E358" s="154" t="s">
        <v>2247</v>
      </c>
      <c r="F358" s="154" t="s">
        <v>2248</v>
      </c>
      <c r="G358" s="154" t="s">
        <v>2279</v>
      </c>
      <c r="H358" s="155" t="s">
        <v>2280</v>
      </c>
      <c r="I358" s="146" t="str">
        <f>HYPERLINK("https://www.youtube.com/watch?v=iieY7mgGzzY", "https://www.youtube.com/watch?v=iieY7mgGzzY")</f>
        <v>https://www.youtube.com/watch?v=iieY7mgGzzY</v>
      </c>
      <c r="J358" s="155" t="s">
        <v>2281</v>
      </c>
      <c r="K358" s="208" t="s">
        <v>2282</v>
      </c>
      <c r="L358" s="157">
        <v>0.0036226851851851854</v>
      </c>
      <c r="M358" s="232" t="s">
        <v>2283</v>
      </c>
      <c r="N358" s="159" t="s">
        <v>76</v>
      </c>
      <c r="O358" s="151" t="s">
        <v>237</v>
      </c>
      <c r="P358" s="151" t="s">
        <v>78</v>
      </c>
      <c r="Q358" s="151" t="s">
        <v>79</v>
      </c>
      <c r="R358" s="151"/>
      <c r="S358" s="151" t="s">
        <v>79</v>
      </c>
      <c r="T358" s="160"/>
      <c r="U358" s="161">
        <v>2714.0</v>
      </c>
    </row>
    <row r="359">
      <c r="A359" s="154">
        <v>359.0</v>
      </c>
      <c r="B359" s="257" t="s">
        <v>2244</v>
      </c>
      <c r="C359" s="154" t="s">
        <v>2245</v>
      </c>
      <c r="D359" s="154" t="s">
        <v>2284</v>
      </c>
      <c r="E359" s="154" t="s">
        <v>2247</v>
      </c>
      <c r="F359" s="154" t="s">
        <v>2248</v>
      </c>
      <c r="G359" s="154" t="s">
        <v>2285</v>
      </c>
      <c r="H359" s="185" t="s">
        <v>2286</v>
      </c>
      <c r="I359" s="146" t="str">
        <f>HYPERLINK("https://www.youtube.com/watch?v=uBKPXN_X-ng", "https://www.youtube.com/watch?v=uBKPXN_X-ng")</f>
        <v>https://www.youtube.com/watch?v=uBKPXN_X-ng</v>
      </c>
      <c r="J359" s="167" t="s">
        <v>2287</v>
      </c>
      <c r="K359" s="209" t="s">
        <v>2288</v>
      </c>
      <c r="L359" s="169">
        <v>0.005011574074074074</v>
      </c>
      <c r="M359" s="253" t="s">
        <v>2289</v>
      </c>
      <c r="N359" s="170" t="s">
        <v>76</v>
      </c>
      <c r="O359" s="151" t="s">
        <v>237</v>
      </c>
      <c r="P359" s="154" t="s">
        <v>78</v>
      </c>
      <c r="Q359" s="151" t="s">
        <v>79</v>
      </c>
      <c r="R359" s="154"/>
      <c r="S359" s="151" t="s">
        <v>79</v>
      </c>
      <c r="T359" s="171"/>
      <c r="U359" s="161">
        <v>6025.0</v>
      </c>
    </row>
    <row r="360">
      <c r="A360" s="154">
        <v>360.0</v>
      </c>
      <c r="B360" s="259" t="s">
        <v>2244</v>
      </c>
      <c r="C360" s="154" t="s">
        <v>2245</v>
      </c>
      <c r="D360" s="154" t="s">
        <v>2290</v>
      </c>
      <c r="E360" s="154" t="s">
        <v>2247</v>
      </c>
      <c r="F360" s="154" t="s">
        <v>2248</v>
      </c>
      <c r="G360" s="154" t="s">
        <v>2291</v>
      </c>
      <c r="H360" s="155" t="s">
        <v>2292</v>
      </c>
      <c r="I360" s="146" t="str">
        <f>HYPERLINK("https://www.youtube.com/watch?v=Bvm5a_3MRyk", "https://www.youtube.com/watch?v=Bvm5a_3MRyk")</f>
        <v>https://www.youtube.com/watch?v=Bvm5a_3MRyk</v>
      </c>
      <c r="J360" s="155" t="s">
        <v>2293</v>
      </c>
      <c r="K360" s="208" t="s">
        <v>2294</v>
      </c>
      <c r="L360" s="157">
        <v>0.0033912037037037036</v>
      </c>
      <c r="M360" s="232" t="s">
        <v>2295</v>
      </c>
      <c r="N360" s="159" t="s">
        <v>76</v>
      </c>
      <c r="O360" s="151" t="s">
        <v>237</v>
      </c>
      <c r="P360" s="151" t="s">
        <v>78</v>
      </c>
      <c r="Q360" s="151" t="s">
        <v>79</v>
      </c>
      <c r="R360" s="151"/>
      <c r="S360" s="151" t="s">
        <v>79</v>
      </c>
      <c r="T360" s="160"/>
      <c r="U360" s="161">
        <v>6144.0</v>
      </c>
    </row>
    <row r="361">
      <c r="A361" s="154">
        <v>361.0</v>
      </c>
      <c r="B361" s="259" t="s">
        <v>2244</v>
      </c>
      <c r="C361" s="154" t="s">
        <v>2245</v>
      </c>
      <c r="D361" s="154" t="s">
        <v>2296</v>
      </c>
      <c r="E361" s="154" t="s">
        <v>2247</v>
      </c>
      <c r="F361" s="154" t="s">
        <v>2248</v>
      </c>
      <c r="G361" s="154" t="s">
        <v>2297</v>
      </c>
      <c r="H361" s="155" t="s">
        <v>2298</v>
      </c>
      <c r="I361" s="146" t="str">
        <f>HYPERLINK("https://www.youtube.com/watch?v=59s_CQjTD6w", "https://www.youtube.com/watch?v=59s_CQjTD6w")</f>
        <v>https://www.youtube.com/watch?v=59s_CQjTD6w</v>
      </c>
      <c r="J361" s="155" t="s">
        <v>2299</v>
      </c>
      <c r="K361" s="208" t="s">
        <v>2300</v>
      </c>
      <c r="L361" s="157">
        <v>0.005497685185185185</v>
      </c>
      <c r="M361" s="232" t="s">
        <v>2301</v>
      </c>
      <c r="N361" s="159" t="s">
        <v>76</v>
      </c>
      <c r="O361" s="151" t="s">
        <v>237</v>
      </c>
      <c r="P361" s="151" t="s">
        <v>78</v>
      </c>
      <c r="Q361" s="151" t="s">
        <v>79</v>
      </c>
      <c r="R361" s="151"/>
      <c r="S361" s="151" t="s">
        <v>79</v>
      </c>
      <c r="T361" s="160"/>
      <c r="U361" s="161">
        <v>6145.0</v>
      </c>
    </row>
    <row r="362">
      <c r="A362" s="172">
        <v>362.0</v>
      </c>
      <c r="B362" s="260" t="s">
        <v>2244</v>
      </c>
      <c r="C362" s="172" t="s">
        <v>2245</v>
      </c>
      <c r="D362" s="172" t="s">
        <v>2302</v>
      </c>
      <c r="E362" s="172" t="s">
        <v>2247</v>
      </c>
      <c r="F362" s="172" t="s">
        <v>2248</v>
      </c>
      <c r="G362" s="172" t="s">
        <v>2303</v>
      </c>
      <c r="H362" s="173" t="s">
        <v>2304</v>
      </c>
      <c r="I362" s="146" t="str">
        <f>HYPERLINK("https://www.youtube.com/watch?v=O1R4H3Ca82E", "https://www.youtube.com/watch?v=O1R4H3Ca82E")</f>
        <v>https://www.youtube.com/watch?v=O1R4H3Ca82E</v>
      </c>
      <c r="J362" s="173" t="s">
        <v>2305</v>
      </c>
      <c r="K362" s="217" t="s">
        <v>2306</v>
      </c>
      <c r="L362" s="175">
        <v>0.003738425925925926</v>
      </c>
      <c r="M362" s="234" t="s">
        <v>2307</v>
      </c>
      <c r="N362" s="177" t="s">
        <v>76</v>
      </c>
      <c r="O362" s="151" t="s">
        <v>237</v>
      </c>
      <c r="P362" s="151" t="s">
        <v>78</v>
      </c>
      <c r="Q362" s="151" t="s">
        <v>79</v>
      </c>
      <c r="R362" s="151"/>
      <c r="S362" s="151" t="s">
        <v>79</v>
      </c>
      <c r="T362" s="220"/>
      <c r="U362" s="180">
        <v>6039.0</v>
      </c>
    </row>
    <row r="363">
      <c r="A363" s="144">
        <v>363.0</v>
      </c>
      <c r="B363" s="256" t="s">
        <v>2244</v>
      </c>
      <c r="C363" s="144" t="s">
        <v>2308</v>
      </c>
      <c r="D363" s="144" t="s">
        <v>2309</v>
      </c>
      <c r="E363" s="144" t="s">
        <v>2247</v>
      </c>
      <c r="F363" s="144" t="s">
        <v>2310</v>
      </c>
      <c r="G363" s="144" t="s">
        <v>2311</v>
      </c>
      <c r="H363" s="145" t="s">
        <v>2312</v>
      </c>
      <c r="I363" s="146" t="str">
        <f>HYPERLINK("https://www.youtube.com/watch?v=YA7ZrKcbteA", "https://www.youtube.com/watch?v=YA7ZrKcbteA")</f>
        <v>https://www.youtube.com/watch?v=YA7ZrKcbteA</v>
      </c>
      <c r="J363" s="145" t="s">
        <v>2313</v>
      </c>
      <c r="K363" s="206" t="s">
        <v>2314</v>
      </c>
      <c r="L363" s="148">
        <v>0.002511574074074074</v>
      </c>
      <c r="M363" s="245" t="s">
        <v>2315</v>
      </c>
      <c r="N363" s="150" t="s">
        <v>76</v>
      </c>
      <c r="O363" s="151" t="s">
        <v>237</v>
      </c>
      <c r="P363" s="151" t="s">
        <v>78</v>
      </c>
      <c r="Q363" s="151" t="s">
        <v>79</v>
      </c>
      <c r="R363" s="151"/>
      <c r="S363" s="151" t="s">
        <v>79</v>
      </c>
      <c r="T363" s="152"/>
      <c r="U363" s="153">
        <v>6041.0</v>
      </c>
    </row>
    <row r="364">
      <c r="A364" s="154">
        <v>364.0</v>
      </c>
      <c r="B364" s="259" t="s">
        <v>2244</v>
      </c>
      <c r="C364" s="154" t="s">
        <v>2308</v>
      </c>
      <c r="D364" s="154" t="s">
        <v>2316</v>
      </c>
      <c r="E364" s="154" t="s">
        <v>2247</v>
      </c>
      <c r="F364" s="154" t="s">
        <v>2310</v>
      </c>
      <c r="G364" s="154" t="s">
        <v>2317</v>
      </c>
      <c r="H364" s="155" t="s">
        <v>2318</v>
      </c>
      <c r="I364" s="146" t="str">
        <f>HYPERLINK("https://www.youtube.com/watch?v=JX_ZgrFf2j8", "https://www.youtube.com/watch?v=JX_ZgrFf2j8")</f>
        <v>https://www.youtube.com/watch?v=JX_ZgrFf2j8</v>
      </c>
      <c r="J364" s="155" t="s">
        <v>2319</v>
      </c>
      <c r="K364" s="208" t="s">
        <v>2320</v>
      </c>
      <c r="L364" s="157">
        <v>0.002905092592592593</v>
      </c>
      <c r="M364" s="232" t="s">
        <v>2321</v>
      </c>
      <c r="N364" s="159" t="s">
        <v>76</v>
      </c>
      <c r="O364" s="151" t="s">
        <v>237</v>
      </c>
      <c r="P364" s="151" t="s">
        <v>78</v>
      </c>
      <c r="Q364" s="151" t="s">
        <v>79</v>
      </c>
      <c r="R364" s="151"/>
      <c r="S364" s="151" t="s">
        <v>79</v>
      </c>
      <c r="T364" s="160"/>
      <c r="U364" s="161">
        <v>6043.0</v>
      </c>
    </row>
    <row r="365">
      <c r="A365" s="154">
        <v>365.0</v>
      </c>
      <c r="B365" s="259" t="s">
        <v>2244</v>
      </c>
      <c r="C365" s="154" t="s">
        <v>2308</v>
      </c>
      <c r="D365" s="154" t="s">
        <v>2322</v>
      </c>
      <c r="E365" s="154" t="s">
        <v>2247</v>
      </c>
      <c r="F365" s="154" t="s">
        <v>2310</v>
      </c>
      <c r="G365" s="154" t="s">
        <v>2323</v>
      </c>
      <c r="H365" s="155" t="s">
        <v>2324</v>
      </c>
      <c r="I365" s="146" t="str">
        <f>HYPERLINK("https://www.youtube.com/watch?v=cYyfwJSvT-k", "https://www.youtube.com/watch?v=cYyfwJSvT-k")</f>
        <v>https://www.youtube.com/watch?v=cYyfwJSvT-k</v>
      </c>
      <c r="J365" s="155" t="s">
        <v>2325</v>
      </c>
      <c r="K365" s="208" t="s">
        <v>2326</v>
      </c>
      <c r="L365" s="157">
        <v>0.002511574074074074</v>
      </c>
      <c r="M365" s="232" t="s">
        <v>2327</v>
      </c>
      <c r="N365" s="159" t="s">
        <v>76</v>
      </c>
      <c r="O365" s="151" t="s">
        <v>237</v>
      </c>
      <c r="P365" s="151" t="s">
        <v>78</v>
      </c>
      <c r="Q365" s="151" t="s">
        <v>79</v>
      </c>
      <c r="R365" s="151"/>
      <c r="S365" s="151" t="s">
        <v>79</v>
      </c>
      <c r="T365" s="160"/>
      <c r="U365" s="161">
        <v>6044.0</v>
      </c>
    </row>
    <row r="366">
      <c r="A366" s="154">
        <v>366.0</v>
      </c>
      <c r="B366" s="257" t="s">
        <v>2244</v>
      </c>
      <c r="C366" s="154" t="s">
        <v>2308</v>
      </c>
      <c r="D366" s="154" t="s">
        <v>2328</v>
      </c>
      <c r="E366" s="154" t="s">
        <v>2247</v>
      </c>
      <c r="F366" s="154" t="s">
        <v>2310</v>
      </c>
      <c r="G366" s="154" t="s">
        <v>2329</v>
      </c>
      <c r="H366" s="185" t="s">
        <v>2330</v>
      </c>
      <c r="I366" s="146" t="str">
        <f>HYPERLINK("https://www.youtube.com/watch?v=_AYwzdFcRJI", "https://www.youtube.com/watch?v=_AYwzdFcRJI")</f>
        <v>https://www.youtube.com/watch?v=_AYwzdFcRJI</v>
      </c>
      <c r="J366" s="167" t="s">
        <v>2331</v>
      </c>
      <c r="K366" s="209" t="s">
        <v>2332</v>
      </c>
      <c r="L366" s="169">
        <v>0.003599537037037037</v>
      </c>
      <c r="M366" s="246" t="s">
        <v>2333</v>
      </c>
      <c r="N366" s="170" t="s">
        <v>76</v>
      </c>
      <c r="O366" s="151" t="s">
        <v>237</v>
      </c>
      <c r="P366" s="154" t="s">
        <v>78</v>
      </c>
      <c r="Q366" s="151" t="s">
        <v>79</v>
      </c>
      <c r="R366" s="154"/>
      <c r="S366" s="151" t="s">
        <v>79</v>
      </c>
      <c r="T366" s="171" t="s">
        <v>2334</v>
      </c>
      <c r="U366" s="161">
        <v>6046.0</v>
      </c>
    </row>
    <row r="367">
      <c r="A367" s="154">
        <v>367.0</v>
      </c>
      <c r="B367" s="259" t="s">
        <v>2244</v>
      </c>
      <c r="C367" s="154" t="s">
        <v>2308</v>
      </c>
      <c r="D367" s="154" t="s">
        <v>2335</v>
      </c>
      <c r="E367" s="154" t="s">
        <v>2247</v>
      </c>
      <c r="F367" s="154" t="s">
        <v>2310</v>
      </c>
      <c r="G367" s="154" t="s">
        <v>2336</v>
      </c>
      <c r="H367" s="155" t="s">
        <v>2337</v>
      </c>
      <c r="I367" s="146" t="str">
        <f>HYPERLINK("https://www.youtube.com/watch?v=_JdgDBzQ0Us", "https://www.youtube.com/watch?v=_JdgDBzQ0Us")</f>
        <v>https://www.youtube.com/watch?v=_JdgDBzQ0Us</v>
      </c>
      <c r="J367" s="155" t="s">
        <v>2338</v>
      </c>
      <c r="K367" s="208" t="s">
        <v>2339</v>
      </c>
      <c r="L367" s="157">
        <v>0.003310185185185185</v>
      </c>
      <c r="M367" s="232" t="s">
        <v>2340</v>
      </c>
      <c r="N367" s="159" t="s">
        <v>76</v>
      </c>
      <c r="O367" s="151" t="s">
        <v>237</v>
      </c>
      <c r="P367" s="151" t="s">
        <v>78</v>
      </c>
      <c r="Q367" s="151" t="s">
        <v>79</v>
      </c>
      <c r="R367" s="151"/>
      <c r="S367" s="151" t="s">
        <v>79</v>
      </c>
      <c r="T367" s="160"/>
      <c r="U367" s="161">
        <v>6048.0</v>
      </c>
    </row>
    <row r="368">
      <c r="A368" s="154">
        <v>368.0</v>
      </c>
      <c r="B368" s="259" t="s">
        <v>2244</v>
      </c>
      <c r="C368" s="154" t="s">
        <v>2308</v>
      </c>
      <c r="D368" s="154" t="s">
        <v>2341</v>
      </c>
      <c r="E368" s="154" t="s">
        <v>2247</v>
      </c>
      <c r="F368" s="154" t="s">
        <v>2310</v>
      </c>
      <c r="G368" s="154" t="s">
        <v>2342</v>
      </c>
      <c r="H368" s="155" t="s">
        <v>2343</v>
      </c>
      <c r="I368" s="146" t="str">
        <f>HYPERLINK("https://www.youtube.com/watch?v=ArvnBba_ogI", "https://www.youtube.com/watch?v=ArvnBba_ogI")</f>
        <v>https://www.youtube.com/watch?v=ArvnBba_ogI</v>
      </c>
      <c r="J368" s="155" t="s">
        <v>2344</v>
      </c>
      <c r="K368" s="208" t="s">
        <v>2345</v>
      </c>
      <c r="L368" s="157">
        <v>0.003159722222222222</v>
      </c>
      <c r="M368" s="232" t="s">
        <v>2346</v>
      </c>
      <c r="N368" s="159" t="s">
        <v>76</v>
      </c>
      <c r="O368" s="151" t="s">
        <v>237</v>
      </c>
      <c r="P368" s="151" t="s">
        <v>78</v>
      </c>
      <c r="Q368" s="151" t="s">
        <v>79</v>
      </c>
      <c r="R368" s="151"/>
      <c r="S368" s="151" t="s">
        <v>79</v>
      </c>
      <c r="T368" s="160"/>
      <c r="U368" s="161">
        <v>6050.0</v>
      </c>
    </row>
    <row r="369">
      <c r="A369" s="154">
        <v>369.0</v>
      </c>
      <c r="B369" s="259" t="s">
        <v>2244</v>
      </c>
      <c r="C369" s="154" t="s">
        <v>2308</v>
      </c>
      <c r="D369" s="154" t="s">
        <v>2347</v>
      </c>
      <c r="E369" s="154" t="s">
        <v>2247</v>
      </c>
      <c r="F369" s="154" t="s">
        <v>2310</v>
      </c>
      <c r="G369" s="154" t="s">
        <v>2348</v>
      </c>
      <c r="H369" s="155" t="s">
        <v>2349</v>
      </c>
      <c r="I369" s="146" t="str">
        <f>HYPERLINK("https://www.youtube.com/watch?v=Q3wfb0CPhIY", "https://www.youtube.com/watch?v=Q3wfb0CPhIY")</f>
        <v>https://www.youtube.com/watch?v=Q3wfb0CPhIY</v>
      </c>
      <c r="J369" s="155" t="s">
        <v>2350</v>
      </c>
      <c r="K369" s="208" t="s">
        <v>2351</v>
      </c>
      <c r="L369" s="157">
        <v>0.0035300925925925925</v>
      </c>
      <c r="M369" s="232" t="s">
        <v>2352</v>
      </c>
      <c r="N369" s="159" t="s">
        <v>76</v>
      </c>
      <c r="O369" s="151" t="s">
        <v>237</v>
      </c>
      <c r="P369" s="151" t="s">
        <v>78</v>
      </c>
      <c r="Q369" s="151" t="s">
        <v>79</v>
      </c>
      <c r="R369" s="151"/>
      <c r="S369" s="151" t="s">
        <v>79</v>
      </c>
      <c r="T369" s="160"/>
      <c r="U369" s="161">
        <v>6053.0</v>
      </c>
    </row>
    <row r="370">
      <c r="A370" s="154">
        <v>370.0</v>
      </c>
      <c r="B370" s="259" t="s">
        <v>2244</v>
      </c>
      <c r="C370" s="154" t="s">
        <v>2308</v>
      </c>
      <c r="D370" s="154" t="s">
        <v>2353</v>
      </c>
      <c r="E370" s="154" t="s">
        <v>2247</v>
      </c>
      <c r="F370" s="154" t="s">
        <v>2310</v>
      </c>
      <c r="G370" s="154" t="s">
        <v>2354</v>
      </c>
      <c r="H370" s="155" t="s">
        <v>2355</v>
      </c>
      <c r="I370" s="146" t="str">
        <f>HYPERLINK("https://www.youtube.com/watch?v=oL9iF9Se6lc", "https://www.youtube.com/watch?v=oL9iF9Se6lc")</f>
        <v>https://www.youtube.com/watch?v=oL9iF9Se6lc</v>
      </c>
      <c r="J370" s="155" t="s">
        <v>2356</v>
      </c>
      <c r="K370" s="208" t="s">
        <v>2357</v>
      </c>
      <c r="L370" s="157">
        <v>0.003993055555555555</v>
      </c>
      <c r="M370" s="232" t="s">
        <v>2358</v>
      </c>
      <c r="N370" s="159" t="s">
        <v>76</v>
      </c>
      <c r="O370" s="151" t="s">
        <v>237</v>
      </c>
      <c r="P370" s="151" t="s">
        <v>78</v>
      </c>
      <c r="Q370" s="151" t="s">
        <v>79</v>
      </c>
      <c r="R370" s="151"/>
      <c r="S370" s="151" t="s">
        <v>79</v>
      </c>
      <c r="T370" s="160"/>
      <c r="U370" s="161">
        <v>6055.0</v>
      </c>
    </row>
    <row r="371">
      <c r="A371" s="154">
        <v>371.0</v>
      </c>
      <c r="B371" s="259" t="s">
        <v>2244</v>
      </c>
      <c r="C371" s="154" t="s">
        <v>2308</v>
      </c>
      <c r="D371" s="154" t="s">
        <v>2359</v>
      </c>
      <c r="E371" s="154" t="s">
        <v>2247</v>
      </c>
      <c r="F371" s="154" t="s">
        <v>2310</v>
      </c>
      <c r="G371" s="154" t="s">
        <v>2360</v>
      </c>
      <c r="H371" s="155" t="s">
        <v>2361</v>
      </c>
      <c r="I371" s="146" t="str">
        <f>HYPERLINK("https://www.youtube.com/watch?v=JTg8gyQ37pM", "https://www.youtube.com/watch?v=JTg8gyQ37pM")</f>
        <v>https://www.youtube.com/watch?v=JTg8gyQ37pM</v>
      </c>
      <c r="J371" s="155" t="s">
        <v>2362</v>
      </c>
      <c r="K371" s="208" t="s">
        <v>2363</v>
      </c>
      <c r="L371" s="157">
        <v>0.0029976851851851853</v>
      </c>
      <c r="M371" s="232" t="s">
        <v>2364</v>
      </c>
      <c r="N371" s="159" t="s">
        <v>76</v>
      </c>
      <c r="O371" s="151" t="s">
        <v>237</v>
      </c>
      <c r="P371" s="151" t="s">
        <v>78</v>
      </c>
      <c r="Q371" s="151" t="s">
        <v>79</v>
      </c>
      <c r="R371" s="151"/>
      <c r="S371" s="151" t="s">
        <v>79</v>
      </c>
      <c r="T371" s="160"/>
      <c r="U371" s="161">
        <v>6057.0</v>
      </c>
    </row>
    <row r="372">
      <c r="A372" s="154">
        <v>372.0</v>
      </c>
      <c r="B372" s="259" t="s">
        <v>2244</v>
      </c>
      <c r="C372" s="154" t="s">
        <v>2308</v>
      </c>
      <c r="D372" s="154" t="s">
        <v>2365</v>
      </c>
      <c r="E372" s="154" t="s">
        <v>2247</v>
      </c>
      <c r="F372" s="154" t="s">
        <v>2310</v>
      </c>
      <c r="G372" s="154" t="s">
        <v>2366</v>
      </c>
      <c r="H372" s="155" t="s">
        <v>2367</v>
      </c>
      <c r="I372" s="146" t="str">
        <f>HYPERLINK("https://www.youtube.com/watch?v=qS4stB9LfJA", "https://www.youtube.com/watch?v=qS4stB9LfJA")</f>
        <v>https://www.youtube.com/watch?v=qS4stB9LfJA</v>
      </c>
      <c r="J372" s="155" t="s">
        <v>2368</v>
      </c>
      <c r="K372" s="208" t="s">
        <v>2369</v>
      </c>
      <c r="L372" s="157">
        <v>0.002951388888888889</v>
      </c>
      <c r="M372" s="232" t="s">
        <v>2370</v>
      </c>
      <c r="N372" s="159" t="s">
        <v>76</v>
      </c>
      <c r="O372" s="151" t="s">
        <v>237</v>
      </c>
      <c r="P372" s="151" t="s">
        <v>78</v>
      </c>
      <c r="Q372" s="151" t="s">
        <v>79</v>
      </c>
      <c r="R372" s="151"/>
      <c r="S372" s="151" t="s">
        <v>79</v>
      </c>
      <c r="T372" s="160"/>
      <c r="U372" s="161">
        <v>6058.0</v>
      </c>
    </row>
    <row r="373">
      <c r="A373" s="154">
        <v>373.0</v>
      </c>
      <c r="B373" s="259" t="s">
        <v>2244</v>
      </c>
      <c r="C373" s="154" t="s">
        <v>2308</v>
      </c>
      <c r="D373" s="154" t="s">
        <v>2371</v>
      </c>
      <c r="E373" s="154" t="s">
        <v>2247</v>
      </c>
      <c r="F373" s="154" t="s">
        <v>2310</v>
      </c>
      <c r="G373" s="154" t="s">
        <v>2372</v>
      </c>
      <c r="H373" s="155" t="s">
        <v>2373</v>
      </c>
      <c r="I373" s="146" t="str">
        <f>HYPERLINK("https://www.youtube.com/watch?v=RRzXJAMR3MY", "https://www.youtube.com/watch?v=RRzXJAMR3MY")</f>
        <v>https://www.youtube.com/watch?v=RRzXJAMR3MY</v>
      </c>
      <c r="J373" s="155" t="s">
        <v>2374</v>
      </c>
      <c r="K373" s="208" t="s">
        <v>2375</v>
      </c>
      <c r="L373" s="157">
        <v>0.007418981481481481</v>
      </c>
      <c r="M373" s="232" t="s">
        <v>2376</v>
      </c>
      <c r="N373" s="159" t="s">
        <v>76</v>
      </c>
      <c r="O373" s="151" t="s">
        <v>237</v>
      </c>
      <c r="P373" s="151" t="s">
        <v>78</v>
      </c>
      <c r="Q373" s="151" t="s">
        <v>79</v>
      </c>
      <c r="R373" s="151"/>
      <c r="S373" s="151" t="s">
        <v>79</v>
      </c>
      <c r="T373" s="160"/>
      <c r="U373" s="161">
        <v>6060.0</v>
      </c>
    </row>
    <row r="374">
      <c r="A374" s="154">
        <v>374.0</v>
      </c>
      <c r="B374" s="259" t="s">
        <v>2244</v>
      </c>
      <c r="C374" s="154" t="s">
        <v>2308</v>
      </c>
      <c r="D374" s="154" t="s">
        <v>2377</v>
      </c>
      <c r="E374" s="154" t="s">
        <v>2247</v>
      </c>
      <c r="F374" s="154" t="s">
        <v>2310</v>
      </c>
      <c r="G374" s="154" t="s">
        <v>2378</v>
      </c>
      <c r="H374" s="155" t="s">
        <v>2379</v>
      </c>
      <c r="I374" s="146" t="str">
        <f>HYPERLINK("https://www.youtube.com/watch?v=sJmLjUj_h68", "https://www.youtube.com/watch?v=sJmLjUj_h68")</f>
        <v>https://www.youtube.com/watch?v=sJmLjUj_h68</v>
      </c>
      <c r="J374" s="155" t="s">
        <v>2380</v>
      </c>
      <c r="K374" s="208" t="s">
        <v>2381</v>
      </c>
      <c r="L374" s="157">
        <v>0.004409722222222222</v>
      </c>
      <c r="M374" s="232" t="s">
        <v>2382</v>
      </c>
      <c r="N374" s="159" t="s">
        <v>76</v>
      </c>
      <c r="O374" s="151" t="s">
        <v>237</v>
      </c>
      <c r="P374" s="151" t="s">
        <v>78</v>
      </c>
      <c r="Q374" s="151" t="s">
        <v>79</v>
      </c>
      <c r="R374" s="151"/>
      <c r="S374" s="151" t="s">
        <v>79</v>
      </c>
      <c r="T374" s="160"/>
      <c r="U374" s="161">
        <v>6062.0</v>
      </c>
    </row>
    <row r="375">
      <c r="A375" s="154">
        <v>375.0</v>
      </c>
      <c r="B375" s="259" t="s">
        <v>2244</v>
      </c>
      <c r="C375" s="154" t="s">
        <v>2308</v>
      </c>
      <c r="D375" s="154" t="s">
        <v>2383</v>
      </c>
      <c r="E375" s="154" t="s">
        <v>2247</v>
      </c>
      <c r="F375" s="154" t="s">
        <v>2310</v>
      </c>
      <c r="G375" s="154" t="s">
        <v>2384</v>
      </c>
      <c r="H375" s="155" t="s">
        <v>2385</v>
      </c>
      <c r="I375" s="146" t="str">
        <f>HYPERLINK("https://www.youtube.com/watch?v=tmt5fXhU7Rs", "https://www.youtube.com/watch?v=tmt5fXhU7Rs")</f>
        <v>https://www.youtube.com/watch?v=tmt5fXhU7Rs</v>
      </c>
      <c r="J375" s="155" t="s">
        <v>2386</v>
      </c>
      <c r="K375" s="208" t="s">
        <v>2387</v>
      </c>
      <c r="L375" s="157">
        <v>0.0025810185185185185</v>
      </c>
      <c r="M375" s="232" t="s">
        <v>2388</v>
      </c>
      <c r="N375" s="159" t="s">
        <v>76</v>
      </c>
      <c r="O375" s="151" t="s">
        <v>237</v>
      </c>
      <c r="P375" s="151" t="s">
        <v>78</v>
      </c>
      <c r="Q375" s="151" t="s">
        <v>79</v>
      </c>
      <c r="R375" s="151"/>
      <c r="S375" s="151" t="s">
        <v>79</v>
      </c>
      <c r="T375" s="160"/>
      <c r="U375" s="161">
        <v>6066.0</v>
      </c>
    </row>
    <row r="376">
      <c r="A376" s="154">
        <v>376.0</v>
      </c>
      <c r="B376" s="259" t="s">
        <v>2244</v>
      </c>
      <c r="C376" s="154" t="s">
        <v>2308</v>
      </c>
      <c r="D376" s="154" t="s">
        <v>2389</v>
      </c>
      <c r="E376" s="154" t="s">
        <v>2247</v>
      </c>
      <c r="F376" s="154" t="s">
        <v>2310</v>
      </c>
      <c r="G376" s="154" t="s">
        <v>2390</v>
      </c>
      <c r="H376" s="155" t="s">
        <v>2391</v>
      </c>
      <c r="I376" s="146" t="str">
        <f>HYPERLINK("https://www.youtube.com/watch?v=nLY2bzRfQyo", "https://www.youtube.com/watch?v=nLY2bzRfQyo")</f>
        <v>https://www.youtube.com/watch?v=nLY2bzRfQyo</v>
      </c>
      <c r="J376" s="155" t="s">
        <v>2392</v>
      </c>
      <c r="K376" s="208" t="s">
        <v>2393</v>
      </c>
      <c r="L376" s="157">
        <v>0.005520833333333333</v>
      </c>
      <c r="M376" s="232" t="s">
        <v>2346</v>
      </c>
      <c r="N376" s="159" t="s">
        <v>76</v>
      </c>
      <c r="O376" s="151" t="s">
        <v>237</v>
      </c>
      <c r="P376" s="151" t="s">
        <v>78</v>
      </c>
      <c r="Q376" s="151" t="s">
        <v>79</v>
      </c>
      <c r="R376" s="151"/>
      <c r="S376" s="151" t="s">
        <v>79</v>
      </c>
      <c r="T376" s="160" t="s">
        <v>2394</v>
      </c>
      <c r="U376" s="161">
        <v>6071.0</v>
      </c>
    </row>
    <row r="377">
      <c r="A377" s="154">
        <v>377.0</v>
      </c>
      <c r="B377" s="259" t="s">
        <v>2244</v>
      </c>
      <c r="C377" s="154" t="s">
        <v>2308</v>
      </c>
      <c r="D377" s="154" t="s">
        <v>2395</v>
      </c>
      <c r="E377" s="154" t="s">
        <v>2247</v>
      </c>
      <c r="F377" s="154" t="s">
        <v>2310</v>
      </c>
      <c r="G377" s="154" t="s">
        <v>2396</v>
      </c>
      <c r="H377" s="155" t="s">
        <v>2397</v>
      </c>
      <c r="I377" s="146" t="str">
        <f>HYPERLINK("https://www.youtube.com/watch?v=Wz8grvnFDHM", "https://www.youtube.com/watch?v=Wz8grvnFDHM")</f>
        <v>https://www.youtube.com/watch?v=Wz8grvnFDHM</v>
      </c>
      <c r="J377" s="155" t="s">
        <v>2398</v>
      </c>
      <c r="K377" s="208" t="s">
        <v>2399</v>
      </c>
      <c r="L377" s="157">
        <v>0.0026041666666666665</v>
      </c>
      <c r="M377" s="232" t="s">
        <v>2382</v>
      </c>
      <c r="N377" s="159" t="s">
        <v>76</v>
      </c>
      <c r="O377" s="151" t="s">
        <v>237</v>
      </c>
      <c r="P377" s="151" t="s">
        <v>78</v>
      </c>
      <c r="Q377" s="151" t="s">
        <v>79</v>
      </c>
      <c r="R377" s="151"/>
      <c r="S377" s="151" t="s">
        <v>79</v>
      </c>
      <c r="T377" s="160" t="s">
        <v>2394</v>
      </c>
      <c r="U377" s="161">
        <v>6074.0</v>
      </c>
    </row>
    <row r="378">
      <c r="A378" s="172">
        <v>378.0</v>
      </c>
      <c r="B378" s="260" t="s">
        <v>2244</v>
      </c>
      <c r="C378" s="172" t="s">
        <v>2308</v>
      </c>
      <c r="D378" s="172" t="s">
        <v>2400</v>
      </c>
      <c r="E378" s="172" t="s">
        <v>2247</v>
      </c>
      <c r="F378" s="172" t="s">
        <v>2310</v>
      </c>
      <c r="G378" s="172" t="s">
        <v>2401</v>
      </c>
      <c r="H378" s="173" t="s">
        <v>2402</v>
      </c>
      <c r="I378" s="146" t="str">
        <f>HYPERLINK("https://www.youtube.com/watch?v=dNBNepJ_Ut8", "https://www.youtube.com/watch?v=dNBNepJ_Ut8")</f>
        <v>https://www.youtube.com/watch?v=dNBNepJ_Ut8</v>
      </c>
      <c r="J378" s="173" t="s">
        <v>2403</v>
      </c>
      <c r="K378" s="217" t="s">
        <v>2404</v>
      </c>
      <c r="L378" s="175">
        <v>0.0015162037037037036</v>
      </c>
      <c r="M378" s="234" t="s">
        <v>2346</v>
      </c>
      <c r="N378" s="177" t="s">
        <v>76</v>
      </c>
      <c r="O378" s="151" t="s">
        <v>237</v>
      </c>
      <c r="P378" s="151" t="s">
        <v>78</v>
      </c>
      <c r="Q378" s="151" t="s">
        <v>79</v>
      </c>
      <c r="R378" s="151"/>
      <c r="S378" s="151" t="s">
        <v>79</v>
      </c>
      <c r="T378" s="160" t="s">
        <v>2394</v>
      </c>
      <c r="U378" s="180">
        <v>6075.0</v>
      </c>
    </row>
  </sheetData>
  <hyperlinks>
    <hyperlink r:id="rId2" ref="K2"/>
    <hyperlink r:id="rId3" ref="M2"/>
    <hyperlink r:id="rId4" ref="K3"/>
    <hyperlink r:id="rId5" ref="M3"/>
    <hyperlink r:id="rId6" ref="K4"/>
    <hyperlink r:id="rId7" ref="M4"/>
    <hyperlink r:id="rId8" ref="K5"/>
    <hyperlink r:id="rId9" ref="M5"/>
    <hyperlink r:id="rId10" ref="K6"/>
    <hyperlink r:id="rId11" ref="M6"/>
    <hyperlink r:id="rId12" ref="K7"/>
    <hyperlink r:id="rId13" ref="M7"/>
    <hyperlink r:id="rId14" ref="K8"/>
    <hyperlink r:id="rId15" ref="M8"/>
    <hyperlink r:id="rId16" ref="K9"/>
    <hyperlink r:id="rId17" ref="M9"/>
    <hyperlink r:id="rId18" ref="K10"/>
    <hyperlink r:id="rId19" ref="M10"/>
    <hyperlink r:id="rId20" ref="K11"/>
    <hyperlink r:id="rId21" ref="M11"/>
    <hyperlink r:id="rId22" ref="K12"/>
    <hyperlink r:id="rId23" ref="M12"/>
    <hyperlink r:id="rId24" ref="T12"/>
    <hyperlink r:id="rId25" ref="K13"/>
    <hyperlink r:id="rId26" ref="M13"/>
    <hyperlink r:id="rId27" ref="K14"/>
    <hyperlink r:id="rId28" ref="M14"/>
    <hyperlink r:id="rId29" ref="K15"/>
    <hyperlink r:id="rId30" ref="M15"/>
    <hyperlink r:id="rId31" ref="K16"/>
    <hyperlink r:id="rId32" ref="M16"/>
    <hyperlink r:id="rId33" ref="K17"/>
    <hyperlink r:id="rId34" ref="M17"/>
    <hyperlink r:id="rId35" ref="K18"/>
    <hyperlink r:id="rId36" ref="M18"/>
    <hyperlink r:id="rId37" ref="K19"/>
    <hyperlink r:id="rId38" ref="M19"/>
    <hyperlink r:id="rId39" ref="K20"/>
    <hyperlink r:id="rId40" ref="M20"/>
    <hyperlink r:id="rId41" ref="K21"/>
    <hyperlink r:id="rId42" ref="M21"/>
    <hyperlink r:id="rId43" ref="T21"/>
    <hyperlink r:id="rId44" ref="K22"/>
    <hyperlink r:id="rId45" ref="M22"/>
    <hyperlink r:id="rId46" ref="K23"/>
    <hyperlink r:id="rId47" ref="M23"/>
    <hyperlink r:id="rId48" ref="K24"/>
    <hyperlink r:id="rId49" ref="M24"/>
    <hyperlink r:id="rId50" ref="K25"/>
    <hyperlink r:id="rId51" ref="M25"/>
    <hyperlink r:id="rId52" ref="K26"/>
    <hyperlink r:id="rId53" ref="M26"/>
    <hyperlink r:id="rId54" ref="K27"/>
    <hyperlink r:id="rId55" ref="M27"/>
    <hyperlink r:id="rId56" ref="K28"/>
    <hyperlink r:id="rId57" ref="M28"/>
    <hyperlink r:id="rId58" ref="K29"/>
    <hyperlink r:id="rId59" ref="M29"/>
    <hyperlink r:id="rId60" ref="K30"/>
    <hyperlink r:id="rId61" ref="M30"/>
    <hyperlink r:id="rId62" ref="K31"/>
    <hyperlink r:id="rId63" ref="M31"/>
    <hyperlink r:id="rId64" ref="K32"/>
    <hyperlink r:id="rId65" ref="M32"/>
    <hyperlink r:id="rId66" ref="K33"/>
    <hyperlink r:id="rId67" ref="M33"/>
    <hyperlink r:id="rId68" ref="K34"/>
    <hyperlink r:id="rId69" ref="M34"/>
    <hyperlink r:id="rId70" ref="K35"/>
    <hyperlink r:id="rId71" ref="M35"/>
    <hyperlink r:id="rId72" ref="K36"/>
    <hyperlink r:id="rId73" ref="M36"/>
    <hyperlink r:id="rId74" ref="K37"/>
    <hyperlink r:id="rId75" ref="M37"/>
    <hyperlink r:id="rId76" ref="K38"/>
    <hyperlink r:id="rId77" ref="M38"/>
    <hyperlink r:id="rId78" ref="K39"/>
    <hyperlink r:id="rId79" ref="M39"/>
    <hyperlink r:id="rId80" ref="K40"/>
    <hyperlink r:id="rId81" ref="M40"/>
    <hyperlink r:id="rId82" ref="K41"/>
    <hyperlink r:id="rId83" ref="M41"/>
    <hyperlink r:id="rId84" ref="K42"/>
    <hyperlink r:id="rId85" ref="M42"/>
    <hyperlink r:id="rId86" ref="K43"/>
    <hyperlink r:id="rId87" ref="M43"/>
    <hyperlink r:id="rId88" ref="K44"/>
    <hyperlink r:id="rId89" ref="M44"/>
    <hyperlink r:id="rId90" ref="K45"/>
    <hyperlink r:id="rId91" ref="M45"/>
    <hyperlink r:id="rId92" ref="K46"/>
    <hyperlink r:id="rId93" ref="M46"/>
    <hyperlink r:id="rId94" ref="K47"/>
    <hyperlink r:id="rId95" ref="M47"/>
    <hyperlink r:id="rId96" ref="K48"/>
    <hyperlink r:id="rId97" ref="M48"/>
    <hyperlink r:id="rId98" ref="K49"/>
    <hyperlink r:id="rId99" ref="M49"/>
    <hyperlink r:id="rId100" ref="K50"/>
    <hyperlink r:id="rId101" ref="M50"/>
    <hyperlink r:id="rId102" ref="K51"/>
    <hyperlink r:id="rId103" ref="M51"/>
    <hyperlink r:id="rId104" ref="K52"/>
    <hyperlink r:id="rId105" ref="M52"/>
    <hyperlink r:id="rId106" ref="K53"/>
    <hyperlink r:id="rId107" ref="M53"/>
    <hyperlink r:id="rId108" ref="K54"/>
    <hyperlink r:id="rId109" ref="M54"/>
    <hyperlink r:id="rId110" ref="K55"/>
    <hyperlink r:id="rId111" ref="M55"/>
    <hyperlink r:id="rId112" ref="K56"/>
    <hyperlink r:id="rId113" ref="M56"/>
    <hyperlink r:id="rId114" ref="K57"/>
    <hyperlink r:id="rId115" ref="M57"/>
    <hyperlink r:id="rId116" ref="K58"/>
    <hyperlink r:id="rId117" ref="M58"/>
    <hyperlink r:id="rId118" ref="K59"/>
    <hyperlink r:id="rId119" ref="M59"/>
    <hyperlink r:id="rId120" ref="K60"/>
    <hyperlink r:id="rId121" ref="M60"/>
    <hyperlink r:id="rId122" ref="K61"/>
    <hyperlink r:id="rId123" ref="M61"/>
    <hyperlink r:id="rId124" ref="K62"/>
    <hyperlink r:id="rId125" ref="M62"/>
    <hyperlink r:id="rId126" ref="K63"/>
    <hyperlink r:id="rId127" ref="M63"/>
    <hyperlink r:id="rId128" ref="K64"/>
    <hyperlink r:id="rId129" ref="M64"/>
    <hyperlink r:id="rId130" ref="K65"/>
    <hyperlink r:id="rId131" ref="M65"/>
    <hyperlink r:id="rId132" ref="K66"/>
    <hyperlink r:id="rId133" ref="M66"/>
    <hyperlink r:id="rId134" ref="K67"/>
    <hyperlink r:id="rId135" ref="M67"/>
    <hyperlink r:id="rId136" ref="K68"/>
    <hyperlink r:id="rId137" ref="M68"/>
    <hyperlink r:id="rId138" ref="K69"/>
    <hyperlink r:id="rId139" ref="M69"/>
    <hyperlink r:id="rId140" ref="K70"/>
    <hyperlink r:id="rId141" ref="M70"/>
    <hyperlink r:id="rId142" ref="K71"/>
    <hyperlink r:id="rId143" ref="M71"/>
    <hyperlink r:id="rId144" ref="K72"/>
    <hyperlink r:id="rId145" ref="M72"/>
    <hyperlink r:id="rId146" ref="K73"/>
    <hyperlink r:id="rId147" ref="M73"/>
    <hyperlink r:id="rId148" ref="K74"/>
    <hyperlink r:id="rId149" ref="M74"/>
    <hyperlink r:id="rId150" ref="K75"/>
    <hyperlink r:id="rId151" ref="M75"/>
    <hyperlink r:id="rId152" ref="K76"/>
    <hyperlink r:id="rId153" ref="M76"/>
    <hyperlink r:id="rId154" ref="K77"/>
    <hyperlink r:id="rId155" ref="M77"/>
    <hyperlink r:id="rId156" ref="K78"/>
    <hyperlink r:id="rId157" ref="M78"/>
    <hyperlink r:id="rId158" ref="K79"/>
    <hyperlink r:id="rId159" ref="M79"/>
    <hyperlink r:id="rId160" ref="K80"/>
    <hyperlink r:id="rId161" ref="M80"/>
    <hyperlink r:id="rId162" ref="K81"/>
    <hyperlink r:id="rId163" ref="M81"/>
    <hyperlink r:id="rId164" ref="K82"/>
    <hyperlink r:id="rId165" ref="M82"/>
    <hyperlink r:id="rId166" ref="K83"/>
    <hyperlink r:id="rId167" ref="M83"/>
    <hyperlink r:id="rId168" ref="K84"/>
    <hyperlink r:id="rId169" ref="M84"/>
    <hyperlink r:id="rId170" ref="K85"/>
    <hyperlink r:id="rId171" ref="M85"/>
    <hyperlink r:id="rId172" ref="K86"/>
    <hyperlink r:id="rId173" ref="M86"/>
    <hyperlink r:id="rId174" ref="K87"/>
    <hyperlink r:id="rId175" ref="M87"/>
    <hyperlink r:id="rId176" ref="K88"/>
    <hyperlink r:id="rId177" ref="M88"/>
    <hyperlink r:id="rId178" ref="K89"/>
    <hyperlink r:id="rId179" ref="M89"/>
    <hyperlink r:id="rId180" ref="K90"/>
    <hyperlink r:id="rId181" ref="M90"/>
    <hyperlink r:id="rId182" ref="K91"/>
    <hyperlink r:id="rId183" ref="M91"/>
    <hyperlink r:id="rId184" ref="K92"/>
    <hyperlink r:id="rId185" ref="M92"/>
    <hyperlink r:id="rId186" ref="K93"/>
    <hyperlink r:id="rId187" ref="M93"/>
    <hyperlink r:id="rId188" ref="K94"/>
    <hyperlink r:id="rId189" ref="M94"/>
    <hyperlink r:id="rId190" ref="K95"/>
    <hyperlink r:id="rId191" ref="M95"/>
    <hyperlink r:id="rId192" ref="K96"/>
    <hyperlink r:id="rId193" ref="M96"/>
    <hyperlink r:id="rId194" ref="K97"/>
    <hyperlink r:id="rId195" ref="M97"/>
    <hyperlink r:id="rId196" ref="K98"/>
    <hyperlink r:id="rId197" ref="M98"/>
    <hyperlink r:id="rId198" ref="K99"/>
    <hyperlink r:id="rId199" ref="M99"/>
    <hyperlink r:id="rId200" ref="K100"/>
    <hyperlink r:id="rId201" ref="M100"/>
    <hyperlink r:id="rId202" ref="K101"/>
    <hyperlink r:id="rId203" ref="M101"/>
    <hyperlink r:id="rId204" ref="K102"/>
    <hyperlink r:id="rId205" ref="M102"/>
    <hyperlink r:id="rId206" ref="K103"/>
    <hyperlink r:id="rId207" ref="M103"/>
    <hyperlink r:id="rId208" ref="K104"/>
    <hyperlink r:id="rId209" ref="M104"/>
    <hyperlink r:id="rId210" ref="K105"/>
    <hyperlink r:id="rId211" ref="M105"/>
    <hyperlink r:id="rId212" ref="K106"/>
    <hyperlink r:id="rId213" ref="M106"/>
    <hyperlink r:id="rId214" ref="K107"/>
    <hyperlink r:id="rId215" ref="M107"/>
    <hyperlink r:id="rId216" ref="K108"/>
    <hyperlink r:id="rId217" ref="M108"/>
    <hyperlink r:id="rId218" ref="K109"/>
    <hyperlink r:id="rId219" ref="M109"/>
    <hyperlink r:id="rId220" ref="K110"/>
    <hyperlink r:id="rId221" ref="M110"/>
    <hyperlink r:id="rId222" ref="K111"/>
    <hyperlink r:id="rId223" ref="M111"/>
    <hyperlink r:id="rId224" ref="K112"/>
    <hyperlink r:id="rId225" ref="M112"/>
    <hyperlink r:id="rId226" ref="K113"/>
    <hyperlink r:id="rId227" ref="M113"/>
    <hyperlink r:id="rId228" ref="K114"/>
    <hyperlink r:id="rId229" ref="M114"/>
    <hyperlink r:id="rId230" ref="K115"/>
    <hyperlink r:id="rId231" ref="M115"/>
    <hyperlink r:id="rId232" ref="K116"/>
    <hyperlink r:id="rId233" ref="M116"/>
    <hyperlink r:id="rId234" ref="K117"/>
    <hyperlink r:id="rId235" ref="M117"/>
    <hyperlink r:id="rId236" ref="K118"/>
    <hyperlink r:id="rId237" ref="M118"/>
    <hyperlink r:id="rId238" ref="K119"/>
    <hyperlink r:id="rId239" ref="M119"/>
    <hyperlink r:id="rId240" ref="K120"/>
    <hyperlink r:id="rId241" ref="M120"/>
    <hyperlink r:id="rId242" ref="K121"/>
    <hyperlink r:id="rId243" ref="M121"/>
    <hyperlink r:id="rId244" ref="K122"/>
    <hyperlink r:id="rId245" ref="M122"/>
    <hyperlink r:id="rId246" ref="K123"/>
    <hyperlink r:id="rId247" ref="M123"/>
    <hyperlink r:id="rId248" ref="K124"/>
    <hyperlink r:id="rId249" ref="M124"/>
    <hyperlink r:id="rId250" ref="K125"/>
    <hyperlink r:id="rId251" ref="M125"/>
    <hyperlink r:id="rId252" ref="K126"/>
    <hyperlink r:id="rId253" ref="M126"/>
    <hyperlink r:id="rId254" ref="K127"/>
    <hyperlink r:id="rId255" ref="M127"/>
    <hyperlink r:id="rId256" ref="K128"/>
    <hyperlink r:id="rId257" ref="M128"/>
    <hyperlink r:id="rId258" ref="K129"/>
    <hyperlink r:id="rId259" ref="M129"/>
    <hyperlink r:id="rId260" ref="K130"/>
    <hyperlink r:id="rId261" ref="M130"/>
    <hyperlink r:id="rId262" ref="K131"/>
    <hyperlink r:id="rId263" ref="M131"/>
    <hyperlink r:id="rId264" ref="K132"/>
    <hyperlink r:id="rId265" ref="M132"/>
    <hyperlink r:id="rId266" ref="K133"/>
    <hyperlink r:id="rId267" ref="M133"/>
    <hyperlink r:id="rId268" ref="K134"/>
    <hyperlink r:id="rId269" ref="M134"/>
    <hyperlink r:id="rId270" ref="K135"/>
    <hyperlink r:id="rId271" ref="M135"/>
    <hyperlink r:id="rId272" ref="K136"/>
    <hyperlink r:id="rId273" ref="M136"/>
    <hyperlink r:id="rId274" ref="K137"/>
    <hyperlink r:id="rId275" ref="M137"/>
    <hyperlink r:id="rId276" ref="K138"/>
    <hyperlink r:id="rId277" ref="M138"/>
    <hyperlink r:id="rId278" ref="K139"/>
    <hyperlink r:id="rId279" ref="M139"/>
    <hyperlink r:id="rId280" ref="K140"/>
    <hyperlink r:id="rId281" ref="M140"/>
    <hyperlink r:id="rId282" ref="K141"/>
    <hyperlink r:id="rId283" ref="M141"/>
    <hyperlink r:id="rId284" ref="K142"/>
    <hyperlink r:id="rId285" ref="M142"/>
    <hyperlink r:id="rId286" ref="K143"/>
    <hyperlink r:id="rId287" ref="M143"/>
    <hyperlink r:id="rId288" ref="K144"/>
    <hyperlink r:id="rId289" ref="M144"/>
    <hyperlink r:id="rId290" ref="K145"/>
    <hyperlink r:id="rId291" ref="M145"/>
    <hyperlink r:id="rId292" ref="K146"/>
    <hyperlink r:id="rId293" ref="M146"/>
    <hyperlink r:id="rId294" ref="K147"/>
    <hyperlink r:id="rId295" ref="M147"/>
    <hyperlink r:id="rId296" ref="K148"/>
    <hyperlink r:id="rId297" ref="M148"/>
    <hyperlink r:id="rId298" ref="K149"/>
    <hyperlink r:id="rId299" ref="M149"/>
    <hyperlink r:id="rId300" ref="K150"/>
    <hyperlink r:id="rId301" ref="M150"/>
    <hyperlink r:id="rId302" ref="K151"/>
    <hyperlink r:id="rId303" ref="M151"/>
    <hyperlink r:id="rId304" ref="K152"/>
    <hyperlink r:id="rId305" ref="M152"/>
    <hyperlink r:id="rId306" ref="K153"/>
    <hyperlink r:id="rId307" ref="M153"/>
    <hyperlink r:id="rId308" ref="K154"/>
    <hyperlink r:id="rId309" ref="M154"/>
    <hyperlink r:id="rId310" ref="K155"/>
    <hyperlink r:id="rId311" ref="M155"/>
    <hyperlink r:id="rId312" ref="K156"/>
    <hyperlink r:id="rId313" ref="M156"/>
    <hyperlink r:id="rId314" ref="K157"/>
    <hyperlink r:id="rId315" ref="M157"/>
    <hyperlink r:id="rId316" ref="K158"/>
    <hyperlink r:id="rId317" ref="M158"/>
    <hyperlink r:id="rId318" ref="K159"/>
    <hyperlink r:id="rId319" ref="M159"/>
    <hyperlink r:id="rId320" ref="K160"/>
    <hyperlink r:id="rId321" ref="M160"/>
    <hyperlink r:id="rId322" ref="K161"/>
    <hyperlink r:id="rId323" ref="M161"/>
    <hyperlink r:id="rId324" ref="K162"/>
    <hyperlink r:id="rId325" ref="M162"/>
    <hyperlink r:id="rId326" ref="K163"/>
    <hyperlink r:id="rId327" ref="M163"/>
    <hyperlink r:id="rId328" ref="K164"/>
    <hyperlink r:id="rId329" ref="M164"/>
    <hyperlink r:id="rId330" ref="K165"/>
    <hyperlink r:id="rId331" ref="M165"/>
    <hyperlink r:id="rId332" ref="K166"/>
    <hyperlink r:id="rId333" ref="M166"/>
    <hyperlink r:id="rId334" ref="K167"/>
    <hyperlink r:id="rId335" ref="M167"/>
    <hyperlink r:id="rId336" ref="K168"/>
    <hyperlink r:id="rId337" ref="M168"/>
    <hyperlink r:id="rId338" ref="K169"/>
    <hyperlink r:id="rId339" ref="M169"/>
    <hyperlink r:id="rId340" ref="K170"/>
    <hyperlink r:id="rId341" ref="M170"/>
    <hyperlink r:id="rId342" ref="K171"/>
    <hyperlink r:id="rId343" ref="M171"/>
    <hyperlink r:id="rId344" ref="K172"/>
    <hyperlink r:id="rId345" ref="M172"/>
    <hyperlink r:id="rId346" ref="K173"/>
    <hyperlink r:id="rId347" ref="M173"/>
    <hyperlink r:id="rId348" ref="K174"/>
    <hyperlink r:id="rId349" ref="M174"/>
    <hyperlink r:id="rId350" ref="K175"/>
    <hyperlink r:id="rId351" ref="M175"/>
    <hyperlink r:id="rId352" ref="K176"/>
    <hyperlink r:id="rId353" ref="M176"/>
    <hyperlink r:id="rId354" ref="K177"/>
    <hyperlink r:id="rId355" ref="M177"/>
    <hyperlink r:id="rId356" ref="K178"/>
    <hyperlink r:id="rId357" ref="M178"/>
    <hyperlink r:id="rId358" ref="K179"/>
    <hyperlink r:id="rId359" ref="M179"/>
    <hyperlink r:id="rId360" ref="K180"/>
    <hyperlink r:id="rId361" ref="M180"/>
    <hyperlink r:id="rId362" ref="K181"/>
    <hyperlink r:id="rId363" ref="M181"/>
    <hyperlink r:id="rId364" ref="K182"/>
    <hyperlink r:id="rId365" ref="M182"/>
    <hyperlink r:id="rId366" ref="K183"/>
    <hyperlink r:id="rId367" ref="M183"/>
    <hyperlink r:id="rId368" ref="K184"/>
    <hyperlink r:id="rId369" ref="M184"/>
    <hyperlink r:id="rId370" ref="K185"/>
    <hyperlink r:id="rId371" ref="M185"/>
    <hyperlink r:id="rId372" ref="K186"/>
    <hyperlink r:id="rId373" ref="M186"/>
    <hyperlink r:id="rId374" ref="K187"/>
    <hyperlink r:id="rId375" ref="M187"/>
    <hyperlink r:id="rId376" ref="K188"/>
    <hyperlink r:id="rId377" ref="M188"/>
    <hyperlink r:id="rId378" ref="K189"/>
    <hyperlink r:id="rId379" ref="M189"/>
    <hyperlink r:id="rId380" ref="K190"/>
    <hyperlink r:id="rId381" ref="M190"/>
    <hyperlink r:id="rId382" ref="K191"/>
    <hyperlink r:id="rId383" ref="M191"/>
    <hyperlink r:id="rId384" ref="K192"/>
    <hyperlink r:id="rId385" ref="M192"/>
    <hyperlink r:id="rId386" ref="K193"/>
    <hyperlink r:id="rId387" ref="M193"/>
    <hyperlink r:id="rId388" ref="K194"/>
    <hyperlink r:id="rId389" ref="M194"/>
    <hyperlink r:id="rId390" ref="K195"/>
    <hyperlink r:id="rId391" ref="M195"/>
    <hyperlink r:id="rId392" ref="K196"/>
    <hyperlink r:id="rId393" ref="M196"/>
    <hyperlink r:id="rId394" ref="K197"/>
    <hyperlink r:id="rId395" ref="M197"/>
    <hyperlink r:id="rId396" ref="K198"/>
    <hyperlink r:id="rId397" ref="M198"/>
    <hyperlink r:id="rId398" ref="K199"/>
    <hyperlink r:id="rId399" ref="M199"/>
    <hyperlink r:id="rId400" ref="K200"/>
    <hyperlink r:id="rId401" ref="M200"/>
    <hyperlink r:id="rId402" ref="K201"/>
    <hyperlink r:id="rId403" ref="M201"/>
    <hyperlink r:id="rId404" ref="K202"/>
    <hyperlink r:id="rId405" ref="M202"/>
    <hyperlink r:id="rId406" ref="K203"/>
    <hyperlink r:id="rId407" ref="M203"/>
    <hyperlink r:id="rId408" ref="K204"/>
    <hyperlink r:id="rId409" ref="M204"/>
    <hyperlink r:id="rId410" ref="K205"/>
    <hyperlink r:id="rId411" ref="M205"/>
    <hyperlink r:id="rId412" ref="K206"/>
    <hyperlink r:id="rId413" ref="M206"/>
    <hyperlink r:id="rId414" ref="K207"/>
    <hyperlink r:id="rId415" ref="M207"/>
    <hyperlink r:id="rId416" ref="K208"/>
    <hyperlink r:id="rId417" ref="M208"/>
    <hyperlink r:id="rId418" ref="K209"/>
    <hyperlink r:id="rId419" ref="M209"/>
    <hyperlink r:id="rId420" ref="K210"/>
    <hyperlink r:id="rId421" ref="M210"/>
    <hyperlink r:id="rId422" ref="K211"/>
    <hyperlink r:id="rId423" ref="M211"/>
    <hyperlink r:id="rId424" ref="K212"/>
    <hyperlink r:id="rId425" ref="M212"/>
    <hyperlink r:id="rId426" ref="K213"/>
    <hyperlink r:id="rId427" ref="M213"/>
    <hyperlink r:id="rId428" ref="K214"/>
    <hyperlink r:id="rId429" ref="M214"/>
    <hyperlink r:id="rId430" ref="K215"/>
    <hyperlink r:id="rId431" ref="M215"/>
    <hyperlink r:id="rId432" ref="K216"/>
    <hyperlink r:id="rId433" ref="M216"/>
    <hyperlink r:id="rId434" ref="K217"/>
    <hyperlink r:id="rId435" ref="M217"/>
    <hyperlink r:id="rId436" ref="K218"/>
    <hyperlink r:id="rId437" ref="M218"/>
    <hyperlink r:id="rId438" ref="K219"/>
    <hyperlink r:id="rId439" ref="M219"/>
    <hyperlink r:id="rId440" ref="K220"/>
    <hyperlink r:id="rId441" ref="M220"/>
    <hyperlink r:id="rId442" ref="K221"/>
    <hyperlink r:id="rId443" ref="M221"/>
    <hyperlink r:id="rId444" ref="K222"/>
    <hyperlink r:id="rId445" ref="M222"/>
    <hyperlink r:id="rId446" ref="K223"/>
    <hyperlink r:id="rId447" ref="M223"/>
    <hyperlink r:id="rId448" ref="K224"/>
    <hyperlink r:id="rId449" ref="M224"/>
    <hyperlink r:id="rId450" ref="K225"/>
    <hyperlink r:id="rId451" ref="M225"/>
    <hyperlink r:id="rId452" ref="K226"/>
    <hyperlink r:id="rId453" ref="M226"/>
    <hyperlink r:id="rId454" ref="K227"/>
    <hyperlink r:id="rId455" ref="M227"/>
    <hyperlink r:id="rId456" ref="K228"/>
    <hyperlink r:id="rId457" ref="M228"/>
    <hyperlink r:id="rId458" ref="K229"/>
    <hyperlink r:id="rId459" ref="M229"/>
    <hyperlink r:id="rId460" ref="K230"/>
    <hyperlink r:id="rId461" ref="M230"/>
    <hyperlink r:id="rId462" ref="K231"/>
    <hyperlink r:id="rId463" ref="M231"/>
    <hyperlink r:id="rId464" ref="K232"/>
    <hyperlink r:id="rId465" ref="M232"/>
    <hyperlink r:id="rId466" ref="K233"/>
    <hyperlink r:id="rId467" ref="M233"/>
    <hyperlink r:id="rId468" ref="K234"/>
    <hyperlink r:id="rId469" ref="M234"/>
    <hyperlink r:id="rId470" ref="K235"/>
    <hyperlink r:id="rId471" ref="M235"/>
    <hyperlink r:id="rId472" ref="K236"/>
    <hyperlink r:id="rId473" ref="M236"/>
    <hyperlink r:id="rId474" ref="K237"/>
    <hyperlink r:id="rId475" ref="M237"/>
    <hyperlink r:id="rId476" ref="K238"/>
    <hyperlink r:id="rId477" ref="M238"/>
    <hyperlink r:id="rId478" ref="K239"/>
    <hyperlink r:id="rId479" ref="M239"/>
    <hyperlink r:id="rId480" ref="K240"/>
    <hyperlink r:id="rId481" ref="M240"/>
    <hyperlink r:id="rId482" ref="K241"/>
    <hyperlink r:id="rId483" ref="M241"/>
    <hyperlink r:id="rId484" ref="K242"/>
    <hyperlink r:id="rId485" ref="M242"/>
    <hyperlink r:id="rId486" ref="K243"/>
    <hyperlink r:id="rId487" ref="M243"/>
    <hyperlink r:id="rId488" ref="K244"/>
    <hyperlink r:id="rId489" ref="M244"/>
    <hyperlink r:id="rId490" ref="K245"/>
    <hyperlink r:id="rId491" ref="M245"/>
    <hyperlink r:id="rId492" ref="K246"/>
    <hyperlink r:id="rId493" ref="M246"/>
    <hyperlink r:id="rId494" ref="K247"/>
    <hyperlink r:id="rId495" ref="M247"/>
    <hyperlink r:id="rId496" ref="K248"/>
    <hyperlink r:id="rId497" ref="M248"/>
    <hyperlink r:id="rId498" ref="K249"/>
    <hyperlink r:id="rId499" ref="M249"/>
    <hyperlink r:id="rId500" ref="K250"/>
    <hyperlink r:id="rId501" ref="M250"/>
    <hyperlink r:id="rId502" ref="K251"/>
    <hyperlink r:id="rId503" ref="M251"/>
    <hyperlink r:id="rId504" ref="K252"/>
    <hyperlink r:id="rId505" ref="M252"/>
    <hyperlink r:id="rId506" ref="K253"/>
    <hyperlink r:id="rId507" ref="M253"/>
    <hyperlink r:id="rId508" ref="K254"/>
    <hyperlink r:id="rId509" ref="M254"/>
    <hyperlink r:id="rId510" ref="K255"/>
    <hyperlink r:id="rId511" ref="M255"/>
    <hyperlink r:id="rId512" ref="K256"/>
    <hyperlink r:id="rId513" ref="M256"/>
    <hyperlink r:id="rId514" ref="K257"/>
    <hyperlink r:id="rId515" ref="M257"/>
    <hyperlink r:id="rId516" ref="K258"/>
    <hyperlink r:id="rId517" ref="M258"/>
    <hyperlink r:id="rId518" ref="K259"/>
    <hyperlink r:id="rId519" ref="M259"/>
    <hyperlink r:id="rId520" ref="K260"/>
    <hyperlink r:id="rId521" ref="M260"/>
    <hyperlink r:id="rId522" ref="K261"/>
    <hyperlink r:id="rId523" ref="M261"/>
    <hyperlink r:id="rId524" ref="K262"/>
    <hyperlink r:id="rId525" ref="M262"/>
    <hyperlink r:id="rId526" ref="K263"/>
    <hyperlink r:id="rId527" ref="M263"/>
    <hyperlink r:id="rId528" ref="K264"/>
    <hyperlink r:id="rId529" ref="M264"/>
    <hyperlink r:id="rId530" ref="K265"/>
    <hyperlink r:id="rId531" ref="M265"/>
    <hyperlink r:id="rId532" ref="K266"/>
    <hyperlink r:id="rId533" ref="M266"/>
    <hyperlink r:id="rId534" ref="K267"/>
    <hyperlink r:id="rId535" ref="M267"/>
    <hyperlink r:id="rId536" ref="K268"/>
    <hyperlink r:id="rId537" ref="M268"/>
    <hyperlink r:id="rId538" ref="K269"/>
    <hyperlink r:id="rId539" ref="M269"/>
    <hyperlink r:id="rId540" ref="K270"/>
    <hyperlink r:id="rId541" ref="M270"/>
    <hyperlink r:id="rId542" ref="K271"/>
    <hyperlink r:id="rId543" ref="M271"/>
    <hyperlink r:id="rId544" ref="K272"/>
    <hyperlink r:id="rId545" ref="M272"/>
    <hyperlink r:id="rId546" ref="K273"/>
    <hyperlink r:id="rId547" ref="M273"/>
    <hyperlink r:id="rId548" ref="K274"/>
    <hyperlink r:id="rId549" ref="M274"/>
    <hyperlink r:id="rId550" ref="K275"/>
    <hyperlink r:id="rId551" ref="M275"/>
    <hyperlink r:id="rId552" ref="K276"/>
    <hyperlink r:id="rId553" ref="M276"/>
    <hyperlink r:id="rId554" ref="K277"/>
    <hyperlink r:id="rId555" ref="M277"/>
    <hyperlink r:id="rId556" ref="K278"/>
    <hyperlink r:id="rId557" ref="M278"/>
    <hyperlink r:id="rId558" ref="K279"/>
    <hyperlink r:id="rId559" ref="M279"/>
    <hyperlink r:id="rId560" ref="K280"/>
    <hyperlink r:id="rId561" ref="M280"/>
    <hyperlink r:id="rId562" ref="K281"/>
    <hyperlink r:id="rId563" ref="M281"/>
    <hyperlink r:id="rId564" ref="K282"/>
    <hyperlink r:id="rId565" ref="M282"/>
    <hyperlink r:id="rId566" ref="K283"/>
    <hyperlink r:id="rId567" ref="M283"/>
    <hyperlink r:id="rId568" ref="K284"/>
    <hyperlink r:id="rId569" ref="M284"/>
    <hyperlink r:id="rId570" ref="K285"/>
    <hyperlink r:id="rId571" ref="M285"/>
    <hyperlink r:id="rId572" ref="K286"/>
    <hyperlink r:id="rId573" ref="M286"/>
    <hyperlink r:id="rId574" ref="K287"/>
    <hyperlink r:id="rId575" ref="M287"/>
    <hyperlink r:id="rId576" ref="K288"/>
    <hyperlink r:id="rId577" ref="M288"/>
    <hyperlink r:id="rId578" ref="K289"/>
    <hyperlink r:id="rId579" ref="M289"/>
    <hyperlink r:id="rId580" ref="K290"/>
    <hyperlink r:id="rId581" ref="M290"/>
    <hyperlink r:id="rId582" ref="K291"/>
    <hyperlink r:id="rId583" ref="M291"/>
    <hyperlink r:id="rId584" ref="K292"/>
    <hyperlink r:id="rId585" ref="M292"/>
    <hyperlink r:id="rId586" ref="K293"/>
    <hyperlink r:id="rId587" ref="M293"/>
    <hyperlink r:id="rId588" ref="K294"/>
    <hyperlink r:id="rId589" ref="M294"/>
    <hyperlink r:id="rId590" ref="K295"/>
    <hyperlink r:id="rId591" ref="M295"/>
    <hyperlink r:id="rId592" ref="K296"/>
    <hyperlink r:id="rId593" ref="M296"/>
    <hyperlink r:id="rId594" ref="K297"/>
    <hyperlink r:id="rId595" ref="M297"/>
    <hyperlink r:id="rId596" ref="K298"/>
    <hyperlink r:id="rId597" ref="M298"/>
    <hyperlink r:id="rId598" ref="K299"/>
    <hyperlink r:id="rId599" ref="M299"/>
    <hyperlink r:id="rId600" ref="K300"/>
    <hyperlink r:id="rId601" ref="M300"/>
    <hyperlink r:id="rId602" ref="K301"/>
    <hyperlink r:id="rId603" ref="M301"/>
    <hyperlink r:id="rId604" ref="K302"/>
    <hyperlink r:id="rId605" ref="M302"/>
    <hyperlink r:id="rId606" ref="K303"/>
    <hyperlink r:id="rId607" ref="M303"/>
    <hyperlink r:id="rId608" ref="K304"/>
    <hyperlink r:id="rId609" ref="M304"/>
    <hyperlink r:id="rId610" ref="K305"/>
    <hyperlink r:id="rId611" ref="M305"/>
    <hyperlink r:id="rId612" ref="K306"/>
    <hyperlink r:id="rId613" ref="M306"/>
    <hyperlink r:id="rId614" ref="K307"/>
    <hyperlink r:id="rId615" ref="M307"/>
    <hyperlink r:id="rId616" ref="K308"/>
    <hyperlink r:id="rId617" ref="M308"/>
    <hyperlink r:id="rId618" ref="K309"/>
    <hyperlink r:id="rId619" ref="M309"/>
    <hyperlink r:id="rId620" ref="K310"/>
    <hyperlink r:id="rId621" ref="M310"/>
    <hyperlink r:id="rId622" ref="K311"/>
    <hyperlink r:id="rId623" ref="M311"/>
    <hyperlink r:id="rId624" ref="K312"/>
    <hyperlink r:id="rId625" ref="M312"/>
    <hyperlink r:id="rId626" ref="K313"/>
    <hyperlink r:id="rId627" ref="M313"/>
    <hyperlink r:id="rId628" ref="K314"/>
    <hyperlink r:id="rId629" ref="M314"/>
    <hyperlink r:id="rId630" ref="K315"/>
    <hyperlink r:id="rId631" ref="M315"/>
    <hyperlink r:id="rId632" ref="K316"/>
    <hyperlink r:id="rId633" ref="M316"/>
    <hyperlink r:id="rId634" ref="K317"/>
    <hyperlink r:id="rId635" ref="M317"/>
    <hyperlink r:id="rId636" ref="K318"/>
    <hyperlink r:id="rId637" ref="M318"/>
    <hyperlink r:id="rId638" ref="K319"/>
    <hyperlink r:id="rId639" ref="M319"/>
    <hyperlink r:id="rId640" ref="K320"/>
    <hyperlink r:id="rId641" ref="M320"/>
    <hyperlink r:id="rId642" ref="K321"/>
    <hyperlink r:id="rId643" ref="M321"/>
    <hyperlink r:id="rId644" ref="K322"/>
    <hyperlink r:id="rId645" ref="M322"/>
    <hyperlink r:id="rId646" ref="K323"/>
    <hyperlink r:id="rId647" ref="M323"/>
    <hyperlink r:id="rId648" ref="K324"/>
    <hyperlink r:id="rId649" ref="M324"/>
    <hyperlink r:id="rId650" ref="K325"/>
    <hyperlink r:id="rId651" ref="M325"/>
    <hyperlink r:id="rId652" ref="K326"/>
    <hyperlink r:id="rId653" ref="M326"/>
    <hyperlink r:id="rId654" ref="K327"/>
    <hyperlink r:id="rId655" ref="M327"/>
    <hyperlink r:id="rId656" ref="K328"/>
    <hyperlink r:id="rId657" ref="M328"/>
    <hyperlink r:id="rId658" ref="K329"/>
    <hyperlink r:id="rId659" ref="M329"/>
    <hyperlink r:id="rId660" ref="K330"/>
    <hyperlink r:id="rId661" ref="M330"/>
    <hyperlink r:id="rId662" ref="K331"/>
    <hyperlink r:id="rId663" ref="M331"/>
    <hyperlink r:id="rId664" ref="K332"/>
    <hyperlink r:id="rId665" ref="M332"/>
    <hyperlink r:id="rId666" ref="K333"/>
    <hyperlink r:id="rId667" ref="M333"/>
    <hyperlink r:id="rId668" ref="K334"/>
    <hyperlink r:id="rId669" ref="M334"/>
    <hyperlink r:id="rId670" ref="K335"/>
    <hyperlink r:id="rId671" ref="M335"/>
    <hyperlink r:id="rId672" ref="K336"/>
    <hyperlink r:id="rId673" ref="M336"/>
    <hyperlink r:id="rId674" ref="K337"/>
    <hyperlink r:id="rId675" ref="M337"/>
    <hyperlink r:id="rId676" ref="K338"/>
    <hyperlink r:id="rId677" ref="M338"/>
    <hyperlink r:id="rId678" ref="K339"/>
    <hyperlink r:id="rId679" ref="M339"/>
    <hyperlink r:id="rId680" ref="K340"/>
    <hyperlink r:id="rId681" ref="M340"/>
    <hyperlink r:id="rId682" ref="K341"/>
    <hyperlink r:id="rId683" ref="M341"/>
    <hyperlink r:id="rId684" ref="K342"/>
    <hyperlink r:id="rId685" ref="M342"/>
    <hyperlink r:id="rId686" ref="K343"/>
    <hyperlink r:id="rId687" ref="M343"/>
    <hyperlink r:id="rId688" ref="K344"/>
    <hyperlink r:id="rId689" ref="M344"/>
    <hyperlink r:id="rId690" ref="K345"/>
    <hyperlink r:id="rId691" ref="M345"/>
    <hyperlink r:id="rId692" ref="K346"/>
    <hyperlink r:id="rId693" ref="M346"/>
    <hyperlink r:id="rId694" ref="K347"/>
    <hyperlink r:id="rId695" ref="M347"/>
    <hyperlink r:id="rId696" ref="K348"/>
    <hyperlink r:id="rId697" ref="M348"/>
    <hyperlink r:id="rId698" ref="K349"/>
    <hyperlink r:id="rId699" ref="M349"/>
    <hyperlink r:id="rId700" ref="K350"/>
    <hyperlink r:id="rId701" ref="M350"/>
    <hyperlink r:id="rId702" ref="K351"/>
    <hyperlink r:id="rId703" ref="M351"/>
    <hyperlink r:id="rId704" ref="K352"/>
    <hyperlink r:id="rId705" ref="M352"/>
    <hyperlink r:id="rId706" ref="K353"/>
    <hyperlink r:id="rId707" ref="M353"/>
    <hyperlink r:id="rId708" ref="K354"/>
    <hyperlink r:id="rId709" ref="M354"/>
    <hyperlink r:id="rId710" ref="K355"/>
    <hyperlink r:id="rId711" ref="M355"/>
    <hyperlink r:id="rId712" ref="K356"/>
    <hyperlink r:id="rId713" ref="M356"/>
    <hyperlink r:id="rId714" ref="K357"/>
    <hyperlink r:id="rId715" ref="M357"/>
    <hyperlink r:id="rId716" ref="K358"/>
    <hyperlink r:id="rId717" ref="M358"/>
    <hyperlink r:id="rId718" ref="K359"/>
    <hyperlink r:id="rId719" ref="M359"/>
    <hyperlink r:id="rId720" ref="K360"/>
    <hyperlink r:id="rId721" ref="M360"/>
    <hyperlink r:id="rId722" ref="K361"/>
    <hyperlink r:id="rId723" ref="M361"/>
    <hyperlink r:id="rId724" ref="K362"/>
    <hyperlink r:id="rId725" ref="M362"/>
    <hyperlink r:id="rId726" ref="K363"/>
    <hyperlink r:id="rId727" ref="M363"/>
    <hyperlink r:id="rId728" ref="K364"/>
    <hyperlink r:id="rId729" ref="M364"/>
    <hyperlink r:id="rId730" ref="K365"/>
    <hyperlink r:id="rId731" ref="M365"/>
    <hyperlink r:id="rId732" ref="K366"/>
    <hyperlink r:id="rId733" ref="M366"/>
    <hyperlink r:id="rId734" ref="K367"/>
    <hyperlink r:id="rId735" ref="M367"/>
    <hyperlink r:id="rId736" ref="K368"/>
    <hyperlink r:id="rId737" ref="M368"/>
    <hyperlink r:id="rId738" ref="K369"/>
    <hyperlink r:id="rId739" ref="M369"/>
    <hyperlink r:id="rId740" ref="K370"/>
    <hyperlink r:id="rId741" ref="M370"/>
    <hyperlink r:id="rId742" ref="K371"/>
    <hyperlink r:id="rId743" ref="M371"/>
    <hyperlink r:id="rId744" ref="K372"/>
    <hyperlink r:id="rId745" ref="M372"/>
    <hyperlink r:id="rId746" ref="K373"/>
    <hyperlink r:id="rId747" ref="M373"/>
    <hyperlink r:id="rId748" ref="K374"/>
    <hyperlink r:id="rId749" ref="M374"/>
    <hyperlink r:id="rId750" ref="K375"/>
    <hyperlink r:id="rId751" ref="M375"/>
    <hyperlink r:id="rId752" ref="K376"/>
    <hyperlink r:id="rId753" ref="M376"/>
    <hyperlink r:id="rId754" ref="K377"/>
    <hyperlink r:id="rId755" ref="M377"/>
    <hyperlink r:id="rId756" ref="K378"/>
    <hyperlink r:id="rId757" ref="M378"/>
  </hyperlinks>
  <drawing r:id="rId758"/>
  <legacyDrawing r:id="rId75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13"/>
    <col customWidth="1" min="2" max="2" width="44.5"/>
    <col customWidth="1" min="3" max="3" width="42.25"/>
    <col customWidth="1" min="4" max="4" width="69.63"/>
    <col customWidth="1" hidden="1" min="5" max="5" width="31.75"/>
    <col customWidth="1" hidden="1" min="6" max="6" width="35.63"/>
    <col customWidth="1" hidden="1" min="7" max="7" width="67.13"/>
    <col customWidth="1" hidden="1" min="8" max="8" width="15.75"/>
    <col customWidth="1" min="9" max="9" width="44.0"/>
    <col customWidth="1" hidden="1" min="10" max="10" width="34.0"/>
    <col customWidth="1" min="11" max="11" width="99.13"/>
    <col customWidth="1" hidden="1" min="12" max="12" width="8.38"/>
    <col customWidth="1" min="13" max="13" width="75.13"/>
    <col customWidth="1" hidden="1" min="14" max="14" width="24.5"/>
    <col customWidth="1" min="15" max="15" width="6.88"/>
    <col customWidth="1" min="16" max="16" width="9.13"/>
    <col customWidth="1" min="17" max="17" width="7.75"/>
    <col customWidth="1" min="18" max="18" width="9.13"/>
    <col customWidth="1" min="19" max="19" width="8.75"/>
    <col customWidth="1" min="20" max="20" width="8.63"/>
    <col customWidth="1" min="21" max="21" width="10.0"/>
  </cols>
  <sheetData>
    <row r="1">
      <c r="A1" s="261" t="s">
        <v>52</v>
      </c>
      <c r="B1" s="134" t="s">
        <v>53</v>
      </c>
      <c r="C1" s="134" t="s">
        <v>54</v>
      </c>
      <c r="D1" s="135" t="s">
        <v>55</v>
      </c>
      <c r="E1" s="136" t="s">
        <v>56</v>
      </c>
      <c r="F1" s="136" t="s">
        <v>57</v>
      </c>
      <c r="G1" s="262" t="s">
        <v>58</v>
      </c>
      <c r="H1" s="263" t="s">
        <v>59</v>
      </c>
      <c r="I1" s="264" t="s">
        <v>59</v>
      </c>
      <c r="J1" s="265" t="s">
        <v>60</v>
      </c>
      <c r="K1" s="138" t="s">
        <v>61</v>
      </c>
      <c r="L1" s="266" t="s">
        <v>62</v>
      </c>
      <c r="M1" s="267" t="s">
        <v>2405</v>
      </c>
      <c r="N1" s="267" t="s">
        <v>64</v>
      </c>
      <c r="O1" s="142" t="s">
        <v>42</v>
      </c>
      <c r="P1" s="142"/>
      <c r="Q1" s="142" t="s">
        <v>44</v>
      </c>
      <c r="R1" s="142"/>
      <c r="S1" s="142" t="s">
        <v>45</v>
      </c>
      <c r="T1" s="142"/>
      <c r="U1" s="268" t="s">
        <v>50</v>
      </c>
    </row>
    <row r="2">
      <c r="A2" s="269">
        <v>1.0</v>
      </c>
      <c r="B2" s="269" t="s">
        <v>2406</v>
      </c>
      <c r="C2" s="269" t="s">
        <v>2407</v>
      </c>
      <c r="D2" s="269" t="s">
        <v>2408</v>
      </c>
      <c r="E2" s="269" t="s">
        <v>2409</v>
      </c>
      <c r="F2" s="269" t="s">
        <v>2410</v>
      </c>
      <c r="G2" s="270" t="s">
        <v>2119</v>
      </c>
      <c r="H2" s="271" t="s">
        <v>2411</v>
      </c>
      <c r="I2" s="272" t="s">
        <v>2412</v>
      </c>
      <c r="J2" s="273" t="s">
        <v>2413</v>
      </c>
      <c r="K2" s="274" t="s">
        <v>2414</v>
      </c>
      <c r="L2" s="275">
        <v>0.004027777777777778</v>
      </c>
      <c r="M2" s="276" t="s">
        <v>2415</v>
      </c>
      <c r="N2" s="277" t="s">
        <v>2416</v>
      </c>
      <c r="O2" s="151" t="s">
        <v>237</v>
      </c>
      <c r="P2" s="151" t="s">
        <v>78</v>
      </c>
      <c r="Q2" s="151" t="s">
        <v>79</v>
      </c>
      <c r="R2" s="151"/>
      <c r="S2" s="151" t="s">
        <v>79</v>
      </c>
      <c r="T2" s="151"/>
      <c r="U2" s="151" t="s">
        <v>2417</v>
      </c>
    </row>
    <row r="3">
      <c r="A3" s="258">
        <f t="shared" ref="A3:A191" si="1">A2+1</f>
        <v>2</v>
      </c>
      <c r="B3" s="278" t="s">
        <v>2406</v>
      </c>
      <c r="C3" s="278" t="s">
        <v>2407</v>
      </c>
      <c r="D3" s="278" t="s">
        <v>2418</v>
      </c>
      <c r="E3" s="278" t="s">
        <v>2409</v>
      </c>
      <c r="F3" s="278" t="s">
        <v>2410</v>
      </c>
      <c r="G3" s="279" t="s">
        <v>2419</v>
      </c>
      <c r="H3" s="280" t="s">
        <v>2120</v>
      </c>
      <c r="I3" s="272" t="s">
        <v>2420</v>
      </c>
      <c r="J3" s="278" t="s">
        <v>2421</v>
      </c>
      <c r="K3" s="281" t="s">
        <v>2422</v>
      </c>
      <c r="L3" s="282">
        <v>0.0038888888888888888</v>
      </c>
      <c r="M3" s="283" t="s">
        <v>2423</v>
      </c>
      <c r="N3" s="284" t="s">
        <v>2416</v>
      </c>
      <c r="O3" s="151" t="s">
        <v>237</v>
      </c>
      <c r="P3" s="151" t="s">
        <v>78</v>
      </c>
      <c r="Q3" s="151" t="s">
        <v>79</v>
      </c>
      <c r="R3" s="151"/>
      <c r="S3" s="151" t="s">
        <v>79</v>
      </c>
      <c r="T3" s="151"/>
      <c r="U3" s="151" t="s">
        <v>2417</v>
      </c>
    </row>
    <row r="4">
      <c r="A4" s="258">
        <f t="shared" si="1"/>
        <v>3</v>
      </c>
      <c r="B4" s="278" t="s">
        <v>2406</v>
      </c>
      <c r="C4" s="278" t="s">
        <v>2407</v>
      </c>
      <c r="D4" s="278" t="s">
        <v>2424</v>
      </c>
      <c r="E4" s="278" t="s">
        <v>2409</v>
      </c>
      <c r="F4" s="278" t="s">
        <v>2410</v>
      </c>
      <c r="G4" s="279" t="s">
        <v>2425</v>
      </c>
      <c r="H4" s="280" t="s">
        <v>2426</v>
      </c>
      <c r="I4" s="272" t="s">
        <v>2427</v>
      </c>
      <c r="J4" s="278" t="s">
        <v>2428</v>
      </c>
      <c r="K4" s="281" t="s">
        <v>2429</v>
      </c>
      <c r="L4" s="282">
        <v>0.0018981481481481482</v>
      </c>
      <c r="M4" s="283" t="s">
        <v>2430</v>
      </c>
      <c r="N4" s="284" t="s">
        <v>2416</v>
      </c>
      <c r="O4" s="151" t="s">
        <v>237</v>
      </c>
      <c r="P4" s="151" t="s">
        <v>78</v>
      </c>
      <c r="Q4" s="151" t="s">
        <v>79</v>
      </c>
      <c r="R4" s="151"/>
      <c r="S4" s="151" t="s">
        <v>79</v>
      </c>
      <c r="T4" s="151"/>
      <c r="U4" s="151" t="s">
        <v>2417</v>
      </c>
    </row>
    <row r="5">
      <c r="A5" s="258">
        <f t="shared" si="1"/>
        <v>4</v>
      </c>
      <c r="B5" s="278" t="s">
        <v>2406</v>
      </c>
      <c r="C5" s="278" t="s">
        <v>2407</v>
      </c>
      <c r="D5" s="278" t="s">
        <v>2431</v>
      </c>
      <c r="E5" s="278" t="s">
        <v>2409</v>
      </c>
      <c r="F5" s="278" t="s">
        <v>2410</v>
      </c>
      <c r="G5" s="279" t="s">
        <v>2432</v>
      </c>
      <c r="H5" s="280" t="s">
        <v>2433</v>
      </c>
      <c r="I5" s="272" t="s">
        <v>2434</v>
      </c>
      <c r="J5" s="278" t="s">
        <v>2435</v>
      </c>
      <c r="K5" s="281" t="s">
        <v>2436</v>
      </c>
      <c r="L5" s="282">
        <v>0.0037962962962962963</v>
      </c>
      <c r="M5" s="283" t="s">
        <v>2437</v>
      </c>
      <c r="N5" s="284" t="s">
        <v>2416</v>
      </c>
      <c r="O5" s="151" t="s">
        <v>237</v>
      </c>
      <c r="P5" s="151" t="s">
        <v>78</v>
      </c>
      <c r="Q5" s="151" t="s">
        <v>79</v>
      </c>
      <c r="R5" s="151"/>
      <c r="S5" s="151" t="s">
        <v>79</v>
      </c>
      <c r="T5" s="151"/>
      <c r="U5" s="151" t="s">
        <v>2417</v>
      </c>
    </row>
    <row r="6">
      <c r="A6" s="258">
        <f t="shared" si="1"/>
        <v>5</v>
      </c>
      <c r="B6" s="278" t="s">
        <v>2406</v>
      </c>
      <c r="C6" s="278" t="s">
        <v>2407</v>
      </c>
      <c r="D6" s="278" t="s">
        <v>2438</v>
      </c>
      <c r="E6" s="278" t="s">
        <v>2409</v>
      </c>
      <c r="F6" s="278" t="s">
        <v>2410</v>
      </c>
      <c r="G6" s="279" t="s">
        <v>2439</v>
      </c>
      <c r="H6" s="280" t="s">
        <v>2440</v>
      </c>
      <c r="I6" s="272" t="s">
        <v>2441</v>
      </c>
      <c r="J6" s="278" t="s">
        <v>2442</v>
      </c>
      <c r="K6" s="285" t="s">
        <v>2443</v>
      </c>
      <c r="L6" s="282">
        <v>0.0029745370370370373</v>
      </c>
      <c r="M6" s="283" t="s">
        <v>2444</v>
      </c>
      <c r="N6" s="284" t="s">
        <v>2416</v>
      </c>
      <c r="O6" s="151" t="s">
        <v>237</v>
      </c>
      <c r="P6" s="151" t="s">
        <v>78</v>
      </c>
      <c r="Q6" s="151" t="s">
        <v>79</v>
      </c>
      <c r="R6" s="151"/>
      <c r="S6" s="151" t="s">
        <v>79</v>
      </c>
      <c r="T6" s="151"/>
      <c r="U6" s="151" t="s">
        <v>2417</v>
      </c>
    </row>
    <row r="7">
      <c r="A7" s="258">
        <f t="shared" si="1"/>
        <v>6</v>
      </c>
      <c r="B7" s="278" t="s">
        <v>2406</v>
      </c>
      <c r="C7" s="278" t="s">
        <v>2407</v>
      </c>
      <c r="D7" s="278" t="s">
        <v>2445</v>
      </c>
      <c r="E7" s="278" t="s">
        <v>2409</v>
      </c>
      <c r="F7" s="278" t="s">
        <v>2410</v>
      </c>
      <c r="G7" s="279" t="s">
        <v>2446</v>
      </c>
      <c r="H7" s="280" t="s">
        <v>2447</v>
      </c>
      <c r="I7" s="272" t="s">
        <v>2448</v>
      </c>
      <c r="J7" s="278" t="s">
        <v>2449</v>
      </c>
      <c r="K7" s="281" t="s">
        <v>2450</v>
      </c>
      <c r="L7" s="282">
        <v>0.0028125</v>
      </c>
      <c r="M7" s="283" t="s">
        <v>2451</v>
      </c>
      <c r="N7" s="284" t="s">
        <v>2416</v>
      </c>
      <c r="O7" s="151" t="s">
        <v>237</v>
      </c>
      <c r="P7" s="151" t="s">
        <v>78</v>
      </c>
      <c r="Q7" s="151" t="s">
        <v>79</v>
      </c>
      <c r="R7" s="151"/>
      <c r="S7" s="151" t="s">
        <v>79</v>
      </c>
      <c r="T7" s="151"/>
      <c r="U7" s="151" t="s">
        <v>2417</v>
      </c>
    </row>
    <row r="8">
      <c r="A8" s="258">
        <f t="shared" si="1"/>
        <v>7</v>
      </c>
      <c r="B8" s="278" t="s">
        <v>2406</v>
      </c>
      <c r="C8" s="278" t="s">
        <v>2407</v>
      </c>
      <c r="D8" s="278" t="s">
        <v>2452</v>
      </c>
      <c r="E8" s="278" t="s">
        <v>2409</v>
      </c>
      <c r="F8" s="278" t="s">
        <v>2410</v>
      </c>
      <c r="G8" s="279" t="s">
        <v>2453</v>
      </c>
      <c r="H8" s="280" t="s">
        <v>2454</v>
      </c>
      <c r="I8" s="272" t="s">
        <v>2455</v>
      </c>
      <c r="J8" s="278" t="s">
        <v>2456</v>
      </c>
      <c r="K8" s="281" t="s">
        <v>2457</v>
      </c>
      <c r="L8" s="282">
        <v>0.0016550925925925926</v>
      </c>
      <c r="M8" s="283" t="s">
        <v>2458</v>
      </c>
      <c r="N8" s="284" t="s">
        <v>2416</v>
      </c>
      <c r="O8" s="151" t="s">
        <v>237</v>
      </c>
      <c r="P8" s="151" t="s">
        <v>78</v>
      </c>
      <c r="Q8" s="151" t="s">
        <v>79</v>
      </c>
      <c r="R8" s="151"/>
      <c r="S8" s="151" t="s">
        <v>79</v>
      </c>
      <c r="T8" s="151"/>
      <c r="U8" s="151" t="s">
        <v>2417</v>
      </c>
    </row>
    <row r="9">
      <c r="A9" s="258">
        <f t="shared" si="1"/>
        <v>8</v>
      </c>
      <c r="B9" s="278" t="s">
        <v>2406</v>
      </c>
      <c r="C9" s="278" t="s">
        <v>2407</v>
      </c>
      <c r="D9" s="278" t="s">
        <v>2459</v>
      </c>
      <c r="E9" s="278" t="s">
        <v>2409</v>
      </c>
      <c r="F9" s="278" t="s">
        <v>2410</v>
      </c>
      <c r="G9" s="279" t="s">
        <v>2460</v>
      </c>
      <c r="H9" s="280" t="s">
        <v>2461</v>
      </c>
      <c r="I9" s="272" t="s">
        <v>2462</v>
      </c>
      <c r="J9" s="278" t="s">
        <v>2463</v>
      </c>
      <c r="K9" s="281" t="s">
        <v>2464</v>
      </c>
      <c r="L9" s="282">
        <v>0.004108796296296296</v>
      </c>
      <c r="M9" s="283" t="s">
        <v>2465</v>
      </c>
      <c r="N9" s="284" t="s">
        <v>2416</v>
      </c>
      <c r="O9" s="151" t="s">
        <v>237</v>
      </c>
      <c r="P9" s="151" t="s">
        <v>78</v>
      </c>
      <c r="Q9" s="151" t="s">
        <v>79</v>
      </c>
      <c r="R9" s="151"/>
      <c r="S9" s="151" t="s">
        <v>79</v>
      </c>
      <c r="T9" s="151"/>
      <c r="U9" s="151" t="s">
        <v>2417</v>
      </c>
    </row>
    <row r="10">
      <c r="A10" s="258">
        <f t="shared" si="1"/>
        <v>9</v>
      </c>
      <c r="B10" s="278" t="s">
        <v>2406</v>
      </c>
      <c r="C10" s="278" t="s">
        <v>2407</v>
      </c>
      <c r="D10" s="278" t="s">
        <v>2466</v>
      </c>
      <c r="E10" s="278" t="s">
        <v>2409</v>
      </c>
      <c r="F10" s="278" t="s">
        <v>2410</v>
      </c>
      <c r="G10" s="279" t="s">
        <v>2467</v>
      </c>
      <c r="H10" s="280" t="s">
        <v>2468</v>
      </c>
      <c r="I10" s="272" t="s">
        <v>2469</v>
      </c>
      <c r="J10" s="278" t="s">
        <v>2470</v>
      </c>
      <c r="K10" s="281" t="s">
        <v>2471</v>
      </c>
      <c r="L10" s="282">
        <v>0.0011458333333333333</v>
      </c>
      <c r="M10" s="283" t="s">
        <v>2472</v>
      </c>
      <c r="N10" s="284" t="s">
        <v>2416</v>
      </c>
      <c r="O10" s="151" t="s">
        <v>237</v>
      </c>
      <c r="P10" s="151" t="s">
        <v>78</v>
      </c>
      <c r="Q10" s="151" t="s">
        <v>79</v>
      </c>
      <c r="R10" s="151"/>
      <c r="S10" s="151" t="s">
        <v>79</v>
      </c>
      <c r="T10" s="151"/>
      <c r="U10" s="151" t="s">
        <v>2417</v>
      </c>
    </row>
    <row r="11">
      <c r="A11" s="286">
        <f t="shared" si="1"/>
        <v>10</v>
      </c>
      <c r="B11" s="287" t="s">
        <v>2406</v>
      </c>
      <c r="C11" s="287" t="s">
        <v>2407</v>
      </c>
      <c r="D11" s="287" t="s">
        <v>2473</v>
      </c>
      <c r="E11" s="287" t="s">
        <v>2409</v>
      </c>
      <c r="F11" s="287" t="s">
        <v>2410</v>
      </c>
      <c r="G11" s="288" t="s">
        <v>2474</v>
      </c>
      <c r="H11" s="289" t="s">
        <v>2475</v>
      </c>
      <c r="I11" s="272" t="s">
        <v>2476</v>
      </c>
      <c r="J11" s="287" t="s">
        <v>2477</v>
      </c>
      <c r="K11" s="290" t="s">
        <v>2478</v>
      </c>
      <c r="L11" s="291">
        <v>0.0033680555555555556</v>
      </c>
      <c r="M11" s="292" t="s">
        <v>2479</v>
      </c>
      <c r="N11" s="293" t="s">
        <v>2416</v>
      </c>
      <c r="O11" s="151" t="s">
        <v>237</v>
      </c>
      <c r="P11" s="151" t="s">
        <v>78</v>
      </c>
      <c r="Q11" s="151" t="s">
        <v>79</v>
      </c>
      <c r="R11" s="151"/>
      <c r="S11" s="151" t="s">
        <v>79</v>
      </c>
      <c r="T11" s="151"/>
      <c r="U11" s="151" t="s">
        <v>2417</v>
      </c>
    </row>
    <row r="12">
      <c r="A12" s="294">
        <f t="shared" si="1"/>
        <v>11</v>
      </c>
      <c r="B12" s="269" t="s">
        <v>2480</v>
      </c>
      <c r="C12" s="269" t="s">
        <v>2481</v>
      </c>
      <c r="D12" s="269" t="s">
        <v>2118</v>
      </c>
      <c r="E12" s="269" t="s">
        <v>2482</v>
      </c>
      <c r="F12" s="269" t="s">
        <v>2483</v>
      </c>
      <c r="G12" s="270" t="s">
        <v>2119</v>
      </c>
      <c r="H12" s="271" t="s">
        <v>2484</v>
      </c>
      <c r="I12" s="272" t="s">
        <v>2485</v>
      </c>
      <c r="J12" s="269" t="s">
        <v>2486</v>
      </c>
      <c r="K12" s="274" t="s">
        <v>2487</v>
      </c>
      <c r="L12" s="275">
        <v>0.0030787037037037037</v>
      </c>
      <c r="M12" s="276" t="s">
        <v>2415</v>
      </c>
      <c r="N12" s="277" t="s">
        <v>2416</v>
      </c>
      <c r="O12" s="151" t="s">
        <v>237</v>
      </c>
      <c r="P12" s="151" t="s">
        <v>78</v>
      </c>
      <c r="Q12" s="151" t="s">
        <v>79</v>
      </c>
      <c r="R12" s="151"/>
      <c r="S12" s="151" t="s">
        <v>79</v>
      </c>
      <c r="T12" s="151"/>
      <c r="U12" s="151" t="s">
        <v>2417</v>
      </c>
    </row>
    <row r="13">
      <c r="A13" s="258">
        <f t="shared" si="1"/>
        <v>12</v>
      </c>
      <c r="B13" s="278" t="s">
        <v>2480</v>
      </c>
      <c r="C13" s="278" t="s">
        <v>2481</v>
      </c>
      <c r="D13" s="278" t="s">
        <v>2136</v>
      </c>
      <c r="E13" s="278" t="s">
        <v>2482</v>
      </c>
      <c r="F13" s="278" t="s">
        <v>2483</v>
      </c>
      <c r="G13" s="279" t="s">
        <v>2137</v>
      </c>
      <c r="H13" s="280" t="s">
        <v>2488</v>
      </c>
      <c r="I13" s="272" t="s">
        <v>2489</v>
      </c>
      <c r="J13" s="278" t="s">
        <v>2490</v>
      </c>
      <c r="K13" s="281" t="s">
        <v>2491</v>
      </c>
      <c r="L13" s="282">
        <v>0.0018287037037037037</v>
      </c>
      <c r="M13" s="283" t="s">
        <v>2492</v>
      </c>
      <c r="N13" s="284" t="s">
        <v>2416</v>
      </c>
      <c r="O13" s="151" t="s">
        <v>237</v>
      </c>
      <c r="P13" s="154" t="s">
        <v>78</v>
      </c>
      <c r="Q13" s="151" t="s">
        <v>79</v>
      </c>
      <c r="R13" s="154"/>
      <c r="S13" s="151" t="s">
        <v>79</v>
      </c>
      <c r="T13" s="154"/>
      <c r="U13" s="154" t="s">
        <v>2417</v>
      </c>
    </row>
    <row r="14">
      <c r="A14" s="258">
        <f t="shared" si="1"/>
        <v>13</v>
      </c>
      <c r="B14" s="278" t="s">
        <v>2480</v>
      </c>
      <c r="C14" s="278" t="s">
        <v>2481</v>
      </c>
      <c r="D14" s="278" t="s">
        <v>2130</v>
      </c>
      <c r="E14" s="278" t="s">
        <v>2482</v>
      </c>
      <c r="F14" s="278" t="s">
        <v>2483</v>
      </c>
      <c r="G14" s="279" t="s">
        <v>2131</v>
      </c>
      <c r="H14" s="280" t="s">
        <v>2138</v>
      </c>
      <c r="I14" s="272" t="s">
        <v>2493</v>
      </c>
      <c r="J14" s="278" t="s">
        <v>2494</v>
      </c>
      <c r="K14" s="281" t="s">
        <v>2495</v>
      </c>
      <c r="L14" s="282">
        <v>0.002349537037037037</v>
      </c>
      <c r="M14" s="283" t="s">
        <v>2496</v>
      </c>
      <c r="N14" s="284" t="s">
        <v>2416</v>
      </c>
      <c r="O14" s="151" t="s">
        <v>237</v>
      </c>
      <c r="P14" s="151" t="s">
        <v>78</v>
      </c>
      <c r="Q14" s="151" t="s">
        <v>79</v>
      </c>
      <c r="R14" s="151"/>
      <c r="S14" s="151" t="s">
        <v>79</v>
      </c>
      <c r="T14" s="151"/>
      <c r="U14" s="151" t="s">
        <v>2417</v>
      </c>
    </row>
    <row r="15">
      <c r="A15" s="258">
        <f t="shared" si="1"/>
        <v>14</v>
      </c>
      <c r="B15" s="278" t="s">
        <v>2480</v>
      </c>
      <c r="C15" s="278" t="s">
        <v>2481</v>
      </c>
      <c r="D15" s="278" t="s">
        <v>2124</v>
      </c>
      <c r="E15" s="278" t="s">
        <v>2482</v>
      </c>
      <c r="F15" s="278" t="s">
        <v>2483</v>
      </c>
      <c r="G15" s="279" t="s">
        <v>2125</v>
      </c>
      <c r="H15" s="280" t="s">
        <v>2132</v>
      </c>
      <c r="I15" s="272" t="s">
        <v>2497</v>
      </c>
      <c r="J15" s="278" t="s">
        <v>2498</v>
      </c>
      <c r="K15" s="281" t="s">
        <v>2499</v>
      </c>
      <c r="L15" s="282">
        <v>0.0011342592592592593</v>
      </c>
      <c r="M15" s="283" t="s">
        <v>2500</v>
      </c>
      <c r="N15" s="284" t="s">
        <v>2416</v>
      </c>
      <c r="O15" s="151" t="s">
        <v>237</v>
      </c>
      <c r="P15" s="151" t="s">
        <v>78</v>
      </c>
      <c r="Q15" s="151" t="s">
        <v>79</v>
      </c>
      <c r="R15" s="151"/>
      <c r="S15" s="151" t="s">
        <v>79</v>
      </c>
      <c r="T15" s="151"/>
      <c r="U15" s="151" t="s">
        <v>2417</v>
      </c>
    </row>
    <row r="16">
      <c r="A16" s="258">
        <f t="shared" si="1"/>
        <v>15</v>
      </c>
      <c r="B16" s="278" t="s">
        <v>2480</v>
      </c>
      <c r="C16" s="278" t="s">
        <v>2481</v>
      </c>
      <c r="D16" s="278" t="s">
        <v>2501</v>
      </c>
      <c r="E16" s="278" t="s">
        <v>2482</v>
      </c>
      <c r="F16" s="278" t="s">
        <v>2483</v>
      </c>
      <c r="G16" s="279" t="s">
        <v>2502</v>
      </c>
      <c r="H16" s="280" t="s">
        <v>2503</v>
      </c>
      <c r="I16" s="272" t="s">
        <v>2504</v>
      </c>
      <c r="J16" s="278" t="s">
        <v>2505</v>
      </c>
      <c r="K16" s="281" t="s">
        <v>2506</v>
      </c>
      <c r="L16" s="282">
        <v>0.0037847222222222223</v>
      </c>
      <c r="M16" s="283" t="s">
        <v>2507</v>
      </c>
      <c r="N16" s="284" t="s">
        <v>2416</v>
      </c>
      <c r="O16" s="151" t="s">
        <v>237</v>
      </c>
      <c r="P16" s="151" t="s">
        <v>78</v>
      </c>
      <c r="Q16" s="151" t="s">
        <v>79</v>
      </c>
      <c r="R16" s="151"/>
      <c r="S16" s="151" t="s">
        <v>79</v>
      </c>
      <c r="T16" s="151"/>
      <c r="U16" s="151" t="s">
        <v>2508</v>
      </c>
    </row>
    <row r="17">
      <c r="A17" s="258">
        <f t="shared" si="1"/>
        <v>16</v>
      </c>
      <c r="B17" s="278" t="s">
        <v>2480</v>
      </c>
      <c r="C17" s="278" t="s">
        <v>2481</v>
      </c>
      <c r="D17" s="278" t="s">
        <v>2509</v>
      </c>
      <c r="E17" s="278" t="s">
        <v>2482</v>
      </c>
      <c r="F17" s="278" t="s">
        <v>2483</v>
      </c>
      <c r="G17" s="279" t="s">
        <v>2510</v>
      </c>
      <c r="H17" s="280" t="s">
        <v>2511</v>
      </c>
      <c r="I17" s="272" t="s">
        <v>2512</v>
      </c>
      <c r="J17" s="278" t="s">
        <v>2513</v>
      </c>
      <c r="K17" s="281" t="s">
        <v>2514</v>
      </c>
      <c r="L17" s="282">
        <v>0.002337962962962963</v>
      </c>
      <c r="M17" s="283" t="s">
        <v>2515</v>
      </c>
      <c r="N17" s="284" t="s">
        <v>2416</v>
      </c>
      <c r="O17" s="151" t="s">
        <v>237</v>
      </c>
      <c r="P17" s="151" t="s">
        <v>78</v>
      </c>
      <c r="Q17" s="151" t="s">
        <v>79</v>
      </c>
      <c r="R17" s="151"/>
      <c r="S17" s="151" t="s">
        <v>79</v>
      </c>
      <c r="T17" s="151"/>
      <c r="U17" s="151" t="s">
        <v>2417</v>
      </c>
    </row>
    <row r="18">
      <c r="A18" s="258">
        <f t="shared" si="1"/>
        <v>17</v>
      </c>
      <c r="B18" s="278" t="s">
        <v>2480</v>
      </c>
      <c r="C18" s="278" t="s">
        <v>2481</v>
      </c>
      <c r="D18" s="278" t="s">
        <v>2516</v>
      </c>
      <c r="E18" s="278" t="s">
        <v>2482</v>
      </c>
      <c r="F18" s="278" t="s">
        <v>2483</v>
      </c>
      <c r="G18" s="279" t="s">
        <v>2517</v>
      </c>
      <c r="H18" s="280" t="s">
        <v>2518</v>
      </c>
      <c r="I18" s="272" t="s">
        <v>2519</v>
      </c>
      <c r="J18" s="278" t="s">
        <v>2520</v>
      </c>
      <c r="K18" s="281" t="s">
        <v>2521</v>
      </c>
      <c r="L18" s="282">
        <v>0.002534722222222222</v>
      </c>
      <c r="M18" s="283" t="s">
        <v>2522</v>
      </c>
      <c r="N18" s="284" t="s">
        <v>2416</v>
      </c>
      <c r="O18" s="151" t="s">
        <v>237</v>
      </c>
      <c r="P18" s="151" t="s">
        <v>78</v>
      </c>
      <c r="Q18" s="151" t="s">
        <v>79</v>
      </c>
      <c r="R18" s="151"/>
      <c r="S18" s="151" t="s">
        <v>79</v>
      </c>
      <c r="T18" s="151"/>
      <c r="U18" s="151" t="s">
        <v>2417</v>
      </c>
    </row>
    <row r="19">
      <c r="A19" s="258">
        <f t="shared" si="1"/>
        <v>18</v>
      </c>
      <c r="B19" s="278" t="s">
        <v>2480</v>
      </c>
      <c r="C19" s="278" t="s">
        <v>2481</v>
      </c>
      <c r="D19" s="278" t="s">
        <v>2523</v>
      </c>
      <c r="E19" s="278" t="s">
        <v>2482</v>
      </c>
      <c r="F19" s="278" t="s">
        <v>2483</v>
      </c>
      <c r="G19" s="279" t="s">
        <v>2524</v>
      </c>
      <c r="H19" s="280" t="s">
        <v>2525</v>
      </c>
      <c r="I19" s="272" t="s">
        <v>2526</v>
      </c>
      <c r="J19" s="278" t="s">
        <v>2527</v>
      </c>
      <c r="K19" s="281" t="s">
        <v>2528</v>
      </c>
      <c r="L19" s="282">
        <v>0.0039004629629629628</v>
      </c>
      <c r="M19" s="283" t="s">
        <v>2529</v>
      </c>
      <c r="N19" s="284" t="s">
        <v>2416</v>
      </c>
      <c r="O19" s="151" t="s">
        <v>237</v>
      </c>
      <c r="P19" s="151" t="s">
        <v>78</v>
      </c>
      <c r="Q19" s="151" t="s">
        <v>79</v>
      </c>
      <c r="R19" s="151"/>
      <c r="S19" s="151" t="s">
        <v>79</v>
      </c>
      <c r="T19" s="151"/>
      <c r="U19" s="151" t="s">
        <v>2417</v>
      </c>
    </row>
    <row r="20">
      <c r="A20" s="258">
        <f t="shared" si="1"/>
        <v>19</v>
      </c>
      <c r="B20" s="278" t="s">
        <v>2480</v>
      </c>
      <c r="C20" s="278" t="s">
        <v>2481</v>
      </c>
      <c r="D20" s="278" t="s">
        <v>2530</v>
      </c>
      <c r="E20" s="278" t="s">
        <v>2482</v>
      </c>
      <c r="F20" s="278" t="s">
        <v>2483</v>
      </c>
      <c r="G20" s="279" t="s">
        <v>2531</v>
      </c>
      <c r="H20" s="280" t="s">
        <v>2532</v>
      </c>
      <c r="I20" s="272" t="s">
        <v>2533</v>
      </c>
      <c r="J20" s="278" t="s">
        <v>2534</v>
      </c>
      <c r="K20" s="281" t="s">
        <v>2535</v>
      </c>
      <c r="L20" s="282">
        <v>0.005671296296296297</v>
      </c>
      <c r="M20" s="283" t="s">
        <v>2536</v>
      </c>
      <c r="N20" s="284" t="s">
        <v>2416</v>
      </c>
      <c r="O20" s="151" t="s">
        <v>237</v>
      </c>
      <c r="P20" s="151" t="s">
        <v>78</v>
      </c>
      <c r="Q20" s="151" t="s">
        <v>79</v>
      </c>
      <c r="R20" s="151"/>
      <c r="S20" s="151" t="s">
        <v>79</v>
      </c>
      <c r="T20" s="151"/>
      <c r="U20" s="151" t="s">
        <v>2417</v>
      </c>
    </row>
    <row r="21">
      <c r="A21" s="258">
        <f t="shared" si="1"/>
        <v>20</v>
      </c>
      <c r="B21" s="278" t="s">
        <v>2480</v>
      </c>
      <c r="C21" s="278" t="s">
        <v>2481</v>
      </c>
      <c r="D21" s="278" t="s">
        <v>2537</v>
      </c>
      <c r="E21" s="278" t="s">
        <v>2482</v>
      </c>
      <c r="F21" s="278" t="s">
        <v>2483</v>
      </c>
      <c r="G21" s="279" t="s">
        <v>2538</v>
      </c>
      <c r="H21" s="280" t="s">
        <v>2539</v>
      </c>
      <c r="I21" s="272" t="s">
        <v>2540</v>
      </c>
      <c r="J21" s="278" t="s">
        <v>2541</v>
      </c>
      <c r="K21" s="281" t="s">
        <v>2542</v>
      </c>
      <c r="L21" s="282">
        <v>0.002025462962962963</v>
      </c>
      <c r="M21" s="283" t="s">
        <v>2543</v>
      </c>
      <c r="N21" s="284" t="s">
        <v>2416</v>
      </c>
      <c r="O21" s="151" t="s">
        <v>237</v>
      </c>
      <c r="P21" s="151" t="s">
        <v>78</v>
      </c>
      <c r="Q21" s="151" t="s">
        <v>79</v>
      </c>
      <c r="R21" s="151"/>
      <c r="S21" s="151" t="s">
        <v>79</v>
      </c>
      <c r="T21" s="151"/>
      <c r="U21" s="151" t="s">
        <v>2417</v>
      </c>
    </row>
    <row r="22">
      <c r="A22" s="258">
        <f t="shared" si="1"/>
        <v>21</v>
      </c>
      <c r="B22" s="278" t="s">
        <v>2480</v>
      </c>
      <c r="C22" s="278" t="s">
        <v>2481</v>
      </c>
      <c r="D22" s="278" t="s">
        <v>2142</v>
      </c>
      <c r="E22" s="278" t="s">
        <v>2482</v>
      </c>
      <c r="F22" s="278" t="s">
        <v>2483</v>
      </c>
      <c r="G22" s="279" t="s">
        <v>2143</v>
      </c>
      <c r="H22" s="280" t="s">
        <v>2544</v>
      </c>
      <c r="I22" s="272" t="s">
        <v>2545</v>
      </c>
      <c r="J22" s="278" t="s">
        <v>2546</v>
      </c>
      <c r="K22" s="281" t="s">
        <v>2547</v>
      </c>
      <c r="L22" s="282">
        <v>0.004293981481481481</v>
      </c>
      <c r="M22" s="283" t="s">
        <v>2548</v>
      </c>
      <c r="N22" s="284" t="s">
        <v>2416</v>
      </c>
      <c r="O22" s="151" t="s">
        <v>237</v>
      </c>
      <c r="P22" s="151" t="s">
        <v>78</v>
      </c>
      <c r="Q22" s="151" t="s">
        <v>79</v>
      </c>
      <c r="R22" s="151"/>
      <c r="S22" s="151" t="s">
        <v>79</v>
      </c>
      <c r="T22" s="151"/>
      <c r="U22" s="151" t="s">
        <v>2417</v>
      </c>
    </row>
    <row r="23">
      <c r="A23" s="258">
        <f t="shared" si="1"/>
        <v>22</v>
      </c>
      <c r="B23" s="278" t="s">
        <v>2480</v>
      </c>
      <c r="C23" s="278" t="s">
        <v>2481</v>
      </c>
      <c r="D23" s="278" t="s">
        <v>2549</v>
      </c>
      <c r="E23" s="278" t="s">
        <v>2482</v>
      </c>
      <c r="F23" s="278" t="s">
        <v>2483</v>
      </c>
      <c r="G23" s="279" t="s">
        <v>2550</v>
      </c>
      <c r="H23" s="280" t="s">
        <v>2551</v>
      </c>
      <c r="I23" s="272" t="s">
        <v>2552</v>
      </c>
      <c r="J23" s="278" t="s">
        <v>2553</v>
      </c>
      <c r="K23" s="281" t="s">
        <v>2554</v>
      </c>
      <c r="L23" s="282">
        <v>0.0039004629629629628</v>
      </c>
      <c r="M23" s="283" t="s">
        <v>2555</v>
      </c>
      <c r="N23" s="284" t="s">
        <v>2416</v>
      </c>
      <c r="O23" s="151" t="s">
        <v>237</v>
      </c>
      <c r="P23" s="154" t="s">
        <v>78</v>
      </c>
      <c r="Q23" s="151" t="s">
        <v>79</v>
      </c>
      <c r="R23" s="154"/>
      <c r="S23" s="151" t="s">
        <v>79</v>
      </c>
      <c r="T23" s="154"/>
      <c r="U23" s="151" t="s">
        <v>2417</v>
      </c>
    </row>
    <row r="24">
      <c r="A24" s="258">
        <f t="shared" si="1"/>
        <v>23</v>
      </c>
      <c r="B24" s="278" t="s">
        <v>2480</v>
      </c>
      <c r="C24" s="278" t="s">
        <v>2481</v>
      </c>
      <c r="D24" s="278" t="s">
        <v>2556</v>
      </c>
      <c r="E24" s="278" t="s">
        <v>2482</v>
      </c>
      <c r="F24" s="278" t="s">
        <v>2483</v>
      </c>
      <c r="G24" s="279" t="s">
        <v>2557</v>
      </c>
      <c r="H24" s="280" t="s">
        <v>2558</v>
      </c>
      <c r="I24" s="272" t="s">
        <v>2559</v>
      </c>
      <c r="J24" s="278" t="s">
        <v>2560</v>
      </c>
      <c r="K24" s="281" t="s">
        <v>2561</v>
      </c>
      <c r="L24" s="282">
        <v>0.004247685185185185</v>
      </c>
      <c r="M24" s="295" t="s">
        <v>2562</v>
      </c>
      <c r="N24" s="284" t="s">
        <v>2416</v>
      </c>
      <c r="O24" s="151" t="s">
        <v>237</v>
      </c>
      <c r="P24" s="154" t="s">
        <v>78</v>
      </c>
      <c r="Q24" s="151" t="s">
        <v>79</v>
      </c>
      <c r="R24" s="154"/>
      <c r="S24" s="151" t="s">
        <v>79</v>
      </c>
      <c r="T24" s="154"/>
      <c r="U24" s="151" t="s">
        <v>2508</v>
      </c>
    </row>
    <row r="25">
      <c r="A25" s="258">
        <f t="shared" si="1"/>
        <v>24</v>
      </c>
      <c r="B25" s="278" t="s">
        <v>2480</v>
      </c>
      <c r="C25" s="278" t="s">
        <v>2481</v>
      </c>
      <c r="D25" s="278" t="s">
        <v>2563</v>
      </c>
      <c r="E25" s="278" t="s">
        <v>2482</v>
      </c>
      <c r="F25" s="278" t="s">
        <v>2483</v>
      </c>
      <c r="G25" s="279" t="s">
        <v>2564</v>
      </c>
      <c r="H25" s="280" t="s">
        <v>2565</v>
      </c>
      <c r="I25" s="272" t="s">
        <v>2566</v>
      </c>
      <c r="J25" s="278" t="s">
        <v>2567</v>
      </c>
      <c r="K25" s="281" t="s">
        <v>2568</v>
      </c>
      <c r="L25" s="282">
        <v>0.003472222222222222</v>
      </c>
      <c r="M25" s="283" t="s">
        <v>2569</v>
      </c>
      <c r="N25" s="284" t="s">
        <v>2416</v>
      </c>
      <c r="O25" s="151" t="s">
        <v>237</v>
      </c>
      <c r="P25" s="151" t="s">
        <v>78</v>
      </c>
      <c r="Q25" s="151" t="s">
        <v>79</v>
      </c>
      <c r="R25" s="151"/>
      <c r="S25" s="151" t="s">
        <v>79</v>
      </c>
      <c r="T25" s="151"/>
      <c r="U25" s="151" t="s">
        <v>2508</v>
      </c>
    </row>
    <row r="26">
      <c r="A26" s="258">
        <f t="shared" si="1"/>
        <v>25</v>
      </c>
      <c r="B26" s="278" t="s">
        <v>2480</v>
      </c>
      <c r="C26" s="278" t="s">
        <v>2481</v>
      </c>
      <c r="D26" s="278" t="s">
        <v>2570</v>
      </c>
      <c r="E26" s="278" t="s">
        <v>2482</v>
      </c>
      <c r="F26" s="278" t="s">
        <v>2483</v>
      </c>
      <c r="G26" s="279" t="s">
        <v>2571</v>
      </c>
      <c r="H26" s="280" t="s">
        <v>2572</v>
      </c>
      <c r="I26" s="272" t="s">
        <v>2573</v>
      </c>
      <c r="J26" s="278" t="s">
        <v>2574</v>
      </c>
      <c r="K26" s="281" t="s">
        <v>2575</v>
      </c>
      <c r="L26" s="282">
        <v>0.003414351851851852</v>
      </c>
      <c r="M26" s="283" t="s">
        <v>2576</v>
      </c>
      <c r="N26" s="284" t="s">
        <v>2416</v>
      </c>
      <c r="O26" s="151" t="s">
        <v>237</v>
      </c>
      <c r="P26" s="151" t="s">
        <v>78</v>
      </c>
      <c r="Q26" s="151" t="s">
        <v>79</v>
      </c>
      <c r="R26" s="151"/>
      <c r="S26" s="151" t="s">
        <v>79</v>
      </c>
      <c r="T26" s="151"/>
      <c r="U26" s="151" t="s">
        <v>2417</v>
      </c>
    </row>
    <row r="27">
      <c r="A27" s="258">
        <f t="shared" si="1"/>
        <v>26</v>
      </c>
      <c r="B27" s="278" t="s">
        <v>2480</v>
      </c>
      <c r="C27" s="278" t="s">
        <v>2481</v>
      </c>
      <c r="D27" s="278" t="s">
        <v>2577</v>
      </c>
      <c r="E27" s="278" t="s">
        <v>2482</v>
      </c>
      <c r="F27" s="278" t="s">
        <v>2483</v>
      </c>
      <c r="G27" s="279" t="s">
        <v>2578</v>
      </c>
      <c r="H27" s="280" t="s">
        <v>2579</v>
      </c>
      <c r="I27" s="272" t="s">
        <v>2580</v>
      </c>
      <c r="J27" s="278" t="s">
        <v>2581</v>
      </c>
      <c r="K27" s="281" t="s">
        <v>2582</v>
      </c>
      <c r="L27" s="282">
        <v>0.001736111111111111</v>
      </c>
      <c r="M27" s="283" t="s">
        <v>2583</v>
      </c>
      <c r="N27" s="284" t="s">
        <v>2416</v>
      </c>
      <c r="O27" s="151" t="s">
        <v>237</v>
      </c>
      <c r="P27" s="151" t="s">
        <v>78</v>
      </c>
      <c r="Q27" s="151" t="s">
        <v>79</v>
      </c>
      <c r="R27" s="151"/>
      <c r="S27" s="151" t="s">
        <v>79</v>
      </c>
      <c r="T27" s="151"/>
      <c r="U27" s="151" t="s">
        <v>2417</v>
      </c>
    </row>
    <row r="28">
      <c r="A28" s="286">
        <f t="shared" si="1"/>
        <v>27</v>
      </c>
      <c r="B28" s="287" t="s">
        <v>2480</v>
      </c>
      <c r="C28" s="287" t="s">
        <v>2481</v>
      </c>
      <c r="D28" s="287" t="s">
        <v>2584</v>
      </c>
      <c r="E28" s="287" t="s">
        <v>2482</v>
      </c>
      <c r="F28" s="287" t="s">
        <v>2483</v>
      </c>
      <c r="G28" s="288" t="s">
        <v>2585</v>
      </c>
      <c r="H28" s="289" t="s">
        <v>2586</v>
      </c>
      <c r="I28" s="272" t="s">
        <v>2587</v>
      </c>
      <c r="J28" s="287" t="s">
        <v>2588</v>
      </c>
      <c r="K28" s="290" t="s">
        <v>2589</v>
      </c>
      <c r="L28" s="291">
        <v>0.0012962962962962963</v>
      </c>
      <c r="M28" s="292" t="s">
        <v>2590</v>
      </c>
      <c r="N28" s="293" t="s">
        <v>2416</v>
      </c>
      <c r="O28" s="151" t="s">
        <v>237</v>
      </c>
      <c r="P28" s="154" t="s">
        <v>78</v>
      </c>
      <c r="Q28" s="151" t="s">
        <v>79</v>
      </c>
      <c r="R28" s="154"/>
      <c r="S28" s="151" t="s">
        <v>79</v>
      </c>
      <c r="T28" s="154"/>
      <c r="U28" s="151" t="s">
        <v>2417</v>
      </c>
    </row>
    <row r="29">
      <c r="A29" s="294">
        <f t="shared" si="1"/>
        <v>28</v>
      </c>
      <c r="B29" s="269" t="s">
        <v>2591</v>
      </c>
      <c r="C29" s="269" t="s">
        <v>2591</v>
      </c>
      <c r="D29" s="269" t="s">
        <v>2592</v>
      </c>
      <c r="E29" s="269" t="s">
        <v>2593</v>
      </c>
      <c r="F29" s="269" t="s">
        <v>2593</v>
      </c>
      <c r="G29" s="270" t="s">
        <v>2594</v>
      </c>
      <c r="H29" s="271" t="s">
        <v>2595</v>
      </c>
      <c r="I29" s="272" t="s">
        <v>2596</v>
      </c>
      <c r="J29" s="269" t="s">
        <v>2597</v>
      </c>
      <c r="K29" s="296" t="s">
        <v>2598</v>
      </c>
      <c r="L29" s="275">
        <v>0.003923611111111111</v>
      </c>
      <c r="M29" s="276" t="s">
        <v>2599</v>
      </c>
      <c r="N29" s="277" t="s">
        <v>2416</v>
      </c>
      <c r="O29" s="151" t="s">
        <v>237</v>
      </c>
      <c r="P29" s="151" t="s">
        <v>78</v>
      </c>
      <c r="Q29" s="151" t="s">
        <v>79</v>
      </c>
      <c r="R29" s="151"/>
      <c r="S29" s="151" t="s">
        <v>79</v>
      </c>
      <c r="T29" s="151"/>
      <c r="U29" s="151" t="s">
        <v>2417</v>
      </c>
    </row>
    <row r="30">
      <c r="A30" s="258">
        <f t="shared" si="1"/>
        <v>29</v>
      </c>
      <c r="B30" s="278" t="s">
        <v>2591</v>
      </c>
      <c r="C30" s="278" t="s">
        <v>2591</v>
      </c>
      <c r="D30" s="278" t="s">
        <v>2600</v>
      </c>
      <c r="E30" s="278" t="s">
        <v>2593</v>
      </c>
      <c r="F30" s="278" t="s">
        <v>2593</v>
      </c>
      <c r="G30" s="279" t="s">
        <v>2601</v>
      </c>
      <c r="H30" s="280" t="s">
        <v>2602</v>
      </c>
      <c r="I30" s="272" t="s">
        <v>2603</v>
      </c>
      <c r="J30" s="278" t="s">
        <v>2604</v>
      </c>
      <c r="K30" s="297" t="s">
        <v>2605</v>
      </c>
      <c r="L30" s="282">
        <v>0.005925925925925926</v>
      </c>
      <c r="M30" s="283" t="s">
        <v>2606</v>
      </c>
      <c r="N30" s="284" t="s">
        <v>2416</v>
      </c>
      <c r="O30" s="151" t="s">
        <v>237</v>
      </c>
      <c r="P30" s="151" t="s">
        <v>78</v>
      </c>
      <c r="Q30" s="151" t="s">
        <v>79</v>
      </c>
      <c r="R30" s="151"/>
      <c r="S30" s="151" t="s">
        <v>79</v>
      </c>
      <c r="T30" s="151"/>
      <c r="U30" s="151" t="s">
        <v>2417</v>
      </c>
    </row>
    <row r="31">
      <c r="A31" s="258">
        <f t="shared" si="1"/>
        <v>30</v>
      </c>
      <c r="B31" s="278" t="s">
        <v>2591</v>
      </c>
      <c r="C31" s="278" t="s">
        <v>2591</v>
      </c>
      <c r="D31" s="278" t="s">
        <v>2607</v>
      </c>
      <c r="E31" s="278" t="s">
        <v>2593</v>
      </c>
      <c r="F31" s="278" t="s">
        <v>2593</v>
      </c>
      <c r="G31" s="279" t="s">
        <v>2608</v>
      </c>
      <c r="H31" s="280" t="s">
        <v>2609</v>
      </c>
      <c r="I31" s="272" t="s">
        <v>2610</v>
      </c>
      <c r="J31" s="278" t="s">
        <v>2611</v>
      </c>
      <c r="K31" s="297" t="s">
        <v>2612</v>
      </c>
      <c r="L31" s="282">
        <v>0.001851851851851852</v>
      </c>
      <c r="M31" s="283" t="s">
        <v>2613</v>
      </c>
      <c r="N31" s="284" t="s">
        <v>2416</v>
      </c>
      <c r="O31" s="151" t="s">
        <v>237</v>
      </c>
      <c r="P31" s="151" t="s">
        <v>78</v>
      </c>
      <c r="Q31" s="151" t="s">
        <v>79</v>
      </c>
      <c r="R31" s="151"/>
      <c r="S31" s="151" t="s">
        <v>79</v>
      </c>
      <c r="T31" s="151"/>
      <c r="U31" s="151" t="s">
        <v>2417</v>
      </c>
    </row>
    <row r="32">
      <c r="A32" s="258">
        <f t="shared" si="1"/>
        <v>31</v>
      </c>
      <c r="B32" s="278" t="s">
        <v>2591</v>
      </c>
      <c r="C32" s="278" t="s">
        <v>2591</v>
      </c>
      <c r="D32" s="278" t="s">
        <v>2614</v>
      </c>
      <c r="E32" s="278" t="s">
        <v>2593</v>
      </c>
      <c r="F32" s="278" t="s">
        <v>2593</v>
      </c>
      <c r="G32" s="279" t="s">
        <v>2615</v>
      </c>
      <c r="H32" s="280" t="s">
        <v>2616</v>
      </c>
      <c r="I32" s="272" t="s">
        <v>2617</v>
      </c>
      <c r="J32" s="278" t="s">
        <v>2618</v>
      </c>
      <c r="K32" s="297" t="s">
        <v>2619</v>
      </c>
      <c r="L32" s="282">
        <v>0.006840277777777778</v>
      </c>
      <c r="M32" s="283" t="s">
        <v>2620</v>
      </c>
      <c r="N32" s="284" t="s">
        <v>2416</v>
      </c>
      <c r="O32" s="151" t="s">
        <v>237</v>
      </c>
      <c r="P32" s="154" t="s">
        <v>78</v>
      </c>
      <c r="Q32" s="151" t="s">
        <v>79</v>
      </c>
      <c r="R32" s="154"/>
      <c r="S32" s="151" t="s">
        <v>79</v>
      </c>
      <c r="T32" s="154"/>
      <c r="U32" s="151" t="s">
        <v>2417</v>
      </c>
    </row>
    <row r="33">
      <c r="A33" s="258">
        <f t="shared" si="1"/>
        <v>32</v>
      </c>
      <c r="B33" s="278" t="s">
        <v>2591</v>
      </c>
      <c r="C33" s="278" t="s">
        <v>2591</v>
      </c>
      <c r="D33" s="278" t="s">
        <v>2621</v>
      </c>
      <c r="E33" s="278" t="s">
        <v>2593</v>
      </c>
      <c r="F33" s="278" t="s">
        <v>2593</v>
      </c>
      <c r="G33" s="279" t="s">
        <v>2615</v>
      </c>
      <c r="H33" s="280" t="s">
        <v>2622</v>
      </c>
      <c r="I33" s="272" t="s">
        <v>2623</v>
      </c>
      <c r="J33" s="278" t="s">
        <v>2624</v>
      </c>
      <c r="K33" s="297" t="s">
        <v>2625</v>
      </c>
      <c r="L33" s="282">
        <v>0.010462962962962962</v>
      </c>
      <c r="M33" s="283" t="s">
        <v>2626</v>
      </c>
      <c r="N33" s="284" t="s">
        <v>2416</v>
      </c>
      <c r="O33" s="151" t="s">
        <v>237</v>
      </c>
      <c r="P33" s="151" t="s">
        <v>78</v>
      </c>
      <c r="Q33" s="151" t="s">
        <v>79</v>
      </c>
      <c r="R33" s="151"/>
      <c r="S33" s="151" t="s">
        <v>79</v>
      </c>
      <c r="T33" s="151"/>
      <c r="U33" s="151" t="s">
        <v>2417</v>
      </c>
    </row>
    <row r="34">
      <c r="A34" s="258">
        <f t="shared" si="1"/>
        <v>33</v>
      </c>
      <c r="B34" s="278" t="s">
        <v>2591</v>
      </c>
      <c r="C34" s="278" t="s">
        <v>2591</v>
      </c>
      <c r="D34" s="278" t="s">
        <v>2627</v>
      </c>
      <c r="E34" s="278" t="s">
        <v>2593</v>
      </c>
      <c r="F34" s="278" t="s">
        <v>2593</v>
      </c>
      <c r="G34" s="279" t="s">
        <v>2628</v>
      </c>
      <c r="H34" s="280" t="s">
        <v>2629</v>
      </c>
      <c r="I34" s="272" t="s">
        <v>2630</v>
      </c>
      <c r="J34" s="278" t="s">
        <v>2631</v>
      </c>
      <c r="K34" s="297" t="s">
        <v>2632</v>
      </c>
      <c r="L34" s="282">
        <v>0.0033796296296296296</v>
      </c>
      <c r="M34" s="283" t="s">
        <v>2633</v>
      </c>
      <c r="N34" s="284" t="s">
        <v>2416</v>
      </c>
      <c r="O34" s="151" t="s">
        <v>237</v>
      </c>
      <c r="P34" s="151" t="s">
        <v>78</v>
      </c>
      <c r="Q34" s="151" t="s">
        <v>79</v>
      </c>
      <c r="R34" s="151"/>
      <c r="S34" s="151" t="s">
        <v>79</v>
      </c>
      <c r="T34" s="151"/>
      <c r="U34" s="151" t="s">
        <v>2417</v>
      </c>
    </row>
    <row r="35">
      <c r="A35" s="258">
        <f t="shared" si="1"/>
        <v>34</v>
      </c>
      <c r="B35" s="278" t="s">
        <v>2591</v>
      </c>
      <c r="C35" s="278" t="s">
        <v>2591</v>
      </c>
      <c r="D35" s="278" t="s">
        <v>2634</v>
      </c>
      <c r="E35" s="278" t="s">
        <v>2593</v>
      </c>
      <c r="F35" s="278" t="s">
        <v>2593</v>
      </c>
      <c r="G35" s="279" t="s">
        <v>2635</v>
      </c>
      <c r="H35" s="280" t="s">
        <v>2636</v>
      </c>
      <c r="I35" s="272" t="s">
        <v>2637</v>
      </c>
      <c r="J35" s="278" t="s">
        <v>2638</v>
      </c>
      <c r="K35" s="297" t="s">
        <v>2639</v>
      </c>
      <c r="L35" s="282">
        <v>0.0050347222222222225</v>
      </c>
      <c r="M35" s="283" t="s">
        <v>2640</v>
      </c>
      <c r="N35" s="284" t="s">
        <v>2416</v>
      </c>
      <c r="O35" s="151" t="s">
        <v>237</v>
      </c>
      <c r="P35" s="154" t="s">
        <v>78</v>
      </c>
      <c r="Q35" s="151" t="s">
        <v>79</v>
      </c>
      <c r="R35" s="154"/>
      <c r="S35" s="151" t="s">
        <v>79</v>
      </c>
      <c r="T35" s="154"/>
      <c r="U35" s="151" t="s">
        <v>2417</v>
      </c>
    </row>
    <row r="36">
      <c r="A36" s="258">
        <f t="shared" si="1"/>
        <v>35</v>
      </c>
      <c r="B36" s="278" t="s">
        <v>2591</v>
      </c>
      <c r="C36" s="278" t="s">
        <v>2591</v>
      </c>
      <c r="D36" s="278" t="s">
        <v>2641</v>
      </c>
      <c r="E36" s="278" t="s">
        <v>2593</v>
      </c>
      <c r="F36" s="278" t="s">
        <v>2593</v>
      </c>
      <c r="G36" s="279" t="s">
        <v>2642</v>
      </c>
      <c r="H36" s="280" t="s">
        <v>2643</v>
      </c>
      <c r="I36" s="272" t="s">
        <v>2644</v>
      </c>
      <c r="J36" s="278" t="s">
        <v>2645</v>
      </c>
      <c r="K36" s="297" t="s">
        <v>2646</v>
      </c>
      <c r="L36" s="282">
        <v>0.004675925925925926</v>
      </c>
      <c r="M36" s="283" t="s">
        <v>2647</v>
      </c>
      <c r="N36" s="284" t="s">
        <v>2416</v>
      </c>
      <c r="O36" s="151" t="s">
        <v>237</v>
      </c>
      <c r="P36" s="154" t="s">
        <v>78</v>
      </c>
      <c r="Q36" s="151" t="s">
        <v>79</v>
      </c>
      <c r="R36" s="154"/>
      <c r="S36" s="151" t="s">
        <v>79</v>
      </c>
      <c r="T36" s="154"/>
      <c r="U36" s="151" t="s">
        <v>2417</v>
      </c>
    </row>
    <row r="37">
      <c r="A37" s="258">
        <f t="shared" si="1"/>
        <v>36</v>
      </c>
      <c r="B37" s="278" t="s">
        <v>2591</v>
      </c>
      <c r="C37" s="278" t="s">
        <v>2591</v>
      </c>
      <c r="D37" s="278" t="s">
        <v>2648</v>
      </c>
      <c r="E37" s="278" t="s">
        <v>2593</v>
      </c>
      <c r="F37" s="278" t="s">
        <v>2593</v>
      </c>
      <c r="G37" s="279" t="s">
        <v>2649</v>
      </c>
      <c r="H37" s="280" t="s">
        <v>2650</v>
      </c>
      <c r="I37" s="272" t="s">
        <v>2651</v>
      </c>
      <c r="J37" s="278" t="s">
        <v>2652</v>
      </c>
      <c r="K37" s="297" t="s">
        <v>2653</v>
      </c>
      <c r="L37" s="282">
        <v>0.0032060185185185186</v>
      </c>
      <c r="M37" s="283" t="s">
        <v>2654</v>
      </c>
      <c r="N37" s="284" t="s">
        <v>2416</v>
      </c>
      <c r="O37" s="151" t="s">
        <v>237</v>
      </c>
      <c r="P37" s="151" t="s">
        <v>78</v>
      </c>
      <c r="Q37" s="151" t="s">
        <v>79</v>
      </c>
      <c r="R37" s="151"/>
      <c r="S37" s="151" t="s">
        <v>79</v>
      </c>
      <c r="T37" s="151"/>
      <c r="U37" s="151" t="s">
        <v>2417</v>
      </c>
    </row>
    <row r="38">
      <c r="A38" s="258">
        <f t="shared" si="1"/>
        <v>37</v>
      </c>
      <c r="B38" s="278" t="s">
        <v>2591</v>
      </c>
      <c r="C38" s="278" t="s">
        <v>2591</v>
      </c>
      <c r="D38" s="278" t="s">
        <v>2655</v>
      </c>
      <c r="E38" s="278" t="s">
        <v>2593</v>
      </c>
      <c r="F38" s="278" t="s">
        <v>2593</v>
      </c>
      <c r="G38" s="279" t="s">
        <v>2656</v>
      </c>
      <c r="H38" s="280" t="s">
        <v>2657</v>
      </c>
      <c r="I38" s="272" t="s">
        <v>2658</v>
      </c>
      <c r="J38" s="278" t="s">
        <v>2659</v>
      </c>
      <c r="K38" s="297" t="s">
        <v>2660</v>
      </c>
      <c r="L38" s="282">
        <v>0.0014236111111111112</v>
      </c>
      <c r="M38" s="283" t="s">
        <v>2661</v>
      </c>
      <c r="N38" s="284" t="s">
        <v>2416</v>
      </c>
      <c r="O38" s="151" t="s">
        <v>237</v>
      </c>
      <c r="P38" s="154" t="s">
        <v>78</v>
      </c>
      <c r="Q38" s="151" t="s">
        <v>79</v>
      </c>
      <c r="R38" s="154"/>
      <c r="S38" s="151" t="s">
        <v>79</v>
      </c>
      <c r="T38" s="154"/>
      <c r="U38" s="151" t="s">
        <v>2417</v>
      </c>
    </row>
    <row r="39">
      <c r="A39" s="258">
        <f t="shared" si="1"/>
        <v>38</v>
      </c>
      <c r="B39" s="278" t="s">
        <v>2591</v>
      </c>
      <c r="C39" s="278" t="s">
        <v>2591</v>
      </c>
      <c r="D39" s="278" t="s">
        <v>2662</v>
      </c>
      <c r="E39" s="278" t="s">
        <v>2593</v>
      </c>
      <c r="F39" s="278" t="s">
        <v>2593</v>
      </c>
      <c r="G39" s="279" t="s">
        <v>2663</v>
      </c>
      <c r="H39" s="280" t="s">
        <v>2664</v>
      </c>
      <c r="I39" s="272" t="s">
        <v>2665</v>
      </c>
      <c r="J39" s="278" t="s">
        <v>2666</v>
      </c>
      <c r="K39" s="297" t="s">
        <v>2667</v>
      </c>
      <c r="L39" s="282">
        <v>0.004814814814814815</v>
      </c>
      <c r="M39" s="283" t="s">
        <v>2668</v>
      </c>
      <c r="N39" s="284" t="s">
        <v>2416</v>
      </c>
      <c r="O39" s="151" t="s">
        <v>237</v>
      </c>
      <c r="P39" s="151" t="s">
        <v>78</v>
      </c>
      <c r="Q39" s="151" t="s">
        <v>79</v>
      </c>
      <c r="R39" s="151"/>
      <c r="S39" s="151" t="s">
        <v>79</v>
      </c>
      <c r="T39" s="151"/>
      <c r="U39" s="151" t="s">
        <v>2417</v>
      </c>
    </row>
    <row r="40">
      <c r="A40" s="258">
        <f t="shared" si="1"/>
        <v>39</v>
      </c>
      <c r="B40" s="278" t="s">
        <v>2591</v>
      </c>
      <c r="C40" s="278" t="s">
        <v>2591</v>
      </c>
      <c r="D40" s="278" t="s">
        <v>2669</v>
      </c>
      <c r="E40" s="278" t="s">
        <v>2593</v>
      </c>
      <c r="F40" s="278" t="s">
        <v>2593</v>
      </c>
      <c r="G40" s="279" t="s">
        <v>2670</v>
      </c>
      <c r="H40" s="280" t="s">
        <v>2671</v>
      </c>
      <c r="I40" s="272" t="s">
        <v>2672</v>
      </c>
      <c r="J40" s="278" t="s">
        <v>2673</v>
      </c>
      <c r="K40" s="297" t="s">
        <v>2674</v>
      </c>
      <c r="L40" s="282">
        <v>0.004178240740740741</v>
      </c>
      <c r="M40" s="283" t="s">
        <v>2675</v>
      </c>
      <c r="N40" s="284" t="s">
        <v>2416</v>
      </c>
      <c r="O40" s="151" t="s">
        <v>237</v>
      </c>
      <c r="P40" s="154" t="s">
        <v>78</v>
      </c>
      <c r="Q40" s="151" t="s">
        <v>79</v>
      </c>
      <c r="R40" s="154"/>
      <c r="S40" s="151" t="s">
        <v>79</v>
      </c>
      <c r="T40" s="154"/>
      <c r="U40" s="151" t="s">
        <v>2417</v>
      </c>
    </row>
    <row r="41">
      <c r="A41" s="258">
        <f t="shared" si="1"/>
        <v>40</v>
      </c>
      <c r="B41" s="278" t="s">
        <v>2591</v>
      </c>
      <c r="C41" s="278" t="s">
        <v>2591</v>
      </c>
      <c r="D41" s="278" t="s">
        <v>2676</v>
      </c>
      <c r="E41" s="278" t="s">
        <v>2593</v>
      </c>
      <c r="F41" s="278" t="s">
        <v>2593</v>
      </c>
      <c r="G41" s="279" t="s">
        <v>2677</v>
      </c>
      <c r="H41" s="280" t="s">
        <v>2678</v>
      </c>
      <c r="I41" s="272" t="s">
        <v>2679</v>
      </c>
      <c r="J41" s="278" t="s">
        <v>2680</v>
      </c>
      <c r="K41" s="297" t="s">
        <v>2681</v>
      </c>
      <c r="L41" s="282">
        <v>0.0038888888888888888</v>
      </c>
      <c r="M41" s="283" t="s">
        <v>2682</v>
      </c>
      <c r="N41" s="284" t="s">
        <v>2416</v>
      </c>
      <c r="O41" s="151" t="s">
        <v>237</v>
      </c>
      <c r="P41" s="151" t="s">
        <v>78</v>
      </c>
      <c r="Q41" s="151" t="s">
        <v>79</v>
      </c>
      <c r="R41" s="151"/>
      <c r="S41" s="151" t="s">
        <v>79</v>
      </c>
      <c r="T41" s="151"/>
      <c r="U41" s="151" t="s">
        <v>2417</v>
      </c>
    </row>
    <row r="42">
      <c r="A42" s="258">
        <f t="shared" si="1"/>
        <v>41</v>
      </c>
      <c r="B42" s="278" t="s">
        <v>2591</v>
      </c>
      <c r="C42" s="278" t="s">
        <v>2591</v>
      </c>
      <c r="D42" s="278" t="s">
        <v>2683</v>
      </c>
      <c r="E42" s="278" t="s">
        <v>2593</v>
      </c>
      <c r="F42" s="278" t="s">
        <v>2593</v>
      </c>
      <c r="G42" s="279" t="s">
        <v>2684</v>
      </c>
      <c r="H42" s="280" t="s">
        <v>2685</v>
      </c>
      <c r="I42" s="272" t="s">
        <v>2686</v>
      </c>
      <c r="J42" s="278" t="s">
        <v>2687</v>
      </c>
      <c r="K42" s="297" t="s">
        <v>2688</v>
      </c>
      <c r="L42" s="282">
        <v>0.009432870370370371</v>
      </c>
      <c r="M42" s="283" t="s">
        <v>2689</v>
      </c>
      <c r="N42" s="284" t="s">
        <v>2416</v>
      </c>
      <c r="O42" s="151" t="s">
        <v>237</v>
      </c>
      <c r="P42" s="151" t="s">
        <v>78</v>
      </c>
      <c r="Q42" s="151" t="s">
        <v>79</v>
      </c>
      <c r="R42" s="151"/>
      <c r="S42" s="151" t="s">
        <v>79</v>
      </c>
      <c r="T42" s="151"/>
      <c r="U42" s="151" t="s">
        <v>2417</v>
      </c>
    </row>
    <row r="43">
      <c r="A43" s="258">
        <f t="shared" si="1"/>
        <v>42</v>
      </c>
      <c r="B43" s="278" t="s">
        <v>2591</v>
      </c>
      <c r="C43" s="278" t="s">
        <v>2591</v>
      </c>
      <c r="D43" s="278" t="s">
        <v>2690</v>
      </c>
      <c r="E43" s="278" t="s">
        <v>2593</v>
      </c>
      <c r="F43" s="278" t="s">
        <v>2593</v>
      </c>
      <c r="G43" s="279" t="s">
        <v>2691</v>
      </c>
      <c r="H43" s="280" t="s">
        <v>2692</v>
      </c>
      <c r="I43" s="272" t="s">
        <v>2693</v>
      </c>
      <c r="J43" s="278" t="s">
        <v>2694</v>
      </c>
      <c r="K43" s="297" t="s">
        <v>2695</v>
      </c>
      <c r="L43" s="282">
        <v>0.002037037037037037</v>
      </c>
      <c r="M43" s="283" t="s">
        <v>2696</v>
      </c>
      <c r="N43" s="284" t="s">
        <v>2416</v>
      </c>
      <c r="O43" s="151" t="s">
        <v>237</v>
      </c>
      <c r="P43" s="151" t="s">
        <v>78</v>
      </c>
      <c r="Q43" s="151" t="s">
        <v>79</v>
      </c>
      <c r="R43" s="151"/>
      <c r="S43" s="151" t="s">
        <v>79</v>
      </c>
      <c r="T43" s="151"/>
      <c r="U43" s="151" t="s">
        <v>2508</v>
      </c>
    </row>
    <row r="44">
      <c r="A44" s="258">
        <f t="shared" si="1"/>
        <v>43</v>
      </c>
      <c r="B44" s="278" t="s">
        <v>2591</v>
      </c>
      <c r="C44" s="278" t="s">
        <v>2591</v>
      </c>
      <c r="D44" s="278" t="s">
        <v>2697</v>
      </c>
      <c r="E44" s="278" t="s">
        <v>2593</v>
      </c>
      <c r="F44" s="278" t="s">
        <v>2593</v>
      </c>
      <c r="G44" s="279" t="s">
        <v>2698</v>
      </c>
      <c r="H44" s="280" t="s">
        <v>2699</v>
      </c>
      <c r="I44" s="272" t="s">
        <v>2700</v>
      </c>
      <c r="J44" s="278" t="s">
        <v>2701</v>
      </c>
      <c r="K44" s="297" t="s">
        <v>2702</v>
      </c>
      <c r="L44" s="282">
        <v>0.0013425925925925925</v>
      </c>
      <c r="M44" s="283" t="s">
        <v>2703</v>
      </c>
      <c r="N44" s="284" t="s">
        <v>2416</v>
      </c>
      <c r="O44" s="151" t="s">
        <v>237</v>
      </c>
      <c r="P44" s="151" t="s">
        <v>78</v>
      </c>
      <c r="Q44" s="151" t="s">
        <v>79</v>
      </c>
      <c r="R44" s="151"/>
      <c r="S44" s="151" t="s">
        <v>79</v>
      </c>
      <c r="T44" s="151"/>
      <c r="U44" s="151" t="s">
        <v>2417</v>
      </c>
    </row>
    <row r="45">
      <c r="A45" s="258">
        <f t="shared" si="1"/>
        <v>44</v>
      </c>
      <c r="B45" s="278" t="s">
        <v>2591</v>
      </c>
      <c r="C45" s="278" t="s">
        <v>2591</v>
      </c>
      <c r="D45" s="278" t="s">
        <v>2704</v>
      </c>
      <c r="E45" s="278" t="s">
        <v>2593</v>
      </c>
      <c r="F45" s="278" t="s">
        <v>2593</v>
      </c>
      <c r="G45" s="279" t="s">
        <v>2705</v>
      </c>
      <c r="H45" s="280" t="s">
        <v>2706</v>
      </c>
      <c r="I45" s="272" t="s">
        <v>2707</v>
      </c>
      <c r="J45" s="278" t="s">
        <v>2708</v>
      </c>
      <c r="K45" s="297" t="s">
        <v>2709</v>
      </c>
      <c r="L45" s="282">
        <v>0.002488425925925926</v>
      </c>
      <c r="M45" s="283" t="s">
        <v>2710</v>
      </c>
      <c r="N45" s="284" t="s">
        <v>2416</v>
      </c>
      <c r="O45" s="151" t="s">
        <v>237</v>
      </c>
      <c r="P45" s="151" t="s">
        <v>78</v>
      </c>
      <c r="Q45" s="151" t="s">
        <v>79</v>
      </c>
      <c r="R45" s="151"/>
      <c r="S45" s="151" t="s">
        <v>79</v>
      </c>
      <c r="T45" s="151"/>
      <c r="U45" s="151" t="s">
        <v>2417</v>
      </c>
    </row>
    <row r="46">
      <c r="A46" s="258">
        <f t="shared" si="1"/>
        <v>45</v>
      </c>
      <c r="B46" s="278" t="s">
        <v>2591</v>
      </c>
      <c r="C46" s="278" t="s">
        <v>2591</v>
      </c>
      <c r="D46" s="278" t="s">
        <v>2711</v>
      </c>
      <c r="E46" s="278" t="s">
        <v>2593</v>
      </c>
      <c r="F46" s="278" t="s">
        <v>2593</v>
      </c>
      <c r="G46" s="279" t="s">
        <v>2712</v>
      </c>
      <c r="H46" s="280" t="s">
        <v>2713</v>
      </c>
      <c r="I46" s="272" t="s">
        <v>2714</v>
      </c>
      <c r="J46" s="278" t="s">
        <v>2715</v>
      </c>
      <c r="K46" s="297" t="s">
        <v>2716</v>
      </c>
      <c r="L46" s="282">
        <v>0.0032407407407407406</v>
      </c>
      <c r="M46" s="283" t="s">
        <v>2717</v>
      </c>
      <c r="N46" s="284" t="s">
        <v>2416</v>
      </c>
      <c r="O46" s="151" t="s">
        <v>237</v>
      </c>
      <c r="P46" s="151" t="s">
        <v>78</v>
      </c>
      <c r="Q46" s="151" t="s">
        <v>79</v>
      </c>
      <c r="R46" s="151"/>
      <c r="S46" s="151" t="s">
        <v>79</v>
      </c>
      <c r="T46" s="151"/>
      <c r="U46" s="151" t="s">
        <v>2417</v>
      </c>
    </row>
    <row r="47">
      <c r="A47" s="286">
        <f t="shared" si="1"/>
        <v>46</v>
      </c>
      <c r="B47" s="287" t="s">
        <v>2591</v>
      </c>
      <c r="C47" s="287" t="s">
        <v>2591</v>
      </c>
      <c r="D47" s="287" t="s">
        <v>2718</v>
      </c>
      <c r="E47" s="287" t="s">
        <v>2593</v>
      </c>
      <c r="F47" s="287" t="s">
        <v>2593</v>
      </c>
      <c r="G47" s="288" t="s">
        <v>2719</v>
      </c>
      <c r="H47" s="289" t="s">
        <v>2720</v>
      </c>
      <c r="I47" s="272" t="s">
        <v>2721</v>
      </c>
      <c r="J47" s="287" t="s">
        <v>2722</v>
      </c>
      <c r="K47" s="298" t="s">
        <v>2723</v>
      </c>
      <c r="L47" s="291">
        <v>0.0016087962962962963</v>
      </c>
      <c r="M47" s="292" t="s">
        <v>2724</v>
      </c>
      <c r="N47" s="293" t="s">
        <v>2416</v>
      </c>
      <c r="O47" s="151" t="s">
        <v>237</v>
      </c>
      <c r="P47" s="154" t="s">
        <v>78</v>
      </c>
      <c r="Q47" s="151" t="s">
        <v>79</v>
      </c>
      <c r="R47" s="154"/>
      <c r="S47" s="151" t="s">
        <v>79</v>
      </c>
      <c r="T47" s="154"/>
      <c r="U47" s="151" t="s">
        <v>2417</v>
      </c>
    </row>
    <row r="48">
      <c r="A48" s="294">
        <f t="shared" si="1"/>
        <v>47</v>
      </c>
      <c r="B48" s="269" t="s">
        <v>2725</v>
      </c>
      <c r="C48" s="269" t="s">
        <v>2726</v>
      </c>
      <c r="D48" s="269" t="s">
        <v>2727</v>
      </c>
      <c r="E48" s="269" t="s">
        <v>2728</v>
      </c>
      <c r="F48" s="269" t="s">
        <v>2729</v>
      </c>
      <c r="G48" s="270" t="s">
        <v>2730</v>
      </c>
      <c r="H48" s="299" t="s">
        <v>2731</v>
      </c>
      <c r="I48" s="272" t="s">
        <v>2732</v>
      </c>
      <c r="J48" s="269" t="s">
        <v>2733</v>
      </c>
      <c r="K48" s="300" t="s">
        <v>2734</v>
      </c>
      <c r="L48" s="301">
        <v>0.006527777777777778</v>
      </c>
      <c r="M48" s="276" t="s">
        <v>2735</v>
      </c>
      <c r="N48" s="277" t="s">
        <v>2416</v>
      </c>
      <c r="O48" s="151" t="s">
        <v>237</v>
      </c>
      <c r="P48" s="154" t="s">
        <v>78</v>
      </c>
      <c r="Q48" s="151" t="s">
        <v>79</v>
      </c>
      <c r="R48" s="154"/>
      <c r="S48" s="151" t="s">
        <v>79</v>
      </c>
      <c r="T48" s="154"/>
      <c r="U48" s="154"/>
    </row>
    <row r="49">
      <c r="A49" s="258">
        <f t="shared" si="1"/>
        <v>48</v>
      </c>
      <c r="B49" s="278" t="s">
        <v>2725</v>
      </c>
      <c r="C49" s="278" t="s">
        <v>2726</v>
      </c>
      <c r="D49" s="278" t="s">
        <v>2736</v>
      </c>
      <c r="E49" s="278" t="s">
        <v>2728</v>
      </c>
      <c r="F49" s="278" t="s">
        <v>2729</v>
      </c>
      <c r="G49" s="279" t="s">
        <v>2737</v>
      </c>
      <c r="H49" s="302" t="s">
        <v>2738</v>
      </c>
      <c r="I49" s="272" t="s">
        <v>2739</v>
      </c>
      <c r="J49" s="278" t="s">
        <v>2740</v>
      </c>
      <c r="K49" s="303" t="s">
        <v>2741</v>
      </c>
      <c r="L49" s="301">
        <v>0.007997685185185186</v>
      </c>
      <c r="M49" s="283" t="s">
        <v>2742</v>
      </c>
      <c r="N49" s="284" t="s">
        <v>2416</v>
      </c>
      <c r="O49" s="151" t="s">
        <v>237</v>
      </c>
      <c r="P49" s="151" t="s">
        <v>78</v>
      </c>
      <c r="Q49" s="151" t="s">
        <v>79</v>
      </c>
      <c r="R49" s="151"/>
      <c r="S49" s="151" t="s">
        <v>79</v>
      </c>
      <c r="T49" s="151"/>
      <c r="U49" s="151" t="s">
        <v>2417</v>
      </c>
    </row>
    <row r="50">
      <c r="A50" s="258">
        <f t="shared" si="1"/>
        <v>49</v>
      </c>
      <c r="B50" s="278" t="s">
        <v>2725</v>
      </c>
      <c r="C50" s="278" t="s">
        <v>2726</v>
      </c>
      <c r="D50" s="278" t="s">
        <v>2743</v>
      </c>
      <c r="E50" s="278" t="s">
        <v>2728</v>
      </c>
      <c r="F50" s="278" t="s">
        <v>2729</v>
      </c>
      <c r="G50" s="279" t="s">
        <v>2744</v>
      </c>
      <c r="H50" s="302" t="s">
        <v>2745</v>
      </c>
      <c r="I50" s="272" t="s">
        <v>2746</v>
      </c>
      <c r="J50" s="278" t="s">
        <v>2747</v>
      </c>
      <c r="K50" s="303" t="s">
        <v>2748</v>
      </c>
      <c r="L50" s="301">
        <v>0.0030439814814814813</v>
      </c>
      <c r="M50" s="283" t="s">
        <v>2749</v>
      </c>
      <c r="N50" s="284" t="s">
        <v>2416</v>
      </c>
      <c r="O50" s="151" t="s">
        <v>237</v>
      </c>
      <c r="P50" s="151" t="s">
        <v>78</v>
      </c>
      <c r="Q50" s="151" t="s">
        <v>79</v>
      </c>
      <c r="R50" s="151"/>
      <c r="S50" s="151" t="s">
        <v>79</v>
      </c>
      <c r="T50" s="151"/>
      <c r="U50" s="151" t="s">
        <v>2417</v>
      </c>
    </row>
    <row r="51">
      <c r="A51" s="258">
        <f t="shared" si="1"/>
        <v>50</v>
      </c>
      <c r="B51" s="278" t="s">
        <v>2725</v>
      </c>
      <c r="C51" s="278" t="s">
        <v>2726</v>
      </c>
      <c r="D51" s="278" t="s">
        <v>2750</v>
      </c>
      <c r="E51" s="278" t="s">
        <v>2728</v>
      </c>
      <c r="F51" s="278" t="s">
        <v>2729</v>
      </c>
      <c r="G51" s="279" t="s">
        <v>2751</v>
      </c>
      <c r="H51" s="302" t="s">
        <v>2752</v>
      </c>
      <c r="I51" s="272" t="s">
        <v>2753</v>
      </c>
      <c r="J51" s="278" t="s">
        <v>2754</v>
      </c>
      <c r="K51" s="303" t="s">
        <v>2755</v>
      </c>
      <c r="L51" s="301">
        <v>0.004340277777777778</v>
      </c>
      <c r="M51" s="283" t="s">
        <v>2756</v>
      </c>
      <c r="N51" s="284" t="s">
        <v>2416</v>
      </c>
      <c r="O51" s="151" t="s">
        <v>237</v>
      </c>
      <c r="P51" s="151" t="s">
        <v>78</v>
      </c>
      <c r="Q51" s="151" t="s">
        <v>79</v>
      </c>
      <c r="R51" s="151"/>
      <c r="S51" s="151" t="s">
        <v>79</v>
      </c>
      <c r="T51" s="151"/>
      <c r="U51" s="151" t="s">
        <v>2417</v>
      </c>
    </row>
    <row r="52">
      <c r="A52" s="258">
        <f t="shared" si="1"/>
        <v>51</v>
      </c>
      <c r="B52" s="278" t="s">
        <v>2725</v>
      </c>
      <c r="C52" s="278" t="s">
        <v>2726</v>
      </c>
      <c r="D52" s="278" t="s">
        <v>2757</v>
      </c>
      <c r="E52" s="278" t="s">
        <v>2728</v>
      </c>
      <c r="F52" s="278" t="s">
        <v>2729</v>
      </c>
      <c r="G52" s="279" t="s">
        <v>2758</v>
      </c>
      <c r="H52" s="302" t="s">
        <v>2759</v>
      </c>
      <c r="I52" s="272" t="s">
        <v>2760</v>
      </c>
      <c r="J52" s="278" t="s">
        <v>2761</v>
      </c>
      <c r="K52" s="303" t="s">
        <v>2762</v>
      </c>
      <c r="L52" s="301">
        <v>0.003599537037037037</v>
      </c>
      <c r="M52" s="283" t="s">
        <v>2763</v>
      </c>
      <c r="N52" s="284" t="s">
        <v>2416</v>
      </c>
      <c r="O52" s="151" t="s">
        <v>237</v>
      </c>
      <c r="P52" s="154" t="s">
        <v>78</v>
      </c>
      <c r="Q52" s="151" t="s">
        <v>79</v>
      </c>
      <c r="R52" s="154"/>
      <c r="S52" s="151" t="s">
        <v>79</v>
      </c>
      <c r="T52" s="154"/>
      <c r="U52" s="151" t="s">
        <v>2417</v>
      </c>
    </row>
    <row r="53">
      <c r="A53" s="286">
        <f t="shared" si="1"/>
        <v>52</v>
      </c>
      <c r="B53" s="287" t="s">
        <v>2725</v>
      </c>
      <c r="C53" s="287" t="s">
        <v>2726</v>
      </c>
      <c r="D53" s="287" t="s">
        <v>2764</v>
      </c>
      <c r="E53" s="287" t="s">
        <v>2728</v>
      </c>
      <c r="F53" s="287" t="s">
        <v>2729</v>
      </c>
      <c r="G53" s="288" t="s">
        <v>2765</v>
      </c>
      <c r="H53" s="304" t="s">
        <v>2766</v>
      </c>
      <c r="I53" s="272" t="s">
        <v>2767</v>
      </c>
      <c r="J53" s="287" t="s">
        <v>2768</v>
      </c>
      <c r="K53" s="305" t="s">
        <v>2769</v>
      </c>
      <c r="L53" s="306">
        <v>0.0061805555555555555</v>
      </c>
      <c r="M53" s="292" t="s">
        <v>2770</v>
      </c>
      <c r="N53" s="293" t="s">
        <v>2416</v>
      </c>
      <c r="O53" s="151" t="s">
        <v>237</v>
      </c>
      <c r="P53" s="154" t="s">
        <v>78</v>
      </c>
      <c r="Q53" s="151" t="s">
        <v>79</v>
      </c>
      <c r="R53" s="154"/>
      <c r="S53" s="151" t="s">
        <v>79</v>
      </c>
      <c r="T53" s="154"/>
      <c r="U53" s="151" t="s">
        <v>2417</v>
      </c>
    </row>
    <row r="54">
      <c r="A54" s="294">
        <f t="shared" si="1"/>
        <v>53</v>
      </c>
      <c r="B54" s="269" t="s">
        <v>2771</v>
      </c>
      <c r="C54" s="269" t="s">
        <v>2726</v>
      </c>
      <c r="D54" s="269" t="s">
        <v>2772</v>
      </c>
      <c r="E54" s="269" t="s">
        <v>2773</v>
      </c>
      <c r="F54" s="269" t="s">
        <v>2729</v>
      </c>
      <c r="G54" s="270" t="s">
        <v>2774</v>
      </c>
      <c r="H54" s="280" t="s">
        <v>2775</v>
      </c>
      <c r="I54" s="272" t="s">
        <v>2776</v>
      </c>
      <c r="J54" s="269" t="s">
        <v>2777</v>
      </c>
      <c r="K54" s="307" t="s">
        <v>2778</v>
      </c>
      <c r="L54" s="301">
        <v>0.005636574074074074</v>
      </c>
      <c r="M54" s="276" t="s">
        <v>2779</v>
      </c>
      <c r="N54" s="277" t="s">
        <v>2416</v>
      </c>
      <c r="O54" s="151" t="s">
        <v>237</v>
      </c>
      <c r="P54" s="151" t="s">
        <v>78</v>
      </c>
      <c r="Q54" s="151" t="s">
        <v>79</v>
      </c>
      <c r="R54" s="151"/>
      <c r="S54" s="151" t="s">
        <v>79</v>
      </c>
      <c r="T54" s="151"/>
      <c r="U54" s="151" t="s">
        <v>2417</v>
      </c>
    </row>
    <row r="55">
      <c r="A55" s="258">
        <f t="shared" si="1"/>
        <v>54</v>
      </c>
      <c r="B55" s="278" t="s">
        <v>2771</v>
      </c>
      <c r="C55" s="278" t="s">
        <v>2726</v>
      </c>
      <c r="D55" s="278" t="s">
        <v>2780</v>
      </c>
      <c r="E55" s="278" t="s">
        <v>2773</v>
      </c>
      <c r="F55" s="278" t="s">
        <v>2729</v>
      </c>
      <c r="G55" s="279" t="s">
        <v>2781</v>
      </c>
      <c r="H55" s="271" t="s">
        <v>2782</v>
      </c>
      <c r="I55" s="272" t="s">
        <v>2783</v>
      </c>
      <c r="J55" s="278" t="s">
        <v>2784</v>
      </c>
      <c r="K55" s="303" t="s">
        <v>2785</v>
      </c>
      <c r="L55" s="301">
        <v>0.0017939814814814815</v>
      </c>
      <c r="M55" s="283" t="s">
        <v>2786</v>
      </c>
      <c r="N55" s="284" t="s">
        <v>2416</v>
      </c>
      <c r="O55" s="151" t="s">
        <v>237</v>
      </c>
      <c r="P55" s="151" t="s">
        <v>78</v>
      </c>
      <c r="Q55" s="151" t="s">
        <v>79</v>
      </c>
      <c r="R55" s="151"/>
      <c r="S55" s="151" t="s">
        <v>79</v>
      </c>
      <c r="T55" s="151"/>
      <c r="U55" s="151" t="s">
        <v>2508</v>
      </c>
    </row>
    <row r="56">
      <c r="A56" s="258">
        <f t="shared" si="1"/>
        <v>55</v>
      </c>
      <c r="B56" s="278" t="s">
        <v>2771</v>
      </c>
      <c r="C56" s="278" t="s">
        <v>2726</v>
      </c>
      <c r="D56" s="278" t="s">
        <v>2787</v>
      </c>
      <c r="E56" s="278" t="s">
        <v>2773</v>
      </c>
      <c r="F56" s="278" t="s">
        <v>2729</v>
      </c>
      <c r="G56" s="279" t="s">
        <v>2788</v>
      </c>
      <c r="H56" s="271" t="s">
        <v>2789</v>
      </c>
      <c r="I56" s="272" t="s">
        <v>2790</v>
      </c>
      <c r="J56" s="278" t="s">
        <v>2791</v>
      </c>
      <c r="K56" s="303" t="s">
        <v>2792</v>
      </c>
      <c r="L56" s="301">
        <v>0.0018287037037037037</v>
      </c>
      <c r="M56" s="283" t="s">
        <v>2793</v>
      </c>
      <c r="N56" s="284" t="s">
        <v>2416</v>
      </c>
      <c r="O56" s="151" t="s">
        <v>237</v>
      </c>
      <c r="P56" s="151" t="s">
        <v>78</v>
      </c>
      <c r="Q56" s="151" t="s">
        <v>79</v>
      </c>
      <c r="R56" s="151"/>
      <c r="S56" s="151" t="s">
        <v>79</v>
      </c>
      <c r="T56" s="151"/>
      <c r="U56" s="151" t="s">
        <v>2417</v>
      </c>
    </row>
    <row r="57">
      <c r="A57" s="258">
        <f t="shared" si="1"/>
        <v>56</v>
      </c>
      <c r="B57" s="278" t="s">
        <v>2771</v>
      </c>
      <c r="C57" s="278" t="s">
        <v>2726</v>
      </c>
      <c r="D57" s="278" t="s">
        <v>2794</v>
      </c>
      <c r="E57" s="278" t="s">
        <v>2773</v>
      </c>
      <c r="F57" s="278" t="s">
        <v>2729</v>
      </c>
      <c r="G57" s="279" t="s">
        <v>2795</v>
      </c>
      <c r="H57" s="271" t="s">
        <v>2796</v>
      </c>
      <c r="I57" s="272" t="s">
        <v>2797</v>
      </c>
      <c r="J57" s="278" t="s">
        <v>2798</v>
      </c>
      <c r="K57" s="303" t="s">
        <v>2799</v>
      </c>
      <c r="L57" s="301">
        <v>0.001574074074074074</v>
      </c>
      <c r="M57" s="283" t="s">
        <v>2800</v>
      </c>
      <c r="N57" s="284" t="s">
        <v>2416</v>
      </c>
      <c r="O57" s="151" t="s">
        <v>237</v>
      </c>
      <c r="P57" s="154" t="s">
        <v>78</v>
      </c>
      <c r="Q57" s="151" t="s">
        <v>79</v>
      </c>
      <c r="R57" s="154"/>
      <c r="S57" s="151" t="s">
        <v>79</v>
      </c>
      <c r="T57" s="154"/>
      <c r="U57" s="151" t="s">
        <v>2417</v>
      </c>
    </row>
    <row r="58">
      <c r="A58" s="286">
        <f t="shared" si="1"/>
        <v>57</v>
      </c>
      <c r="B58" s="287" t="s">
        <v>2771</v>
      </c>
      <c r="C58" s="287" t="s">
        <v>2726</v>
      </c>
      <c r="D58" s="287" t="s">
        <v>2801</v>
      </c>
      <c r="E58" s="287" t="s">
        <v>2773</v>
      </c>
      <c r="F58" s="287" t="s">
        <v>2729</v>
      </c>
      <c r="G58" s="288" t="s">
        <v>2802</v>
      </c>
      <c r="H58" s="308" t="s">
        <v>2803</v>
      </c>
      <c r="I58" s="272" t="s">
        <v>2804</v>
      </c>
      <c r="J58" s="287" t="s">
        <v>2805</v>
      </c>
      <c r="K58" s="305" t="s">
        <v>2806</v>
      </c>
      <c r="L58" s="306">
        <v>0.0052662037037037035</v>
      </c>
      <c r="M58" s="292" t="s">
        <v>2807</v>
      </c>
      <c r="N58" s="293" t="s">
        <v>2416</v>
      </c>
      <c r="O58" s="151" t="s">
        <v>237</v>
      </c>
      <c r="P58" s="154" t="s">
        <v>78</v>
      </c>
      <c r="Q58" s="151" t="s">
        <v>79</v>
      </c>
      <c r="R58" s="154"/>
      <c r="S58" s="151" t="s">
        <v>79</v>
      </c>
      <c r="T58" s="154"/>
      <c r="U58" s="154"/>
    </row>
    <row r="59">
      <c r="A59" s="294">
        <f t="shared" si="1"/>
        <v>58</v>
      </c>
      <c r="B59" s="269" t="s">
        <v>2808</v>
      </c>
      <c r="C59" s="269" t="s">
        <v>2726</v>
      </c>
      <c r="D59" s="269" t="s">
        <v>2809</v>
      </c>
      <c r="E59" s="269" t="s">
        <v>2810</v>
      </c>
      <c r="F59" s="269" t="s">
        <v>2729</v>
      </c>
      <c r="G59" s="270" t="s">
        <v>2811</v>
      </c>
      <c r="H59" s="309" t="s">
        <v>2812</v>
      </c>
      <c r="I59" s="272" t="s">
        <v>2813</v>
      </c>
      <c r="J59" s="269" t="s">
        <v>2814</v>
      </c>
      <c r="K59" s="307" t="s">
        <v>2815</v>
      </c>
      <c r="L59" s="301">
        <v>0.006331018518518519</v>
      </c>
      <c r="M59" s="276" t="s">
        <v>2816</v>
      </c>
      <c r="N59" s="277" t="s">
        <v>2416</v>
      </c>
      <c r="O59" s="151" t="s">
        <v>237</v>
      </c>
      <c r="P59" s="151" t="s">
        <v>78</v>
      </c>
      <c r="Q59" s="151" t="s">
        <v>79</v>
      </c>
      <c r="R59" s="151"/>
      <c r="S59" s="151" t="s">
        <v>79</v>
      </c>
      <c r="T59" s="151"/>
      <c r="U59" s="151" t="s">
        <v>2417</v>
      </c>
    </row>
    <row r="60">
      <c r="A60" s="258">
        <f t="shared" si="1"/>
        <v>59</v>
      </c>
      <c r="B60" s="278" t="s">
        <v>2808</v>
      </c>
      <c r="C60" s="278" t="s">
        <v>2726</v>
      </c>
      <c r="D60" s="278" t="s">
        <v>2817</v>
      </c>
      <c r="E60" s="278" t="s">
        <v>2810</v>
      </c>
      <c r="F60" s="278" t="s">
        <v>2729</v>
      </c>
      <c r="G60" s="279" t="s">
        <v>2818</v>
      </c>
      <c r="H60" s="310" t="s">
        <v>2819</v>
      </c>
      <c r="I60" s="272" t="s">
        <v>2820</v>
      </c>
      <c r="J60" s="278" t="s">
        <v>2821</v>
      </c>
      <c r="K60" s="303" t="s">
        <v>2822</v>
      </c>
      <c r="L60" s="301">
        <v>0.0043287037037037035</v>
      </c>
      <c r="M60" s="283" t="s">
        <v>2823</v>
      </c>
      <c r="N60" s="284" t="s">
        <v>2416</v>
      </c>
      <c r="O60" s="151" t="s">
        <v>237</v>
      </c>
      <c r="P60" s="154" t="s">
        <v>78</v>
      </c>
      <c r="Q60" s="151" t="s">
        <v>79</v>
      </c>
      <c r="R60" s="154"/>
      <c r="S60" s="151" t="s">
        <v>79</v>
      </c>
      <c r="T60" s="154"/>
      <c r="U60" s="151" t="s">
        <v>2417</v>
      </c>
    </row>
    <row r="61">
      <c r="A61" s="286">
        <f t="shared" si="1"/>
        <v>60</v>
      </c>
      <c r="B61" s="287" t="s">
        <v>2808</v>
      </c>
      <c r="C61" s="287" t="s">
        <v>2726</v>
      </c>
      <c r="D61" s="287" t="s">
        <v>2808</v>
      </c>
      <c r="E61" s="287" t="s">
        <v>2810</v>
      </c>
      <c r="F61" s="287" t="s">
        <v>2729</v>
      </c>
      <c r="G61" s="288" t="s">
        <v>2810</v>
      </c>
      <c r="H61" s="311" t="s">
        <v>2824</v>
      </c>
      <c r="I61" s="272" t="s">
        <v>2825</v>
      </c>
      <c r="J61" s="287" t="s">
        <v>2826</v>
      </c>
      <c r="K61" s="305" t="s">
        <v>2827</v>
      </c>
      <c r="L61" s="306">
        <v>0.008217592592592592</v>
      </c>
      <c r="M61" s="292" t="s">
        <v>2828</v>
      </c>
      <c r="N61" s="293" t="s">
        <v>2416</v>
      </c>
      <c r="O61" s="151" t="s">
        <v>237</v>
      </c>
      <c r="P61" s="154" t="s">
        <v>78</v>
      </c>
      <c r="Q61" s="151" t="s">
        <v>79</v>
      </c>
      <c r="R61" s="154"/>
      <c r="S61" s="151" t="s">
        <v>79</v>
      </c>
      <c r="T61" s="154"/>
      <c r="U61" s="154"/>
    </row>
    <row r="62">
      <c r="A62" s="294">
        <f t="shared" si="1"/>
        <v>61</v>
      </c>
      <c r="B62" s="269" t="s">
        <v>2829</v>
      </c>
      <c r="C62" s="269" t="s">
        <v>2726</v>
      </c>
      <c r="D62" s="269" t="s">
        <v>2830</v>
      </c>
      <c r="E62" s="269" t="s">
        <v>2831</v>
      </c>
      <c r="F62" s="269" t="s">
        <v>2729</v>
      </c>
      <c r="G62" s="270" t="s">
        <v>2832</v>
      </c>
      <c r="H62" s="312" t="s">
        <v>2833</v>
      </c>
      <c r="I62" s="272" t="s">
        <v>2834</v>
      </c>
      <c r="J62" s="269" t="s">
        <v>2835</v>
      </c>
      <c r="K62" s="307" t="s">
        <v>2836</v>
      </c>
      <c r="L62" s="301">
        <v>0.004652777777777777</v>
      </c>
      <c r="M62" s="276" t="s">
        <v>2837</v>
      </c>
      <c r="N62" s="277" t="s">
        <v>2416</v>
      </c>
      <c r="O62" s="151" t="s">
        <v>237</v>
      </c>
      <c r="P62" s="151" t="s">
        <v>78</v>
      </c>
      <c r="Q62" s="151" t="s">
        <v>79</v>
      </c>
      <c r="R62" s="151"/>
      <c r="S62" s="151" t="s">
        <v>79</v>
      </c>
      <c r="T62" s="151"/>
      <c r="U62" s="151" t="s">
        <v>2417</v>
      </c>
    </row>
    <row r="63">
      <c r="A63" s="258">
        <f t="shared" si="1"/>
        <v>62</v>
      </c>
      <c r="B63" s="278" t="s">
        <v>2829</v>
      </c>
      <c r="C63" s="278" t="s">
        <v>2726</v>
      </c>
      <c r="D63" s="278" t="s">
        <v>2838</v>
      </c>
      <c r="E63" s="278" t="s">
        <v>2831</v>
      </c>
      <c r="F63" s="278" t="s">
        <v>2729</v>
      </c>
      <c r="G63" s="279" t="s">
        <v>2839</v>
      </c>
      <c r="H63" s="313" t="s">
        <v>2840</v>
      </c>
      <c r="I63" s="272" t="s">
        <v>2841</v>
      </c>
      <c r="J63" s="278" t="s">
        <v>2842</v>
      </c>
      <c r="K63" s="303" t="s">
        <v>2843</v>
      </c>
      <c r="L63" s="301">
        <v>0.0059722222222222225</v>
      </c>
      <c r="M63" s="283" t="s">
        <v>2844</v>
      </c>
      <c r="N63" s="284" t="s">
        <v>2416</v>
      </c>
      <c r="O63" s="151" t="s">
        <v>237</v>
      </c>
      <c r="P63" s="154" t="s">
        <v>78</v>
      </c>
      <c r="Q63" s="151" t="s">
        <v>79</v>
      </c>
      <c r="R63" s="154"/>
      <c r="S63" s="151" t="s">
        <v>79</v>
      </c>
      <c r="T63" s="154"/>
      <c r="U63" s="151" t="s">
        <v>2417</v>
      </c>
    </row>
    <row r="64">
      <c r="A64" s="258">
        <f t="shared" si="1"/>
        <v>63</v>
      </c>
      <c r="B64" s="278" t="s">
        <v>2829</v>
      </c>
      <c r="C64" s="278" t="s">
        <v>2726</v>
      </c>
      <c r="D64" s="278" t="s">
        <v>2845</v>
      </c>
      <c r="E64" s="278" t="s">
        <v>2831</v>
      </c>
      <c r="F64" s="278" t="s">
        <v>2729</v>
      </c>
      <c r="G64" s="279" t="s">
        <v>2846</v>
      </c>
      <c r="H64" s="313" t="s">
        <v>2847</v>
      </c>
      <c r="I64" s="272" t="s">
        <v>2848</v>
      </c>
      <c r="J64" s="278" t="s">
        <v>2849</v>
      </c>
      <c r="K64" s="303" t="s">
        <v>2850</v>
      </c>
      <c r="L64" s="301">
        <v>0.0031944444444444446</v>
      </c>
      <c r="M64" s="283" t="s">
        <v>2851</v>
      </c>
      <c r="N64" s="284" t="s">
        <v>2416</v>
      </c>
      <c r="O64" s="151" t="s">
        <v>237</v>
      </c>
      <c r="P64" s="151" t="s">
        <v>78</v>
      </c>
      <c r="Q64" s="151" t="s">
        <v>79</v>
      </c>
      <c r="R64" s="151"/>
      <c r="S64" s="151" t="s">
        <v>79</v>
      </c>
      <c r="T64" s="151"/>
      <c r="U64" s="151" t="s">
        <v>2417</v>
      </c>
    </row>
    <row r="65">
      <c r="A65" s="258">
        <f t="shared" si="1"/>
        <v>64</v>
      </c>
      <c r="B65" s="278" t="s">
        <v>2829</v>
      </c>
      <c r="C65" s="278" t="s">
        <v>2726</v>
      </c>
      <c r="D65" s="278" t="s">
        <v>2852</v>
      </c>
      <c r="E65" s="278" t="s">
        <v>2831</v>
      </c>
      <c r="F65" s="278" t="s">
        <v>2729</v>
      </c>
      <c r="G65" s="279" t="s">
        <v>2853</v>
      </c>
      <c r="H65" s="313" t="s">
        <v>2854</v>
      </c>
      <c r="I65" s="272" t="s">
        <v>2855</v>
      </c>
      <c r="J65" s="278" t="s">
        <v>2856</v>
      </c>
      <c r="K65" s="303" t="s">
        <v>2857</v>
      </c>
      <c r="L65" s="301">
        <v>0.005613425925925926</v>
      </c>
      <c r="M65" s="283" t="s">
        <v>2858</v>
      </c>
      <c r="N65" s="284" t="s">
        <v>2416</v>
      </c>
      <c r="O65" s="151" t="s">
        <v>237</v>
      </c>
      <c r="P65" s="151" t="s">
        <v>78</v>
      </c>
      <c r="Q65" s="151" t="s">
        <v>79</v>
      </c>
      <c r="R65" s="151"/>
      <c r="S65" s="151" t="s">
        <v>79</v>
      </c>
      <c r="T65" s="151"/>
      <c r="U65" s="151" t="s">
        <v>2417</v>
      </c>
    </row>
    <row r="66">
      <c r="A66" s="286">
        <f t="shared" si="1"/>
        <v>65</v>
      </c>
      <c r="B66" s="287" t="s">
        <v>2829</v>
      </c>
      <c r="C66" s="287" t="s">
        <v>2726</v>
      </c>
      <c r="D66" s="287" t="s">
        <v>2859</v>
      </c>
      <c r="E66" s="287" t="s">
        <v>2831</v>
      </c>
      <c r="F66" s="287" t="s">
        <v>2729</v>
      </c>
      <c r="G66" s="288" t="s">
        <v>2860</v>
      </c>
      <c r="H66" s="314" t="s">
        <v>2861</v>
      </c>
      <c r="I66" s="272" t="s">
        <v>2862</v>
      </c>
      <c r="J66" s="287" t="s">
        <v>2863</v>
      </c>
      <c r="K66" s="305" t="s">
        <v>2864</v>
      </c>
      <c r="L66" s="306">
        <v>0.009340277777777777</v>
      </c>
      <c r="M66" s="292" t="s">
        <v>2865</v>
      </c>
      <c r="N66" s="293" t="s">
        <v>2416</v>
      </c>
      <c r="O66" s="151" t="s">
        <v>237</v>
      </c>
      <c r="P66" s="151" t="s">
        <v>78</v>
      </c>
      <c r="Q66" s="151" t="s">
        <v>79</v>
      </c>
      <c r="R66" s="151"/>
      <c r="S66" s="151" t="s">
        <v>79</v>
      </c>
      <c r="T66" s="151"/>
      <c r="U66" s="151" t="s">
        <v>2417</v>
      </c>
    </row>
    <row r="67">
      <c r="A67" s="294">
        <f t="shared" si="1"/>
        <v>66</v>
      </c>
      <c r="B67" s="269" t="s">
        <v>2866</v>
      </c>
      <c r="C67" s="269" t="s">
        <v>2867</v>
      </c>
      <c r="D67" s="269" t="s">
        <v>2868</v>
      </c>
      <c r="E67" s="269" t="s">
        <v>2869</v>
      </c>
      <c r="F67" s="269" t="s">
        <v>2870</v>
      </c>
      <c r="G67" s="270" t="s">
        <v>2871</v>
      </c>
      <c r="H67" s="280" t="s">
        <v>2872</v>
      </c>
      <c r="I67" s="272" t="s">
        <v>2873</v>
      </c>
      <c r="J67" s="269" t="s">
        <v>2874</v>
      </c>
      <c r="K67" s="307" t="s">
        <v>2875</v>
      </c>
      <c r="L67" s="301">
        <v>0.0032175925925925926</v>
      </c>
      <c r="M67" s="276" t="s">
        <v>2876</v>
      </c>
      <c r="N67" s="277" t="s">
        <v>2416</v>
      </c>
      <c r="O67" s="151" t="s">
        <v>237</v>
      </c>
      <c r="P67" s="151" t="s">
        <v>78</v>
      </c>
      <c r="Q67" s="151" t="s">
        <v>79</v>
      </c>
      <c r="R67" s="151"/>
      <c r="S67" s="151" t="s">
        <v>79</v>
      </c>
      <c r="T67" s="151"/>
      <c r="U67" s="151" t="s">
        <v>2877</v>
      </c>
    </row>
    <row r="68">
      <c r="A68" s="258">
        <f t="shared" si="1"/>
        <v>67</v>
      </c>
      <c r="B68" s="278" t="s">
        <v>2866</v>
      </c>
      <c r="C68" s="278" t="s">
        <v>2867</v>
      </c>
      <c r="D68" s="278" t="s">
        <v>2878</v>
      </c>
      <c r="E68" s="278" t="s">
        <v>2869</v>
      </c>
      <c r="F68" s="278" t="s">
        <v>2870</v>
      </c>
      <c r="G68" s="279" t="s">
        <v>2879</v>
      </c>
      <c r="H68" s="271" t="s">
        <v>2880</v>
      </c>
      <c r="I68" s="272" t="s">
        <v>2881</v>
      </c>
      <c r="J68" s="278" t="s">
        <v>2882</v>
      </c>
      <c r="K68" s="303" t="s">
        <v>2883</v>
      </c>
      <c r="L68" s="301">
        <v>0.003298611111111111</v>
      </c>
      <c r="M68" s="283" t="s">
        <v>2884</v>
      </c>
      <c r="N68" s="284" t="s">
        <v>2416</v>
      </c>
      <c r="O68" s="151" t="s">
        <v>237</v>
      </c>
      <c r="P68" s="151" t="s">
        <v>78</v>
      </c>
      <c r="Q68" s="151" t="s">
        <v>79</v>
      </c>
      <c r="R68" s="151"/>
      <c r="S68" s="151" t="s">
        <v>79</v>
      </c>
      <c r="T68" s="151"/>
      <c r="U68" s="151" t="s">
        <v>2877</v>
      </c>
    </row>
    <row r="69">
      <c r="A69" s="258">
        <f t="shared" si="1"/>
        <v>68</v>
      </c>
      <c r="B69" s="278" t="s">
        <v>2866</v>
      </c>
      <c r="C69" s="278" t="s">
        <v>2867</v>
      </c>
      <c r="D69" s="278" t="s">
        <v>2885</v>
      </c>
      <c r="E69" s="278" t="s">
        <v>2869</v>
      </c>
      <c r="F69" s="278" t="s">
        <v>2870</v>
      </c>
      <c r="G69" s="279" t="s">
        <v>2886</v>
      </c>
      <c r="H69" s="271" t="s">
        <v>2887</v>
      </c>
      <c r="I69" s="272" t="s">
        <v>2888</v>
      </c>
      <c r="J69" s="278" t="s">
        <v>2889</v>
      </c>
      <c r="K69" s="303" t="s">
        <v>2890</v>
      </c>
      <c r="L69" s="301">
        <v>0.005555555555555556</v>
      </c>
      <c r="M69" s="283" t="s">
        <v>2891</v>
      </c>
      <c r="N69" s="284" t="s">
        <v>2416</v>
      </c>
      <c r="O69" s="151" t="s">
        <v>237</v>
      </c>
      <c r="P69" s="151" t="s">
        <v>78</v>
      </c>
      <c r="Q69" s="151" t="s">
        <v>79</v>
      </c>
      <c r="R69" s="151"/>
      <c r="S69" s="151" t="s">
        <v>79</v>
      </c>
      <c r="T69" s="151"/>
      <c r="U69" s="151"/>
    </row>
    <row r="70">
      <c r="A70" s="258">
        <f t="shared" si="1"/>
        <v>69</v>
      </c>
      <c r="B70" s="278" t="s">
        <v>2866</v>
      </c>
      <c r="C70" s="278" t="s">
        <v>2867</v>
      </c>
      <c r="D70" s="278" t="s">
        <v>2892</v>
      </c>
      <c r="E70" s="278" t="s">
        <v>2869</v>
      </c>
      <c r="F70" s="278" t="s">
        <v>2870</v>
      </c>
      <c r="G70" s="279" t="s">
        <v>2893</v>
      </c>
      <c r="H70" s="271" t="s">
        <v>2894</v>
      </c>
      <c r="I70" s="272" t="s">
        <v>2895</v>
      </c>
      <c r="J70" s="278" t="s">
        <v>2896</v>
      </c>
      <c r="K70" s="303" t="s">
        <v>2897</v>
      </c>
      <c r="L70" s="301">
        <v>0.002488425925925926</v>
      </c>
      <c r="M70" s="283" t="s">
        <v>2898</v>
      </c>
      <c r="N70" s="284" t="s">
        <v>2416</v>
      </c>
      <c r="O70" s="151" t="s">
        <v>237</v>
      </c>
      <c r="P70" s="154" t="s">
        <v>78</v>
      </c>
      <c r="Q70" s="151" t="s">
        <v>79</v>
      </c>
      <c r="R70" s="154"/>
      <c r="S70" s="151" t="s">
        <v>79</v>
      </c>
      <c r="T70" s="154"/>
      <c r="U70" s="151" t="s">
        <v>2877</v>
      </c>
    </row>
    <row r="71">
      <c r="A71" s="258">
        <f t="shared" si="1"/>
        <v>70</v>
      </c>
      <c r="B71" s="278" t="s">
        <v>2866</v>
      </c>
      <c r="C71" s="278" t="s">
        <v>2867</v>
      </c>
      <c r="D71" s="278" t="s">
        <v>2899</v>
      </c>
      <c r="E71" s="278" t="s">
        <v>2869</v>
      </c>
      <c r="F71" s="278" t="s">
        <v>2870</v>
      </c>
      <c r="G71" s="279" t="s">
        <v>2900</v>
      </c>
      <c r="H71" s="271" t="s">
        <v>2901</v>
      </c>
      <c r="I71" s="272" t="s">
        <v>2902</v>
      </c>
      <c r="J71" s="278" t="s">
        <v>2903</v>
      </c>
      <c r="K71" s="303" t="s">
        <v>2904</v>
      </c>
      <c r="L71" s="301">
        <v>0.0015277777777777779</v>
      </c>
      <c r="M71" s="283" t="s">
        <v>2905</v>
      </c>
      <c r="N71" s="284" t="s">
        <v>2416</v>
      </c>
      <c r="O71" s="151" t="s">
        <v>237</v>
      </c>
      <c r="P71" s="151" t="s">
        <v>78</v>
      </c>
      <c r="Q71" s="151" t="s">
        <v>79</v>
      </c>
      <c r="R71" s="151"/>
      <c r="S71" s="151" t="s">
        <v>79</v>
      </c>
      <c r="T71" s="151"/>
      <c r="U71" s="151" t="s">
        <v>2877</v>
      </c>
    </row>
    <row r="72">
      <c r="A72" s="258">
        <f t="shared" si="1"/>
        <v>71</v>
      </c>
      <c r="B72" s="278" t="s">
        <v>2866</v>
      </c>
      <c r="C72" s="278" t="s">
        <v>2867</v>
      </c>
      <c r="D72" s="278" t="s">
        <v>2906</v>
      </c>
      <c r="E72" s="278" t="s">
        <v>2869</v>
      </c>
      <c r="F72" s="278" t="s">
        <v>2870</v>
      </c>
      <c r="G72" s="279" t="s">
        <v>2907</v>
      </c>
      <c r="H72" s="271" t="s">
        <v>2908</v>
      </c>
      <c r="I72" s="272" t="s">
        <v>2909</v>
      </c>
      <c r="J72" s="278" t="s">
        <v>2910</v>
      </c>
      <c r="K72" s="303" t="s">
        <v>2911</v>
      </c>
      <c r="L72" s="301">
        <v>0.0042824074074074075</v>
      </c>
      <c r="M72" s="283" t="s">
        <v>2912</v>
      </c>
      <c r="N72" s="284" t="s">
        <v>2416</v>
      </c>
      <c r="O72" s="151" t="s">
        <v>237</v>
      </c>
      <c r="P72" s="151" t="s">
        <v>78</v>
      </c>
      <c r="Q72" s="151" t="s">
        <v>79</v>
      </c>
      <c r="R72" s="151"/>
      <c r="S72" s="151" t="s">
        <v>79</v>
      </c>
      <c r="T72" s="151"/>
      <c r="U72" s="151" t="s">
        <v>2877</v>
      </c>
    </row>
    <row r="73">
      <c r="A73" s="258">
        <f t="shared" si="1"/>
        <v>72</v>
      </c>
      <c r="B73" s="278" t="s">
        <v>2866</v>
      </c>
      <c r="C73" s="278" t="s">
        <v>2867</v>
      </c>
      <c r="D73" s="278" t="s">
        <v>2913</v>
      </c>
      <c r="E73" s="278" t="s">
        <v>2869</v>
      </c>
      <c r="F73" s="278" t="s">
        <v>2870</v>
      </c>
      <c r="G73" s="279" t="s">
        <v>2914</v>
      </c>
      <c r="H73" s="271" t="s">
        <v>2915</v>
      </c>
      <c r="I73" s="272" t="s">
        <v>2916</v>
      </c>
      <c r="J73" s="278" t="s">
        <v>2917</v>
      </c>
      <c r="K73" s="303" t="s">
        <v>2918</v>
      </c>
      <c r="L73" s="301">
        <v>0.002800925925925926</v>
      </c>
      <c r="M73" s="283" t="s">
        <v>2919</v>
      </c>
      <c r="N73" s="284" t="s">
        <v>2416</v>
      </c>
      <c r="O73" s="151" t="s">
        <v>237</v>
      </c>
      <c r="P73" s="151" t="s">
        <v>78</v>
      </c>
      <c r="Q73" s="151" t="s">
        <v>79</v>
      </c>
      <c r="R73" s="151"/>
      <c r="S73" s="151" t="s">
        <v>79</v>
      </c>
      <c r="T73" s="151"/>
      <c r="U73" s="151" t="s">
        <v>2877</v>
      </c>
    </row>
    <row r="74">
      <c r="A74" s="258">
        <f t="shared" si="1"/>
        <v>73</v>
      </c>
      <c r="B74" s="278" t="s">
        <v>2866</v>
      </c>
      <c r="C74" s="278" t="s">
        <v>2867</v>
      </c>
      <c r="D74" s="278" t="s">
        <v>2920</v>
      </c>
      <c r="E74" s="278" t="s">
        <v>2869</v>
      </c>
      <c r="F74" s="278" t="s">
        <v>2870</v>
      </c>
      <c r="G74" s="279" t="s">
        <v>2921</v>
      </c>
      <c r="H74" s="271" t="s">
        <v>2922</v>
      </c>
      <c r="I74" s="272" t="s">
        <v>2923</v>
      </c>
      <c r="J74" s="278" t="s">
        <v>2924</v>
      </c>
      <c r="K74" s="303" t="s">
        <v>2925</v>
      </c>
      <c r="L74" s="301">
        <v>0.0033796296296296296</v>
      </c>
      <c r="M74" s="283" t="s">
        <v>2926</v>
      </c>
      <c r="N74" s="284" t="s">
        <v>2416</v>
      </c>
      <c r="O74" s="151" t="s">
        <v>237</v>
      </c>
      <c r="P74" s="151" t="s">
        <v>78</v>
      </c>
      <c r="Q74" s="151" t="s">
        <v>79</v>
      </c>
      <c r="R74" s="151"/>
      <c r="S74" s="151" t="s">
        <v>79</v>
      </c>
      <c r="T74" s="151"/>
      <c r="U74" s="151" t="s">
        <v>2877</v>
      </c>
    </row>
    <row r="75">
      <c r="A75" s="258">
        <f t="shared" si="1"/>
        <v>74</v>
      </c>
      <c r="B75" s="278" t="s">
        <v>2866</v>
      </c>
      <c r="C75" s="278" t="s">
        <v>2867</v>
      </c>
      <c r="D75" s="278" t="s">
        <v>2927</v>
      </c>
      <c r="E75" s="278" t="s">
        <v>2869</v>
      </c>
      <c r="F75" s="278" t="s">
        <v>2870</v>
      </c>
      <c r="G75" s="279" t="s">
        <v>2928</v>
      </c>
      <c r="H75" s="271" t="s">
        <v>2929</v>
      </c>
      <c r="I75" s="272" t="s">
        <v>2930</v>
      </c>
      <c r="J75" s="278" t="s">
        <v>2931</v>
      </c>
      <c r="K75" s="303" t="s">
        <v>2932</v>
      </c>
      <c r="L75" s="301">
        <v>0.009409722222222222</v>
      </c>
      <c r="M75" s="283" t="s">
        <v>2933</v>
      </c>
      <c r="N75" s="284" t="s">
        <v>2416</v>
      </c>
      <c r="O75" s="151" t="s">
        <v>237</v>
      </c>
      <c r="P75" s="151" t="s">
        <v>78</v>
      </c>
      <c r="Q75" s="151" t="s">
        <v>79</v>
      </c>
      <c r="R75" s="151"/>
      <c r="S75" s="151" t="s">
        <v>79</v>
      </c>
      <c r="T75" s="151"/>
      <c r="U75" s="151" t="s">
        <v>2417</v>
      </c>
    </row>
    <row r="76">
      <c r="A76" s="258">
        <f t="shared" si="1"/>
        <v>75</v>
      </c>
      <c r="B76" s="278" t="s">
        <v>2866</v>
      </c>
      <c r="C76" s="278" t="s">
        <v>2867</v>
      </c>
      <c r="D76" s="278" t="s">
        <v>2934</v>
      </c>
      <c r="E76" s="278" t="s">
        <v>2869</v>
      </c>
      <c r="F76" s="278" t="s">
        <v>2870</v>
      </c>
      <c r="G76" s="279" t="s">
        <v>2935</v>
      </c>
      <c r="H76" s="271" t="s">
        <v>2936</v>
      </c>
      <c r="I76" s="272" t="s">
        <v>2937</v>
      </c>
      <c r="J76" s="278" t="s">
        <v>2938</v>
      </c>
      <c r="K76" s="303" t="s">
        <v>2939</v>
      </c>
      <c r="L76" s="301">
        <v>0.0017013888888888888</v>
      </c>
      <c r="M76" s="283" t="s">
        <v>2940</v>
      </c>
      <c r="N76" s="284" t="s">
        <v>2416</v>
      </c>
      <c r="O76" s="151" t="s">
        <v>237</v>
      </c>
      <c r="P76" s="151" t="s">
        <v>78</v>
      </c>
      <c r="Q76" s="151" t="s">
        <v>79</v>
      </c>
      <c r="R76" s="151"/>
      <c r="S76" s="151" t="s">
        <v>79</v>
      </c>
      <c r="T76" s="151"/>
      <c r="U76" s="151" t="s">
        <v>2417</v>
      </c>
    </row>
    <row r="77">
      <c r="A77" s="258">
        <f t="shared" si="1"/>
        <v>76</v>
      </c>
      <c r="B77" s="278" t="s">
        <v>2866</v>
      </c>
      <c r="C77" s="278" t="s">
        <v>2867</v>
      </c>
      <c r="D77" s="278" t="s">
        <v>2941</v>
      </c>
      <c r="E77" s="278" t="s">
        <v>2869</v>
      </c>
      <c r="F77" s="278" t="s">
        <v>2870</v>
      </c>
      <c r="G77" s="279" t="s">
        <v>2942</v>
      </c>
      <c r="H77" s="271" t="s">
        <v>2943</v>
      </c>
      <c r="I77" s="272" t="s">
        <v>2944</v>
      </c>
      <c r="J77" s="278" t="s">
        <v>2945</v>
      </c>
      <c r="K77" s="303" t="s">
        <v>2946</v>
      </c>
      <c r="L77" s="301">
        <v>0.002025462962962963</v>
      </c>
      <c r="M77" s="283" t="s">
        <v>2947</v>
      </c>
      <c r="N77" s="284" t="s">
        <v>2416</v>
      </c>
      <c r="O77" s="151" t="s">
        <v>237</v>
      </c>
      <c r="P77" s="154" t="s">
        <v>78</v>
      </c>
      <c r="Q77" s="151" t="s">
        <v>79</v>
      </c>
      <c r="R77" s="154"/>
      <c r="S77" s="151" t="s">
        <v>79</v>
      </c>
      <c r="T77" s="154"/>
      <c r="U77" s="151" t="s">
        <v>2417</v>
      </c>
    </row>
    <row r="78">
      <c r="A78" s="286">
        <f t="shared" si="1"/>
        <v>77</v>
      </c>
      <c r="B78" s="287" t="s">
        <v>2866</v>
      </c>
      <c r="C78" s="287" t="s">
        <v>2867</v>
      </c>
      <c r="D78" s="287" t="s">
        <v>2948</v>
      </c>
      <c r="E78" s="287" t="s">
        <v>2869</v>
      </c>
      <c r="F78" s="287" t="s">
        <v>2870</v>
      </c>
      <c r="G78" s="288" t="s">
        <v>2949</v>
      </c>
      <c r="H78" s="308" t="s">
        <v>2950</v>
      </c>
      <c r="I78" s="272" t="s">
        <v>2951</v>
      </c>
      <c r="J78" s="287" t="s">
        <v>2952</v>
      </c>
      <c r="K78" s="305" t="s">
        <v>2953</v>
      </c>
      <c r="L78" s="306">
        <v>0.007453703703703704</v>
      </c>
      <c r="M78" s="292" t="s">
        <v>2954</v>
      </c>
      <c r="N78" s="293" t="s">
        <v>2416</v>
      </c>
      <c r="O78" s="151" t="s">
        <v>237</v>
      </c>
      <c r="P78" s="151" t="s">
        <v>78</v>
      </c>
      <c r="Q78" s="151" t="s">
        <v>79</v>
      </c>
      <c r="R78" s="151"/>
      <c r="S78" s="151" t="s">
        <v>79</v>
      </c>
      <c r="T78" s="151"/>
      <c r="U78" s="151" t="s">
        <v>2417</v>
      </c>
    </row>
    <row r="79">
      <c r="A79" s="294">
        <f t="shared" si="1"/>
        <v>78</v>
      </c>
      <c r="B79" s="269" t="s">
        <v>2866</v>
      </c>
      <c r="C79" s="269" t="s">
        <v>2955</v>
      </c>
      <c r="D79" s="269" t="s">
        <v>2956</v>
      </c>
      <c r="E79" s="269" t="s">
        <v>2869</v>
      </c>
      <c r="F79" s="269" t="s">
        <v>2957</v>
      </c>
      <c r="G79" s="270" t="s">
        <v>2958</v>
      </c>
      <c r="H79" s="315" t="s">
        <v>2959</v>
      </c>
      <c r="I79" s="272" t="s">
        <v>2960</v>
      </c>
      <c r="J79" s="269" t="s">
        <v>2961</v>
      </c>
      <c r="K79" s="300" t="s">
        <v>2962</v>
      </c>
      <c r="L79" s="301">
        <v>0.0011342592592592593</v>
      </c>
      <c r="M79" s="276" t="s">
        <v>2963</v>
      </c>
      <c r="N79" s="277" t="s">
        <v>2416</v>
      </c>
      <c r="O79" s="151" t="s">
        <v>237</v>
      </c>
      <c r="P79" s="151" t="s">
        <v>78</v>
      </c>
      <c r="Q79" s="151" t="s">
        <v>79</v>
      </c>
      <c r="R79" s="151"/>
      <c r="S79" s="151" t="s">
        <v>79</v>
      </c>
      <c r="T79" s="151"/>
      <c r="U79" s="151" t="s">
        <v>2417</v>
      </c>
    </row>
    <row r="80">
      <c r="A80" s="258">
        <f t="shared" si="1"/>
        <v>79</v>
      </c>
      <c r="B80" s="278" t="s">
        <v>2866</v>
      </c>
      <c r="C80" s="278" t="s">
        <v>2955</v>
      </c>
      <c r="D80" s="278" t="s">
        <v>2964</v>
      </c>
      <c r="E80" s="269" t="s">
        <v>2869</v>
      </c>
      <c r="F80" s="278" t="s">
        <v>2957</v>
      </c>
      <c r="G80" s="279" t="s">
        <v>2965</v>
      </c>
      <c r="H80" s="271" t="s">
        <v>2966</v>
      </c>
      <c r="I80" s="272" t="s">
        <v>2967</v>
      </c>
      <c r="J80" s="278" t="s">
        <v>2968</v>
      </c>
      <c r="K80" s="303" t="s">
        <v>2969</v>
      </c>
      <c r="L80" s="301">
        <v>0.0030555555555555557</v>
      </c>
      <c r="M80" s="283" t="s">
        <v>2970</v>
      </c>
      <c r="N80" s="284" t="s">
        <v>2416</v>
      </c>
      <c r="O80" s="151" t="s">
        <v>237</v>
      </c>
      <c r="P80" s="151" t="s">
        <v>78</v>
      </c>
      <c r="Q80" s="151" t="s">
        <v>79</v>
      </c>
      <c r="R80" s="151"/>
      <c r="S80" s="151" t="s">
        <v>79</v>
      </c>
      <c r="T80" s="151"/>
      <c r="U80" s="151" t="s">
        <v>2417</v>
      </c>
    </row>
    <row r="81">
      <c r="A81" s="258">
        <f t="shared" si="1"/>
        <v>80</v>
      </c>
      <c r="B81" s="278" t="s">
        <v>2866</v>
      </c>
      <c r="C81" s="278" t="s">
        <v>2955</v>
      </c>
      <c r="D81" s="278" t="s">
        <v>2971</v>
      </c>
      <c r="E81" s="269" t="s">
        <v>2869</v>
      </c>
      <c r="F81" s="278" t="s">
        <v>2957</v>
      </c>
      <c r="G81" s="279" t="s">
        <v>2972</v>
      </c>
      <c r="H81" s="271" t="s">
        <v>2973</v>
      </c>
      <c r="I81" s="272" t="s">
        <v>2974</v>
      </c>
      <c r="J81" s="278" t="s">
        <v>2975</v>
      </c>
      <c r="K81" s="303" t="s">
        <v>2976</v>
      </c>
      <c r="L81" s="301">
        <v>0.0037731481481481483</v>
      </c>
      <c r="M81" s="283" t="s">
        <v>2977</v>
      </c>
      <c r="N81" s="284" t="s">
        <v>2416</v>
      </c>
      <c r="O81" s="151" t="s">
        <v>237</v>
      </c>
      <c r="P81" s="151" t="s">
        <v>78</v>
      </c>
      <c r="Q81" s="151" t="s">
        <v>79</v>
      </c>
      <c r="R81" s="151"/>
      <c r="S81" s="151" t="s">
        <v>79</v>
      </c>
      <c r="T81" s="151"/>
      <c r="U81" s="151" t="s">
        <v>2417</v>
      </c>
    </row>
    <row r="82">
      <c r="A82" s="258">
        <f t="shared" si="1"/>
        <v>81</v>
      </c>
      <c r="B82" s="278" t="s">
        <v>2866</v>
      </c>
      <c r="C82" s="278" t="s">
        <v>2955</v>
      </c>
      <c r="D82" s="278" t="s">
        <v>2978</v>
      </c>
      <c r="E82" s="269" t="s">
        <v>2869</v>
      </c>
      <c r="F82" s="278" t="s">
        <v>2957</v>
      </c>
      <c r="G82" s="279" t="s">
        <v>2979</v>
      </c>
      <c r="H82" s="271" t="s">
        <v>2980</v>
      </c>
      <c r="I82" s="272" t="s">
        <v>2981</v>
      </c>
      <c r="J82" s="278" t="s">
        <v>2982</v>
      </c>
      <c r="K82" s="303" t="s">
        <v>2983</v>
      </c>
      <c r="L82" s="301">
        <v>0.0013541666666666667</v>
      </c>
      <c r="M82" s="283" t="s">
        <v>2984</v>
      </c>
      <c r="N82" s="284" t="s">
        <v>2416</v>
      </c>
      <c r="O82" s="151" t="s">
        <v>237</v>
      </c>
      <c r="P82" s="151" t="s">
        <v>78</v>
      </c>
      <c r="Q82" s="151" t="s">
        <v>79</v>
      </c>
      <c r="R82" s="151"/>
      <c r="S82" s="151" t="s">
        <v>79</v>
      </c>
      <c r="T82" s="151"/>
      <c r="U82" s="151" t="s">
        <v>2417</v>
      </c>
    </row>
    <row r="83">
      <c r="A83" s="258">
        <f t="shared" si="1"/>
        <v>82</v>
      </c>
      <c r="B83" s="278" t="s">
        <v>2866</v>
      </c>
      <c r="C83" s="278" t="s">
        <v>2955</v>
      </c>
      <c r="D83" s="278" t="s">
        <v>2985</v>
      </c>
      <c r="E83" s="269" t="s">
        <v>2869</v>
      </c>
      <c r="F83" s="278" t="s">
        <v>2957</v>
      </c>
      <c r="G83" s="279" t="s">
        <v>2986</v>
      </c>
      <c r="H83" s="271" t="s">
        <v>2987</v>
      </c>
      <c r="I83" s="272" t="s">
        <v>2988</v>
      </c>
      <c r="J83" s="278" t="s">
        <v>2989</v>
      </c>
      <c r="K83" s="303" t="s">
        <v>2990</v>
      </c>
      <c r="L83" s="301">
        <v>0.0036574074074074074</v>
      </c>
      <c r="M83" s="283" t="s">
        <v>2991</v>
      </c>
      <c r="N83" s="284" t="s">
        <v>2416</v>
      </c>
      <c r="O83" s="151" t="s">
        <v>237</v>
      </c>
      <c r="P83" s="151" t="s">
        <v>78</v>
      </c>
      <c r="Q83" s="151" t="s">
        <v>79</v>
      </c>
      <c r="R83" s="151"/>
      <c r="S83" s="151" t="s">
        <v>79</v>
      </c>
      <c r="T83" s="151"/>
      <c r="U83" s="151" t="s">
        <v>2417</v>
      </c>
    </row>
    <row r="84">
      <c r="A84" s="258">
        <f t="shared" si="1"/>
        <v>83</v>
      </c>
      <c r="B84" s="278" t="s">
        <v>2866</v>
      </c>
      <c r="C84" s="278" t="s">
        <v>2955</v>
      </c>
      <c r="D84" s="278" t="s">
        <v>2992</v>
      </c>
      <c r="E84" s="269" t="s">
        <v>2869</v>
      </c>
      <c r="F84" s="278" t="s">
        <v>2957</v>
      </c>
      <c r="G84" s="279" t="s">
        <v>2993</v>
      </c>
      <c r="H84" s="271" t="s">
        <v>2994</v>
      </c>
      <c r="I84" s="272" t="s">
        <v>2995</v>
      </c>
      <c r="J84" s="278" t="s">
        <v>2996</v>
      </c>
      <c r="K84" s="303" t="s">
        <v>2997</v>
      </c>
      <c r="L84" s="301">
        <v>0.009930555555555555</v>
      </c>
      <c r="M84" s="283" t="s">
        <v>2998</v>
      </c>
      <c r="N84" s="284" t="s">
        <v>2416</v>
      </c>
      <c r="O84" s="151" t="s">
        <v>237</v>
      </c>
      <c r="P84" s="151" t="s">
        <v>78</v>
      </c>
      <c r="Q84" s="151" t="s">
        <v>79</v>
      </c>
      <c r="R84" s="151"/>
      <c r="S84" s="151" t="s">
        <v>79</v>
      </c>
      <c r="T84" s="151"/>
      <c r="U84" s="151"/>
    </row>
    <row r="85">
      <c r="A85" s="258">
        <f t="shared" si="1"/>
        <v>84</v>
      </c>
      <c r="B85" s="278" t="s">
        <v>2866</v>
      </c>
      <c r="C85" s="278" t="s">
        <v>2955</v>
      </c>
      <c r="D85" s="278" t="s">
        <v>2999</v>
      </c>
      <c r="E85" s="269" t="s">
        <v>2869</v>
      </c>
      <c r="F85" s="278" t="s">
        <v>2957</v>
      </c>
      <c r="G85" s="279" t="s">
        <v>3000</v>
      </c>
      <c r="H85" s="271" t="s">
        <v>3001</v>
      </c>
      <c r="I85" s="272" t="s">
        <v>3002</v>
      </c>
      <c r="J85" s="278" t="s">
        <v>3003</v>
      </c>
      <c r="K85" s="303" t="s">
        <v>3004</v>
      </c>
      <c r="L85" s="301">
        <v>0.002905092592592593</v>
      </c>
      <c r="M85" s="283" t="s">
        <v>3005</v>
      </c>
      <c r="N85" s="284" t="s">
        <v>2416</v>
      </c>
      <c r="O85" s="151" t="s">
        <v>237</v>
      </c>
      <c r="P85" s="151" t="s">
        <v>78</v>
      </c>
      <c r="Q85" s="151" t="s">
        <v>79</v>
      </c>
      <c r="R85" s="151"/>
      <c r="S85" s="151" t="s">
        <v>79</v>
      </c>
      <c r="T85" s="151"/>
      <c r="U85" s="151" t="s">
        <v>2417</v>
      </c>
    </row>
    <row r="86">
      <c r="A86" s="258">
        <f t="shared" si="1"/>
        <v>85</v>
      </c>
      <c r="B86" s="278" t="s">
        <v>2866</v>
      </c>
      <c r="C86" s="278" t="s">
        <v>2955</v>
      </c>
      <c r="D86" s="278" t="s">
        <v>3006</v>
      </c>
      <c r="E86" s="269" t="s">
        <v>2869</v>
      </c>
      <c r="F86" s="278" t="s">
        <v>2957</v>
      </c>
      <c r="G86" s="279" t="s">
        <v>3007</v>
      </c>
      <c r="H86" s="271" t="s">
        <v>3008</v>
      </c>
      <c r="I86" s="272" t="s">
        <v>3009</v>
      </c>
      <c r="J86" s="278" t="s">
        <v>3010</v>
      </c>
      <c r="K86" s="303" t="s">
        <v>3011</v>
      </c>
      <c r="L86" s="301">
        <v>0.0023263888888888887</v>
      </c>
      <c r="M86" s="283" t="s">
        <v>3012</v>
      </c>
      <c r="N86" s="284" t="s">
        <v>2416</v>
      </c>
      <c r="O86" s="151" t="s">
        <v>237</v>
      </c>
      <c r="P86" s="151" t="s">
        <v>78</v>
      </c>
      <c r="Q86" s="151" t="s">
        <v>79</v>
      </c>
      <c r="R86" s="151"/>
      <c r="S86" s="151" t="s">
        <v>79</v>
      </c>
      <c r="T86" s="151"/>
      <c r="U86" s="151" t="s">
        <v>2417</v>
      </c>
    </row>
    <row r="87">
      <c r="A87" s="258">
        <f t="shared" si="1"/>
        <v>86</v>
      </c>
      <c r="B87" s="278" t="s">
        <v>2866</v>
      </c>
      <c r="C87" s="278" t="s">
        <v>2955</v>
      </c>
      <c r="D87" s="278" t="s">
        <v>3013</v>
      </c>
      <c r="E87" s="269" t="s">
        <v>2869</v>
      </c>
      <c r="F87" s="278" t="s">
        <v>2957</v>
      </c>
      <c r="G87" s="279" t="s">
        <v>3014</v>
      </c>
      <c r="H87" s="271" t="s">
        <v>3015</v>
      </c>
      <c r="I87" s="272" t="s">
        <v>3016</v>
      </c>
      <c r="J87" s="278" t="s">
        <v>3017</v>
      </c>
      <c r="K87" s="303" t="s">
        <v>3018</v>
      </c>
      <c r="L87" s="301">
        <v>0.0027083333333333334</v>
      </c>
      <c r="M87" s="283" t="s">
        <v>3019</v>
      </c>
      <c r="N87" s="284" t="s">
        <v>2416</v>
      </c>
      <c r="O87" s="151" t="s">
        <v>237</v>
      </c>
      <c r="P87" s="151" t="s">
        <v>78</v>
      </c>
      <c r="Q87" s="151" t="s">
        <v>79</v>
      </c>
      <c r="R87" s="151"/>
      <c r="S87" s="151" t="s">
        <v>79</v>
      </c>
      <c r="T87" s="151"/>
      <c r="U87" s="151"/>
    </row>
    <row r="88">
      <c r="A88" s="258">
        <f t="shared" si="1"/>
        <v>87</v>
      </c>
      <c r="B88" s="278" t="s">
        <v>2866</v>
      </c>
      <c r="C88" s="278" t="s">
        <v>2955</v>
      </c>
      <c r="D88" s="278" t="s">
        <v>3020</v>
      </c>
      <c r="E88" s="269" t="s">
        <v>2869</v>
      </c>
      <c r="F88" s="278" t="s">
        <v>2957</v>
      </c>
      <c r="G88" s="279" t="s">
        <v>3021</v>
      </c>
      <c r="H88" s="271" t="s">
        <v>3022</v>
      </c>
      <c r="I88" s="272" t="s">
        <v>3023</v>
      </c>
      <c r="J88" s="278" t="s">
        <v>3024</v>
      </c>
      <c r="K88" s="303" t="s">
        <v>3025</v>
      </c>
      <c r="L88" s="301">
        <v>0.004479166666666667</v>
      </c>
      <c r="M88" s="283" t="s">
        <v>3026</v>
      </c>
      <c r="N88" s="284" t="s">
        <v>2416</v>
      </c>
      <c r="O88" s="151" t="s">
        <v>237</v>
      </c>
      <c r="P88" s="151" t="s">
        <v>78</v>
      </c>
      <c r="Q88" s="151" t="s">
        <v>79</v>
      </c>
      <c r="R88" s="151"/>
      <c r="S88" s="151" t="s">
        <v>79</v>
      </c>
      <c r="T88" s="151"/>
      <c r="U88" s="151" t="s">
        <v>2417</v>
      </c>
    </row>
    <row r="89">
      <c r="A89" s="258">
        <f t="shared" si="1"/>
        <v>88</v>
      </c>
      <c r="B89" s="316" t="s">
        <v>2866</v>
      </c>
      <c r="C89" s="278" t="s">
        <v>2955</v>
      </c>
      <c r="D89" s="278" t="s">
        <v>3027</v>
      </c>
      <c r="E89" s="269" t="s">
        <v>2869</v>
      </c>
      <c r="F89" s="278" t="s">
        <v>2957</v>
      </c>
      <c r="G89" s="279" t="s">
        <v>3028</v>
      </c>
      <c r="H89" s="271" t="s">
        <v>3029</v>
      </c>
      <c r="I89" s="272" t="s">
        <v>3030</v>
      </c>
      <c r="J89" s="278" t="s">
        <v>3031</v>
      </c>
      <c r="K89" s="303" t="s">
        <v>3032</v>
      </c>
      <c r="L89" s="301">
        <v>0.009386574074074073</v>
      </c>
      <c r="M89" s="283" t="s">
        <v>3033</v>
      </c>
      <c r="N89" s="284" t="s">
        <v>2416</v>
      </c>
      <c r="O89" s="151" t="s">
        <v>237</v>
      </c>
      <c r="P89" s="151" t="s">
        <v>78</v>
      </c>
      <c r="Q89" s="151" t="s">
        <v>79</v>
      </c>
      <c r="R89" s="151"/>
      <c r="S89" s="151" t="s">
        <v>79</v>
      </c>
      <c r="T89" s="151"/>
      <c r="U89" s="151" t="s">
        <v>2417</v>
      </c>
    </row>
    <row r="90">
      <c r="A90" s="317">
        <f t="shared" si="1"/>
        <v>89</v>
      </c>
      <c r="B90" s="278" t="s">
        <v>2866</v>
      </c>
      <c r="C90" s="318" t="s">
        <v>2955</v>
      </c>
      <c r="D90" s="278" t="s">
        <v>3034</v>
      </c>
      <c r="E90" s="269" t="s">
        <v>2869</v>
      </c>
      <c r="F90" s="278" t="s">
        <v>2957</v>
      </c>
      <c r="G90" s="279" t="s">
        <v>3035</v>
      </c>
      <c r="H90" s="271" t="s">
        <v>3036</v>
      </c>
      <c r="I90" s="272" t="s">
        <v>3037</v>
      </c>
      <c r="J90" s="278" t="s">
        <v>3038</v>
      </c>
      <c r="K90" s="303" t="s">
        <v>3039</v>
      </c>
      <c r="L90" s="301">
        <v>0.002928240740740741</v>
      </c>
      <c r="M90" s="283" t="s">
        <v>3040</v>
      </c>
      <c r="N90" s="284" t="s">
        <v>2416</v>
      </c>
      <c r="O90" s="151" t="s">
        <v>237</v>
      </c>
      <c r="P90" s="151" t="s">
        <v>78</v>
      </c>
      <c r="Q90" s="151" t="s">
        <v>79</v>
      </c>
      <c r="R90" s="151"/>
      <c r="S90" s="151" t="s">
        <v>79</v>
      </c>
      <c r="T90" s="151"/>
      <c r="U90" s="151"/>
    </row>
    <row r="91">
      <c r="A91" s="317">
        <f t="shared" si="1"/>
        <v>90</v>
      </c>
      <c r="B91" s="278" t="s">
        <v>2866</v>
      </c>
      <c r="C91" s="318" t="s">
        <v>2955</v>
      </c>
      <c r="D91" s="278" t="s">
        <v>3041</v>
      </c>
      <c r="E91" s="269" t="s">
        <v>2869</v>
      </c>
      <c r="F91" s="278" t="s">
        <v>2957</v>
      </c>
      <c r="G91" s="279" t="s">
        <v>3042</v>
      </c>
      <c r="H91" s="271" t="s">
        <v>3043</v>
      </c>
      <c r="I91" s="272" t="s">
        <v>3044</v>
      </c>
      <c r="J91" s="278" t="s">
        <v>3045</v>
      </c>
      <c r="K91" s="303" t="s">
        <v>3046</v>
      </c>
      <c r="L91" s="301">
        <v>0.0016782407407407408</v>
      </c>
      <c r="M91" s="283" t="s">
        <v>3047</v>
      </c>
      <c r="N91" s="284" t="s">
        <v>2416</v>
      </c>
      <c r="O91" s="151" t="s">
        <v>237</v>
      </c>
      <c r="P91" s="151" t="s">
        <v>78</v>
      </c>
      <c r="Q91" s="151" t="s">
        <v>79</v>
      </c>
      <c r="R91" s="151"/>
      <c r="S91" s="151" t="s">
        <v>79</v>
      </c>
      <c r="T91" s="151"/>
      <c r="U91" s="151" t="s">
        <v>2417</v>
      </c>
    </row>
    <row r="92">
      <c r="A92" s="317">
        <f t="shared" si="1"/>
        <v>91</v>
      </c>
      <c r="B92" s="278" t="s">
        <v>2866</v>
      </c>
      <c r="C92" s="318" t="s">
        <v>2955</v>
      </c>
      <c r="D92" s="278" t="s">
        <v>3048</v>
      </c>
      <c r="E92" s="269" t="s">
        <v>2869</v>
      </c>
      <c r="F92" s="278" t="s">
        <v>2957</v>
      </c>
      <c r="G92" s="279" t="s">
        <v>3049</v>
      </c>
      <c r="H92" s="271" t="s">
        <v>3050</v>
      </c>
      <c r="I92" s="272" t="s">
        <v>3051</v>
      </c>
      <c r="J92" s="278" t="s">
        <v>3052</v>
      </c>
      <c r="K92" s="303" t="s">
        <v>3053</v>
      </c>
      <c r="L92" s="301">
        <v>0.001712962962962963</v>
      </c>
      <c r="M92" s="283" t="s">
        <v>3054</v>
      </c>
      <c r="N92" s="284" t="s">
        <v>2416</v>
      </c>
      <c r="O92" s="151" t="s">
        <v>237</v>
      </c>
      <c r="P92" s="151" t="s">
        <v>78</v>
      </c>
      <c r="Q92" s="151" t="s">
        <v>79</v>
      </c>
      <c r="R92" s="151"/>
      <c r="S92" s="151" t="s">
        <v>79</v>
      </c>
      <c r="T92" s="151"/>
      <c r="U92" s="151" t="s">
        <v>2417</v>
      </c>
    </row>
    <row r="93">
      <c r="A93" s="317">
        <f t="shared" si="1"/>
        <v>92</v>
      </c>
      <c r="B93" s="278" t="s">
        <v>2866</v>
      </c>
      <c r="C93" s="318" t="s">
        <v>2955</v>
      </c>
      <c r="D93" s="278" t="s">
        <v>3055</v>
      </c>
      <c r="E93" s="269" t="s">
        <v>2869</v>
      </c>
      <c r="F93" s="278" t="s">
        <v>2957</v>
      </c>
      <c r="G93" s="279" t="s">
        <v>3056</v>
      </c>
      <c r="H93" s="271" t="s">
        <v>3057</v>
      </c>
      <c r="I93" s="272" t="s">
        <v>3058</v>
      </c>
      <c r="J93" s="278" t="s">
        <v>3059</v>
      </c>
      <c r="K93" s="303" t="s">
        <v>3060</v>
      </c>
      <c r="L93" s="301">
        <v>0.004247685185185185</v>
      </c>
      <c r="M93" s="283" t="s">
        <v>3061</v>
      </c>
      <c r="N93" s="284" t="s">
        <v>2416</v>
      </c>
      <c r="O93" s="151" t="s">
        <v>237</v>
      </c>
      <c r="P93" s="151" t="s">
        <v>78</v>
      </c>
      <c r="Q93" s="151" t="s">
        <v>79</v>
      </c>
      <c r="R93" s="151"/>
      <c r="S93" s="151" t="s">
        <v>79</v>
      </c>
      <c r="T93" s="151"/>
      <c r="U93" s="151" t="s">
        <v>3062</v>
      </c>
    </row>
    <row r="94">
      <c r="A94" s="317">
        <f t="shared" si="1"/>
        <v>93</v>
      </c>
      <c r="B94" s="278" t="s">
        <v>2866</v>
      </c>
      <c r="C94" s="318" t="s">
        <v>2955</v>
      </c>
      <c r="D94" s="278" t="s">
        <v>3063</v>
      </c>
      <c r="E94" s="269" t="s">
        <v>2869</v>
      </c>
      <c r="F94" s="278" t="s">
        <v>2957</v>
      </c>
      <c r="G94" s="279" t="s">
        <v>3064</v>
      </c>
      <c r="H94" s="271" t="s">
        <v>3065</v>
      </c>
      <c r="I94" s="272" t="s">
        <v>3066</v>
      </c>
      <c r="J94" s="278" t="s">
        <v>3067</v>
      </c>
      <c r="K94" s="303" t="s">
        <v>3068</v>
      </c>
      <c r="L94" s="301">
        <v>0.0025694444444444445</v>
      </c>
      <c r="M94" s="283" t="s">
        <v>3069</v>
      </c>
      <c r="N94" s="284" t="s">
        <v>2416</v>
      </c>
      <c r="O94" s="151" t="s">
        <v>237</v>
      </c>
      <c r="P94" s="151" t="s">
        <v>78</v>
      </c>
      <c r="Q94" s="151" t="s">
        <v>79</v>
      </c>
      <c r="R94" s="151"/>
      <c r="S94" s="151" t="s">
        <v>79</v>
      </c>
      <c r="T94" s="151"/>
      <c r="U94" s="151" t="s">
        <v>3062</v>
      </c>
    </row>
    <row r="95">
      <c r="A95" s="317">
        <f t="shared" si="1"/>
        <v>94</v>
      </c>
      <c r="B95" s="278" t="s">
        <v>2866</v>
      </c>
      <c r="C95" s="318" t="s">
        <v>2955</v>
      </c>
      <c r="D95" s="278" t="s">
        <v>3070</v>
      </c>
      <c r="E95" s="269" t="s">
        <v>2869</v>
      </c>
      <c r="F95" s="278" t="s">
        <v>2957</v>
      </c>
      <c r="G95" s="279" t="s">
        <v>3071</v>
      </c>
      <c r="H95" s="271" t="s">
        <v>3072</v>
      </c>
      <c r="I95" s="272" t="s">
        <v>3073</v>
      </c>
      <c r="J95" s="278" t="s">
        <v>3074</v>
      </c>
      <c r="K95" s="303" t="s">
        <v>3075</v>
      </c>
      <c r="L95" s="301">
        <v>0.0038773148148148148</v>
      </c>
      <c r="M95" s="283" t="s">
        <v>3076</v>
      </c>
      <c r="N95" s="284" t="s">
        <v>2416</v>
      </c>
      <c r="O95" s="151" t="s">
        <v>237</v>
      </c>
      <c r="P95" s="151" t="s">
        <v>78</v>
      </c>
      <c r="Q95" s="151" t="s">
        <v>79</v>
      </c>
      <c r="R95" s="151"/>
      <c r="S95" s="151" t="s">
        <v>79</v>
      </c>
      <c r="T95" s="151"/>
      <c r="U95" s="151" t="s">
        <v>3062</v>
      </c>
    </row>
    <row r="96">
      <c r="A96" s="286">
        <f t="shared" si="1"/>
        <v>95</v>
      </c>
      <c r="B96" s="319" t="s">
        <v>2866</v>
      </c>
      <c r="C96" s="287" t="s">
        <v>2955</v>
      </c>
      <c r="D96" s="287" t="s">
        <v>3077</v>
      </c>
      <c r="E96" s="319" t="s">
        <v>2869</v>
      </c>
      <c r="F96" s="287" t="s">
        <v>2957</v>
      </c>
      <c r="G96" s="288" t="s">
        <v>3078</v>
      </c>
      <c r="H96" s="308" t="s">
        <v>3079</v>
      </c>
      <c r="I96" s="272" t="s">
        <v>3080</v>
      </c>
      <c r="J96" s="287" t="s">
        <v>3081</v>
      </c>
      <c r="K96" s="305" t="s">
        <v>3082</v>
      </c>
      <c r="L96" s="306">
        <v>0.002337962962962963</v>
      </c>
      <c r="M96" s="292" t="s">
        <v>3083</v>
      </c>
      <c r="N96" s="293" t="s">
        <v>2416</v>
      </c>
      <c r="O96" s="151" t="s">
        <v>237</v>
      </c>
      <c r="P96" s="151" t="s">
        <v>78</v>
      </c>
      <c r="Q96" s="151" t="s">
        <v>79</v>
      </c>
      <c r="R96" s="151"/>
      <c r="S96" s="151" t="s">
        <v>79</v>
      </c>
      <c r="T96" s="151"/>
      <c r="U96" s="151" t="s">
        <v>2417</v>
      </c>
    </row>
    <row r="97">
      <c r="A97" s="294">
        <f t="shared" si="1"/>
        <v>96</v>
      </c>
      <c r="B97" s="269" t="s">
        <v>2866</v>
      </c>
      <c r="C97" s="269" t="s">
        <v>3084</v>
      </c>
      <c r="D97" s="269" t="s">
        <v>3085</v>
      </c>
      <c r="E97" s="269" t="s">
        <v>2869</v>
      </c>
      <c r="F97" s="269" t="s">
        <v>3086</v>
      </c>
      <c r="G97" s="270" t="s">
        <v>3087</v>
      </c>
      <c r="H97" s="271" t="s">
        <v>3088</v>
      </c>
      <c r="I97" s="272" t="s">
        <v>3089</v>
      </c>
      <c r="J97" s="269" t="s">
        <v>3090</v>
      </c>
      <c r="K97" s="303" t="s">
        <v>3091</v>
      </c>
      <c r="L97" s="301">
        <v>0.0032523148148148147</v>
      </c>
      <c r="M97" s="276" t="s">
        <v>3092</v>
      </c>
      <c r="N97" s="277" t="s">
        <v>2416</v>
      </c>
      <c r="O97" s="151" t="s">
        <v>237</v>
      </c>
      <c r="P97" s="151" t="s">
        <v>78</v>
      </c>
      <c r="Q97" s="151" t="s">
        <v>79</v>
      </c>
      <c r="R97" s="151"/>
      <c r="S97" s="151" t="s">
        <v>79</v>
      </c>
      <c r="T97" s="151"/>
      <c r="U97" s="151" t="s">
        <v>3062</v>
      </c>
    </row>
    <row r="98">
      <c r="A98" s="258">
        <f t="shared" si="1"/>
        <v>97</v>
      </c>
      <c r="B98" s="278" t="s">
        <v>2866</v>
      </c>
      <c r="C98" s="278" t="s">
        <v>3084</v>
      </c>
      <c r="D98" s="278" t="s">
        <v>3093</v>
      </c>
      <c r="E98" s="269" t="s">
        <v>2869</v>
      </c>
      <c r="F98" s="278" t="s">
        <v>3086</v>
      </c>
      <c r="G98" s="279" t="s">
        <v>3094</v>
      </c>
      <c r="H98" s="271" t="s">
        <v>3095</v>
      </c>
      <c r="I98" s="272" t="s">
        <v>3096</v>
      </c>
      <c r="J98" s="278" t="s">
        <v>3097</v>
      </c>
      <c r="K98" s="303" t="s">
        <v>3098</v>
      </c>
      <c r="L98" s="301">
        <v>0.0022222222222222222</v>
      </c>
      <c r="M98" s="295" t="s">
        <v>3099</v>
      </c>
      <c r="N98" s="284" t="s">
        <v>2416</v>
      </c>
      <c r="O98" s="151" t="s">
        <v>237</v>
      </c>
      <c r="P98" s="151" t="s">
        <v>78</v>
      </c>
      <c r="Q98" s="151" t="s">
        <v>79</v>
      </c>
      <c r="R98" s="151"/>
      <c r="S98" s="151" t="s">
        <v>79</v>
      </c>
      <c r="T98" s="151"/>
      <c r="U98" s="151"/>
    </row>
    <row r="99">
      <c r="A99" s="258">
        <f t="shared" si="1"/>
        <v>98</v>
      </c>
      <c r="B99" s="278" t="s">
        <v>2866</v>
      </c>
      <c r="C99" s="278" t="s">
        <v>3084</v>
      </c>
      <c r="D99" s="278" t="s">
        <v>3100</v>
      </c>
      <c r="E99" s="269" t="s">
        <v>2869</v>
      </c>
      <c r="F99" s="278" t="s">
        <v>3086</v>
      </c>
      <c r="G99" s="279" t="s">
        <v>3101</v>
      </c>
      <c r="H99" s="271" t="s">
        <v>3102</v>
      </c>
      <c r="I99" s="272" t="s">
        <v>3103</v>
      </c>
      <c r="J99" s="278" t="s">
        <v>3104</v>
      </c>
      <c r="K99" s="303" t="s">
        <v>3105</v>
      </c>
      <c r="L99" s="301">
        <v>0.0028356481481481483</v>
      </c>
      <c r="M99" s="283" t="s">
        <v>3106</v>
      </c>
      <c r="N99" s="284" t="s">
        <v>2416</v>
      </c>
      <c r="O99" s="151" t="s">
        <v>237</v>
      </c>
      <c r="P99" s="151" t="s">
        <v>78</v>
      </c>
      <c r="Q99" s="151" t="s">
        <v>79</v>
      </c>
      <c r="R99" s="151"/>
      <c r="S99" s="151" t="s">
        <v>79</v>
      </c>
      <c r="T99" s="151"/>
      <c r="U99" s="151"/>
    </row>
    <row r="100">
      <c r="A100" s="258">
        <f t="shared" si="1"/>
        <v>99</v>
      </c>
      <c r="B100" s="278" t="s">
        <v>2866</v>
      </c>
      <c r="C100" s="278" t="s">
        <v>3084</v>
      </c>
      <c r="D100" s="278" t="s">
        <v>3107</v>
      </c>
      <c r="E100" s="269" t="s">
        <v>2869</v>
      </c>
      <c r="F100" s="278" t="s">
        <v>3086</v>
      </c>
      <c r="G100" s="279" t="s">
        <v>3108</v>
      </c>
      <c r="H100" s="271" t="s">
        <v>3109</v>
      </c>
      <c r="I100" s="272" t="s">
        <v>3110</v>
      </c>
      <c r="J100" s="278" t="s">
        <v>3111</v>
      </c>
      <c r="K100" s="303" t="s">
        <v>3112</v>
      </c>
      <c r="L100" s="301">
        <v>0.0060185185185185185</v>
      </c>
      <c r="M100" s="283" t="s">
        <v>3113</v>
      </c>
      <c r="N100" s="284" t="s">
        <v>2416</v>
      </c>
      <c r="O100" s="151" t="s">
        <v>237</v>
      </c>
      <c r="P100" s="154" t="s">
        <v>78</v>
      </c>
      <c r="Q100" s="151" t="s">
        <v>79</v>
      </c>
      <c r="R100" s="154"/>
      <c r="S100" s="151" t="s">
        <v>79</v>
      </c>
      <c r="T100" s="154"/>
      <c r="U100" s="154"/>
    </row>
    <row r="101">
      <c r="A101" s="258">
        <f t="shared" si="1"/>
        <v>100</v>
      </c>
      <c r="B101" s="278" t="s">
        <v>2866</v>
      </c>
      <c r="C101" s="278" t="s">
        <v>3084</v>
      </c>
      <c r="D101" s="278" t="s">
        <v>3114</v>
      </c>
      <c r="E101" s="269" t="s">
        <v>2869</v>
      </c>
      <c r="F101" s="278" t="s">
        <v>3086</v>
      </c>
      <c r="G101" s="279" t="s">
        <v>3115</v>
      </c>
      <c r="H101" s="271" t="s">
        <v>3116</v>
      </c>
      <c r="I101" s="272" t="s">
        <v>3117</v>
      </c>
      <c r="J101" s="278" t="s">
        <v>3118</v>
      </c>
      <c r="K101" s="303" t="s">
        <v>3119</v>
      </c>
      <c r="L101" s="301">
        <v>0.007696759259259259</v>
      </c>
      <c r="M101" s="283" t="s">
        <v>3120</v>
      </c>
      <c r="N101" s="284" t="s">
        <v>2416</v>
      </c>
      <c r="O101" s="151" t="s">
        <v>237</v>
      </c>
      <c r="P101" s="151" t="s">
        <v>78</v>
      </c>
      <c r="Q101" s="151" t="s">
        <v>79</v>
      </c>
      <c r="R101" s="151"/>
      <c r="S101" s="151" t="s">
        <v>79</v>
      </c>
      <c r="T101" s="151"/>
      <c r="U101" s="151"/>
    </row>
    <row r="102">
      <c r="A102" s="258">
        <f t="shared" si="1"/>
        <v>101</v>
      </c>
      <c r="B102" s="278" t="s">
        <v>2866</v>
      </c>
      <c r="C102" s="278" t="s">
        <v>3084</v>
      </c>
      <c r="D102" s="278" t="s">
        <v>3121</v>
      </c>
      <c r="E102" s="269" t="s">
        <v>2869</v>
      </c>
      <c r="F102" s="278" t="s">
        <v>3086</v>
      </c>
      <c r="G102" s="279" t="s">
        <v>3122</v>
      </c>
      <c r="H102" s="271" t="s">
        <v>3123</v>
      </c>
      <c r="I102" s="272" t="s">
        <v>3124</v>
      </c>
      <c r="J102" s="278" t="s">
        <v>3125</v>
      </c>
      <c r="K102" s="303" t="s">
        <v>3126</v>
      </c>
      <c r="L102" s="301">
        <v>0.0017824074074074075</v>
      </c>
      <c r="M102" s="283" t="s">
        <v>3127</v>
      </c>
      <c r="N102" s="284" t="s">
        <v>2416</v>
      </c>
      <c r="O102" s="151" t="s">
        <v>237</v>
      </c>
      <c r="P102" s="154" t="s">
        <v>78</v>
      </c>
      <c r="Q102" s="151" t="s">
        <v>79</v>
      </c>
      <c r="R102" s="154"/>
      <c r="S102" s="151" t="s">
        <v>79</v>
      </c>
      <c r="T102" s="154"/>
      <c r="U102" s="154"/>
    </row>
    <row r="103">
      <c r="A103" s="258">
        <f t="shared" si="1"/>
        <v>102</v>
      </c>
      <c r="B103" s="278" t="s">
        <v>2866</v>
      </c>
      <c r="C103" s="278" t="s">
        <v>3084</v>
      </c>
      <c r="D103" s="278" t="s">
        <v>3128</v>
      </c>
      <c r="E103" s="269" t="s">
        <v>2869</v>
      </c>
      <c r="F103" s="278" t="s">
        <v>3086</v>
      </c>
      <c r="G103" s="279" t="s">
        <v>3129</v>
      </c>
      <c r="H103" s="271" t="s">
        <v>3130</v>
      </c>
      <c r="I103" s="272" t="s">
        <v>3131</v>
      </c>
      <c r="J103" s="278" t="s">
        <v>3132</v>
      </c>
      <c r="K103" s="303" t="s">
        <v>3133</v>
      </c>
      <c r="L103" s="301">
        <v>0.0033449074074074076</v>
      </c>
      <c r="M103" s="283" t="s">
        <v>3134</v>
      </c>
      <c r="N103" s="284" t="s">
        <v>2416</v>
      </c>
      <c r="O103" s="151" t="s">
        <v>237</v>
      </c>
      <c r="P103" s="151" t="s">
        <v>78</v>
      </c>
      <c r="Q103" s="151" t="s">
        <v>79</v>
      </c>
      <c r="R103" s="151"/>
      <c r="S103" s="151" t="s">
        <v>79</v>
      </c>
      <c r="T103" s="151"/>
      <c r="U103" s="151" t="s">
        <v>3062</v>
      </c>
    </row>
    <row r="104">
      <c r="A104" s="258">
        <f t="shared" si="1"/>
        <v>103</v>
      </c>
      <c r="B104" s="278" t="s">
        <v>2866</v>
      </c>
      <c r="C104" s="278" t="s">
        <v>3084</v>
      </c>
      <c r="D104" s="278" t="s">
        <v>3135</v>
      </c>
      <c r="E104" s="269" t="s">
        <v>2869</v>
      </c>
      <c r="F104" s="278" t="s">
        <v>3086</v>
      </c>
      <c r="G104" s="279" t="s">
        <v>3136</v>
      </c>
      <c r="H104" s="271" t="s">
        <v>3137</v>
      </c>
      <c r="I104" s="272" t="s">
        <v>3138</v>
      </c>
      <c r="J104" s="278" t="s">
        <v>3139</v>
      </c>
      <c r="K104" s="303" t="s">
        <v>3140</v>
      </c>
      <c r="L104" s="301">
        <v>0.004548611111111111</v>
      </c>
      <c r="M104" s="295" t="s">
        <v>3141</v>
      </c>
      <c r="N104" s="284" t="s">
        <v>2416</v>
      </c>
      <c r="O104" s="151" t="s">
        <v>237</v>
      </c>
      <c r="P104" s="151" t="s">
        <v>78</v>
      </c>
      <c r="Q104" s="151" t="s">
        <v>79</v>
      </c>
      <c r="R104" s="151"/>
      <c r="S104" s="151" t="s">
        <v>79</v>
      </c>
      <c r="T104" s="151"/>
      <c r="U104" s="151"/>
    </row>
    <row r="105">
      <c r="A105" s="258">
        <f t="shared" si="1"/>
        <v>104</v>
      </c>
      <c r="B105" s="278" t="s">
        <v>2866</v>
      </c>
      <c r="C105" s="278" t="s">
        <v>3084</v>
      </c>
      <c r="D105" s="278" t="s">
        <v>3142</v>
      </c>
      <c r="E105" s="269" t="s">
        <v>2869</v>
      </c>
      <c r="F105" s="278" t="s">
        <v>3086</v>
      </c>
      <c r="G105" s="279" t="s">
        <v>3143</v>
      </c>
      <c r="H105" s="271" t="s">
        <v>3144</v>
      </c>
      <c r="I105" s="272" t="s">
        <v>3145</v>
      </c>
      <c r="J105" s="278" t="s">
        <v>3146</v>
      </c>
      <c r="K105" s="303" t="s">
        <v>3147</v>
      </c>
      <c r="L105" s="301">
        <v>0.004594907407407408</v>
      </c>
      <c r="M105" s="283" t="s">
        <v>3148</v>
      </c>
      <c r="N105" s="284" t="s">
        <v>2416</v>
      </c>
      <c r="O105" s="151" t="s">
        <v>237</v>
      </c>
      <c r="P105" s="151" t="s">
        <v>78</v>
      </c>
      <c r="Q105" s="151" t="s">
        <v>79</v>
      </c>
      <c r="R105" s="151"/>
      <c r="S105" s="151" t="s">
        <v>79</v>
      </c>
      <c r="T105" s="151"/>
      <c r="U105" s="151"/>
    </row>
    <row r="106">
      <c r="A106" s="258">
        <f t="shared" si="1"/>
        <v>105</v>
      </c>
      <c r="B106" s="278" t="s">
        <v>2866</v>
      </c>
      <c r="C106" s="278" t="s">
        <v>3084</v>
      </c>
      <c r="D106" s="278" t="s">
        <v>3149</v>
      </c>
      <c r="E106" s="269" t="s">
        <v>2869</v>
      </c>
      <c r="F106" s="278" t="s">
        <v>3086</v>
      </c>
      <c r="G106" s="279" t="s">
        <v>3150</v>
      </c>
      <c r="H106" s="271" t="s">
        <v>3151</v>
      </c>
      <c r="I106" s="272" t="s">
        <v>3152</v>
      </c>
      <c r="J106" s="278" t="s">
        <v>3153</v>
      </c>
      <c r="K106" s="303" t="s">
        <v>3154</v>
      </c>
      <c r="L106" s="301">
        <v>0.0028587962962962963</v>
      </c>
      <c r="M106" s="283" t="s">
        <v>3155</v>
      </c>
      <c r="N106" s="284" t="s">
        <v>2416</v>
      </c>
      <c r="O106" s="151" t="s">
        <v>237</v>
      </c>
      <c r="P106" s="151" t="s">
        <v>78</v>
      </c>
      <c r="Q106" s="151" t="s">
        <v>79</v>
      </c>
      <c r="R106" s="151"/>
      <c r="S106" s="151" t="s">
        <v>79</v>
      </c>
      <c r="T106" s="151"/>
      <c r="U106" s="151"/>
    </row>
    <row r="107">
      <c r="A107" s="258">
        <f t="shared" si="1"/>
        <v>106</v>
      </c>
      <c r="B107" s="278" t="s">
        <v>2866</v>
      </c>
      <c r="C107" s="278" t="s">
        <v>3084</v>
      </c>
      <c r="D107" s="278" t="s">
        <v>3156</v>
      </c>
      <c r="E107" s="269" t="s">
        <v>2869</v>
      </c>
      <c r="F107" s="278" t="s">
        <v>3086</v>
      </c>
      <c r="G107" s="279" t="s">
        <v>3157</v>
      </c>
      <c r="H107" s="271" t="s">
        <v>3158</v>
      </c>
      <c r="I107" s="272" t="s">
        <v>3159</v>
      </c>
      <c r="J107" s="278" t="s">
        <v>3160</v>
      </c>
      <c r="K107" s="303" t="s">
        <v>3161</v>
      </c>
      <c r="L107" s="301">
        <v>0.005810185185185186</v>
      </c>
      <c r="M107" s="283" t="s">
        <v>3162</v>
      </c>
      <c r="N107" s="284" t="s">
        <v>2416</v>
      </c>
      <c r="O107" s="151" t="s">
        <v>237</v>
      </c>
      <c r="P107" s="151" t="s">
        <v>78</v>
      </c>
      <c r="Q107" s="151" t="s">
        <v>79</v>
      </c>
      <c r="R107" s="151"/>
      <c r="S107" s="151" t="s">
        <v>79</v>
      </c>
      <c r="T107" s="151"/>
      <c r="U107" s="151"/>
    </row>
    <row r="108">
      <c r="A108" s="258">
        <f t="shared" si="1"/>
        <v>107</v>
      </c>
      <c r="B108" s="278" t="s">
        <v>2866</v>
      </c>
      <c r="C108" s="278" t="s">
        <v>3084</v>
      </c>
      <c r="D108" s="278" t="s">
        <v>3163</v>
      </c>
      <c r="E108" s="269" t="s">
        <v>2869</v>
      </c>
      <c r="F108" s="278" t="s">
        <v>3086</v>
      </c>
      <c r="G108" s="279" t="s">
        <v>3164</v>
      </c>
      <c r="H108" s="271" t="s">
        <v>3165</v>
      </c>
      <c r="I108" s="272" t="s">
        <v>3166</v>
      </c>
      <c r="J108" s="278" t="s">
        <v>3167</v>
      </c>
      <c r="K108" s="303" t="s">
        <v>3168</v>
      </c>
      <c r="L108" s="301">
        <v>0.00537037037037037</v>
      </c>
      <c r="M108" s="283" t="s">
        <v>3169</v>
      </c>
      <c r="N108" s="284" t="s">
        <v>2416</v>
      </c>
      <c r="O108" s="151" t="s">
        <v>237</v>
      </c>
      <c r="P108" s="151" t="s">
        <v>78</v>
      </c>
      <c r="Q108" s="151" t="s">
        <v>79</v>
      </c>
      <c r="R108" s="151"/>
      <c r="S108" s="151" t="s">
        <v>79</v>
      </c>
      <c r="T108" s="151"/>
      <c r="U108" s="151"/>
    </row>
    <row r="109">
      <c r="A109" s="286">
        <f t="shared" si="1"/>
        <v>108</v>
      </c>
      <c r="B109" s="287" t="s">
        <v>2866</v>
      </c>
      <c r="C109" s="287" t="s">
        <v>3084</v>
      </c>
      <c r="D109" s="287" t="s">
        <v>3170</v>
      </c>
      <c r="E109" s="319" t="s">
        <v>2869</v>
      </c>
      <c r="F109" s="287" t="s">
        <v>3086</v>
      </c>
      <c r="G109" s="288" t="s">
        <v>3171</v>
      </c>
      <c r="H109" s="308" t="s">
        <v>3172</v>
      </c>
      <c r="I109" s="272" t="s">
        <v>3173</v>
      </c>
      <c r="J109" s="287" t="s">
        <v>3174</v>
      </c>
      <c r="K109" s="305" t="s">
        <v>3175</v>
      </c>
      <c r="L109" s="306">
        <v>0.0029861111111111113</v>
      </c>
      <c r="M109" s="292" t="s">
        <v>3176</v>
      </c>
      <c r="N109" s="293" t="s">
        <v>2416</v>
      </c>
      <c r="O109" s="151" t="s">
        <v>237</v>
      </c>
      <c r="P109" s="151" t="s">
        <v>78</v>
      </c>
      <c r="Q109" s="151" t="s">
        <v>79</v>
      </c>
      <c r="R109" s="151"/>
      <c r="S109" s="151" t="s">
        <v>79</v>
      </c>
      <c r="T109" s="151"/>
      <c r="U109" s="151" t="s">
        <v>3062</v>
      </c>
    </row>
    <row r="110">
      <c r="A110" s="294">
        <f t="shared" si="1"/>
        <v>109</v>
      </c>
      <c r="B110" s="269" t="s">
        <v>2866</v>
      </c>
      <c r="C110" s="269" t="s">
        <v>3177</v>
      </c>
      <c r="D110" s="269" t="s">
        <v>3178</v>
      </c>
      <c r="E110" s="269" t="s">
        <v>2869</v>
      </c>
      <c r="F110" s="269" t="s">
        <v>3179</v>
      </c>
      <c r="G110" s="270" t="s">
        <v>3180</v>
      </c>
      <c r="H110" s="315" t="s">
        <v>3181</v>
      </c>
      <c r="I110" s="272" t="s">
        <v>3182</v>
      </c>
      <c r="J110" s="269" t="s">
        <v>3183</v>
      </c>
      <c r="K110" s="300" t="s">
        <v>3184</v>
      </c>
      <c r="L110" s="301">
        <v>0.003125</v>
      </c>
      <c r="M110" s="276" t="s">
        <v>3185</v>
      </c>
      <c r="N110" s="277" t="s">
        <v>2416</v>
      </c>
      <c r="O110" s="151" t="s">
        <v>237</v>
      </c>
      <c r="P110" s="154" t="s">
        <v>78</v>
      </c>
      <c r="Q110" s="151" t="s">
        <v>79</v>
      </c>
      <c r="R110" s="154"/>
      <c r="S110" s="151" t="s">
        <v>79</v>
      </c>
      <c r="T110" s="154"/>
      <c r="U110" s="151" t="s">
        <v>3062</v>
      </c>
    </row>
    <row r="111">
      <c r="A111" s="258">
        <f t="shared" si="1"/>
        <v>110</v>
      </c>
      <c r="B111" s="278" t="s">
        <v>2866</v>
      </c>
      <c r="C111" s="278" t="s">
        <v>3177</v>
      </c>
      <c r="D111" s="278" t="s">
        <v>3186</v>
      </c>
      <c r="E111" s="278" t="s">
        <v>2869</v>
      </c>
      <c r="F111" s="278" t="s">
        <v>3179</v>
      </c>
      <c r="G111" s="279" t="s">
        <v>3187</v>
      </c>
      <c r="H111" s="271" t="s">
        <v>3188</v>
      </c>
      <c r="I111" s="272" t="s">
        <v>3189</v>
      </c>
      <c r="J111" s="278" t="s">
        <v>3190</v>
      </c>
      <c r="K111" s="303" t="s">
        <v>3191</v>
      </c>
      <c r="L111" s="301">
        <v>0.0035416666666666665</v>
      </c>
      <c r="M111" s="283" t="s">
        <v>3192</v>
      </c>
      <c r="N111" s="284" t="s">
        <v>2416</v>
      </c>
      <c r="O111" s="151" t="s">
        <v>237</v>
      </c>
      <c r="P111" s="151" t="s">
        <v>78</v>
      </c>
      <c r="Q111" s="151" t="s">
        <v>79</v>
      </c>
      <c r="R111" s="151"/>
      <c r="S111" s="151" t="s">
        <v>79</v>
      </c>
      <c r="T111" s="151"/>
      <c r="U111" s="151"/>
    </row>
    <row r="112">
      <c r="A112" s="258">
        <f t="shared" si="1"/>
        <v>111</v>
      </c>
      <c r="B112" s="278" t="s">
        <v>2866</v>
      </c>
      <c r="C112" s="278" t="s">
        <v>3177</v>
      </c>
      <c r="D112" s="278" t="s">
        <v>3193</v>
      </c>
      <c r="E112" s="278" t="s">
        <v>2869</v>
      </c>
      <c r="F112" s="278" t="s">
        <v>3179</v>
      </c>
      <c r="G112" s="279" t="s">
        <v>3194</v>
      </c>
      <c r="H112" s="271" t="s">
        <v>3195</v>
      </c>
      <c r="I112" s="272" t="s">
        <v>3196</v>
      </c>
      <c r="J112" s="278" t="s">
        <v>3197</v>
      </c>
      <c r="K112" s="303" t="s">
        <v>3198</v>
      </c>
      <c r="L112" s="301">
        <v>0.0044444444444444444</v>
      </c>
      <c r="M112" s="295" t="s">
        <v>3199</v>
      </c>
      <c r="N112" s="284" t="s">
        <v>2416</v>
      </c>
      <c r="O112" s="151" t="s">
        <v>237</v>
      </c>
      <c r="P112" s="154" t="s">
        <v>78</v>
      </c>
      <c r="Q112" s="151" t="s">
        <v>79</v>
      </c>
      <c r="R112" s="154"/>
      <c r="S112" s="151" t="s">
        <v>79</v>
      </c>
      <c r="T112" s="154"/>
      <c r="U112" s="154"/>
    </row>
    <row r="113">
      <c r="A113" s="258">
        <f t="shared" si="1"/>
        <v>112</v>
      </c>
      <c r="B113" s="278" t="s">
        <v>2866</v>
      </c>
      <c r="C113" s="278" t="s">
        <v>3177</v>
      </c>
      <c r="D113" s="278" t="s">
        <v>3200</v>
      </c>
      <c r="E113" s="278" t="s">
        <v>2869</v>
      </c>
      <c r="F113" s="278" t="s">
        <v>3179</v>
      </c>
      <c r="G113" s="279" t="s">
        <v>3201</v>
      </c>
      <c r="H113" s="271" t="s">
        <v>3202</v>
      </c>
      <c r="I113" s="272" t="s">
        <v>3203</v>
      </c>
      <c r="J113" s="278" t="s">
        <v>3204</v>
      </c>
      <c r="K113" s="303" t="s">
        <v>3205</v>
      </c>
      <c r="L113" s="301">
        <v>0.0021064814814814813</v>
      </c>
      <c r="M113" s="283" t="s">
        <v>3206</v>
      </c>
      <c r="N113" s="284" t="s">
        <v>2416</v>
      </c>
      <c r="O113" s="151" t="s">
        <v>237</v>
      </c>
      <c r="P113" s="151" t="s">
        <v>78</v>
      </c>
      <c r="Q113" s="151" t="s">
        <v>79</v>
      </c>
      <c r="R113" s="151"/>
      <c r="S113" s="151" t="s">
        <v>79</v>
      </c>
      <c r="T113" s="151"/>
      <c r="U113" s="151" t="s">
        <v>3062</v>
      </c>
    </row>
    <row r="114">
      <c r="A114" s="258">
        <f t="shared" si="1"/>
        <v>113</v>
      </c>
      <c r="B114" s="278" t="s">
        <v>2866</v>
      </c>
      <c r="C114" s="278" t="s">
        <v>3177</v>
      </c>
      <c r="D114" s="278" t="s">
        <v>3207</v>
      </c>
      <c r="E114" s="278" t="s">
        <v>2869</v>
      </c>
      <c r="F114" s="278" t="s">
        <v>3179</v>
      </c>
      <c r="G114" s="279" t="s">
        <v>3208</v>
      </c>
      <c r="H114" s="271" t="s">
        <v>3209</v>
      </c>
      <c r="I114" s="272" t="s">
        <v>3210</v>
      </c>
      <c r="J114" s="278" t="s">
        <v>3211</v>
      </c>
      <c r="K114" s="303" t="s">
        <v>3212</v>
      </c>
      <c r="L114" s="301">
        <v>0.0014583333333333334</v>
      </c>
      <c r="M114" s="295" t="s">
        <v>3213</v>
      </c>
      <c r="N114" s="284" t="s">
        <v>2416</v>
      </c>
      <c r="O114" s="151" t="s">
        <v>237</v>
      </c>
      <c r="P114" s="151" t="s">
        <v>78</v>
      </c>
      <c r="Q114" s="151" t="s">
        <v>79</v>
      </c>
      <c r="R114" s="151"/>
      <c r="S114" s="151" t="s">
        <v>79</v>
      </c>
      <c r="T114" s="151"/>
      <c r="U114" s="151" t="s">
        <v>3062</v>
      </c>
    </row>
    <row r="115">
      <c r="A115" s="258">
        <f t="shared" si="1"/>
        <v>114</v>
      </c>
      <c r="B115" s="278" t="s">
        <v>2866</v>
      </c>
      <c r="C115" s="278" t="s">
        <v>3177</v>
      </c>
      <c r="D115" s="278" t="s">
        <v>3214</v>
      </c>
      <c r="E115" s="278" t="s">
        <v>2869</v>
      </c>
      <c r="F115" s="278" t="s">
        <v>3179</v>
      </c>
      <c r="G115" s="279" t="s">
        <v>3215</v>
      </c>
      <c r="H115" s="271" t="s">
        <v>3216</v>
      </c>
      <c r="I115" s="272" t="s">
        <v>3217</v>
      </c>
      <c r="J115" s="278" t="s">
        <v>3218</v>
      </c>
      <c r="K115" s="303" t="s">
        <v>3219</v>
      </c>
      <c r="L115" s="301">
        <v>0.0026041666666666665</v>
      </c>
      <c r="M115" s="283" t="s">
        <v>3220</v>
      </c>
      <c r="N115" s="284" t="s">
        <v>2416</v>
      </c>
      <c r="O115" s="151" t="s">
        <v>237</v>
      </c>
      <c r="P115" s="151" t="s">
        <v>78</v>
      </c>
      <c r="Q115" s="151" t="s">
        <v>79</v>
      </c>
      <c r="R115" s="151"/>
      <c r="S115" s="151" t="s">
        <v>79</v>
      </c>
      <c r="T115" s="151"/>
      <c r="U115" s="151" t="s">
        <v>3062</v>
      </c>
    </row>
    <row r="116">
      <c r="A116" s="258">
        <f t="shared" si="1"/>
        <v>115</v>
      </c>
      <c r="B116" s="278" t="s">
        <v>2866</v>
      </c>
      <c r="C116" s="278" t="s">
        <v>3177</v>
      </c>
      <c r="D116" s="278" t="s">
        <v>3221</v>
      </c>
      <c r="E116" s="278" t="s">
        <v>2869</v>
      </c>
      <c r="F116" s="278" t="s">
        <v>3179</v>
      </c>
      <c r="G116" s="279" t="s">
        <v>3222</v>
      </c>
      <c r="H116" s="271" t="s">
        <v>3223</v>
      </c>
      <c r="I116" s="272" t="s">
        <v>3224</v>
      </c>
      <c r="J116" s="278" t="s">
        <v>3225</v>
      </c>
      <c r="K116" s="303" t="s">
        <v>3226</v>
      </c>
      <c r="L116" s="301">
        <v>0.004039351851851852</v>
      </c>
      <c r="M116" s="283" t="s">
        <v>3227</v>
      </c>
      <c r="N116" s="284" t="s">
        <v>2416</v>
      </c>
      <c r="O116" s="151" t="s">
        <v>237</v>
      </c>
      <c r="P116" s="151" t="s">
        <v>78</v>
      </c>
      <c r="Q116" s="151" t="s">
        <v>79</v>
      </c>
      <c r="R116" s="151"/>
      <c r="S116" s="151" t="s">
        <v>79</v>
      </c>
      <c r="T116" s="151"/>
      <c r="U116" s="151" t="s">
        <v>3062</v>
      </c>
    </row>
    <row r="117">
      <c r="A117" s="258">
        <f t="shared" si="1"/>
        <v>116</v>
      </c>
      <c r="B117" s="278" t="s">
        <v>2866</v>
      </c>
      <c r="C117" s="278" t="s">
        <v>3177</v>
      </c>
      <c r="D117" s="278" t="s">
        <v>3228</v>
      </c>
      <c r="E117" s="278" t="s">
        <v>2869</v>
      </c>
      <c r="F117" s="278" t="s">
        <v>3179</v>
      </c>
      <c r="G117" s="279" t="s">
        <v>3229</v>
      </c>
      <c r="H117" s="271" t="s">
        <v>3230</v>
      </c>
      <c r="I117" s="272" t="s">
        <v>3231</v>
      </c>
      <c r="J117" s="278" t="s">
        <v>3232</v>
      </c>
      <c r="K117" s="303" t="s">
        <v>3233</v>
      </c>
      <c r="L117" s="301">
        <v>0.0028356481481481483</v>
      </c>
      <c r="M117" s="283" t="s">
        <v>3234</v>
      </c>
      <c r="N117" s="284" t="s">
        <v>2416</v>
      </c>
      <c r="O117" s="151" t="s">
        <v>237</v>
      </c>
      <c r="P117" s="151" t="s">
        <v>78</v>
      </c>
      <c r="Q117" s="151" t="s">
        <v>79</v>
      </c>
      <c r="R117" s="151"/>
      <c r="S117" s="151" t="s">
        <v>79</v>
      </c>
      <c r="T117" s="151"/>
      <c r="U117" s="151" t="s">
        <v>3062</v>
      </c>
    </row>
    <row r="118">
      <c r="A118" s="258">
        <f t="shared" si="1"/>
        <v>117</v>
      </c>
      <c r="B118" s="278" t="s">
        <v>2866</v>
      </c>
      <c r="C118" s="278" t="s">
        <v>3177</v>
      </c>
      <c r="D118" s="278" t="s">
        <v>3235</v>
      </c>
      <c r="E118" s="278" t="s">
        <v>2869</v>
      </c>
      <c r="F118" s="278" t="s">
        <v>3179</v>
      </c>
      <c r="G118" s="279" t="s">
        <v>3236</v>
      </c>
      <c r="H118" s="271" t="s">
        <v>3237</v>
      </c>
      <c r="I118" s="272" t="s">
        <v>3238</v>
      </c>
      <c r="J118" s="278" t="s">
        <v>3239</v>
      </c>
      <c r="K118" s="303" t="s">
        <v>3240</v>
      </c>
      <c r="L118" s="301">
        <v>0.002928240740740741</v>
      </c>
      <c r="M118" s="283" t="s">
        <v>3241</v>
      </c>
      <c r="N118" s="284" t="s">
        <v>2416</v>
      </c>
      <c r="O118" s="151" t="s">
        <v>237</v>
      </c>
      <c r="P118" s="151" t="s">
        <v>78</v>
      </c>
      <c r="Q118" s="151" t="s">
        <v>79</v>
      </c>
      <c r="R118" s="151"/>
      <c r="S118" s="151" t="s">
        <v>79</v>
      </c>
      <c r="T118" s="151"/>
      <c r="U118" s="151" t="s">
        <v>3062</v>
      </c>
    </row>
    <row r="119">
      <c r="A119" s="258">
        <f t="shared" si="1"/>
        <v>118</v>
      </c>
      <c r="B119" s="278" t="s">
        <v>2866</v>
      </c>
      <c r="C119" s="278" t="s">
        <v>3177</v>
      </c>
      <c r="D119" s="278" t="s">
        <v>3242</v>
      </c>
      <c r="E119" s="278" t="s">
        <v>2869</v>
      </c>
      <c r="F119" s="278" t="s">
        <v>3179</v>
      </c>
      <c r="G119" s="279" t="s">
        <v>3243</v>
      </c>
      <c r="H119" s="271" t="s">
        <v>3244</v>
      </c>
      <c r="I119" s="272" t="s">
        <v>3245</v>
      </c>
      <c r="J119" s="278" t="s">
        <v>3246</v>
      </c>
      <c r="K119" s="303" t="s">
        <v>3247</v>
      </c>
      <c r="L119" s="301">
        <v>0.0024074074074074076</v>
      </c>
      <c r="M119" s="295" t="s">
        <v>3248</v>
      </c>
      <c r="N119" s="284" t="s">
        <v>2416</v>
      </c>
      <c r="O119" s="151" t="s">
        <v>237</v>
      </c>
      <c r="P119" s="151" t="s">
        <v>78</v>
      </c>
      <c r="Q119" s="151" t="s">
        <v>79</v>
      </c>
      <c r="R119" s="151"/>
      <c r="S119" s="151" t="s">
        <v>79</v>
      </c>
      <c r="T119" s="151"/>
      <c r="U119" s="151" t="s">
        <v>3062</v>
      </c>
    </row>
    <row r="120">
      <c r="A120" s="286">
        <f t="shared" si="1"/>
        <v>119</v>
      </c>
      <c r="B120" s="287" t="s">
        <v>2866</v>
      </c>
      <c r="C120" s="287" t="s">
        <v>3177</v>
      </c>
      <c r="D120" s="287" t="s">
        <v>3249</v>
      </c>
      <c r="E120" s="287" t="s">
        <v>2869</v>
      </c>
      <c r="F120" s="287" t="s">
        <v>3179</v>
      </c>
      <c r="G120" s="288" t="s">
        <v>3250</v>
      </c>
      <c r="H120" s="308" t="s">
        <v>3251</v>
      </c>
      <c r="I120" s="272" t="s">
        <v>3252</v>
      </c>
      <c r="J120" s="287" t="s">
        <v>3253</v>
      </c>
      <c r="K120" s="305" t="s">
        <v>3254</v>
      </c>
      <c r="L120" s="306">
        <v>0.006736111111111111</v>
      </c>
      <c r="M120" s="292" t="s">
        <v>3255</v>
      </c>
      <c r="N120" s="293" t="s">
        <v>2416</v>
      </c>
      <c r="O120" s="151" t="s">
        <v>237</v>
      </c>
      <c r="P120" s="151" t="s">
        <v>78</v>
      </c>
      <c r="Q120" s="151" t="s">
        <v>79</v>
      </c>
      <c r="R120" s="151"/>
      <c r="S120" s="151" t="s">
        <v>79</v>
      </c>
      <c r="T120" s="151"/>
      <c r="U120" s="151" t="s">
        <v>2508</v>
      </c>
    </row>
    <row r="121">
      <c r="A121" s="294">
        <f t="shared" si="1"/>
        <v>120</v>
      </c>
      <c r="B121" s="269" t="s">
        <v>2866</v>
      </c>
      <c r="C121" s="269" t="s">
        <v>3256</v>
      </c>
      <c r="D121" s="269" t="s">
        <v>3257</v>
      </c>
      <c r="E121" s="269" t="s">
        <v>2869</v>
      </c>
      <c r="F121" s="269" t="s">
        <v>3258</v>
      </c>
      <c r="G121" s="270" t="s">
        <v>3259</v>
      </c>
      <c r="H121" s="315" t="s">
        <v>3260</v>
      </c>
      <c r="I121" s="272" t="s">
        <v>3261</v>
      </c>
      <c r="J121" s="269" t="s">
        <v>3262</v>
      </c>
      <c r="K121" s="300" t="s">
        <v>3263</v>
      </c>
      <c r="L121" s="301">
        <v>0.0036226851851851854</v>
      </c>
      <c r="M121" s="276" t="s">
        <v>3264</v>
      </c>
      <c r="N121" s="277" t="s">
        <v>2416</v>
      </c>
      <c r="O121" s="151" t="s">
        <v>237</v>
      </c>
      <c r="P121" s="154" t="s">
        <v>78</v>
      </c>
      <c r="Q121" s="151" t="s">
        <v>79</v>
      </c>
      <c r="R121" s="154"/>
      <c r="S121" s="151" t="s">
        <v>79</v>
      </c>
      <c r="T121" s="154"/>
      <c r="U121" s="151" t="s">
        <v>3062</v>
      </c>
    </row>
    <row r="122">
      <c r="A122" s="258">
        <f t="shared" si="1"/>
        <v>121</v>
      </c>
      <c r="B122" s="278" t="s">
        <v>2866</v>
      </c>
      <c r="C122" s="278" t="s">
        <v>3256</v>
      </c>
      <c r="D122" s="278" t="s">
        <v>3265</v>
      </c>
      <c r="E122" s="278" t="s">
        <v>2869</v>
      </c>
      <c r="F122" s="278" t="s">
        <v>3258</v>
      </c>
      <c r="G122" s="279" t="s">
        <v>3266</v>
      </c>
      <c r="H122" s="271" t="s">
        <v>3267</v>
      </c>
      <c r="I122" s="272" t="s">
        <v>3268</v>
      </c>
      <c r="J122" s="278" t="s">
        <v>3269</v>
      </c>
      <c r="K122" s="303" t="s">
        <v>3270</v>
      </c>
      <c r="L122" s="301">
        <v>0.006446759259259259</v>
      </c>
      <c r="M122" s="295" t="s">
        <v>3271</v>
      </c>
      <c r="N122" s="284" t="s">
        <v>2416</v>
      </c>
      <c r="O122" s="151" t="s">
        <v>237</v>
      </c>
      <c r="P122" s="151" t="s">
        <v>78</v>
      </c>
      <c r="Q122" s="151" t="s">
        <v>79</v>
      </c>
      <c r="R122" s="151"/>
      <c r="S122" s="151" t="s">
        <v>79</v>
      </c>
      <c r="T122" s="151"/>
      <c r="U122" s="151" t="s">
        <v>3062</v>
      </c>
    </row>
    <row r="123">
      <c r="A123" s="258">
        <f t="shared" si="1"/>
        <v>122</v>
      </c>
      <c r="B123" s="278" t="s">
        <v>2866</v>
      </c>
      <c r="C123" s="278" t="s">
        <v>3256</v>
      </c>
      <c r="D123" s="278" t="s">
        <v>3272</v>
      </c>
      <c r="E123" s="278" t="s">
        <v>2869</v>
      </c>
      <c r="F123" s="278" t="s">
        <v>3258</v>
      </c>
      <c r="G123" s="279" t="s">
        <v>3273</v>
      </c>
      <c r="H123" s="271" t="s">
        <v>3274</v>
      </c>
      <c r="I123" s="272" t="s">
        <v>3275</v>
      </c>
      <c r="J123" s="278" t="s">
        <v>3276</v>
      </c>
      <c r="K123" s="303" t="s">
        <v>3277</v>
      </c>
      <c r="L123" s="301">
        <v>0.0015509259259259259</v>
      </c>
      <c r="M123" s="283" t="s">
        <v>3278</v>
      </c>
      <c r="N123" s="284" t="s">
        <v>2416</v>
      </c>
      <c r="O123" s="151" t="s">
        <v>237</v>
      </c>
      <c r="P123" s="151" t="s">
        <v>78</v>
      </c>
      <c r="Q123" s="151" t="s">
        <v>79</v>
      </c>
      <c r="R123" s="151"/>
      <c r="S123" s="151" t="s">
        <v>79</v>
      </c>
      <c r="T123" s="151"/>
      <c r="U123" s="151" t="s">
        <v>3062</v>
      </c>
    </row>
    <row r="124">
      <c r="A124" s="258">
        <f t="shared" si="1"/>
        <v>123</v>
      </c>
      <c r="B124" s="278" t="s">
        <v>2866</v>
      </c>
      <c r="C124" s="278" t="s">
        <v>3256</v>
      </c>
      <c r="D124" s="278" t="s">
        <v>3279</v>
      </c>
      <c r="E124" s="278" t="s">
        <v>2869</v>
      </c>
      <c r="F124" s="278" t="s">
        <v>3258</v>
      </c>
      <c r="G124" s="279" t="s">
        <v>3280</v>
      </c>
      <c r="H124" s="271" t="s">
        <v>3281</v>
      </c>
      <c r="I124" s="272" t="s">
        <v>3282</v>
      </c>
      <c r="J124" s="278" t="s">
        <v>3283</v>
      </c>
      <c r="K124" s="303" t="s">
        <v>3284</v>
      </c>
      <c r="L124" s="301">
        <v>0.004525462962962963</v>
      </c>
      <c r="M124" s="295" t="s">
        <v>3285</v>
      </c>
      <c r="N124" s="284" t="s">
        <v>2416</v>
      </c>
      <c r="O124" s="151" t="s">
        <v>237</v>
      </c>
      <c r="P124" s="151" t="s">
        <v>78</v>
      </c>
      <c r="Q124" s="151" t="s">
        <v>79</v>
      </c>
      <c r="R124" s="151"/>
      <c r="S124" s="151" t="s">
        <v>79</v>
      </c>
      <c r="T124" s="151"/>
      <c r="U124" s="151" t="s">
        <v>3062</v>
      </c>
    </row>
    <row r="125">
      <c r="A125" s="258">
        <f t="shared" si="1"/>
        <v>124</v>
      </c>
      <c r="B125" s="278" t="s">
        <v>2866</v>
      </c>
      <c r="C125" s="278" t="s">
        <v>3256</v>
      </c>
      <c r="D125" s="278" t="s">
        <v>3286</v>
      </c>
      <c r="E125" s="278" t="s">
        <v>2869</v>
      </c>
      <c r="F125" s="278" t="s">
        <v>3258</v>
      </c>
      <c r="G125" s="279" t="s">
        <v>3287</v>
      </c>
      <c r="H125" s="271" t="s">
        <v>3288</v>
      </c>
      <c r="I125" s="272" t="s">
        <v>3289</v>
      </c>
      <c r="J125" s="278" t="s">
        <v>3290</v>
      </c>
      <c r="K125" s="303" t="s">
        <v>3291</v>
      </c>
      <c r="L125" s="301">
        <v>0.0010300925925925926</v>
      </c>
      <c r="M125" s="295" t="s">
        <v>3292</v>
      </c>
      <c r="N125" s="284" t="s">
        <v>2416</v>
      </c>
      <c r="O125" s="151" t="s">
        <v>237</v>
      </c>
      <c r="P125" s="151" t="s">
        <v>78</v>
      </c>
      <c r="Q125" s="151" t="s">
        <v>79</v>
      </c>
      <c r="R125" s="151"/>
      <c r="S125" s="151" t="s">
        <v>79</v>
      </c>
      <c r="T125" s="151"/>
      <c r="U125" s="151" t="s">
        <v>3062</v>
      </c>
    </row>
    <row r="126">
      <c r="A126" s="258">
        <f t="shared" si="1"/>
        <v>125</v>
      </c>
      <c r="B126" s="278" t="s">
        <v>2866</v>
      </c>
      <c r="C126" s="278" t="s">
        <v>3256</v>
      </c>
      <c r="D126" s="278" t="s">
        <v>3293</v>
      </c>
      <c r="E126" s="278" t="s">
        <v>2869</v>
      </c>
      <c r="F126" s="278" t="s">
        <v>3258</v>
      </c>
      <c r="G126" s="279" t="s">
        <v>3294</v>
      </c>
      <c r="H126" s="271" t="s">
        <v>3295</v>
      </c>
      <c r="I126" s="272" t="s">
        <v>3296</v>
      </c>
      <c r="J126" s="278" t="s">
        <v>3297</v>
      </c>
      <c r="K126" s="303" t="s">
        <v>3298</v>
      </c>
      <c r="L126" s="301">
        <v>0.0021064814814814813</v>
      </c>
      <c r="M126" s="283" t="s">
        <v>3299</v>
      </c>
      <c r="N126" s="284" t="s">
        <v>2416</v>
      </c>
      <c r="O126" s="151" t="s">
        <v>237</v>
      </c>
      <c r="P126" s="151" t="s">
        <v>78</v>
      </c>
      <c r="Q126" s="151" t="s">
        <v>79</v>
      </c>
      <c r="R126" s="151"/>
      <c r="S126" s="151" t="s">
        <v>79</v>
      </c>
      <c r="T126" s="151"/>
      <c r="U126" s="151" t="s">
        <v>3062</v>
      </c>
    </row>
    <row r="127">
      <c r="A127" s="258">
        <f t="shared" si="1"/>
        <v>126</v>
      </c>
      <c r="B127" s="278" t="s">
        <v>2866</v>
      </c>
      <c r="C127" s="278" t="s">
        <v>3256</v>
      </c>
      <c r="D127" s="278" t="s">
        <v>3300</v>
      </c>
      <c r="E127" s="278" t="s">
        <v>2869</v>
      </c>
      <c r="F127" s="278" t="s">
        <v>3258</v>
      </c>
      <c r="G127" s="279" t="s">
        <v>3301</v>
      </c>
      <c r="H127" s="271" t="s">
        <v>3302</v>
      </c>
      <c r="I127" s="272" t="s">
        <v>3303</v>
      </c>
      <c r="J127" s="278" t="s">
        <v>3304</v>
      </c>
      <c r="K127" s="303" t="s">
        <v>3305</v>
      </c>
      <c r="L127" s="301">
        <v>0.0025462962962962965</v>
      </c>
      <c r="M127" s="295" t="s">
        <v>3306</v>
      </c>
      <c r="N127" s="284" t="s">
        <v>2416</v>
      </c>
      <c r="O127" s="151" t="s">
        <v>237</v>
      </c>
      <c r="P127" s="151" t="s">
        <v>78</v>
      </c>
      <c r="Q127" s="151" t="s">
        <v>79</v>
      </c>
      <c r="R127" s="151"/>
      <c r="S127" s="151" t="s">
        <v>79</v>
      </c>
      <c r="T127" s="151"/>
      <c r="U127" s="151" t="s">
        <v>3062</v>
      </c>
    </row>
    <row r="128">
      <c r="A128" s="258">
        <f t="shared" si="1"/>
        <v>127</v>
      </c>
      <c r="B128" s="278" t="s">
        <v>2866</v>
      </c>
      <c r="C128" s="278" t="s">
        <v>3256</v>
      </c>
      <c r="D128" s="278" t="s">
        <v>3307</v>
      </c>
      <c r="E128" s="278" t="s">
        <v>2869</v>
      </c>
      <c r="F128" s="278" t="s">
        <v>3258</v>
      </c>
      <c r="G128" s="279" t="s">
        <v>3308</v>
      </c>
      <c r="H128" s="271" t="s">
        <v>3309</v>
      </c>
      <c r="I128" s="272" t="s">
        <v>3310</v>
      </c>
      <c r="J128" s="278" t="s">
        <v>3311</v>
      </c>
      <c r="K128" s="303" t="s">
        <v>3312</v>
      </c>
      <c r="L128" s="301">
        <v>0.0014699074074074074</v>
      </c>
      <c r="M128" s="295" t="s">
        <v>3313</v>
      </c>
      <c r="N128" s="284" t="s">
        <v>2416</v>
      </c>
      <c r="O128" s="151" t="s">
        <v>237</v>
      </c>
      <c r="P128" s="151" t="s">
        <v>78</v>
      </c>
      <c r="Q128" s="151" t="s">
        <v>79</v>
      </c>
      <c r="R128" s="151"/>
      <c r="S128" s="151" t="s">
        <v>79</v>
      </c>
      <c r="T128" s="151"/>
      <c r="U128" s="151" t="s">
        <v>3062</v>
      </c>
    </row>
    <row r="129">
      <c r="A129" s="258">
        <f t="shared" si="1"/>
        <v>128</v>
      </c>
      <c r="B129" s="278" t="s">
        <v>2866</v>
      </c>
      <c r="C129" s="278" t="s">
        <v>3256</v>
      </c>
      <c r="D129" s="278" t="s">
        <v>3314</v>
      </c>
      <c r="E129" s="278" t="s">
        <v>2869</v>
      </c>
      <c r="F129" s="278" t="s">
        <v>3258</v>
      </c>
      <c r="G129" s="279" t="s">
        <v>3315</v>
      </c>
      <c r="H129" s="271" t="s">
        <v>3316</v>
      </c>
      <c r="I129" s="272" t="s">
        <v>3317</v>
      </c>
      <c r="J129" s="278" t="s">
        <v>3318</v>
      </c>
      <c r="K129" s="303" t="s">
        <v>3319</v>
      </c>
      <c r="L129" s="301">
        <v>0.0024305555555555556</v>
      </c>
      <c r="M129" s="295" t="s">
        <v>3320</v>
      </c>
      <c r="N129" s="284" t="s">
        <v>2416</v>
      </c>
      <c r="O129" s="151" t="s">
        <v>237</v>
      </c>
      <c r="P129" s="151" t="s">
        <v>78</v>
      </c>
      <c r="Q129" s="151" t="s">
        <v>79</v>
      </c>
      <c r="R129" s="151"/>
      <c r="S129" s="151" t="s">
        <v>79</v>
      </c>
      <c r="T129" s="151"/>
      <c r="U129" s="151" t="s">
        <v>3062</v>
      </c>
    </row>
    <row r="130">
      <c r="A130" s="258">
        <f t="shared" si="1"/>
        <v>129</v>
      </c>
      <c r="B130" s="278" t="s">
        <v>2866</v>
      </c>
      <c r="C130" s="278" t="s">
        <v>3256</v>
      </c>
      <c r="D130" s="278" t="s">
        <v>3321</v>
      </c>
      <c r="E130" s="278" t="s">
        <v>2869</v>
      </c>
      <c r="F130" s="278" t="s">
        <v>3258</v>
      </c>
      <c r="G130" s="279" t="s">
        <v>3322</v>
      </c>
      <c r="H130" s="271" t="s">
        <v>3323</v>
      </c>
      <c r="I130" s="272" t="s">
        <v>3324</v>
      </c>
      <c r="J130" s="278" t="s">
        <v>3325</v>
      </c>
      <c r="K130" s="303" t="s">
        <v>3326</v>
      </c>
      <c r="L130" s="301">
        <v>0.0023032407407407407</v>
      </c>
      <c r="M130" s="295" t="s">
        <v>3327</v>
      </c>
      <c r="N130" s="284" t="s">
        <v>2416</v>
      </c>
      <c r="O130" s="151" t="s">
        <v>237</v>
      </c>
      <c r="P130" s="151" t="s">
        <v>78</v>
      </c>
      <c r="Q130" s="151" t="s">
        <v>79</v>
      </c>
      <c r="R130" s="151"/>
      <c r="S130" s="151" t="s">
        <v>79</v>
      </c>
      <c r="T130" s="151"/>
      <c r="U130" s="151" t="s">
        <v>3062</v>
      </c>
    </row>
    <row r="131">
      <c r="A131" s="286">
        <f t="shared" si="1"/>
        <v>130</v>
      </c>
      <c r="B131" s="287" t="s">
        <v>2866</v>
      </c>
      <c r="C131" s="287" t="s">
        <v>3256</v>
      </c>
      <c r="D131" s="287" t="s">
        <v>3328</v>
      </c>
      <c r="E131" s="287" t="s">
        <v>2869</v>
      </c>
      <c r="F131" s="287" t="s">
        <v>3258</v>
      </c>
      <c r="G131" s="288" t="s">
        <v>3329</v>
      </c>
      <c r="H131" s="308" t="s">
        <v>3330</v>
      </c>
      <c r="I131" s="272" t="s">
        <v>3331</v>
      </c>
      <c r="J131" s="287" t="s">
        <v>3332</v>
      </c>
      <c r="K131" s="305" t="s">
        <v>3333</v>
      </c>
      <c r="L131" s="306">
        <v>0.0021180555555555558</v>
      </c>
      <c r="M131" s="320" t="s">
        <v>3334</v>
      </c>
      <c r="N131" s="293" t="s">
        <v>2416</v>
      </c>
      <c r="O131" s="151" t="s">
        <v>237</v>
      </c>
      <c r="P131" s="151" t="s">
        <v>78</v>
      </c>
      <c r="Q131" s="151" t="s">
        <v>79</v>
      </c>
      <c r="R131" s="151"/>
      <c r="S131" s="151" t="s">
        <v>79</v>
      </c>
      <c r="T131" s="151"/>
      <c r="U131" s="151" t="s">
        <v>3062</v>
      </c>
    </row>
    <row r="132">
      <c r="A132" s="294">
        <f t="shared" si="1"/>
        <v>131</v>
      </c>
      <c r="B132" s="269" t="s">
        <v>3335</v>
      </c>
      <c r="C132" s="269" t="s">
        <v>3336</v>
      </c>
      <c r="D132" s="269" t="s">
        <v>3337</v>
      </c>
      <c r="E132" s="269" t="s">
        <v>3338</v>
      </c>
      <c r="F132" s="269" t="s">
        <v>3339</v>
      </c>
      <c r="G132" s="270" t="s">
        <v>3340</v>
      </c>
      <c r="H132" s="271" t="s">
        <v>3341</v>
      </c>
      <c r="I132" s="272" t="s">
        <v>3342</v>
      </c>
      <c r="J132" s="269" t="s">
        <v>3343</v>
      </c>
      <c r="K132" s="296" t="s">
        <v>3344</v>
      </c>
      <c r="L132" s="275">
        <v>0.008900462962962962</v>
      </c>
      <c r="M132" s="321" t="s">
        <v>3345</v>
      </c>
      <c r="N132" s="277" t="s">
        <v>2416</v>
      </c>
      <c r="O132" s="151" t="s">
        <v>237</v>
      </c>
      <c r="P132" s="151" t="s">
        <v>78</v>
      </c>
      <c r="Q132" s="151" t="s">
        <v>79</v>
      </c>
      <c r="R132" s="151"/>
      <c r="S132" s="151" t="s">
        <v>79</v>
      </c>
      <c r="T132" s="151"/>
      <c r="U132" s="151" t="s">
        <v>3062</v>
      </c>
    </row>
    <row r="133">
      <c r="A133" s="258">
        <f t="shared" si="1"/>
        <v>132</v>
      </c>
      <c r="B133" s="278" t="s">
        <v>3335</v>
      </c>
      <c r="C133" s="278" t="s">
        <v>3336</v>
      </c>
      <c r="D133" s="278" t="s">
        <v>3346</v>
      </c>
      <c r="E133" s="278" t="s">
        <v>3338</v>
      </c>
      <c r="F133" s="278" t="s">
        <v>3339</v>
      </c>
      <c r="G133" s="279" t="s">
        <v>3347</v>
      </c>
      <c r="H133" s="280" t="s">
        <v>3348</v>
      </c>
      <c r="I133" s="272" t="s">
        <v>3349</v>
      </c>
      <c r="J133" s="278" t="s">
        <v>3350</v>
      </c>
      <c r="K133" s="297" t="s">
        <v>3351</v>
      </c>
      <c r="L133" s="282">
        <v>0.005092592592592593</v>
      </c>
      <c r="M133" s="295" t="s">
        <v>3352</v>
      </c>
      <c r="N133" s="284" t="s">
        <v>2416</v>
      </c>
      <c r="O133" s="151" t="s">
        <v>237</v>
      </c>
      <c r="P133" s="151" t="s">
        <v>78</v>
      </c>
      <c r="Q133" s="151" t="s">
        <v>79</v>
      </c>
      <c r="R133" s="151"/>
      <c r="S133" s="151" t="s">
        <v>79</v>
      </c>
      <c r="T133" s="151"/>
      <c r="U133" s="151"/>
    </row>
    <row r="134">
      <c r="A134" s="258">
        <f t="shared" si="1"/>
        <v>133</v>
      </c>
      <c r="B134" s="278" t="s">
        <v>3335</v>
      </c>
      <c r="C134" s="278" t="s">
        <v>3336</v>
      </c>
      <c r="D134" s="278" t="s">
        <v>3353</v>
      </c>
      <c r="E134" s="278" t="s">
        <v>3338</v>
      </c>
      <c r="F134" s="278" t="s">
        <v>3339</v>
      </c>
      <c r="G134" s="279" t="s">
        <v>3354</v>
      </c>
      <c r="H134" s="280" t="s">
        <v>3355</v>
      </c>
      <c r="I134" s="272" t="s">
        <v>3356</v>
      </c>
      <c r="J134" s="278" t="s">
        <v>3357</v>
      </c>
      <c r="K134" s="297" t="s">
        <v>3358</v>
      </c>
      <c r="L134" s="282">
        <v>0.003946759259259259</v>
      </c>
      <c r="M134" s="295" t="s">
        <v>3359</v>
      </c>
      <c r="N134" s="284" t="s">
        <v>2416</v>
      </c>
      <c r="O134" s="151" t="s">
        <v>237</v>
      </c>
      <c r="P134" s="151" t="s">
        <v>78</v>
      </c>
      <c r="Q134" s="151" t="s">
        <v>79</v>
      </c>
      <c r="R134" s="151"/>
      <c r="S134" s="151" t="s">
        <v>79</v>
      </c>
      <c r="T134" s="151"/>
      <c r="U134" s="151"/>
    </row>
    <row r="135">
      <c r="A135" s="286">
        <f t="shared" si="1"/>
        <v>134</v>
      </c>
      <c r="B135" s="287" t="s">
        <v>3335</v>
      </c>
      <c r="C135" s="287" t="s">
        <v>3336</v>
      </c>
      <c r="D135" s="287" t="s">
        <v>3360</v>
      </c>
      <c r="E135" s="287" t="s">
        <v>3338</v>
      </c>
      <c r="F135" s="287" t="s">
        <v>3339</v>
      </c>
      <c r="G135" s="288" t="s">
        <v>3361</v>
      </c>
      <c r="H135" s="289" t="s">
        <v>3362</v>
      </c>
      <c r="I135" s="272" t="s">
        <v>3363</v>
      </c>
      <c r="J135" s="287" t="s">
        <v>3364</v>
      </c>
      <c r="K135" s="298" t="s">
        <v>3365</v>
      </c>
      <c r="L135" s="291">
        <v>0.0028935185185185184</v>
      </c>
      <c r="M135" s="320" t="s">
        <v>3366</v>
      </c>
      <c r="N135" s="293" t="s">
        <v>2416</v>
      </c>
      <c r="O135" s="151" t="s">
        <v>237</v>
      </c>
      <c r="P135" s="151" t="s">
        <v>78</v>
      </c>
      <c r="Q135" s="151" t="s">
        <v>79</v>
      </c>
      <c r="R135" s="151"/>
      <c r="S135" s="151" t="s">
        <v>79</v>
      </c>
      <c r="T135" s="151"/>
      <c r="U135" s="151"/>
    </row>
    <row r="136">
      <c r="A136" s="294">
        <f t="shared" si="1"/>
        <v>135</v>
      </c>
      <c r="B136" s="269" t="s">
        <v>3367</v>
      </c>
      <c r="C136" s="269" t="s">
        <v>3336</v>
      </c>
      <c r="D136" s="269" t="s">
        <v>3368</v>
      </c>
      <c r="E136" s="269" t="s">
        <v>3369</v>
      </c>
      <c r="F136" s="269" t="s">
        <v>3339</v>
      </c>
      <c r="G136" s="322" t="s">
        <v>3370</v>
      </c>
      <c r="H136" s="312" t="s">
        <v>3371</v>
      </c>
      <c r="I136" s="272" t="s">
        <v>3372</v>
      </c>
      <c r="J136" s="269" t="s">
        <v>3373</v>
      </c>
      <c r="K136" s="307" t="s">
        <v>3374</v>
      </c>
      <c r="L136" s="301">
        <v>0.01136574074074074</v>
      </c>
      <c r="M136" s="321" t="s">
        <v>3375</v>
      </c>
      <c r="N136" s="277" t="s">
        <v>2416</v>
      </c>
      <c r="O136" s="151" t="s">
        <v>237</v>
      </c>
      <c r="P136" s="151" t="s">
        <v>78</v>
      </c>
      <c r="Q136" s="151" t="s">
        <v>79</v>
      </c>
      <c r="R136" s="151"/>
      <c r="S136" s="151" t="s">
        <v>79</v>
      </c>
      <c r="T136" s="151"/>
      <c r="U136" s="151"/>
    </row>
    <row r="137">
      <c r="A137" s="258">
        <f t="shared" si="1"/>
        <v>136</v>
      </c>
      <c r="B137" s="278" t="s">
        <v>3367</v>
      </c>
      <c r="C137" s="278" t="s">
        <v>3336</v>
      </c>
      <c r="D137" s="278" t="s">
        <v>3376</v>
      </c>
      <c r="E137" s="278" t="s">
        <v>3369</v>
      </c>
      <c r="F137" s="278" t="s">
        <v>3339</v>
      </c>
      <c r="G137" s="323" t="s">
        <v>3377</v>
      </c>
      <c r="H137" s="313" t="s">
        <v>3378</v>
      </c>
      <c r="I137" s="272" t="s">
        <v>3379</v>
      </c>
      <c r="J137" s="278" t="s">
        <v>3380</v>
      </c>
      <c r="K137" s="303" t="s">
        <v>3381</v>
      </c>
      <c r="L137" s="301">
        <v>0.0034027777777777776</v>
      </c>
      <c r="M137" s="295" t="s">
        <v>3382</v>
      </c>
      <c r="N137" s="284" t="s">
        <v>2416</v>
      </c>
      <c r="O137" s="151" t="s">
        <v>237</v>
      </c>
      <c r="P137" s="151" t="s">
        <v>78</v>
      </c>
      <c r="Q137" s="151" t="s">
        <v>79</v>
      </c>
      <c r="R137" s="151"/>
      <c r="S137" s="151" t="s">
        <v>79</v>
      </c>
      <c r="T137" s="151"/>
      <c r="U137" s="151"/>
    </row>
    <row r="138">
      <c r="A138" s="258">
        <f t="shared" si="1"/>
        <v>137</v>
      </c>
      <c r="B138" s="278" t="s">
        <v>3367</v>
      </c>
      <c r="C138" s="278" t="s">
        <v>3336</v>
      </c>
      <c r="D138" s="278" t="s">
        <v>3383</v>
      </c>
      <c r="E138" s="278" t="s">
        <v>3369</v>
      </c>
      <c r="F138" s="278" t="s">
        <v>3339</v>
      </c>
      <c r="G138" s="323" t="s">
        <v>3384</v>
      </c>
      <c r="H138" s="313" t="s">
        <v>3385</v>
      </c>
      <c r="I138" s="272" t="s">
        <v>3386</v>
      </c>
      <c r="J138" s="278" t="s">
        <v>3387</v>
      </c>
      <c r="K138" s="303" t="s">
        <v>3388</v>
      </c>
      <c r="L138" s="301">
        <v>0.006006944444444444</v>
      </c>
      <c r="M138" s="295" t="s">
        <v>3389</v>
      </c>
      <c r="N138" s="284" t="s">
        <v>2416</v>
      </c>
      <c r="O138" s="151" t="s">
        <v>237</v>
      </c>
      <c r="P138" s="151" t="s">
        <v>78</v>
      </c>
      <c r="Q138" s="151" t="s">
        <v>79</v>
      </c>
      <c r="R138" s="151"/>
      <c r="S138" s="151" t="s">
        <v>79</v>
      </c>
      <c r="T138" s="151"/>
      <c r="U138" s="151" t="s">
        <v>3062</v>
      </c>
    </row>
    <row r="139">
      <c r="A139" s="286">
        <f t="shared" si="1"/>
        <v>138</v>
      </c>
      <c r="B139" s="287" t="s">
        <v>3367</v>
      </c>
      <c r="C139" s="287" t="s">
        <v>3336</v>
      </c>
      <c r="D139" s="287" t="s">
        <v>3390</v>
      </c>
      <c r="E139" s="287" t="s">
        <v>3369</v>
      </c>
      <c r="F139" s="287" t="s">
        <v>3339</v>
      </c>
      <c r="G139" s="324" t="s">
        <v>3391</v>
      </c>
      <c r="H139" s="314" t="s">
        <v>3392</v>
      </c>
      <c r="I139" s="272" t="s">
        <v>3393</v>
      </c>
      <c r="J139" s="287" t="s">
        <v>3394</v>
      </c>
      <c r="K139" s="305" t="s">
        <v>3395</v>
      </c>
      <c r="L139" s="306">
        <v>0.0031134259259259257</v>
      </c>
      <c r="M139" s="320" t="s">
        <v>3396</v>
      </c>
      <c r="N139" s="293" t="s">
        <v>2416</v>
      </c>
      <c r="O139" s="151" t="s">
        <v>237</v>
      </c>
      <c r="P139" s="151" t="s">
        <v>78</v>
      </c>
      <c r="Q139" s="151" t="s">
        <v>79</v>
      </c>
      <c r="R139" s="151"/>
      <c r="S139" s="151" t="s">
        <v>79</v>
      </c>
      <c r="T139" s="151"/>
      <c r="U139" s="151"/>
    </row>
    <row r="140">
      <c r="A140" s="294">
        <f t="shared" si="1"/>
        <v>139</v>
      </c>
      <c r="B140" s="269" t="s">
        <v>3397</v>
      </c>
      <c r="C140" s="269" t="s">
        <v>3336</v>
      </c>
      <c r="D140" s="269" t="s">
        <v>3398</v>
      </c>
      <c r="E140" s="269" t="s">
        <v>3399</v>
      </c>
      <c r="F140" s="269" t="s">
        <v>3339</v>
      </c>
      <c r="G140" s="270" t="s">
        <v>3400</v>
      </c>
      <c r="H140" s="271" t="s">
        <v>3401</v>
      </c>
      <c r="I140" s="272" t="s">
        <v>3402</v>
      </c>
      <c r="J140" s="269" t="s">
        <v>3403</v>
      </c>
      <c r="K140" s="307" t="s">
        <v>3404</v>
      </c>
      <c r="L140" s="301">
        <v>0.005324074074074074</v>
      </c>
      <c r="M140" s="276" t="s">
        <v>3405</v>
      </c>
      <c r="N140" s="277" t="s">
        <v>2416</v>
      </c>
      <c r="O140" s="151" t="s">
        <v>237</v>
      </c>
      <c r="P140" s="151" t="s">
        <v>78</v>
      </c>
      <c r="Q140" s="151" t="s">
        <v>79</v>
      </c>
      <c r="R140" s="151"/>
      <c r="S140" s="151" t="s">
        <v>79</v>
      </c>
      <c r="T140" s="151"/>
      <c r="U140" s="151"/>
    </row>
    <row r="141">
      <c r="A141" s="286">
        <f t="shared" si="1"/>
        <v>140</v>
      </c>
      <c r="B141" s="287" t="s">
        <v>3397</v>
      </c>
      <c r="C141" s="287" t="s">
        <v>3336</v>
      </c>
      <c r="D141" s="287" t="s">
        <v>3406</v>
      </c>
      <c r="E141" s="287" t="s">
        <v>3399</v>
      </c>
      <c r="F141" s="287" t="s">
        <v>3339</v>
      </c>
      <c r="G141" s="288" t="s">
        <v>3407</v>
      </c>
      <c r="H141" s="289" t="s">
        <v>3408</v>
      </c>
      <c r="I141" s="272" t="s">
        <v>3409</v>
      </c>
      <c r="J141" s="287" t="s">
        <v>3410</v>
      </c>
      <c r="K141" s="305" t="s">
        <v>3411</v>
      </c>
      <c r="L141" s="306">
        <v>0.006944444444444444</v>
      </c>
      <c r="M141" s="320" t="s">
        <v>3412</v>
      </c>
      <c r="N141" s="293" t="s">
        <v>2416</v>
      </c>
      <c r="O141" s="151" t="s">
        <v>237</v>
      </c>
      <c r="P141" s="151" t="s">
        <v>78</v>
      </c>
      <c r="Q141" s="151" t="s">
        <v>79</v>
      </c>
      <c r="R141" s="151"/>
      <c r="S141" s="151" t="s">
        <v>79</v>
      </c>
      <c r="T141" s="151"/>
      <c r="U141" s="151"/>
    </row>
    <row r="142">
      <c r="A142" s="294">
        <f t="shared" si="1"/>
        <v>141</v>
      </c>
      <c r="B142" s="269" t="s">
        <v>3413</v>
      </c>
      <c r="C142" s="269" t="s">
        <v>3336</v>
      </c>
      <c r="D142" s="269" t="s">
        <v>3414</v>
      </c>
      <c r="E142" s="269" t="s">
        <v>3415</v>
      </c>
      <c r="F142" s="269" t="s">
        <v>3339</v>
      </c>
      <c r="G142" s="270" t="s">
        <v>3416</v>
      </c>
      <c r="H142" s="280" t="s">
        <v>3417</v>
      </c>
      <c r="I142" s="272" t="s">
        <v>3418</v>
      </c>
      <c r="J142" s="269" t="s">
        <v>3419</v>
      </c>
      <c r="K142" s="307" t="s">
        <v>3420</v>
      </c>
      <c r="L142" s="301">
        <v>0.003298611111111111</v>
      </c>
      <c r="M142" s="321" t="s">
        <v>3421</v>
      </c>
      <c r="N142" s="277" t="s">
        <v>2416</v>
      </c>
      <c r="O142" s="151" t="s">
        <v>237</v>
      </c>
      <c r="P142" s="151" t="s">
        <v>78</v>
      </c>
      <c r="Q142" s="151" t="s">
        <v>79</v>
      </c>
      <c r="R142" s="151"/>
      <c r="S142" s="151" t="s">
        <v>79</v>
      </c>
      <c r="T142" s="151"/>
      <c r="U142" s="151" t="s">
        <v>3422</v>
      </c>
    </row>
    <row r="143">
      <c r="A143" s="258">
        <f t="shared" si="1"/>
        <v>142</v>
      </c>
      <c r="B143" s="278" t="s">
        <v>3413</v>
      </c>
      <c r="C143" s="278" t="s">
        <v>3336</v>
      </c>
      <c r="D143" s="278" t="s">
        <v>3423</v>
      </c>
      <c r="E143" s="278" t="s">
        <v>3415</v>
      </c>
      <c r="F143" s="278" t="s">
        <v>3339</v>
      </c>
      <c r="G143" s="279" t="s">
        <v>3424</v>
      </c>
      <c r="H143" s="271" t="s">
        <v>3425</v>
      </c>
      <c r="I143" s="272" t="s">
        <v>3426</v>
      </c>
      <c r="J143" s="278" t="s">
        <v>3427</v>
      </c>
      <c r="K143" s="303" t="s">
        <v>3428</v>
      </c>
      <c r="L143" s="301">
        <v>0.0036342592592592594</v>
      </c>
      <c r="M143" s="283" t="s">
        <v>3429</v>
      </c>
      <c r="N143" s="284" t="s">
        <v>2416</v>
      </c>
      <c r="O143" s="151" t="s">
        <v>237</v>
      </c>
      <c r="P143" s="151" t="s">
        <v>78</v>
      </c>
      <c r="Q143" s="151" t="s">
        <v>79</v>
      </c>
      <c r="R143" s="151"/>
      <c r="S143" s="151" t="s">
        <v>79</v>
      </c>
      <c r="T143" s="151"/>
      <c r="U143" s="151" t="s">
        <v>3422</v>
      </c>
    </row>
    <row r="144">
      <c r="A144" s="258">
        <f t="shared" si="1"/>
        <v>143</v>
      </c>
      <c r="B144" s="278" t="s">
        <v>3413</v>
      </c>
      <c r="C144" s="278" t="s">
        <v>3336</v>
      </c>
      <c r="D144" s="278" t="s">
        <v>3430</v>
      </c>
      <c r="E144" s="278" t="s">
        <v>3415</v>
      </c>
      <c r="F144" s="278" t="s">
        <v>3339</v>
      </c>
      <c r="G144" s="279" t="s">
        <v>3431</v>
      </c>
      <c r="H144" s="271" t="s">
        <v>3432</v>
      </c>
      <c r="I144" s="272" t="s">
        <v>3433</v>
      </c>
      <c r="J144" s="278" t="s">
        <v>3434</v>
      </c>
      <c r="K144" s="303" t="s">
        <v>3435</v>
      </c>
      <c r="L144" s="301">
        <v>0.0037847222222222223</v>
      </c>
      <c r="M144" s="295" t="s">
        <v>3436</v>
      </c>
      <c r="N144" s="284" t="s">
        <v>2416</v>
      </c>
      <c r="O144" s="151" t="s">
        <v>237</v>
      </c>
      <c r="P144" s="151" t="s">
        <v>78</v>
      </c>
      <c r="Q144" s="151" t="s">
        <v>79</v>
      </c>
      <c r="R144" s="151"/>
      <c r="S144" s="151" t="s">
        <v>79</v>
      </c>
      <c r="T144" s="151"/>
      <c r="U144" s="151" t="s">
        <v>3422</v>
      </c>
    </row>
    <row r="145">
      <c r="A145" s="286">
        <f t="shared" si="1"/>
        <v>144</v>
      </c>
      <c r="B145" s="287" t="s">
        <v>3413</v>
      </c>
      <c r="C145" s="287" t="s">
        <v>3336</v>
      </c>
      <c r="D145" s="287" t="s">
        <v>3437</v>
      </c>
      <c r="E145" s="287" t="s">
        <v>3415</v>
      </c>
      <c r="F145" s="287" t="s">
        <v>3339</v>
      </c>
      <c r="G145" s="288" t="s">
        <v>3438</v>
      </c>
      <c r="H145" s="308" t="s">
        <v>3439</v>
      </c>
      <c r="I145" s="272" t="s">
        <v>3440</v>
      </c>
      <c r="J145" s="287" t="s">
        <v>3441</v>
      </c>
      <c r="K145" s="325" t="s">
        <v>3442</v>
      </c>
      <c r="L145" s="326">
        <v>0.00636574074074074</v>
      </c>
      <c r="M145" s="320" t="s">
        <v>3443</v>
      </c>
      <c r="N145" s="293" t="s">
        <v>2416</v>
      </c>
      <c r="O145" s="151" t="s">
        <v>237</v>
      </c>
      <c r="P145" s="151" t="s">
        <v>78</v>
      </c>
      <c r="Q145" s="151" t="s">
        <v>79</v>
      </c>
      <c r="R145" s="151"/>
      <c r="S145" s="151" t="s">
        <v>79</v>
      </c>
      <c r="T145" s="151"/>
      <c r="U145" s="151"/>
    </row>
    <row r="146">
      <c r="A146" s="294">
        <f t="shared" si="1"/>
        <v>145</v>
      </c>
      <c r="B146" s="269" t="s">
        <v>3444</v>
      </c>
      <c r="C146" s="269" t="s">
        <v>3336</v>
      </c>
      <c r="D146" s="269" t="s">
        <v>3445</v>
      </c>
      <c r="E146" s="269" t="s">
        <v>3446</v>
      </c>
      <c r="F146" s="269" t="s">
        <v>3339</v>
      </c>
      <c r="G146" s="270" t="s">
        <v>3447</v>
      </c>
      <c r="H146" s="327" t="s">
        <v>3448</v>
      </c>
      <c r="I146" s="272" t="s">
        <v>3449</v>
      </c>
      <c r="J146" s="269" t="s">
        <v>3441</v>
      </c>
      <c r="K146" s="307" t="s">
        <v>3442</v>
      </c>
      <c r="L146" s="301">
        <v>0.00636574074074074</v>
      </c>
      <c r="M146" s="321" t="s">
        <v>3450</v>
      </c>
      <c r="N146" s="277" t="s">
        <v>2416</v>
      </c>
      <c r="O146" s="151" t="s">
        <v>237</v>
      </c>
      <c r="P146" s="151" t="s">
        <v>78</v>
      </c>
      <c r="Q146" s="151" t="s">
        <v>79</v>
      </c>
      <c r="R146" s="151"/>
      <c r="S146" s="151" t="s">
        <v>79</v>
      </c>
      <c r="T146" s="151"/>
      <c r="U146" s="151"/>
    </row>
    <row r="147">
      <c r="A147" s="286">
        <f t="shared" si="1"/>
        <v>146</v>
      </c>
      <c r="B147" s="287" t="s">
        <v>3444</v>
      </c>
      <c r="C147" s="287" t="s">
        <v>3336</v>
      </c>
      <c r="D147" s="287" t="s">
        <v>3451</v>
      </c>
      <c r="E147" s="287" t="s">
        <v>3446</v>
      </c>
      <c r="F147" s="287" t="s">
        <v>3339</v>
      </c>
      <c r="G147" s="288" t="s">
        <v>3452</v>
      </c>
      <c r="H147" s="304" t="s">
        <v>3453</v>
      </c>
      <c r="I147" s="272" t="s">
        <v>3454</v>
      </c>
      <c r="J147" s="287" t="s">
        <v>3455</v>
      </c>
      <c r="K147" s="305" t="s">
        <v>3456</v>
      </c>
      <c r="L147" s="306">
        <v>0.006458333333333333</v>
      </c>
      <c r="M147" s="320" t="s">
        <v>3457</v>
      </c>
      <c r="N147" s="293" t="s">
        <v>2416</v>
      </c>
      <c r="O147" s="151" t="s">
        <v>237</v>
      </c>
      <c r="P147" s="151" t="s">
        <v>78</v>
      </c>
      <c r="Q147" s="151" t="s">
        <v>79</v>
      </c>
      <c r="R147" s="151"/>
      <c r="S147" s="151" t="s">
        <v>79</v>
      </c>
      <c r="T147" s="151"/>
      <c r="U147" s="151"/>
    </row>
    <row r="148">
      <c r="A148" s="294">
        <f t="shared" si="1"/>
        <v>147</v>
      </c>
      <c r="B148" s="269" t="s">
        <v>3458</v>
      </c>
      <c r="C148" s="269" t="s">
        <v>3459</v>
      </c>
      <c r="D148" s="269" t="s">
        <v>3460</v>
      </c>
      <c r="E148" s="269" t="s">
        <v>3461</v>
      </c>
      <c r="F148" s="269" t="s">
        <v>3462</v>
      </c>
      <c r="G148" s="322" t="s">
        <v>3463</v>
      </c>
      <c r="H148" s="328" t="s">
        <v>3464</v>
      </c>
      <c r="I148" s="272" t="s">
        <v>3465</v>
      </c>
      <c r="J148" s="269" t="s">
        <v>3466</v>
      </c>
      <c r="K148" s="300" t="s">
        <v>3467</v>
      </c>
      <c r="L148" s="301">
        <v>0.004583333333333333</v>
      </c>
      <c r="M148" s="276" t="s">
        <v>3468</v>
      </c>
      <c r="N148" s="277" t="s">
        <v>2416</v>
      </c>
      <c r="O148" s="151" t="s">
        <v>237</v>
      </c>
      <c r="P148" s="151" t="s">
        <v>78</v>
      </c>
      <c r="Q148" s="151" t="s">
        <v>79</v>
      </c>
      <c r="R148" s="151"/>
      <c r="S148" s="151" t="s">
        <v>79</v>
      </c>
      <c r="T148" s="151"/>
      <c r="U148" s="151"/>
    </row>
    <row r="149">
      <c r="A149" s="258">
        <f t="shared" si="1"/>
        <v>148</v>
      </c>
      <c r="B149" s="278" t="s">
        <v>3458</v>
      </c>
      <c r="C149" s="278" t="s">
        <v>3459</v>
      </c>
      <c r="D149" s="278" t="s">
        <v>3469</v>
      </c>
      <c r="E149" s="278" t="s">
        <v>3461</v>
      </c>
      <c r="F149" s="278" t="s">
        <v>3462</v>
      </c>
      <c r="G149" s="323" t="s">
        <v>3470</v>
      </c>
      <c r="H149" s="271" t="s">
        <v>3464</v>
      </c>
      <c r="I149" s="272" t="s">
        <v>3465</v>
      </c>
      <c r="J149" s="278" t="s">
        <v>3471</v>
      </c>
      <c r="K149" s="303" t="s">
        <v>3472</v>
      </c>
      <c r="L149" s="301">
        <v>0.005833333333333334</v>
      </c>
      <c r="M149" s="295" t="s">
        <v>3473</v>
      </c>
      <c r="N149" s="284" t="s">
        <v>2416</v>
      </c>
      <c r="O149" s="151" t="s">
        <v>237</v>
      </c>
      <c r="P149" s="154" t="s">
        <v>78</v>
      </c>
      <c r="Q149" s="151" t="s">
        <v>79</v>
      </c>
      <c r="R149" s="154"/>
      <c r="S149" s="151" t="s">
        <v>79</v>
      </c>
      <c r="T149" s="154"/>
      <c r="U149" s="151" t="s">
        <v>2417</v>
      </c>
    </row>
    <row r="150">
      <c r="A150" s="258">
        <f t="shared" si="1"/>
        <v>149</v>
      </c>
      <c r="B150" s="278" t="s">
        <v>3458</v>
      </c>
      <c r="C150" s="278" t="s">
        <v>3459</v>
      </c>
      <c r="D150" s="278" t="s">
        <v>3474</v>
      </c>
      <c r="E150" s="278" t="s">
        <v>3461</v>
      </c>
      <c r="F150" s="278" t="s">
        <v>3462</v>
      </c>
      <c r="G150" s="323" t="s">
        <v>3475</v>
      </c>
      <c r="H150" s="271" t="s">
        <v>3476</v>
      </c>
      <c r="I150" s="272" t="s">
        <v>3477</v>
      </c>
      <c r="J150" s="278" t="s">
        <v>3478</v>
      </c>
      <c r="K150" s="303" t="s">
        <v>3479</v>
      </c>
      <c r="L150" s="301">
        <v>0.001979166666666667</v>
      </c>
      <c r="M150" s="295" t="s">
        <v>3480</v>
      </c>
      <c r="N150" s="284" t="s">
        <v>2416</v>
      </c>
      <c r="O150" s="151" t="s">
        <v>237</v>
      </c>
      <c r="P150" s="151" t="s">
        <v>78</v>
      </c>
      <c r="Q150" s="151" t="s">
        <v>79</v>
      </c>
      <c r="R150" s="151"/>
      <c r="S150" s="151" t="s">
        <v>79</v>
      </c>
      <c r="T150" s="151"/>
      <c r="U150" s="151" t="s">
        <v>2417</v>
      </c>
    </row>
    <row r="151">
      <c r="A151" s="258">
        <f t="shared" si="1"/>
        <v>150</v>
      </c>
      <c r="B151" s="278" t="s">
        <v>3458</v>
      </c>
      <c r="C151" s="278" t="s">
        <v>3459</v>
      </c>
      <c r="D151" s="278" t="s">
        <v>3481</v>
      </c>
      <c r="E151" s="278" t="s">
        <v>3461</v>
      </c>
      <c r="F151" s="278" t="s">
        <v>3462</v>
      </c>
      <c r="G151" s="323" t="s">
        <v>3482</v>
      </c>
      <c r="H151" s="271" t="s">
        <v>3483</v>
      </c>
      <c r="I151" s="272" t="s">
        <v>3484</v>
      </c>
      <c r="J151" s="278" t="s">
        <v>3485</v>
      </c>
      <c r="K151" s="303" t="s">
        <v>3486</v>
      </c>
      <c r="L151" s="301">
        <v>0.0015625</v>
      </c>
      <c r="M151" s="283" t="s">
        <v>3487</v>
      </c>
      <c r="N151" s="284" t="s">
        <v>2416</v>
      </c>
      <c r="O151" s="151" t="s">
        <v>237</v>
      </c>
      <c r="P151" s="151" t="s">
        <v>78</v>
      </c>
      <c r="Q151" s="151" t="s">
        <v>79</v>
      </c>
      <c r="R151" s="151"/>
      <c r="S151" s="151" t="s">
        <v>79</v>
      </c>
      <c r="T151" s="151"/>
      <c r="U151" s="151" t="s">
        <v>2417</v>
      </c>
    </row>
    <row r="152">
      <c r="A152" s="258">
        <f t="shared" si="1"/>
        <v>151</v>
      </c>
      <c r="B152" s="278" t="s">
        <v>3458</v>
      </c>
      <c r="C152" s="278" t="s">
        <v>3459</v>
      </c>
      <c r="D152" s="278" t="s">
        <v>3488</v>
      </c>
      <c r="E152" s="278" t="s">
        <v>3461</v>
      </c>
      <c r="F152" s="278" t="s">
        <v>3462</v>
      </c>
      <c r="G152" s="323" t="s">
        <v>3489</v>
      </c>
      <c r="H152" s="271" t="s">
        <v>3490</v>
      </c>
      <c r="I152" s="272" t="s">
        <v>3491</v>
      </c>
      <c r="J152" s="278" t="s">
        <v>3492</v>
      </c>
      <c r="K152" s="303" t="s">
        <v>3493</v>
      </c>
      <c r="L152" s="301">
        <v>0.002916666666666667</v>
      </c>
      <c r="M152" s="295" t="s">
        <v>3494</v>
      </c>
      <c r="N152" s="284" t="s">
        <v>2416</v>
      </c>
      <c r="O152" s="151" t="s">
        <v>237</v>
      </c>
      <c r="P152" s="151" t="s">
        <v>78</v>
      </c>
      <c r="Q152" s="151" t="s">
        <v>79</v>
      </c>
      <c r="R152" s="151"/>
      <c r="S152" s="151" t="s">
        <v>79</v>
      </c>
      <c r="T152" s="151"/>
      <c r="U152" s="151" t="s">
        <v>2417</v>
      </c>
    </row>
    <row r="153">
      <c r="A153" s="286">
        <f t="shared" si="1"/>
        <v>152</v>
      </c>
      <c r="B153" s="287" t="s">
        <v>3458</v>
      </c>
      <c r="C153" s="287" t="s">
        <v>3459</v>
      </c>
      <c r="D153" s="287" t="s">
        <v>3495</v>
      </c>
      <c r="E153" s="287" t="s">
        <v>3461</v>
      </c>
      <c r="F153" s="287" t="s">
        <v>3462</v>
      </c>
      <c r="G153" s="324" t="s">
        <v>3496</v>
      </c>
      <c r="H153" s="308" t="s">
        <v>3497</v>
      </c>
      <c r="I153" s="272" t="s">
        <v>3498</v>
      </c>
      <c r="J153" s="287" t="s">
        <v>3499</v>
      </c>
      <c r="K153" s="305" t="s">
        <v>3500</v>
      </c>
      <c r="L153" s="306">
        <v>0.004537037037037037</v>
      </c>
      <c r="M153" s="320" t="s">
        <v>3501</v>
      </c>
      <c r="N153" s="293" t="s">
        <v>2416</v>
      </c>
      <c r="O153" s="151" t="s">
        <v>237</v>
      </c>
      <c r="P153" s="151" t="s">
        <v>78</v>
      </c>
      <c r="Q153" s="151" t="s">
        <v>79</v>
      </c>
      <c r="R153" s="151"/>
      <c r="S153" s="151" t="s">
        <v>79</v>
      </c>
      <c r="T153" s="151"/>
      <c r="U153" s="151" t="s">
        <v>2417</v>
      </c>
    </row>
    <row r="154">
      <c r="A154" s="294">
        <f t="shared" si="1"/>
        <v>153</v>
      </c>
      <c r="B154" s="269" t="s">
        <v>3502</v>
      </c>
      <c r="C154" s="269" t="s">
        <v>3459</v>
      </c>
      <c r="D154" s="269" t="s">
        <v>3503</v>
      </c>
      <c r="E154" s="269" t="s">
        <v>3504</v>
      </c>
      <c r="F154" s="269" t="s">
        <v>3462</v>
      </c>
      <c r="G154" s="270" t="s">
        <v>3505</v>
      </c>
      <c r="H154" s="280" t="s">
        <v>3506</v>
      </c>
      <c r="I154" s="272" t="s">
        <v>3507</v>
      </c>
      <c r="J154" s="269" t="s">
        <v>3508</v>
      </c>
      <c r="K154" s="296" t="s">
        <v>3509</v>
      </c>
      <c r="L154" s="275">
        <v>0.007881944444444445</v>
      </c>
      <c r="M154" s="276" t="s">
        <v>3510</v>
      </c>
      <c r="N154" s="277" t="s">
        <v>2416</v>
      </c>
      <c r="O154" s="151" t="s">
        <v>237</v>
      </c>
      <c r="P154" s="151" t="s">
        <v>78</v>
      </c>
      <c r="Q154" s="151" t="s">
        <v>79</v>
      </c>
      <c r="R154" s="151"/>
      <c r="S154" s="151" t="s">
        <v>79</v>
      </c>
      <c r="T154" s="151"/>
      <c r="U154" s="151" t="s">
        <v>2417</v>
      </c>
    </row>
    <row r="155">
      <c r="A155" s="258">
        <f t="shared" si="1"/>
        <v>154</v>
      </c>
      <c r="B155" s="278" t="s">
        <v>3502</v>
      </c>
      <c r="C155" s="278" t="s">
        <v>3459</v>
      </c>
      <c r="D155" s="278" t="s">
        <v>3511</v>
      </c>
      <c r="E155" s="278" t="s">
        <v>3504</v>
      </c>
      <c r="F155" s="278" t="s">
        <v>3462</v>
      </c>
      <c r="G155" s="279" t="s">
        <v>3512</v>
      </c>
      <c r="H155" s="271" t="s">
        <v>3513</v>
      </c>
      <c r="I155" s="272" t="s">
        <v>3514</v>
      </c>
      <c r="J155" s="278" t="s">
        <v>3515</v>
      </c>
      <c r="K155" s="297" t="s">
        <v>3516</v>
      </c>
      <c r="L155" s="282">
        <v>0.002800925925925926</v>
      </c>
      <c r="M155" s="283" t="s">
        <v>3517</v>
      </c>
      <c r="N155" s="284" t="s">
        <v>2416</v>
      </c>
      <c r="O155" s="151" t="s">
        <v>237</v>
      </c>
      <c r="P155" s="151" t="s">
        <v>78</v>
      </c>
      <c r="Q155" s="151" t="s">
        <v>79</v>
      </c>
      <c r="R155" s="151"/>
      <c r="S155" s="151" t="s">
        <v>79</v>
      </c>
      <c r="T155" s="151"/>
      <c r="U155" s="151" t="s">
        <v>2417</v>
      </c>
    </row>
    <row r="156">
      <c r="A156" s="258">
        <f t="shared" si="1"/>
        <v>155</v>
      </c>
      <c r="B156" s="278" t="s">
        <v>3502</v>
      </c>
      <c r="C156" s="278" t="s">
        <v>3459</v>
      </c>
      <c r="D156" s="278" t="s">
        <v>3518</v>
      </c>
      <c r="E156" s="278" t="s">
        <v>3504</v>
      </c>
      <c r="F156" s="278" t="s">
        <v>3462</v>
      </c>
      <c r="G156" s="279" t="s">
        <v>3519</v>
      </c>
      <c r="H156" s="271" t="s">
        <v>3520</v>
      </c>
      <c r="I156" s="272" t="s">
        <v>3521</v>
      </c>
      <c r="J156" s="278" t="s">
        <v>3522</v>
      </c>
      <c r="K156" s="297" t="s">
        <v>3523</v>
      </c>
      <c r="L156" s="282">
        <v>0.005300925925925926</v>
      </c>
      <c r="M156" s="295" t="s">
        <v>3524</v>
      </c>
      <c r="N156" s="284" t="s">
        <v>2416</v>
      </c>
      <c r="O156" s="151" t="s">
        <v>237</v>
      </c>
      <c r="P156" s="151" t="s">
        <v>78</v>
      </c>
      <c r="Q156" s="151" t="s">
        <v>79</v>
      </c>
      <c r="R156" s="151"/>
      <c r="S156" s="151" t="s">
        <v>79</v>
      </c>
      <c r="T156" s="151"/>
      <c r="U156" s="151"/>
    </row>
    <row r="157">
      <c r="A157" s="258">
        <f t="shared" si="1"/>
        <v>156</v>
      </c>
      <c r="B157" s="278" t="s">
        <v>3502</v>
      </c>
      <c r="C157" s="278" t="s">
        <v>3459</v>
      </c>
      <c r="D157" s="278" t="s">
        <v>3525</v>
      </c>
      <c r="E157" s="278" t="s">
        <v>3504</v>
      </c>
      <c r="F157" s="278" t="s">
        <v>3462</v>
      </c>
      <c r="G157" s="279" t="s">
        <v>3526</v>
      </c>
      <c r="H157" s="271" t="s">
        <v>3527</v>
      </c>
      <c r="I157" s="272" t="s">
        <v>3528</v>
      </c>
      <c r="J157" s="278" t="s">
        <v>3529</v>
      </c>
      <c r="K157" s="297" t="s">
        <v>3530</v>
      </c>
      <c r="L157" s="282">
        <v>0.004768518518518518</v>
      </c>
      <c r="M157" s="295" t="s">
        <v>3531</v>
      </c>
      <c r="N157" s="284" t="s">
        <v>2416</v>
      </c>
      <c r="O157" s="151" t="s">
        <v>237</v>
      </c>
      <c r="P157" s="151" t="s">
        <v>78</v>
      </c>
      <c r="Q157" s="151" t="s">
        <v>79</v>
      </c>
      <c r="R157" s="151"/>
      <c r="S157" s="151" t="s">
        <v>79</v>
      </c>
      <c r="T157" s="151"/>
      <c r="U157" s="151"/>
    </row>
    <row r="158">
      <c r="A158" s="286">
        <f t="shared" si="1"/>
        <v>157</v>
      </c>
      <c r="B158" s="287" t="s">
        <v>3502</v>
      </c>
      <c r="C158" s="287" t="s">
        <v>3459</v>
      </c>
      <c r="D158" s="287" t="s">
        <v>3532</v>
      </c>
      <c r="E158" s="287" t="s">
        <v>3504</v>
      </c>
      <c r="F158" s="287" t="s">
        <v>3462</v>
      </c>
      <c r="G158" s="288" t="s">
        <v>3533</v>
      </c>
      <c r="H158" s="308" t="s">
        <v>3534</v>
      </c>
      <c r="I158" s="272" t="s">
        <v>3535</v>
      </c>
      <c r="J158" s="287" t="s">
        <v>3536</v>
      </c>
      <c r="K158" s="298" t="s">
        <v>3537</v>
      </c>
      <c r="L158" s="291">
        <v>0.005891203703703704</v>
      </c>
      <c r="M158" s="292" t="s">
        <v>3538</v>
      </c>
      <c r="N158" s="293" t="s">
        <v>2416</v>
      </c>
      <c r="O158" s="151" t="s">
        <v>237</v>
      </c>
      <c r="P158" s="151" t="s">
        <v>78</v>
      </c>
      <c r="Q158" s="151" t="s">
        <v>79</v>
      </c>
      <c r="R158" s="151"/>
      <c r="S158" s="151" t="s">
        <v>79</v>
      </c>
      <c r="T158" s="151"/>
      <c r="U158" s="151" t="s">
        <v>2417</v>
      </c>
    </row>
    <row r="159">
      <c r="A159" s="294">
        <f t="shared" si="1"/>
        <v>158</v>
      </c>
      <c r="B159" s="269" t="s">
        <v>3539</v>
      </c>
      <c r="C159" s="269" t="s">
        <v>3540</v>
      </c>
      <c r="D159" s="269" t="s">
        <v>3541</v>
      </c>
      <c r="E159" s="269" t="s">
        <v>3542</v>
      </c>
      <c r="F159" s="269" t="s">
        <v>3543</v>
      </c>
      <c r="G159" s="270" t="s">
        <v>3544</v>
      </c>
      <c r="H159" s="329" t="s">
        <v>3545</v>
      </c>
      <c r="I159" s="272" t="s">
        <v>3546</v>
      </c>
      <c r="J159" s="269" t="s">
        <v>3547</v>
      </c>
      <c r="K159" s="300" t="s">
        <v>3548</v>
      </c>
      <c r="L159" s="301">
        <v>0.0038078703703703703</v>
      </c>
      <c r="M159" s="276" t="s">
        <v>3549</v>
      </c>
      <c r="N159" s="277" t="s">
        <v>2416</v>
      </c>
      <c r="O159" s="151" t="s">
        <v>237</v>
      </c>
      <c r="P159" s="151" t="s">
        <v>78</v>
      </c>
      <c r="Q159" s="151" t="s">
        <v>79</v>
      </c>
      <c r="R159" s="151"/>
      <c r="S159" s="151" t="s">
        <v>79</v>
      </c>
      <c r="T159" s="151"/>
      <c r="U159" s="151"/>
    </row>
    <row r="160">
      <c r="A160" s="258">
        <f t="shared" si="1"/>
        <v>159</v>
      </c>
      <c r="B160" s="278" t="s">
        <v>3539</v>
      </c>
      <c r="C160" s="278" t="s">
        <v>3540</v>
      </c>
      <c r="D160" s="278" t="s">
        <v>3550</v>
      </c>
      <c r="E160" s="278" t="s">
        <v>3542</v>
      </c>
      <c r="F160" s="278" t="s">
        <v>3543</v>
      </c>
      <c r="G160" s="279" t="s">
        <v>3551</v>
      </c>
      <c r="H160" s="313" t="s">
        <v>3552</v>
      </c>
      <c r="I160" s="272" t="s">
        <v>3553</v>
      </c>
      <c r="J160" s="278" t="s">
        <v>3554</v>
      </c>
      <c r="K160" s="303" t="s">
        <v>3555</v>
      </c>
      <c r="L160" s="301">
        <v>0.0031944444444444446</v>
      </c>
      <c r="M160" s="283" t="s">
        <v>3556</v>
      </c>
      <c r="N160" s="284" t="s">
        <v>2416</v>
      </c>
      <c r="O160" s="151" t="s">
        <v>237</v>
      </c>
      <c r="P160" s="151" t="s">
        <v>78</v>
      </c>
      <c r="Q160" s="151" t="s">
        <v>79</v>
      </c>
      <c r="R160" s="151"/>
      <c r="S160" s="151" t="s">
        <v>79</v>
      </c>
      <c r="T160" s="151"/>
      <c r="U160" s="151"/>
    </row>
    <row r="161">
      <c r="A161" s="258">
        <f t="shared" si="1"/>
        <v>160</v>
      </c>
      <c r="B161" s="278" t="s">
        <v>3539</v>
      </c>
      <c r="C161" s="278" t="s">
        <v>3540</v>
      </c>
      <c r="D161" s="278" t="s">
        <v>3557</v>
      </c>
      <c r="E161" s="278" t="s">
        <v>3542</v>
      </c>
      <c r="F161" s="278" t="s">
        <v>3543</v>
      </c>
      <c r="G161" s="279" t="s">
        <v>3558</v>
      </c>
      <c r="H161" s="313" t="s">
        <v>3559</v>
      </c>
      <c r="I161" s="272" t="s">
        <v>3560</v>
      </c>
      <c r="J161" s="278" t="s">
        <v>3561</v>
      </c>
      <c r="K161" s="303" t="s">
        <v>3562</v>
      </c>
      <c r="L161" s="301">
        <v>0.005914351851851852</v>
      </c>
      <c r="M161" s="283" t="s">
        <v>3563</v>
      </c>
      <c r="N161" s="284" t="s">
        <v>2416</v>
      </c>
      <c r="O161" s="151" t="s">
        <v>237</v>
      </c>
      <c r="P161" s="151" t="s">
        <v>78</v>
      </c>
      <c r="Q161" s="151" t="s">
        <v>79</v>
      </c>
      <c r="R161" s="151"/>
      <c r="S161" s="151" t="s">
        <v>79</v>
      </c>
      <c r="T161" s="151"/>
      <c r="U161" s="151"/>
    </row>
    <row r="162">
      <c r="A162" s="258">
        <f t="shared" si="1"/>
        <v>161</v>
      </c>
      <c r="B162" s="278" t="s">
        <v>3539</v>
      </c>
      <c r="C162" s="278" t="s">
        <v>3540</v>
      </c>
      <c r="D162" s="278" t="s">
        <v>3564</v>
      </c>
      <c r="E162" s="278" t="s">
        <v>3542</v>
      </c>
      <c r="F162" s="278" t="s">
        <v>3543</v>
      </c>
      <c r="G162" s="279" t="s">
        <v>3565</v>
      </c>
      <c r="H162" s="313" t="s">
        <v>3566</v>
      </c>
      <c r="I162" s="272" t="s">
        <v>3567</v>
      </c>
      <c r="J162" s="278" t="s">
        <v>3568</v>
      </c>
      <c r="K162" s="303" t="s">
        <v>3569</v>
      </c>
      <c r="L162" s="301">
        <v>0.003993055555555555</v>
      </c>
      <c r="M162" s="283" t="s">
        <v>3570</v>
      </c>
      <c r="N162" s="284" t="s">
        <v>2416</v>
      </c>
      <c r="O162" s="151" t="s">
        <v>237</v>
      </c>
      <c r="P162" s="151" t="s">
        <v>78</v>
      </c>
      <c r="Q162" s="151" t="s">
        <v>79</v>
      </c>
      <c r="R162" s="151"/>
      <c r="S162" s="151" t="s">
        <v>79</v>
      </c>
      <c r="T162" s="151"/>
      <c r="U162" s="151"/>
    </row>
    <row r="163">
      <c r="A163" s="258">
        <f t="shared" si="1"/>
        <v>162</v>
      </c>
      <c r="B163" s="278" t="s">
        <v>3539</v>
      </c>
      <c r="C163" s="278" t="s">
        <v>3540</v>
      </c>
      <c r="D163" s="278" t="s">
        <v>3571</v>
      </c>
      <c r="E163" s="278" t="s">
        <v>3542</v>
      </c>
      <c r="F163" s="278" t="s">
        <v>3543</v>
      </c>
      <c r="G163" s="279" t="s">
        <v>3572</v>
      </c>
      <c r="H163" s="313" t="s">
        <v>3573</v>
      </c>
      <c r="I163" s="272" t="s">
        <v>3574</v>
      </c>
      <c r="J163" s="278" t="s">
        <v>3575</v>
      </c>
      <c r="K163" s="303" t="s">
        <v>3576</v>
      </c>
      <c r="L163" s="301">
        <v>0.0033564814814814816</v>
      </c>
      <c r="M163" s="283" t="s">
        <v>3577</v>
      </c>
      <c r="N163" s="284" t="s">
        <v>2416</v>
      </c>
      <c r="O163" s="151" t="s">
        <v>237</v>
      </c>
      <c r="P163" s="151" t="s">
        <v>78</v>
      </c>
      <c r="Q163" s="151" t="s">
        <v>79</v>
      </c>
      <c r="R163" s="151"/>
      <c r="S163" s="151" t="s">
        <v>79</v>
      </c>
      <c r="T163" s="151"/>
      <c r="U163" s="151"/>
    </row>
    <row r="164">
      <c r="A164" s="258">
        <f t="shared" si="1"/>
        <v>163</v>
      </c>
      <c r="B164" s="278" t="s">
        <v>3539</v>
      </c>
      <c r="C164" s="278" t="s">
        <v>3540</v>
      </c>
      <c r="D164" s="278" t="s">
        <v>3578</v>
      </c>
      <c r="E164" s="278" t="s">
        <v>3542</v>
      </c>
      <c r="F164" s="278" t="s">
        <v>3543</v>
      </c>
      <c r="G164" s="279" t="s">
        <v>3579</v>
      </c>
      <c r="H164" s="313" t="s">
        <v>3580</v>
      </c>
      <c r="I164" s="272" t="s">
        <v>3581</v>
      </c>
      <c r="J164" s="278" t="s">
        <v>3582</v>
      </c>
      <c r="K164" s="303" t="s">
        <v>3583</v>
      </c>
      <c r="L164" s="301">
        <v>0.004027777777777778</v>
      </c>
      <c r="M164" s="283" t="s">
        <v>3584</v>
      </c>
      <c r="N164" s="284" t="s">
        <v>2416</v>
      </c>
      <c r="O164" s="151" t="s">
        <v>237</v>
      </c>
      <c r="P164" s="151" t="s">
        <v>78</v>
      </c>
      <c r="Q164" s="151" t="s">
        <v>79</v>
      </c>
      <c r="R164" s="151"/>
      <c r="S164" s="151" t="s">
        <v>79</v>
      </c>
      <c r="T164" s="151"/>
      <c r="U164" s="151" t="s">
        <v>3585</v>
      </c>
    </row>
    <row r="165">
      <c r="A165" s="286">
        <f t="shared" si="1"/>
        <v>164</v>
      </c>
      <c r="B165" s="287" t="s">
        <v>3539</v>
      </c>
      <c r="C165" s="287" t="s">
        <v>3540</v>
      </c>
      <c r="D165" s="287" t="s">
        <v>3586</v>
      </c>
      <c r="E165" s="287" t="s">
        <v>3542</v>
      </c>
      <c r="F165" s="287" t="s">
        <v>3543</v>
      </c>
      <c r="G165" s="288" t="s">
        <v>3587</v>
      </c>
      <c r="H165" s="314" t="s">
        <v>3588</v>
      </c>
      <c r="I165" s="272" t="s">
        <v>3589</v>
      </c>
      <c r="J165" s="287" t="s">
        <v>3590</v>
      </c>
      <c r="K165" s="305" t="s">
        <v>3591</v>
      </c>
      <c r="L165" s="306">
        <v>0.003564814814814815</v>
      </c>
      <c r="M165" s="292" t="s">
        <v>3592</v>
      </c>
      <c r="N165" s="293" t="s">
        <v>2416</v>
      </c>
      <c r="O165" s="151" t="s">
        <v>237</v>
      </c>
      <c r="P165" s="151" t="s">
        <v>78</v>
      </c>
      <c r="Q165" s="151" t="s">
        <v>79</v>
      </c>
      <c r="R165" s="151"/>
      <c r="S165" s="151" t="s">
        <v>79</v>
      </c>
      <c r="T165" s="151"/>
      <c r="U165" s="151" t="s">
        <v>2417</v>
      </c>
    </row>
    <row r="166">
      <c r="A166" s="294">
        <f t="shared" si="1"/>
        <v>165</v>
      </c>
      <c r="B166" s="269" t="s">
        <v>3593</v>
      </c>
      <c r="C166" s="269" t="s">
        <v>3540</v>
      </c>
      <c r="D166" s="269" t="s">
        <v>3594</v>
      </c>
      <c r="E166" s="269" t="s">
        <v>3595</v>
      </c>
      <c r="F166" s="269" t="s">
        <v>3543</v>
      </c>
      <c r="G166" s="270" t="s">
        <v>3596</v>
      </c>
      <c r="H166" s="280" t="s">
        <v>3597</v>
      </c>
      <c r="I166" s="272" t="s">
        <v>3598</v>
      </c>
      <c r="J166" s="269" t="s">
        <v>3599</v>
      </c>
      <c r="K166" s="297" t="s">
        <v>3600</v>
      </c>
      <c r="L166" s="275">
        <v>0.00730324074074074</v>
      </c>
      <c r="M166" s="321" t="s">
        <v>3601</v>
      </c>
      <c r="N166" s="277" t="s">
        <v>2416</v>
      </c>
      <c r="O166" s="151" t="s">
        <v>237</v>
      </c>
      <c r="P166" s="151" t="s">
        <v>78</v>
      </c>
      <c r="Q166" s="151" t="s">
        <v>79</v>
      </c>
      <c r="R166" s="151"/>
      <c r="S166" s="151" t="s">
        <v>79</v>
      </c>
      <c r="T166" s="151"/>
      <c r="U166" s="151" t="s">
        <v>2417</v>
      </c>
    </row>
    <row r="167">
      <c r="A167" s="258">
        <f t="shared" si="1"/>
        <v>166</v>
      </c>
      <c r="B167" s="278" t="s">
        <v>3593</v>
      </c>
      <c r="C167" s="278" t="s">
        <v>3540</v>
      </c>
      <c r="D167" s="278" t="s">
        <v>3602</v>
      </c>
      <c r="E167" s="278" t="s">
        <v>3595</v>
      </c>
      <c r="F167" s="278" t="s">
        <v>3543</v>
      </c>
      <c r="G167" s="279" t="s">
        <v>3603</v>
      </c>
      <c r="H167" s="271" t="s">
        <v>3604</v>
      </c>
      <c r="I167" s="272" t="s">
        <v>3605</v>
      </c>
      <c r="J167" s="278" t="s">
        <v>3606</v>
      </c>
      <c r="K167" s="296" t="s">
        <v>3607</v>
      </c>
      <c r="L167" s="275">
        <v>0.008171296296296296</v>
      </c>
      <c r="M167" s="295" t="s">
        <v>3608</v>
      </c>
      <c r="N167" s="284" t="s">
        <v>2416</v>
      </c>
      <c r="O167" s="151" t="s">
        <v>237</v>
      </c>
      <c r="P167" s="151" t="s">
        <v>78</v>
      </c>
      <c r="Q167" s="151" t="s">
        <v>79</v>
      </c>
      <c r="R167" s="151"/>
      <c r="S167" s="151" t="s">
        <v>79</v>
      </c>
      <c r="T167" s="151"/>
      <c r="U167" s="151" t="s">
        <v>2417</v>
      </c>
    </row>
    <row r="168">
      <c r="A168" s="258">
        <f t="shared" si="1"/>
        <v>167</v>
      </c>
      <c r="B168" s="278" t="s">
        <v>3593</v>
      </c>
      <c r="C168" s="278" t="s">
        <v>3540</v>
      </c>
      <c r="D168" s="278" t="s">
        <v>3609</v>
      </c>
      <c r="E168" s="278" t="s">
        <v>3595</v>
      </c>
      <c r="F168" s="278" t="s">
        <v>3543</v>
      </c>
      <c r="G168" s="279" t="s">
        <v>3610</v>
      </c>
      <c r="H168" s="271" t="s">
        <v>3611</v>
      </c>
      <c r="I168" s="272" t="s">
        <v>3612</v>
      </c>
      <c r="J168" s="278" t="s">
        <v>3613</v>
      </c>
      <c r="K168" s="330" t="s">
        <v>3614</v>
      </c>
      <c r="L168" s="331">
        <v>0.0042592592592592595</v>
      </c>
      <c r="M168" s="283" t="s">
        <v>3615</v>
      </c>
      <c r="N168" s="284" t="s">
        <v>2416</v>
      </c>
      <c r="O168" s="151" t="s">
        <v>237</v>
      </c>
      <c r="P168" s="154" t="s">
        <v>78</v>
      </c>
      <c r="Q168" s="151" t="s">
        <v>79</v>
      </c>
      <c r="R168" s="154"/>
      <c r="S168" s="151" t="s">
        <v>79</v>
      </c>
      <c r="T168" s="154"/>
      <c r="U168" s="151" t="s">
        <v>2417</v>
      </c>
    </row>
    <row r="169">
      <c r="A169" s="258">
        <f t="shared" si="1"/>
        <v>168</v>
      </c>
      <c r="B169" s="278" t="s">
        <v>3593</v>
      </c>
      <c r="C169" s="278" t="s">
        <v>3540</v>
      </c>
      <c r="D169" s="278" t="s">
        <v>3616</v>
      </c>
      <c r="E169" s="278" t="s">
        <v>3595</v>
      </c>
      <c r="F169" s="278" t="s">
        <v>3543</v>
      </c>
      <c r="G169" s="279" t="s">
        <v>3617</v>
      </c>
      <c r="H169" s="271" t="s">
        <v>3618</v>
      </c>
      <c r="I169" s="272" t="s">
        <v>3619</v>
      </c>
      <c r="J169" s="278" t="s">
        <v>3620</v>
      </c>
      <c r="K169" s="296" t="s">
        <v>3621</v>
      </c>
      <c r="L169" s="275">
        <v>0.008055555555555555</v>
      </c>
      <c r="M169" s="283" t="s">
        <v>3622</v>
      </c>
      <c r="N169" s="284" t="s">
        <v>2416</v>
      </c>
      <c r="O169" s="151" t="s">
        <v>237</v>
      </c>
      <c r="P169" s="151" t="s">
        <v>78</v>
      </c>
      <c r="Q169" s="151" t="s">
        <v>79</v>
      </c>
      <c r="R169" s="151"/>
      <c r="S169" s="151" t="s">
        <v>79</v>
      </c>
      <c r="T169" s="151"/>
      <c r="U169" s="151" t="s">
        <v>2417</v>
      </c>
    </row>
    <row r="170">
      <c r="A170" s="286">
        <f t="shared" si="1"/>
        <v>169</v>
      </c>
      <c r="B170" s="287" t="s">
        <v>3593</v>
      </c>
      <c r="C170" s="287" t="s">
        <v>3540</v>
      </c>
      <c r="D170" s="287" t="s">
        <v>3623</v>
      </c>
      <c r="E170" s="287" t="s">
        <v>3595</v>
      </c>
      <c r="F170" s="287" t="s">
        <v>3543</v>
      </c>
      <c r="G170" s="288" t="s">
        <v>3624</v>
      </c>
      <c r="H170" s="308" t="s">
        <v>3625</v>
      </c>
      <c r="I170" s="272" t="s">
        <v>3626</v>
      </c>
      <c r="J170" s="287" t="s">
        <v>3627</v>
      </c>
      <c r="K170" s="332" t="s">
        <v>3628</v>
      </c>
      <c r="L170" s="333">
        <v>0.010543981481481482</v>
      </c>
      <c r="M170" s="320" t="s">
        <v>3629</v>
      </c>
      <c r="N170" s="293" t="s">
        <v>2416</v>
      </c>
      <c r="O170" s="151" t="s">
        <v>237</v>
      </c>
      <c r="P170" s="151" t="s">
        <v>78</v>
      </c>
      <c r="Q170" s="151" t="s">
        <v>79</v>
      </c>
      <c r="R170" s="151"/>
      <c r="S170" s="151" t="s">
        <v>79</v>
      </c>
      <c r="T170" s="151"/>
      <c r="U170" s="151" t="s">
        <v>2417</v>
      </c>
    </row>
    <row r="171">
      <c r="A171" s="294">
        <f t="shared" si="1"/>
        <v>170</v>
      </c>
      <c r="B171" s="269" t="s">
        <v>3630</v>
      </c>
      <c r="C171" s="269" t="s">
        <v>3540</v>
      </c>
      <c r="D171" s="269" t="s">
        <v>3631</v>
      </c>
      <c r="E171" s="269" t="s">
        <v>3632</v>
      </c>
      <c r="F171" s="269" t="s">
        <v>3543</v>
      </c>
      <c r="G171" s="270" t="s">
        <v>3633</v>
      </c>
      <c r="H171" s="280" t="s">
        <v>3634</v>
      </c>
      <c r="I171" s="272" t="s">
        <v>3635</v>
      </c>
      <c r="J171" s="269" t="s">
        <v>3636</v>
      </c>
      <c r="K171" s="297" t="s">
        <v>3637</v>
      </c>
      <c r="L171" s="275">
        <v>0.006851851851851852</v>
      </c>
      <c r="M171" s="276" t="s">
        <v>3638</v>
      </c>
      <c r="N171" s="277" t="s">
        <v>2416</v>
      </c>
      <c r="O171" s="151" t="s">
        <v>237</v>
      </c>
      <c r="P171" s="151" t="s">
        <v>78</v>
      </c>
      <c r="Q171" s="151" t="s">
        <v>79</v>
      </c>
      <c r="R171" s="151"/>
      <c r="S171" s="151" t="s">
        <v>79</v>
      </c>
      <c r="T171" s="151"/>
      <c r="U171" s="151" t="s">
        <v>2417</v>
      </c>
    </row>
    <row r="172">
      <c r="A172" s="258">
        <f t="shared" si="1"/>
        <v>171</v>
      </c>
      <c r="B172" s="278" t="s">
        <v>3630</v>
      </c>
      <c r="C172" s="278" t="s">
        <v>3540</v>
      </c>
      <c r="D172" s="278" t="s">
        <v>3639</v>
      </c>
      <c r="E172" s="278" t="s">
        <v>3632</v>
      </c>
      <c r="F172" s="278" t="s">
        <v>3543</v>
      </c>
      <c r="G172" s="279" t="s">
        <v>3640</v>
      </c>
      <c r="H172" s="271" t="s">
        <v>3641</v>
      </c>
      <c r="I172" s="272" t="s">
        <v>3642</v>
      </c>
      <c r="J172" s="278" t="s">
        <v>3643</v>
      </c>
      <c r="K172" s="296" t="s">
        <v>3644</v>
      </c>
      <c r="L172" s="275">
        <v>0.006006944444444444</v>
      </c>
      <c r="M172" s="295" t="s">
        <v>3645</v>
      </c>
      <c r="N172" s="284" t="s">
        <v>2416</v>
      </c>
      <c r="O172" s="151" t="s">
        <v>237</v>
      </c>
      <c r="P172" s="154" t="s">
        <v>78</v>
      </c>
      <c r="Q172" s="151" t="s">
        <v>79</v>
      </c>
      <c r="R172" s="154"/>
      <c r="S172" s="151" t="s">
        <v>79</v>
      </c>
      <c r="T172" s="154"/>
      <c r="U172" s="151" t="s">
        <v>2417</v>
      </c>
    </row>
    <row r="173">
      <c r="A173" s="294">
        <f t="shared" si="1"/>
        <v>172</v>
      </c>
      <c r="B173" s="269" t="s">
        <v>3630</v>
      </c>
      <c r="C173" s="269" t="s">
        <v>3540</v>
      </c>
      <c r="D173" s="269" t="s">
        <v>3646</v>
      </c>
      <c r="E173" s="269" t="s">
        <v>3632</v>
      </c>
      <c r="F173" s="269" t="s">
        <v>3543</v>
      </c>
      <c r="G173" s="270" t="s">
        <v>3647</v>
      </c>
      <c r="H173" s="271" t="s">
        <v>3648</v>
      </c>
      <c r="I173" s="272" t="s">
        <v>3649</v>
      </c>
      <c r="J173" s="269" t="s">
        <v>3650</v>
      </c>
      <c r="K173" s="296" t="s">
        <v>3651</v>
      </c>
      <c r="L173" s="275">
        <v>0.004398148148148148</v>
      </c>
      <c r="M173" s="276" t="s">
        <v>3652</v>
      </c>
      <c r="N173" s="277" t="s">
        <v>2416</v>
      </c>
      <c r="O173" s="151" t="s">
        <v>237</v>
      </c>
      <c r="P173" s="151" t="s">
        <v>78</v>
      </c>
      <c r="Q173" s="151" t="s">
        <v>79</v>
      </c>
      <c r="R173" s="151"/>
      <c r="S173" s="151" t="s">
        <v>79</v>
      </c>
      <c r="T173" s="151"/>
      <c r="U173" s="151" t="s">
        <v>2417</v>
      </c>
    </row>
    <row r="174">
      <c r="A174" s="258">
        <f t="shared" si="1"/>
        <v>173</v>
      </c>
      <c r="B174" s="278" t="s">
        <v>3630</v>
      </c>
      <c r="C174" s="278" t="s">
        <v>3540</v>
      </c>
      <c r="D174" s="278" t="s">
        <v>3653</v>
      </c>
      <c r="E174" s="278" t="s">
        <v>3632</v>
      </c>
      <c r="F174" s="278" t="s">
        <v>3543</v>
      </c>
      <c r="G174" s="279" t="s">
        <v>3654</v>
      </c>
      <c r="H174" s="271" t="s">
        <v>3655</v>
      </c>
      <c r="I174" s="272" t="s">
        <v>3656</v>
      </c>
      <c r="J174" s="278" t="s">
        <v>3657</v>
      </c>
      <c r="K174" s="296" t="s">
        <v>3658</v>
      </c>
      <c r="L174" s="275">
        <v>0.004629629629629629</v>
      </c>
      <c r="M174" s="295" t="s">
        <v>3659</v>
      </c>
      <c r="N174" s="284" t="s">
        <v>2416</v>
      </c>
      <c r="O174" s="151" t="s">
        <v>237</v>
      </c>
      <c r="P174" s="151" t="s">
        <v>78</v>
      </c>
      <c r="Q174" s="151" t="s">
        <v>79</v>
      </c>
      <c r="R174" s="151"/>
      <c r="S174" s="151" t="s">
        <v>79</v>
      </c>
      <c r="T174" s="151"/>
      <c r="U174" s="151" t="s">
        <v>3660</v>
      </c>
    </row>
    <row r="175">
      <c r="A175" s="258">
        <f t="shared" si="1"/>
        <v>174</v>
      </c>
      <c r="B175" s="278" t="s">
        <v>3630</v>
      </c>
      <c r="C175" s="278" t="s">
        <v>3540</v>
      </c>
      <c r="D175" s="278" t="s">
        <v>3661</v>
      </c>
      <c r="E175" s="278" t="s">
        <v>3632</v>
      </c>
      <c r="F175" s="278" t="s">
        <v>3543</v>
      </c>
      <c r="G175" s="279" t="s">
        <v>3632</v>
      </c>
      <c r="H175" s="271" t="s">
        <v>3662</v>
      </c>
      <c r="I175" s="272" t="s">
        <v>3663</v>
      </c>
      <c r="J175" s="278" t="s">
        <v>3664</v>
      </c>
      <c r="K175" s="296" t="s">
        <v>3665</v>
      </c>
      <c r="L175" s="275">
        <v>0.0021412037037037038</v>
      </c>
      <c r="M175" s="283" t="s">
        <v>3666</v>
      </c>
      <c r="N175" s="284" t="s">
        <v>2416</v>
      </c>
      <c r="O175" s="151" t="s">
        <v>237</v>
      </c>
      <c r="P175" s="151" t="s">
        <v>78</v>
      </c>
      <c r="Q175" s="151" t="s">
        <v>79</v>
      </c>
      <c r="R175" s="151"/>
      <c r="S175" s="151" t="s">
        <v>79</v>
      </c>
      <c r="T175" s="151"/>
      <c r="U175" s="151" t="s">
        <v>3660</v>
      </c>
    </row>
    <row r="176">
      <c r="A176" s="258">
        <f t="shared" si="1"/>
        <v>175</v>
      </c>
      <c r="B176" s="278" t="s">
        <v>3630</v>
      </c>
      <c r="C176" s="278" t="s">
        <v>3540</v>
      </c>
      <c r="D176" s="278" t="s">
        <v>3667</v>
      </c>
      <c r="E176" s="278" t="s">
        <v>3632</v>
      </c>
      <c r="F176" s="278" t="s">
        <v>3543</v>
      </c>
      <c r="G176" s="279" t="s">
        <v>3668</v>
      </c>
      <c r="H176" s="271" t="s">
        <v>3669</v>
      </c>
      <c r="I176" s="272" t="s">
        <v>3670</v>
      </c>
      <c r="J176" s="278" t="s">
        <v>3671</v>
      </c>
      <c r="K176" s="296" t="s">
        <v>3672</v>
      </c>
      <c r="L176" s="275">
        <v>0.006423611111111111</v>
      </c>
      <c r="M176" s="283" t="s">
        <v>3673</v>
      </c>
      <c r="N176" s="284" t="s">
        <v>2416</v>
      </c>
      <c r="O176" s="151" t="s">
        <v>237</v>
      </c>
      <c r="P176" s="151" t="s">
        <v>78</v>
      </c>
      <c r="Q176" s="151" t="s">
        <v>79</v>
      </c>
      <c r="R176" s="151"/>
      <c r="S176" s="151" t="s">
        <v>79</v>
      </c>
      <c r="T176" s="151"/>
      <c r="U176" s="151" t="s">
        <v>3660</v>
      </c>
    </row>
    <row r="177">
      <c r="A177" s="258">
        <f t="shared" si="1"/>
        <v>176</v>
      </c>
      <c r="B177" s="278" t="s">
        <v>3630</v>
      </c>
      <c r="C177" s="278" t="s">
        <v>3540</v>
      </c>
      <c r="D177" s="278" t="s">
        <v>3674</v>
      </c>
      <c r="E177" s="278" t="s">
        <v>3632</v>
      </c>
      <c r="F177" s="278" t="s">
        <v>3543</v>
      </c>
      <c r="G177" s="279" t="s">
        <v>3675</v>
      </c>
      <c r="H177" s="271" t="s">
        <v>3676</v>
      </c>
      <c r="I177" s="272" t="s">
        <v>3677</v>
      </c>
      <c r="J177" s="278" t="s">
        <v>3678</v>
      </c>
      <c r="K177" s="296" t="s">
        <v>3679</v>
      </c>
      <c r="L177" s="275">
        <v>0.00636574074074074</v>
      </c>
      <c r="M177" s="283" t="s">
        <v>3680</v>
      </c>
      <c r="N177" s="284" t="s">
        <v>2416</v>
      </c>
      <c r="O177" s="151" t="s">
        <v>237</v>
      </c>
      <c r="P177" s="151" t="s">
        <v>78</v>
      </c>
      <c r="Q177" s="151" t="s">
        <v>79</v>
      </c>
      <c r="R177" s="151"/>
      <c r="S177" s="151" t="s">
        <v>79</v>
      </c>
      <c r="T177" s="151"/>
      <c r="U177" s="151"/>
    </row>
    <row r="178">
      <c r="A178" s="286">
        <f t="shared" si="1"/>
        <v>177</v>
      </c>
      <c r="B178" s="287" t="s">
        <v>3630</v>
      </c>
      <c r="C178" s="287" t="s">
        <v>3540</v>
      </c>
      <c r="D178" s="287" t="s">
        <v>3681</v>
      </c>
      <c r="E178" s="287" t="s">
        <v>3632</v>
      </c>
      <c r="F178" s="287" t="s">
        <v>3543</v>
      </c>
      <c r="G178" s="288" t="s">
        <v>3682</v>
      </c>
      <c r="H178" s="308" t="s">
        <v>3683</v>
      </c>
      <c r="I178" s="272" t="s">
        <v>3684</v>
      </c>
      <c r="J178" s="287" t="s">
        <v>3685</v>
      </c>
      <c r="K178" s="332" t="s">
        <v>3686</v>
      </c>
      <c r="L178" s="333">
        <v>0.0021296296296296298</v>
      </c>
      <c r="M178" s="320" t="s">
        <v>3687</v>
      </c>
      <c r="N178" s="293" t="s">
        <v>2416</v>
      </c>
      <c r="O178" s="151" t="s">
        <v>237</v>
      </c>
      <c r="P178" s="151" t="s">
        <v>78</v>
      </c>
      <c r="Q178" s="151" t="s">
        <v>79</v>
      </c>
      <c r="R178" s="151"/>
      <c r="S178" s="151" t="s">
        <v>79</v>
      </c>
      <c r="T178" s="151"/>
      <c r="U178" s="151" t="s">
        <v>3660</v>
      </c>
    </row>
    <row r="179">
      <c r="A179" s="294">
        <f t="shared" si="1"/>
        <v>178</v>
      </c>
      <c r="B179" s="269" t="s">
        <v>3688</v>
      </c>
      <c r="C179" s="269" t="s">
        <v>3689</v>
      </c>
      <c r="D179" s="269" t="s">
        <v>3690</v>
      </c>
      <c r="E179" s="269" t="s">
        <v>3691</v>
      </c>
      <c r="F179" s="269" t="s">
        <v>3692</v>
      </c>
      <c r="G179" s="270" t="s">
        <v>3693</v>
      </c>
      <c r="H179" s="315" t="s">
        <v>3694</v>
      </c>
      <c r="I179" s="272" t="s">
        <v>3695</v>
      </c>
      <c r="J179" s="269" t="s">
        <v>3696</v>
      </c>
      <c r="K179" s="334" t="s">
        <v>3697</v>
      </c>
      <c r="L179" s="275">
        <v>0.006493055555555556</v>
      </c>
      <c r="M179" s="321" t="s">
        <v>3698</v>
      </c>
      <c r="N179" s="277" t="s">
        <v>2416</v>
      </c>
      <c r="O179" s="151" t="s">
        <v>237</v>
      </c>
      <c r="P179" s="151" t="s">
        <v>78</v>
      </c>
      <c r="Q179" s="151" t="s">
        <v>79</v>
      </c>
      <c r="R179" s="151"/>
      <c r="S179" s="151" t="s">
        <v>79</v>
      </c>
      <c r="T179" s="151"/>
      <c r="U179" s="151" t="s">
        <v>2417</v>
      </c>
    </row>
    <row r="180">
      <c r="A180" s="258">
        <f t="shared" si="1"/>
        <v>179</v>
      </c>
      <c r="B180" s="278" t="s">
        <v>3688</v>
      </c>
      <c r="C180" s="278" t="s">
        <v>3689</v>
      </c>
      <c r="D180" s="278" t="s">
        <v>3699</v>
      </c>
      <c r="E180" s="278" t="s">
        <v>3691</v>
      </c>
      <c r="F180" s="278" t="s">
        <v>3692</v>
      </c>
      <c r="G180" s="279" t="s">
        <v>3700</v>
      </c>
      <c r="H180" s="271" t="s">
        <v>3701</v>
      </c>
      <c r="I180" s="272" t="s">
        <v>3702</v>
      </c>
      <c r="J180" s="278" t="s">
        <v>3703</v>
      </c>
      <c r="K180" s="296" t="s">
        <v>3704</v>
      </c>
      <c r="L180" s="275">
        <v>0.005543981481481481</v>
      </c>
      <c r="M180" s="295" t="s">
        <v>3705</v>
      </c>
      <c r="N180" s="284" t="s">
        <v>2416</v>
      </c>
      <c r="O180" s="151" t="s">
        <v>237</v>
      </c>
      <c r="P180" s="151" t="s">
        <v>78</v>
      </c>
      <c r="Q180" s="151" t="s">
        <v>79</v>
      </c>
      <c r="R180" s="151"/>
      <c r="S180" s="151" t="s">
        <v>79</v>
      </c>
      <c r="T180" s="151"/>
      <c r="U180" s="151" t="s">
        <v>3660</v>
      </c>
    </row>
    <row r="181">
      <c r="A181" s="258">
        <f t="shared" si="1"/>
        <v>180</v>
      </c>
      <c r="B181" s="278" t="s">
        <v>3688</v>
      </c>
      <c r="C181" s="278" t="s">
        <v>3689</v>
      </c>
      <c r="D181" s="278" t="s">
        <v>3706</v>
      </c>
      <c r="E181" s="278" t="s">
        <v>3691</v>
      </c>
      <c r="F181" s="278" t="s">
        <v>3692</v>
      </c>
      <c r="G181" s="279" t="s">
        <v>3707</v>
      </c>
      <c r="H181" s="271" t="s">
        <v>3708</v>
      </c>
      <c r="I181" s="272" t="s">
        <v>3709</v>
      </c>
      <c r="J181" s="278" t="s">
        <v>3710</v>
      </c>
      <c r="K181" s="296" t="s">
        <v>3711</v>
      </c>
      <c r="L181" s="275">
        <v>0.0046875</v>
      </c>
      <c r="M181" s="295" t="s">
        <v>3712</v>
      </c>
      <c r="N181" s="284" t="s">
        <v>2416</v>
      </c>
      <c r="O181" s="151" t="s">
        <v>237</v>
      </c>
      <c r="P181" s="151" t="s">
        <v>78</v>
      </c>
      <c r="Q181" s="151" t="s">
        <v>79</v>
      </c>
      <c r="R181" s="151"/>
      <c r="S181" s="151" t="s">
        <v>79</v>
      </c>
      <c r="T181" s="151"/>
      <c r="U181" s="151" t="s">
        <v>3660</v>
      </c>
    </row>
    <row r="182">
      <c r="A182" s="258">
        <f t="shared" si="1"/>
        <v>181</v>
      </c>
      <c r="B182" s="278" t="s">
        <v>3688</v>
      </c>
      <c r="C182" s="278" t="s">
        <v>3689</v>
      </c>
      <c r="D182" s="278" t="s">
        <v>3713</v>
      </c>
      <c r="E182" s="278" t="s">
        <v>3691</v>
      </c>
      <c r="F182" s="278" t="s">
        <v>3692</v>
      </c>
      <c r="G182" s="279" t="s">
        <v>3714</v>
      </c>
      <c r="H182" s="271" t="s">
        <v>3715</v>
      </c>
      <c r="I182" s="272" t="s">
        <v>3716</v>
      </c>
      <c r="J182" s="278" t="s">
        <v>3717</v>
      </c>
      <c r="K182" s="296" t="s">
        <v>3718</v>
      </c>
      <c r="L182" s="275">
        <v>0.002766203703703704</v>
      </c>
      <c r="M182" s="283" t="s">
        <v>3719</v>
      </c>
      <c r="N182" s="284" t="s">
        <v>2416</v>
      </c>
      <c r="O182" s="151" t="s">
        <v>237</v>
      </c>
      <c r="P182" s="151" t="s">
        <v>78</v>
      </c>
      <c r="Q182" s="151" t="s">
        <v>79</v>
      </c>
      <c r="R182" s="151"/>
      <c r="S182" s="151" t="s">
        <v>79</v>
      </c>
      <c r="T182" s="151"/>
      <c r="U182" s="151"/>
    </row>
    <row r="183">
      <c r="A183" s="258">
        <f t="shared" si="1"/>
        <v>182</v>
      </c>
      <c r="B183" s="278" t="s">
        <v>3688</v>
      </c>
      <c r="C183" s="278" t="s">
        <v>3689</v>
      </c>
      <c r="D183" s="278" t="s">
        <v>3720</v>
      </c>
      <c r="E183" s="278" t="s">
        <v>3691</v>
      </c>
      <c r="F183" s="278" t="s">
        <v>3692</v>
      </c>
      <c r="G183" s="279" t="s">
        <v>3721</v>
      </c>
      <c r="H183" s="271" t="s">
        <v>3722</v>
      </c>
      <c r="I183" s="272" t="s">
        <v>3723</v>
      </c>
      <c r="J183" s="278" t="s">
        <v>3724</v>
      </c>
      <c r="K183" s="296" t="s">
        <v>3725</v>
      </c>
      <c r="L183" s="275">
        <v>0.0038657407407407408</v>
      </c>
      <c r="M183" s="295" t="s">
        <v>3726</v>
      </c>
      <c r="N183" s="284" t="s">
        <v>2416</v>
      </c>
      <c r="O183" s="151" t="s">
        <v>237</v>
      </c>
      <c r="P183" s="151" t="s">
        <v>78</v>
      </c>
      <c r="Q183" s="151" t="s">
        <v>79</v>
      </c>
      <c r="R183" s="151"/>
      <c r="S183" s="151" t="s">
        <v>79</v>
      </c>
      <c r="T183" s="151"/>
      <c r="U183" s="151"/>
    </row>
    <row r="184">
      <c r="A184" s="258">
        <f t="shared" si="1"/>
        <v>183</v>
      </c>
      <c r="B184" s="278" t="s">
        <v>3688</v>
      </c>
      <c r="C184" s="278" t="s">
        <v>3689</v>
      </c>
      <c r="D184" s="278" t="s">
        <v>3727</v>
      </c>
      <c r="E184" s="278" t="s">
        <v>3691</v>
      </c>
      <c r="F184" s="278" t="s">
        <v>3692</v>
      </c>
      <c r="G184" s="279" t="s">
        <v>3728</v>
      </c>
      <c r="H184" s="271" t="s">
        <v>3729</v>
      </c>
      <c r="I184" s="272" t="s">
        <v>3730</v>
      </c>
      <c r="J184" s="278" t="s">
        <v>3731</v>
      </c>
      <c r="K184" s="296" t="s">
        <v>3732</v>
      </c>
      <c r="L184" s="275">
        <v>0.0036226851851851854</v>
      </c>
      <c r="M184" s="295" t="s">
        <v>3733</v>
      </c>
      <c r="N184" s="284" t="s">
        <v>2416</v>
      </c>
      <c r="O184" s="151" t="s">
        <v>237</v>
      </c>
      <c r="P184" s="151" t="s">
        <v>78</v>
      </c>
      <c r="Q184" s="151" t="s">
        <v>79</v>
      </c>
      <c r="R184" s="151"/>
      <c r="S184" s="151" t="s">
        <v>79</v>
      </c>
      <c r="T184" s="151"/>
      <c r="U184" s="151"/>
    </row>
    <row r="185">
      <c r="A185" s="258">
        <f t="shared" si="1"/>
        <v>184</v>
      </c>
      <c r="B185" s="278" t="s">
        <v>3688</v>
      </c>
      <c r="C185" s="278" t="s">
        <v>3689</v>
      </c>
      <c r="D185" s="278" t="s">
        <v>3734</v>
      </c>
      <c r="E185" s="278" t="s">
        <v>3691</v>
      </c>
      <c r="F185" s="278" t="s">
        <v>3692</v>
      </c>
      <c r="G185" s="279" t="s">
        <v>3735</v>
      </c>
      <c r="H185" s="271" t="s">
        <v>3736</v>
      </c>
      <c r="I185" s="272" t="s">
        <v>3737</v>
      </c>
      <c r="J185" s="278" t="s">
        <v>3738</v>
      </c>
      <c r="K185" s="296" t="s">
        <v>3739</v>
      </c>
      <c r="L185" s="275">
        <v>0.00525462962962963</v>
      </c>
      <c r="M185" s="295" t="s">
        <v>3740</v>
      </c>
      <c r="N185" s="284" t="s">
        <v>2416</v>
      </c>
      <c r="O185" s="151" t="s">
        <v>237</v>
      </c>
      <c r="P185" s="151" t="s">
        <v>78</v>
      </c>
      <c r="Q185" s="151" t="s">
        <v>79</v>
      </c>
      <c r="R185" s="151"/>
      <c r="S185" s="151" t="s">
        <v>79</v>
      </c>
      <c r="T185" s="151"/>
      <c r="U185" s="151"/>
    </row>
    <row r="186">
      <c r="A186" s="258">
        <f t="shared" si="1"/>
        <v>185</v>
      </c>
      <c r="B186" s="278" t="s">
        <v>3688</v>
      </c>
      <c r="C186" s="278" t="s">
        <v>3689</v>
      </c>
      <c r="D186" s="278" t="s">
        <v>3741</v>
      </c>
      <c r="E186" s="278" t="s">
        <v>3691</v>
      </c>
      <c r="F186" s="278" t="s">
        <v>3692</v>
      </c>
      <c r="G186" s="279" t="s">
        <v>3742</v>
      </c>
      <c r="H186" s="271" t="s">
        <v>3743</v>
      </c>
      <c r="I186" s="272" t="s">
        <v>3744</v>
      </c>
      <c r="J186" s="278" t="s">
        <v>3745</v>
      </c>
      <c r="K186" s="296" t="s">
        <v>3746</v>
      </c>
      <c r="L186" s="275">
        <v>0.004155092592592592</v>
      </c>
      <c r="M186" s="295" t="s">
        <v>3747</v>
      </c>
      <c r="N186" s="284" t="s">
        <v>2416</v>
      </c>
      <c r="O186" s="151" t="s">
        <v>237</v>
      </c>
      <c r="P186" s="151" t="s">
        <v>78</v>
      </c>
      <c r="Q186" s="151" t="s">
        <v>79</v>
      </c>
      <c r="R186" s="151"/>
      <c r="S186" s="151" t="s">
        <v>79</v>
      </c>
      <c r="T186" s="151"/>
      <c r="U186" s="151"/>
    </row>
    <row r="187">
      <c r="A187" s="258">
        <f t="shared" si="1"/>
        <v>186</v>
      </c>
      <c r="B187" s="278" t="s">
        <v>3688</v>
      </c>
      <c r="C187" s="278" t="s">
        <v>3689</v>
      </c>
      <c r="D187" s="278" t="s">
        <v>3748</v>
      </c>
      <c r="E187" s="278" t="s">
        <v>3691</v>
      </c>
      <c r="F187" s="278" t="s">
        <v>3692</v>
      </c>
      <c r="G187" s="279" t="s">
        <v>3749</v>
      </c>
      <c r="H187" s="271" t="s">
        <v>3750</v>
      </c>
      <c r="I187" s="272" t="s">
        <v>3751</v>
      </c>
      <c r="J187" s="278" t="s">
        <v>3752</v>
      </c>
      <c r="K187" s="296" t="s">
        <v>3753</v>
      </c>
      <c r="L187" s="275">
        <v>0.003912037037037037</v>
      </c>
      <c r="M187" s="295" t="s">
        <v>3754</v>
      </c>
      <c r="N187" s="284" t="s">
        <v>2416</v>
      </c>
      <c r="O187" s="151" t="s">
        <v>237</v>
      </c>
      <c r="P187" s="151" t="s">
        <v>78</v>
      </c>
      <c r="Q187" s="151" t="s">
        <v>79</v>
      </c>
      <c r="R187" s="151"/>
      <c r="S187" s="151" t="s">
        <v>79</v>
      </c>
      <c r="T187" s="151"/>
      <c r="U187" s="151"/>
    </row>
    <row r="188">
      <c r="A188" s="258">
        <f t="shared" si="1"/>
        <v>187</v>
      </c>
      <c r="B188" s="278" t="s">
        <v>3688</v>
      </c>
      <c r="C188" s="278" t="s">
        <v>3689</v>
      </c>
      <c r="D188" s="278" t="s">
        <v>3755</v>
      </c>
      <c r="E188" s="278" t="s">
        <v>3691</v>
      </c>
      <c r="F188" s="278" t="s">
        <v>3692</v>
      </c>
      <c r="G188" s="279" t="s">
        <v>3756</v>
      </c>
      <c r="H188" s="271" t="s">
        <v>3757</v>
      </c>
      <c r="I188" s="272" t="s">
        <v>3758</v>
      </c>
      <c r="J188" s="278" t="s">
        <v>3759</v>
      </c>
      <c r="K188" s="296" t="s">
        <v>3760</v>
      </c>
      <c r="L188" s="275">
        <v>0.005451388888888889</v>
      </c>
      <c r="M188" s="295" t="s">
        <v>3761</v>
      </c>
      <c r="N188" s="284" t="s">
        <v>2416</v>
      </c>
      <c r="O188" s="151" t="s">
        <v>237</v>
      </c>
      <c r="P188" s="154" t="s">
        <v>78</v>
      </c>
      <c r="Q188" s="151" t="s">
        <v>79</v>
      </c>
      <c r="R188" s="154"/>
      <c r="S188" s="151" t="s">
        <v>79</v>
      </c>
      <c r="T188" s="154"/>
      <c r="U188" s="154"/>
    </row>
    <row r="189">
      <c r="A189" s="258">
        <f t="shared" si="1"/>
        <v>188</v>
      </c>
      <c r="B189" s="278" t="s">
        <v>3688</v>
      </c>
      <c r="C189" s="278" t="s">
        <v>3689</v>
      </c>
      <c r="D189" s="278" t="s">
        <v>3762</v>
      </c>
      <c r="E189" s="278" t="s">
        <v>3691</v>
      </c>
      <c r="F189" s="278" t="s">
        <v>3692</v>
      </c>
      <c r="G189" s="279" t="s">
        <v>3763</v>
      </c>
      <c r="H189" s="271" t="s">
        <v>3764</v>
      </c>
      <c r="I189" s="272" t="s">
        <v>3765</v>
      </c>
      <c r="J189" s="278" t="s">
        <v>3766</v>
      </c>
      <c r="K189" s="296" t="s">
        <v>3767</v>
      </c>
      <c r="L189" s="275">
        <v>0.004872685185185185</v>
      </c>
      <c r="M189" s="295" t="s">
        <v>3768</v>
      </c>
      <c r="N189" s="284" t="s">
        <v>2416</v>
      </c>
      <c r="O189" s="151" t="s">
        <v>237</v>
      </c>
      <c r="P189" s="154" t="s">
        <v>78</v>
      </c>
      <c r="Q189" s="151" t="s">
        <v>79</v>
      </c>
      <c r="R189" s="154"/>
      <c r="S189" s="151" t="s">
        <v>79</v>
      </c>
      <c r="T189" s="154"/>
      <c r="U189" s="154"/>
    </row>
    <row r="190">
      <c r="A190" s="258">
        <f t="shared" si="1"/>
        <v>189</v>
      </c>
      <c r="B190" s="278" t="s">
        <v>3688</v>
      </c>
      <c r="C190" s="278" t="s">
        <v>3689</v>
      </c>
      <c r="D190" s="278" t="s">
        <v>3769</v>
      </c>
      <c r="E190" s="278" t="s">
        <v>3691</v>
      </c>
      <c r="F190" s="278" t="s">
        <v>3692</v>
      </c>
      <c r="G190" s="279" t="s">
        <v>3770</v>
      </c>
      <c r="H190" s="271" t="s">
        <v>3771</v>
      </c>
      <c r="I190" s="272" t="s">
        <v>3772</v>
      </c>
      <c r="J190" s="278" t="s">
        <v>3773</v>
      </c>
      <c r="K190" s="296" t="s">
        <v>3774</v>
      </c>
      <c r="L190" s="275">
        <v>0.004953703703703704</v>
      </c>
      <c r="M190" s="295" t="s">
        <v>3775</v>
      </c>
      <c r="N190" s="284" t="s">
        <v>2416</v>
      </c>
      <c r="O190" s="151" t="s">
        <v>237</v>
      </c>
      <c r="P190" s="154" t="s">
        <v>78</v>
      </c>
      <c r="Q190" s="151" t="s">
        <v>79</v>
      </c>
      <c r="R190" s="154"/>
      <c r="S190" s="151" t="s">
        <v>79</v>
      </c>
      <c r="T190" s="154"/>
      <c r="U190" s="154"/>
    </row>
    <row r="191">
      <c r="A191" s="286">
        <f t="shared" si="1"/>
        <v>190</v>
      </c>
      <c r="B191" s="287" t="s">
        <v>3688</v>
      </c>
      <c r="C191" s="287" t="s">
        <v>3689</v>
      </c>
      <c r="D191" s="287" t="s">
        <v>3776</v>
      </c>
      <c r="E191" s="287" t="s">
        <v>3691</v>
      </c>
      <c r="F191" s="287" t="s">
        <v>3692</v>
      </c>
      <c r="G191" s="288" t="s">
        <v>3777</v>
      </c>
      <c r="H191" s="308" t="s">
        <v>3778</v>
      </c>
      <c r="I191" s="272" t="s">
        <v>3779</v>
      </c>
      <c r="J191" s="287" t="s">
        <v>3780</v>
      </c>
      <c r="K191" s="332" t="s">
        <v>3781</v>
      </c>
      <c r="L191" s="333">
        <v>0.004293981481481481</v>
      </c>
      <c r="M191" s="320" t="s">
        <v>3782</v>
      </c>
      <c r="N191" s="293" t="s">
        <v>2416</v>
      </c>
      <c r="O191" s="151" t="s">
        <v>237</v>
      </c>
      <c r="P191" s="151" t="s">
        <v>78</v>
      </c>
      <c r="Q191" s="151" t="s">
        <v>79</v>
      </c>
      <c r="R191" s="151"/>
      <c r="S191" s="151" t="s">
        <v>79</v>
      </c>
      <c r="T191" s="151"/>
      <c r="U191" s="151"/>
    </row>
    <row r="192">
      <c r="A192" s="269">
        <v>191.0</v>
      </c>
      <c r="B192" s="269" t="s">
        <v>3783</v>
      </c>
      <c r="C192" s="269" t="s">
        <v>3783</v>
      </c>
      <c r="D192" s="269" t="s">
        <v>3784</v>
      </c>
      <c r="E192" s="335" t="s">
        <v>3785</v>
      </c>
      <c r="F192" s="335" t="s">
        <v>3785</v>
      </c>
      <c r="G192" s="335" t="s">
        <v>3786</v>
      </c>
      <c r="H192" s="280" t="s">
        <v>3787</v>
      </c>
      <c r="I192" s="272" t="s">
        <v>3788</v>
      </c>
      <c r="J192" s="271" t="s">
        <v>3789</v>
      </c>
      <c r="K192" s="336" t="s">
        <v>3790</v>
      </c>
      <c r="L192" s="275">
        <v>0.0024074074074074076</v>
      </c>
      <c r="M192" s="337" t="s">
        <v>3791</v>
      </c>
      <c r="N192" s="338" t="s">
        <v>2416</v>
      </c>
      <c r="O192" s="151" t="s">
        <v>237</v>
      </c>
      <c r="P192" s="151" t="s">
        <v>78</v>
      </c>
      <c r="Q192" s="151" t="s">
        <v>79</v>
      </c>
      <c r="R192" s="151"/>
      <c r="S192" s="151" t="s">
        <v>79</v>
      </c>
      <c r="T192" s="151"/>
      <c r="U192" s="151"/>
    </row>
    <row r="193">
      <c r="A193" s="278">
        <v>192.0</v>
      </c>
      <c r="B193" s="269" t="s">
        <v>3783</v>
      </c>
      <c r="C193" s="269" t="s">
        <v>3783</v>
      </c>
      <c r="D193" s="339" t="s">
        <v>3792</v>
      </c>
      <c r="E193" s="340" t="s">
        <v>3785</v>
      </c>
      <c r="F193" s="340" t="s">
        <v>3785</v>
      </c>
      <c r="G193" s="340" t="s">
        <v>3793</v>
      </c>
      <c r="H193" s="271" t="s">
        <v>3794</v>
      </c>
      <c r="I193" s="272" t="s">
        <v>3795</v>
      </c>
      <c r="J193" s="271" t="s">
        <v>3796</v>
      </c>
      <c r="K193" s="341" t="s">
        <v>3797</v>
      </c>
      <c r="L193" s="275">
        <v>0.0036342592592592594</v>
      </c>
      <c r="M193" s="342" t="s">
        <v>3798</v>
      </c>
      <c r="N193" s="338" t="s">
        <v>2416</v>
      </c>
      <c r="O193" s="151" t="s">
        <v>237</v>
      </c>
      <c r="P193" s="151" t="s">
        <v>78</v>
      </c>
      <c r="Q193" s="151" t="s">
        <v>79</v>
      </c>
      <c r="R193" s="151"/>
      <c r="S193" s="151" t="s">
        <v>79</v>
      </c>
      <c r="T193" s="151"/>
      <c r="U193" s="151"/>
    </row>
    <row r="194">
      <c r="A194" s="278">
        <v>193.0</v>
      </c>
      <c r="B194" s="269" t="s">
        <v>3783</v>
      </c>
      <c r="C194" s="269" t="s">
        <v>3783</v>
      </c>
      <c r="D194" s="343" t="s">
        <v>3799</v>
      </c>
      <c r="E194" s="340" t="s">
        <v>3785</v>
      </c>
      <c r="F194" s="340" t="s">
        <v>3785</v>
      </c>
      <c r="G194" s="340" t="s">
        <v>3800</v>
      </c>
      <c r="H194" s="271" t="s">
        <v>3801</v>
      </c>
      <c r="I194" s="272" t="s">
        <v>3802</v>
      </c>
      <c r="J194" s="271" t="s">
        <v>3803</v>
      </c>
      <c r="K194" s="341" t="s">
        <v>3804</v>
      </c>
      <c r="L194" s="275">
        <v>0.002650462962962963</v>
      </c>
      <c r="M194" s="342" t="s">
        <v>3805</v>
      </c>
      <c r="N194" s="338" t="s">
        <v>2416</v>
      </c>
      <c r="O194" s="151" t="s">
        <v>237</v>
      </c>
      <c r="P194" s="151" t="s">
        <v>78</v>
      </c>
      <c r="Q194" s="151" t="s">
        <v>79</v>
      </c>
      <c r="R194" s="151"/>
      <c r="S194" s="151" t="s">
        <v>79</v>
      </c>
      <c r="T194" s="151"/>
      <c r="U194" s="151"/>
    </row>
    <row r="195">
      <c r="A195" s="278">
        <v>194.0</v>
      </c>
      <c r="B195" s="269" t="s">
        <v>3783</v>
      </c>
      <c r="C195" s="269" t="s">
        <v>3783</v>
      </c>
      <c r="D195" s="344" t="s">
        <v>3806</v>
      </c>
      <c r="E195" s="340" t="s">
        <v>3785</v>
      </c>
      <c r="F195" s="340" t="s">
        <v>3785</v>
      </c>
      <c r="G195" s="340" t="s">
        <v>3807</v>
      </c>
      <c r="H195" s="271" t="s">
        <v>3808</v>
      </c>
      <c r="I195" s="272" t="s">
        <v>3809</v>
      </c>
      <c r="J195" s="271" t="s">
        <v>3810</v>
      </c>
      <c r="K195" s="341" t="s">
        <v>3811</v>
      </c>
      <c r="L195" s="275">
        <v>0.004780092592592593</v>
      </c>
      <c r="M195" s="342" t="s">
        <v>3812</v>
      </c>
      <c r="N195" s="338" t="s">
        <v>2416</v>
      </c>
      <c r="O195" s="151" t="s">
        <v>237</v>
      </c>
      <c r="P195" s="151" t="s">
        <v>78</v>
      </c>
      <c r="Q195" s="151" t="s">
        <v>79</v>
      </c>
      <c r="R195" s="151"/>
      <c r="S195" s="151" t="s">
        <v>79</v>
      </c>
      <c r="T195" s="151"/>
      <c r="U195" s="151"/>
    </row>
    <row r="196">
      <c r="A196" s="278">
        <v>195.0</v>
      </c>
      <c r="B196" s="269" t="s">
        <v>3783</v>
      </c>
      <c r="C196" s="269" t="s">
        <v>3783</v>
      </c>
      <c r="D196" s="344" t="s">
        <v>3813</v>
      </c>
      <c r="E196" s="340" t="s">
        <v>3785</v>
      </c>
      <c r="F196" s="340" t="s">
        <v>3785</v>
      </c>
      <c r="G196" s="340" t="s">
        <v>3814</v>
      </c>
      <c r="H196" s="271" t="s">
        <v>3815</v>
      </c>
      <c r="I196" s="272" t="s">
        <v>3816</v>
      </c>
      <c r="J196" s="271" t="s">
        <v>3817</v>
      </c>
      <c r="K196" s="341" t="s">
        <v>3818</v>
      </c>
      <c r="L196" s="275">
        <v>0.004212962962962963</v>
      </c>
      <c r="M196" s="342" t="s">
        <v>3819</v>
      </c>
      <c r="N196" s="338" t="s">
        <v>2416</v>
      </c>
      <c r="O196" s="151" t="s">
        <v>237</v>
      </c>
      <c r="P196" s="151" t="s">
        <v>78</v>
      </c>
      <c r="Q196" s="151" t="s">
        <v>79</v>
      </c>
      <c r="R196" s="151"/>
      <c r="S196" s="151" t="s">
        <v>79</v>
      </c>
      <c r="T196" s="151"/>
      <c r="U196" s="151"/>
    </row>
    <row r="197">
      <c r="A197" s="278">
        <v>196.0</v>
      </c>
      <c r="B197" s="269" t="s">
        <v>3783</v>
      </c>
      <c r="C197" s="269" t="s">
        <v>3783</v>
      </c>
      <c r="D197" s="344" t="s">
        <v>3820</v>
      </c>
      <c r="E197" s="340" t="s">
        <v>3785</v>
      </c>
      <c r="F197" s="340" t="s">
        <v>3785</v>
      </c>
      <c r="G197" s="340" t="s">
        <v>3821</v>
      </c>
      <c r="H197" s="271" t="s">
        <v>3822</v>
      </c>
      <c r="I197" s="272" t="s">
        <v>3823</v>
      </c>
      <c r="J197" s="271" t="s">
        <v>3824</v>
      </c>
      <c r="K197" s="341" t="s">
        <v>3825</v>
      </c>
      <c r="L197" s="275">
        <v>0.002939814814814815</v>
      </c>
      <c r="M197" s="342" t="s">
        <v>3826</v>
      </c>
      <c r="N197" s="338" t="s">
        <v>2416</v>
      </c>
      <c r="O197" s="151" t="s">
        <v>237</v>
      </c>
      <c r="P197" s="151" t="s">
        <v>78</v>
      </c>
      <c r="Q197" s="151" t="s">
        <v>79</v>
      </c>
      <c r="R197" s="151"/>
      <c r="S197" s="151" t="s">
        <v>79</v>
      </c>
      <c r="T197" s="151"/>
      <c r="U197" s="151"/>
    </row>
    <row r="198">
      <c r="A198" s="278">
        <v>197.0</v>
      </c>
      <c r="B198" s="269" t="s">
        <v>3783</v>
      </c>
      <c r="C198" s="269" t="s">
        <v>3783</v>
      </c>
      <c r="D198" s="344" t="s">
        <v>3827</v>
      </c>
      <c r="E198" s="340" t="s">
        <v>3785</v>
      </c>
      <c r="F198" s="340" t="s">
        <v>3785</v>
      </c>
      <c r="G198" s="340" t="s">
        <v>3828</v>
      </c>
      <c r="H198" s="271" t="s">
        <v>3829</v>
      </c>
      <c r="I198" s="272" t="s">
        <v>3830</v>
      </c>
      <c r="J198" s="271" t="s">
        <v>3831</v>
      </c>
      <c r="K198" s="341" t="s">
        <v>3832</v>
      </c>
      <c r="L198" s="275">
        <v>0.0031018518518518517</v>
      </c>
      <c r="M198" s="342" t="s">
        <v>3833</v>
      </c>
      <c r="N198" s="338" t="s">
        <v>2416</v>
      </c>
      <c r="O198" s="151" t="s">
        <v>237</v>
      </c>
      <c r="P198" s="151" t="s">
        <v>78</v>
      </c>
      <c r="Q198" s="151" t="s">
        <v>79</v>
      </c>
      <c r="R198" s="151"/>
      <c r="S198" s="151" t="s">
        <v>79</v>
      </c>
      <c r="T198" s="151"/>
      <c r="U198" s="151"/>
    </row>
    <row r="199">
      <c r="A199" s="278">
        <v>198.0</v>
      </c>
      <c r="B199" s="269" t="s">
        <v>3783</v>
      </c>
      <c r="C199" s="269" t="s">
        <v>3783</v>
      </c>
      <c r="D199" s="344" t="s">
        <v>3834</v>
      </c>
      <c r="E199" s="340" t="s">
        <v>3785</v>
      </c>
      <c r="F199" s="340" t="s">
        <v>3785</v>
      </c>
      <c r="G199" s="340" t="s">
        <v>3835</v>
      </c>
      <c r="H199" s="271" t="s">
        <v>3836</v>
      </c>
      <c r="I199" s="272" t="s">
        <v>3837</v>
      </c>
      <c r="J199" s="271" t="s">
        <v>3838</v>
      </c>
      <c r="K199" s="341" t="s">
        <v>3839</v>
      </c>
      <c r="L199" s="275">
        <v>0.0016203703703703703</v>
      </c>
      <c r="M199" s="342" t="s">
        <v>3840</v>
      </c>
      <c r="N199" s="338" t="s">
        <v>2416</v>
      </c>
      <c r="O199" s="151" t="s">
        <v>237</v>
      </c>
      <c r="P199" s="151" t="s">
        <v>78</v>
      </c>
      <c r="Q199" s="151" t="s">
        <v>79</v>
      </c>
      <c r="R199" s="151"/>
      <c r="S199" s="151" t="s">
        <v>79</v>
      </c>
      <c r="T199" s="151"/>
      <c r="U199" s="151"/>
    </row>
    <row r="200">
      <c r="A200" s="278">
        <v>199.0</v>
      </c>
      <c r="B200" s="269" t="s">
        <v>3783</v>
      </c>
      <c r="C200" s="269" t="s">
        <v>3783</v>
      </c>
      <c r="D200" s="344" t="s">
        <v>3841</v>
      </c>
      <c r="E200" s="340" t="s">
        <v>3785</v>
      </c>
      <c r="F200" s="340" t="s">
        <v>3785</v>
      </c>
      <c r="G200" s="340" t="s">
        <v>3842</v>
      </c>
      <c r="H200" s="271" t="s">
        <v>3843</v>
      </c>
      <c r="I200" s="272" t="s">
        <v>3844</v>
      </c>
      <c r="J200" s="271" t="s">
        <v>3845</v>
      </c>
      <c r="K200" s="341" t="s">
        <v>3846</v>
      </c>
      <c r="L200" s="275">
        <v>0.0036574074074074074</v>
      </c>
      <c r="M200" s="342" t="s">
        <v>3847</v>
      </c>
      <c r="N200" s="338" t="s">
        <v>2416</v>
      </c>
      <c r="O200" s="151" t="s">
        <v>237</v>
      </c>
      <c r="P200" s="151" t="s">
        <v>78</v>
      </c>
      <c r="Q200" s="151" t="s">
        <v>79</v>
      </c>
      <c r="R200" s="151"/>
      <c r="S200" s="151" t="s">
        <v>79</v>
      </c>
      <c r="T200" s="151"/>
      <c r="U200" s="151"/>
    </row>
    <row r="201">
      <c r="A201" s="278">
        <v>200.0</v>
      </c>
      <c r="B201" s="269" t="s">
        <v>3783</v>
      </c>
      <c r="C201" s="269" t="s">
        <v>3783</v>
      </c>
      <c r="D201" s="344" t="s">
        <v>3848</v>
      </c>
      <c r="E201" s="340" t="s">
        <v>3785</v>
      </c>
      <c r="F201" s="340" t="s">
        <v>3785</v>
      </c>
      <c r="G201" s="340" t="s">
        <v>3849</v>
      </c>
      <c r="H201" s="271" t="s">
        <v>3850</v>
      </c>
      <c r="I201" s="272" t="s">
        <v>3851</v>
      </c>
      <c r="J201" s="271" t="s">
        <v>3852</v>
      </c>
      <c r="K201" s="341" t="s">
        <v>3853</v>
      </c>
      <c r="L201" s="275">
        <v>0.002349537037037037</v>
      </c>
      <c r="M201" s="342" t="s">
        <v>3854</v>
      </c>
      <c r="N201" s="338" t="s">
        <v>2416</v>
      </c>
      <c r="O201" s="151" t="s">
        <v>237</v>
      </c>
      <c r="P201" s="151" t="s">
        <v>78</v>
      </c>
      <c r="Q201" s="151" t="s">
        <v>79</v>
      </c>
      <c r="R201" s="151"/>
      <c r="S201" s="151" t="s">
        <v>79</v>
      </c>
      <c r="T201" s="151"/>
      <c r="U201" s="151"/>
    </row>
    <row r="202">
      <c r="A202" s="287">
        <v>201.0</v>
      </c>
      <c r="B202" s="319" t="s">
        <v>3783</v>
      </c>
      <c r="C202" s="319" t="s">
        <v>3783</v>
      </c>
      <c r="D202" s="345" t="s">
        <v>3855</v>
      </c>
      <c r="E202" s="346" t="s">
        <v>3785</v>
      </c>
      <c r="F202" s="346" t="s">
        <v>3785</v>
      </c>
      <c r="G202" s="346" t="s">
        <v>3856</v>
      </c>
      <c r="H202" s="308" t="s">
        <v>3857</v>
      </c>
      <c r="I202" s="272" t="s">
        <v>3858</v>
      </c>
      <c r="J202" s="308" t="s">
        <v>3859</v>
      </c>
      <c r="K202" s="347" t="s">
        <v>3860</v>
      </c>
      <c r="L202" s="348">
        <v>0.001574074074074074</v>
      </c>
      <c r="M202" s="349" t="s">
        <v>3861</v>
      </c>
      <c r="N202" s="350" t="s">
        <v>2416</v>
      </c>
      <c r="O202" s="151" t="s">
        <v>237</v>
      </c>
      <c r="P202" s="151" t="s">
        <v>78</v>
      </c>
      <c r="Q202" s="151" t="s">
        <v>79</v>
      </c>
      <c r="R202" s="151"/>
      <c r="S202" s="151" t="s">
        <v>79</v>
      </c>
      <c r="T202" s="151"/>
      <c r="U202" s="151"/>
    </row>
    <row r="203">
      <c r="A203" s="269">
        <v>202.0</v>
      </c>
      <c r="B203" s="269" t="s">
        <v>3862</v>
      </c>
      <c r="C203" s="269" t="s">
        <v>3863</v>
      </c>
      <c r="D203" s="269" t="s">
        <v>2676</v>
      </c>
      <c r="E203" s="269" t="s">
        <v>3864</v>
      </c>
      <c r="F203" s="269" t="s">
        <v>3865</v>
      </c>
      <c r="G203" s="270" t="s">
        <v>2677</v>
      </c>
      <c r="H203" s="344" t="s">
        <v>3866</v>
      </c>
      <c r="I203" s="272" t="s">
        <v>3867</v>
      </c>
      <c r="J203" s="269" t="s">
        <v>3868</v>
      </c>
      <c r="K203" s="351" t="s">
        <v>3869</v>
      </c>
      <c r="L203" s="352">
        <v>0.0051967592592592595</v>
      </c>
      <c r="M203" s="276" t="s">
        <v>3870</v>
      </c>
      <c r="N203" s="277" t="s">
        <v>2416</v>
      </c>
      <c r="O203" s="151" t="s">
        <v>237</v>
      </c>
      <c r="P203" s="151" t="s">
        <v>78</v>
      </c>
      <c r="Q203" s="151" t="s">
        <v>79</v>
      </c>
      <c r="R203" s="151"/>
      <c r="S203" s="151" t="s">
        <v>79</v>
      </c>
      <c r="T203" s="151"/>
      <c r="U203" s="151" t="s">
        <v>3660</v>
      </c>
    </row>
    <row r="204">
      <c r="A204" s="286">
        <f t="shared" ref="A204:A310" si="2">A203+1</f>
        <v>203</v>
      </c>
      <c r="B204" s="287" t="s">
        <v>3862</v>
      </c>
      <c r="C204" s="287" t="s">
        <v>3863</v>
      </c>
      <c r="D204" s="287" t="s">
        <v>3871</v>
      </c>
      <c r="E204" s="287" t="s">
        <v>3864</v>
      </c>
      <c r="F204" s="287" t="s">
        <v>3865</v>
      </c>
      <c r="G204" s="288" t="s">
        <v>3872</v>
      </c>
      <c r="H204" s="345" t="s">
        <v>3873</v>
      </c>
      <c r="I204" s="272" t="s">
        <v>3874</v>
      </c>
      <c r="J204" s="287" t="s">
        <v>3875</v>
      </c>
      <c r="K204" s="353" t="s">
        <v>3876</v>
      </c>
      <c r="L204" s="354">
        <v>0.0013541666666666667</v>
      </c>
      <c r="M204" s="320" t="s">
        <v>3480</v>
      </c>
      <c r="N204" s="293" t="s">
        <v>2416</v>
      </c>
      <c r="O204" s="151" t="s">
        <v>237</v>
      </c>
      <c r="P204" s="151" t="s">
        <v>78</v>
      </c>
      <c r="Q204" s="151" t="s">
        <v>79</v>
      </c>
      <c r="R204" s="151"/>
      <c r="S204" s="151" t="s">
        <v>79</v>
      </c>
      <c r="T204" s="151"/>
      <c r="U204" s="151"/>
    </row>
    <row r="205">
      <c r="A205" s="294">
        <f t="shared" si="2"/>
        <v>204</v>
      </c>
      <c r="B205" s="269" t="s">
        <v>3877</v>
      </c>
      <c r="C205" s="269" t="s">
        <v>3863</v>
      </c>
      <c r="D205" s="269" t="s">
        <v>3878</v>
      </c>
      <c r="E205" s="269" t="s">
        <v>3879</v>
      </c>
      <c r="F205" s="269" t="s">
        <v>3865</v>
      </c>
      <c r="G205" s="270" t="s">
        <v>3880</v>
      </c>
      <c r="H205" s="343" t="s">
        <v>3881</v>
      </c>
      <c r="I205" s="272" t="s">
        <v>3882</v>
      </c>
      <c r="J205" s="269" t="s">
        <v>3883</v>
      </c>
      <c r="K205" s="355" t="s">
        <v>3884</v>
      </c>
      <c r="L205" s="352">
        <v>0.007199074074074074</v>
      </c>
      <c r="M205" s="321" t="s">
        <v>3885</v>
      </c>
      <c r="N205" s="277" t="s">
        <v>2416</v>
      </c>
      <c r="O205" s="151" t="s">
        <v>237</v>
      </c>
      <c r="P205" s="151" t="s">
        <v>78</v>
      </c>
      <c r="Q205" s="151" t="s">
        <v>79</v>
      </c>
      <c r="R205" s="151"/>
      <c r="S205" s="151" t="s">
        <v>79</v>
      </c>
      <c r="T205" s="151"/>
      <c r="U205" s="151"/>
    </row>
    <row r="206">
      <c r="A206" s="258">
        <f t="shared" si="2"/>
        <v>205</v>
      </c>
      <c r="B206" s="278" t="s">
        <v>3877</v>
      </c>
      <c r="C206" s="278" t="s">
        <v>3863</v>
      </c>
      <c r="D206" s="278" t="s">
        <v>3877</v>
      </c>
      <c r="E206" s="278" t="s">
        <v>3879</v>
      </c>
      <c r="F206" s="278" t="s">
        <v>3865</v>
      </c>
      <c r="G206" s="279" t="s">
        <v>3879</v>
      </c>
      <c r="H206" s="344" t="s">
        <v>3886</v>
      </c>
      <c r="I206" s="272" t="s">
        <v>3887</v>
      </c>
      <c r="J206" s="278" t="s">
        <v>3888</v>
      </c>
      <c r="K206" s="351" t="s">
        <v>3889</v>
      </c>
      <c r="L206" s="352">
        <v>0.0030439814814814813</v>
      </c>
      <c r="M206" s="295" t="s">
        <v>3890</v>
      </c>
      <c r="N206" s="284" t="s">
        <v>2416</v>
      </c>
      <c r="O206" s="151" t="s">
        <v>237</v>
      </c>
      <c r="P206" s="151" t="s">
        <v>78</v>
      </c>
      <c r="Q206" s="151" t="s">
        <v>79</v>
      </c>
      <c r="R206" s="151"/>
      <c r="S206" s="151" t="s">
        <v>79</v>
      </c>
      <c r="T206" s="151"/>
      <c r="U206" s="151"/>
    </row>
    <row r="207">
      <c r="A207" s="258">
        <f t="shared" si="2"/>
        <v>206</v>
      </c>
      <c r="B207" s="278" t="s">
        <v>3877</v>
      </c>
      <c r="C207" s="278" t="s">
        <v>3863</v>
      </c>
      <c r="D207" s="278" t="s">
        <v>3891</v>
      </c>
      <c r="E207" s="278" t="s">
        <v>3879</v>
      </c>
      <c r="F207" s="278" t="s">
        <v>3865</v>
      </c>
      <c r="G207" s="279" t="s">
        <v>3892</v>
      </c>
      <c r="H207" s="344" t="s">
        <v>3893</v>
      </c>
      <c r="I207" s="272" t="s">
        <v>3894</v>
      </c>
      <c r="J207" s="278" t="s">
        <v>3895</v>
      </c>
      <c r="K207" s="351" t="s">
        <v>3896</v>
      </c>
      <c r="L207" s="352">
        <v>0.0035185185185185185</v>
      </c>
      <c r="M207" s="295" t="s">
        <v>3897</v>
      </c>
      <c r="N207" s="284" t="s">
        <v>2416</v>
      </c>
      <c r="O207" s="151" t="s">
        <v>237</v>
      </c>
      <c r="P207" s="151" t="s">
        <v>78</v>
      </c>
      <c r="Q207" s="151" t="s">
        <v>79</v>
      </c>
      <c r="R207" s="151"/>
      <c r="S207" s="151" t="s">
        <v>79</v>
      </c>
      <c r="T207" s="151"/>
      <c r="U207" s="151"/>
    </row>
    <row r="208">
      <c r="A208" s="258">
        <f t="shared" si="2"/>
        <v>207</v>
      </c>
      <c r="B208" s="278" t="s">
        <v>3877</v>
      </c>
      <c r="C208" s="278" t="s">
        <v>3863</v>
      </c>
      <c r="D208" s="278" t="s">
        <v>3898</v>
      </c>
      <c r="E208" s="278" t="s">
        <v>3879</v>
      </c>
      <c r="F208" s="278" t="s">
        <v>3865</v>
      </c>
      <c r="G208" s="279" t="s">
        <v>3899</v>
      </c>
      <c r="H208" s="344" t="s">
        <v>3900</v>
      </c>
      <c r="I208" s="272" t="s">
        <v>3901</v>
      </c>
      <c r="J208" s="278" t="s">
        <v>3902</v>
      </c>
      <c r="K208" s="351" t="s">
        <v>3903</v>
      </c>
      <c r="L208" s="352">
        <v>0.006377314814814815</v>
      </c>
      <c r="M208" s="295" t="s">
        <v>3904</v>
      </c>
      <c r="N208" s="284" t="s">
        <v>2416</v>
      </c>
      <c r="O208" s="151" t="s">
        <v>237</v>
      </c>
      <c r="P208" s="151" t="s">
        <v>78</v>
      </c>
      <c r="Q208" s="151" t="s">
        <v>79</v>
      </c>
      <c r="R208" s="151"/>
      <c r="S208" s="151" t="s">
        <v>79</v>
      </c>
      <c r="T208" s="151"/>
      <c r="U208" s="151"/>
    </row>
    <row r="209">
      <c r="A209" s="286">
        <f t="shared" si="2"/>
        <v>208</v>
      </c>
      <c r="B209" s="287" t="s">
        <v>3877</v>
      </c>
      <c r="C209" s="287" t="s">
        <v>3863</v>
      </c>
      <c r="D209" s="287" t="s">
        <v>3905</v>
      </c>
      <c r="E209" s="287" t="s">
        <v>3879</v>
      </c>
      <c r="F209" s="287" t="s">
        <v>3865</v>
      </c>
      <c r="G209" s="288" t="s">
        <v>3906</v>
      </c>
      <c r="H209" s="345" t="s">
        <v>3907</v>
      </c>
      <c r="I209" s="272" t="s">
        <v>3908</v>
      </c>
      <c r="J209" s="287" t="s">
        <v>3909</v>
      </c>
      <c r="K209" s="353" t="s">
        <v>3910</v>
      </c>
      <c r="L209" s="354">
        <v>0.0038425925925925928</v>
      </c>
      <c r="M209" s="320" t="s">
        <v>3911</v>
      </c>
      <c r="N209" s="293" t="s">
        <v>2416</v>
      </c>
      <c r="O209" s="151" t="s">
        <v>237</v>
      </c>
      <c r="P209" s="151" t="s">
        <v>78</v>
      </c>
      <c r="Q209" s="151" t="s">
        <v>79</v>
      </c>
      <c r="R209" s="151"/>
      <c r="S209" s="151" t="s">
        <v>79</v>
      </c>
      <c r="T209" s="151"/>
      <c r="U209" s="151"/>
    </row>
    <row r="210">
      <c r="A210" s="294">
        <f t="shared" si="2"/>
        <v>209</v>
      </c>
      <c r="B210" s="269" t="s">
        <v>3912</v>
      </c>
      <c r="C210" s="269" t="s">
        <v>3863</v>
      </c>
      <c r="D210" s="269" t="s">
        <v>3913</v>
      </c>
      <c r="E210" s="269" t="s">
        <v>3914</v>
      </c>
      <c r="F210" s="269" t="s">
        <v>3865</v>
      </c>
      <c r="G210" s="270" t="s">
        <v>3915</v>
      </c>
      <c r="H210" s="280" t="s">
        <v>3916</v>
      </c>
      <c r="I210" s="272" t="s">
        <v>3917</v>
      </c>
      <c r="J210" s="269" t="s">
        <v>3918</v>
      </c>
      <c r="K210" s="281" t="s">
        <v>3919</v>
      </c>
      <c r="L210" s="275">
        <v>0.001863425925925926</v>
      </c>
      <c r="M210" s="276" t="s">
        <v>3920</v>
      </c>
      <c r="N210" s="277" t="s">
        <v>2416</v>
      </c>
      <c r="O210" s="151" t="s">
        <v>237</v>
      </c>
      <c r="P210" s="151" t="s">
        <v>78</v>
      </c>
      <c r="Q210" s="151" t="s">
        <v>79</v>
      </c>
      <c r="R210" s="151"/>
      <c r="S210" s="151" t="s">
        <v>79</v>
      </c>
      <c r="T210" s="151"/>
      <c r="U210" s="151"/>
    </row>
    <row r="211">
      <c r="A211" s="258">
        <f t="shared" si="2"/>
        <v>210</v>
      </c>
      <c r="B211" s="278" t="s">
        <v>3912</v>
      </c>
      <c r="C211" s="278" t="s">
        <v>3863</v>
      </c>
      <c r="D211" s="278" t="s">
        <v>3921</v>
      </c>
      <c r="E211" s="278" t="s">
        <v>3914</v>
      </c>
      <c r="F211" s="278" t="s">
        <v>3865</v>
      </c>
      <c r="G211" s="279" t="s">
        <v>3922</v>
      </c>
      <c r="H211" s="344" t="s">
        <v>3923</v>
      </c>
      <c r="I211" s="272" t="s">
        <v>3924</v>
      </c>
      <c r="J211" s="278" t="s">
        <v>3925</v>
      </c>
      <c r="K211" s="274" t="s">
        <v>3926</v>
      </c>
      <c r="L211" s="275">
        <v>0.003298611111111111</v>
      </c>
      <c r="M211" s="295" t="s">
        <v>3927</v>
      </c>
      <c r="N211" s="284" t="s">
        <v>2416</v>
      </c>
      <c r="O211" s="151" t="s">
        <v>237</v>
      </c>
      <c r="P211" s="151" t="s">
        <v>78</v>
      </c>
      <c r="Q211" s="151" t="s">
        <v>79</v>
      </c>
      <c r="R211" s="151"/>
      <c r="S211" s="151" t="s">
        <v>79</v>
      </c>
      <c r="T211" s="151"/>
      <c r="U211" s="151"/>
    </row>
    <row r="212">
      <c r="A212" s="258">
        <f t="shared" si="2"/>
        <v>211</v>
      </c>
      <c r="B212" s="278" t="s">
        <v>3912</v>
      </c>
      <c r="C212" s="278" t="s">
        <v>3863</v>
      </c>
      <c r="D212" s="278" t="s">
        <v>3928</v>
      </c>
      <c r="E212" s="278" t="s">
        <v>3914</v>
      </c>
      <c r="F212" s="278" t="s">
        <v>3865</v>
      </c>
      <c r="G212" s="279" t="s">
        <v>3929</v>
      </c>
      <c r="H212" s="344" t="s">
        <v>3930</v>
      </c>
      <c r="I212" s="272" t="s">
        <v>3931</v>
      </c>
      <c r="J212" s="278" t="s">
        <v>3932</v>
      </c>
      <c r="K212" s="274" t="s">
        <v>3933</v>
      </c>
      <c r="L212" s="275">
        <v>0.003912037037037037</v>
      </c>
      <c r="M212" s="295" t="s">
        <v>3934</v>
      </c>
      <c r="N212" s="284" t="s">
        <v>2416</v>
      </c>
      <c r="O212" s="151" t="s">
        <v>237</v>
      </c>
      <c r="P212" s="151" t="s">
        <v>78</v>
      </c>
      <c r="Q212" s="151" t="s">
        <v>79</v>
      </c>
      <c r="R212" s="151"/>
      <c r="S212" s="151" t="s">
        <v>79</v>
      </c>
      <c r="T212" s="151"/>
      <c r="U212" s="151"/>
    </row>
    <row r="213">
      <c r="A213" s="258">
        <f t="shared" si="2"/>
        <v>212</v>
      </c>
      <c r="B213" s="278" t="s">
        <v>3912</v>
      </c>
      <c r="C213" s="278" t="s">
        <v>3863</v>
      </c>
      <c r="D213" s="278" t="s">
        <v>3935</v>
      </c>
      <c r="E213" s="278" t="s">
        <v>3914</v>
      </c>
      <c r="F213" s="278" t="s">
        <v>3865</v>
      </c>
      <c r="G213" s="279" t="s">
        <v>3936</v>
      </c>
      <c r="H213" s="344" t="s">
        <v>3937</v>
      </c>
      <c r="I213" s="272" t="s">
        <v>3938</v>
      </c>
      <c r="J213" s="278" t="s">
        <v>3939</v>
      </c>
      <c r="K213" s="274" t="s">
        <v>3940</v>
      </c>
      <c r="L213" s="275">
        <v>0.0031134259259259257</v>
      </c>
      <c r="M213" s="295" t="s">
        <v>3941</v>
      </c>
      <c r="N213" s="284" t="s">
        <v>2416</v>
      </c>
      <c r="O213" s="151" t="s">
        <v>237</v>
      </c>
      <c r="P213" s="151" t="s">
        <v>78</v>
      </c>
      <c r="Q213" s="151" t="s">
        <v>79</v>
      </c>
      <c r="R213" s="151"/>
      <c r="S213" s="151" t="s">
        <v>79</v>
      </c>
      <c r="T213" s="151"/>
      <c r="U213" s="151"/>
    </row>
    <row r="214">
      <c r="A214" s="258">
        <f t="shared" si="2"/>
        <v>213</v>
      </c>
      <c r="B214" s="278" t="s">
        <v>3912</v>
      </c>
      <c r="C214" s="278" t="s">
        <v>3863</v>
      </c>
      <c r="D214" s="278" t="s">
        <v>3942</v>
      </c>
      <c r="E214" s="278" t="s">
        <v>3914</v>
      </c>
      <c r="F214" s="278" t="s">
        <v>3865</v>
      </c>
      <c r="G214" s="279" t="s">
        <v>3943</v>
      </c>
      <c r="H214" s="344" t="s">
        <v>3944</v>
      </c>
      <c r="I214" s="272" t="s">
        <v>3945</v>
      </c>
      <c r="J214" s="278" t="s">
        <v>3946</v>
      </c>
      <c r="K214" s="274" t="s">
        <v>3947</v>
      </c>
      <c r="L214" s="275">
        <v>0.007604166666666667</v>
      </c>
      <c r="M214" s="295" t="s">
        <v>3948</v>
      </c>
      <c r="N214" s="284" t="s">
        <v>2416</v>
      </c>
      <c r="O214" s="151" t="s">
        <v>237</v>
      </c>
      <c r="P214" s="151" t="s">
        <v>78</v>
      </c>
      <c r="Q214" s="151" t="s">
        <v>79</v>
      </c>
      <c r="R214" s="151"/>
      <c r="S214" s="151" t="s">
        <v>79</v>
      </c>
      <c r="T214" s="151"/>
      <c r="U214" s="151"/>
    </row>
    <row r="215">
      <c r="A215" s="258">
        <f t="shared" si="2"/>
        <v>214</v>
      </c>
      <c r="B215" s="278" t="s">
        <v>3912</v>
      </c>
      <c r="C215" s="278" t="s">
        <v>3863</v>
      </c>
      <c r="D215" s="278" t="s">
        <v>3949</v>
      </c>
      <c r="E215" s="278" t="s">
        <v>3914</v>
      </c>
      <c r="F215" s="278" t="s">
        <v>3865</v>
      </c>
      <c r="G215" s="279" t="s">
        <v>3950</v>
      </c>
      <c r="H215" s="344" t="s">
        <v>3951</v>
      </c>
      <c r="I215" s="272" t="s">
        <v>3952</v>
      </c>
      <c r="J215" s="278" t="s">
        <v>3953</v>
      </c>
      <c r="K215" s="274" t="s">
        <v>3954</v>
      </c>
      <c r="L215" s="275">
        <v>0.002476851851851852</v>
      </c>
      <c r="M215" s="295" t="s">
        <v>3955</v>
      </c>
      <c r="N215" s="284" t="s">
        <v>2416</v>
      </c>
      <c r="O215" s="151" t="s">
        <v>237</v>
      </c>
      <c r="P215" s="151" t="s">
        <v>78</v>
      </c>
      <c r="Q215" s="151" t="s">
        <v>79</v>
      </c>
      <c r="R215" s="151"/>
      <c r="S215" s="151" t="s">
        <v>79</v>
      </c>
      <c r="T215" s="151"/>
      <c r="U215" s="151"/>
    </row>
    <row r="216">
      <c r="A216" s="258">
        <f t="shared" si="2"/>
        <v>215</v>
      </c>
      <c r="B216" s="278" t="s">
        <v>3912</v>
      </c>
      <c r="C216" s="278" t="s">
        <v>3863</v>
      </c>
      <c r="D216" s="278" t="s">
        <v>3956</v>
      </c>
      <c r="E216" s="278" t="s">
        <v>3914</v>
      </c>
      <c r="F216" s="278" t="s">
        <v>3865</v>
      </c>
      <c r="G216" s="279" t="s">
        <v>3957</v>
      </c>
      <c r="H216" s="344" t="s">
        <v>3958</v>
      </c>
      <c r="I216" s="272" t="s">
        <v>3959</v>
      </c>
      <c r="J216" s="278" t="s">
        <v>3960</v>
      </c>
      <c r="K216" s="274" t="s">
        <v>3961</v>
      </c>
      <c r="L216" s="275">
        <v>0.004039351851851852</v>
      </c>
      <c r="M216" s="283" t="s">
        <v>3962</v>
      </c>
      <c r="N216" s="284" t="s">
        <v>2416</v>
      </c>
      <c r="O216" s="151" t="s">
        <v>237</v>
      </c>
      <c r="P216" s="151" t="s">
        <v>78</v>
      </c>
      <c r="Q216" s="151" t="s">
        <v>79</v>
      </c>
      <c r="R216" s="151"/>
      <c r="S216" s="151" t="s">
        <v>79</v>
      </c>
      <c r="T216" s="151"/>
      <c r="U216" s="151"/>
    </row>
    <row r="217">
      <c r="A217" s="258">
        <f t="shared" si="2"/>
        <v>216</v>
      </c>
      <c r="B217" s="278" t="s">
        <v>3912</v>
      </c>
      <c r="C217" s="278" t="s">
        <v>3863</v>
      </c>
      <c r="D217" s="278" t="s">
        <v>3963</v>
      </c>
      <c r="E217" s="278" t="s">
        <v>3914</v>
      </c>
      <c r="F217" s="278" t="s">
        <v>3865</v>
      </c>
      <c r="G217" s="279" t="s">
        <v>3964</v>
      </c>
      <c r="H217" s="344" t="s">
        <v>3965</v>
      </c>
      <c r="I217" s="272" t="s">
        <v>3966</v>
      </c>
      <c r="J217" s="278" t="s">
        <v>3967</v>
      </c>
      <c r="K217" s="274" t="s">
        <v>3968</v>
      </c>
      <c r="L217" s="275">
        <v>0.0027199074074074074</v>
      </c>
      <c r="M217" s="295" t="s">
        <v>3969</v>
      </c>
      <c r="N217" s="284" t="s">
        <v>2416</v>
      </c>
      <c r="O217" s="151" t="s">
        <v>237</v>
      </c>
      <c r="P217" s="151" t="s">
        <v>78</v>
      </c>
      <c r="Q217" s="151" t="s">
        <v>79</v>
      </c>
      <c r="R217" s="151"/>
      <c r="S217" s="151" t="s">
        <v>79</v>
      </c>
      <c r="T217" s="151"/>
      <c r="U217" s="151"/>
    </row>
    <row r="218">
      <c r="A218" s="258">
        <f t="shared" si="2"/>
        <v>217</v>
      </c>
      <c r="B218" s="278" t="s">
        <v>3912</v>
      </c>
      <c r="C218" s="278" t="s">
        <v>3863</v>
      </c>
      <c r="D218" s="278" t="s">
        <v>3970</v>
      </c>
      <c r="E218" s="278" t="s">
        <v>3914</v>
      </c>
      <c r="F218" s="278" t="s">
        <v>3865</v>
      </c>
      <c r="G218" s="279" t="s">
        <v>3971</v>
      </c>
      <c r="H218" s="344" t="s">
        <v>3972</v>
      </c>
      <c r="I218" s="272" t="s">
        <v>3973</v>
      </c>
      <c r="J218" s="278" t="s">
        <v>3974</v>
      </c>
      <c r="K218" s="274" t="s">
        <v>3975</v>
      </c>
      <c r="L218" s="275">
        <v>0.0036805555555555554</v>
      </c>
      <c r="M218" s="295" t="s">
        <v>3976</v>
      </c>
      <c r="N218" s="284" t="s">
        <v>2416</v>
      </c>
      <c r="O218" s="151" t="s">
        <v>237</v>
      </c>
      <c r="P218" s="151" t="s">
        <v>78</v>
      </c>
      <c r="Q218" s="151" t="s">
        <v>79</v>
      </c>
      <c r="R218" s="151"/>
      <c r="S218" s="151" t="s">
        <v>79</v>
      </c>
      <c r="T218" s="151"/>
      <c r="U218" s="151"/>
    </row>
    <row r="219">
      <c r="A219" s="286">
        <f t="shared" si="2"/>
        <v>218</v>
      </c>
      <c r="B219" s="287" t="s">
        <v>3912</v>
      </c>
      <c r="C219" s="287" t="s">
        <v>3863</v>
      </c>
      <c r="D219" s="287" t="s">
        <v>3977</v>
      </c>
      <c r="E219" s="287" t="s">
        <v>3914</v>
      </c>
      <c r="F219" s="287" t="s">
        <v>3865</v>
      </c>
      <c r="G219" s="288" t="s">
        <v>3978</v>
      </c>
      <c r="H219" s="345" t="s">
        <v>3979</v>
      </c>
      <c r="I219" s="272" t="s">
        <v>3980</v>
      </c>
      <c r="J219" s="287" t="s">
        <v>3981</v>
      </c>
      <c r="K219" s="356" t="s">
        <v>3982</v>
      </c>
      <c r="L219" s="333">
        <v>0.0019097222222222222</v>
      </c>
      <c r="M219" s="320" t="s">
        <v>3983</v>
      </c>
      <c r="N219" s="293" t="s">
        <v>2416</v>
      </c>
      <c r="O219" s="151" t="s">
        <v>237</v>
      </c>
      <c r="P219" s="151" t="s">
        <v>78</v>
      </c>
      <c r="Q219" s="151" t="s">
        <v>79</v>
      </c>
      <c r="R219" s="151"/>
      <c r="S219" s="151" t="s">
        <v>79</v>
      </c>
      <c r="T219" s="151"/>
      <c r="U219" s="151"/>
    </row>
    <row r="220">
      <c r="A220" s="294">
        <f t="shared" si="2"/>
        <v>219</v>
      </c>
      <c r="B220" s="269" t="s">
        <v>3984</v>
      </c>
      <c r="C220" s="269" t="s">
        <v>3985</v>
      </c>
      <c r="D220" s="269" t="s">
        <v>3986</v>
      </c>
      <c r="E220" s="269" t="s">
        <v>3987</v>
      </c>
      <c r="F220" s="269" t="s">
        <v>3988</v>
      </c>
      <c r="G220" s="322" t="s">
        <v>3989</v>
      </c>
      <c r="H220" s="315" t="s">
        <v>3990</v>
      </c>
      <c r="I220" s="272" t="s">
        <v>3991</v>
      </c>
      <c r="J220" s="277" t="s">
        <v>3992</v>
      </c>
      <c r="K220" s="357" t="s">
        <v>3993</v>
      </c>
      <c r="L220" s="301">
        <v>0.003738425925925926</v>
      </c>
      <c r="M220" s="276" t="s">
        <v>3994</v>
      </c>
      <c r="N220" s="277" t="s">
        <v>2416</v>
      </c>
      <c r="O220" s="151" t="s">
        <v>237</v>
      </c>
      <c r="P220" s="151" t="s">
        <v>78</v>
      </c>
      <c r="Q220" s="151" t="s">
        <v>79</v>
      </c>
      <c r="R220" s="151"/>
      <c r="S220" s="151" t="s">
        <v>79</v>
      </c>
      <c r="T220" s="151"/>
      <c r="U220" s="151" t="s">
        <v>2417</v>
      </c>
    </row>
    <row r="221">
      <c r="A221" s="286">
        <f t="shared" si="2"/>
        <v>220</v>
      </c>
      <c r="B221" s="287" t="s">
        <v>3984</v>
      </c>
      <c r="C221" s="287" t="s">
        <v>3985</v>
      </c>
      <c r="D221" s="287" t="s">
        <v>3995</v>
      </c>
      <c r="E221" s="287" t="s">
        <v>3987</v>
      </c>
      <c r="F221" s="287" t="s">
        <v>3988</v>
      </c>
      <c r="G221" s="324" t="s">
        <v>3996</v>
      </c>
      <c r="H221" s="345" t="s">
        <v>3997</v>
      </c>
      <c r="I221" s="272" t="s">
        <v>3998</v>
      </c>
      <c r="J221" s="293" t="s">
        <v>3999</v>
      </c>
      <c r="K221" s="356" t="s">
        <v>4000</v>
      </c>
      <c r="L221" s="306">
        <v>0.0015162037037037036</v>
      </c>
      <c r="M221" s="320" t="s">
        <v>4001</v>
      </c>
      <c r="N221" s="293" t="s">
        <v>2416</v>
      </c>
      <c r="O221" s="151" t="s">
        <v>237</v>
      </c>
      <c r="P221" s="151" t="s">
        <v>78</v>
      </c>
      <c r="Q221" s="151" t="s">
        <v>79</v>
      </c>
      <c r="R221" s="151"/>
      <c r="S221" s="151" t="s">
        <v>79</v>
      </c>
      <c r="T221" s="151"/>
      <c r="U221" s="151"/>
    </row>
    <row r="222">
      <c r="A222" s="294">
        <f t="shared" si="2"/>
        <v>221</v>
      </c>
      <c r="B222" s="269" t="s">
        <v>4002</v>
      </c>
      <c r="C222" s="269" t="s">
        <v>3985</v>
      </c>
      <c r="D222" s="269" t="s">
        <v>4003</v>
      </c>
      <c r="E222" s="269" t="s">
        <v>4004</v>
      </c>
      <c r="F222" s="269" t="s">
        <v>3988</v>
      </c>
      <c r="G222" s="270" t="s">
        <v>4005</v>
      </c>
      <c r="H222" s="343" t="s">
        <v>4006</v>
      </c>
      <c r="I222" s="272" t="s">
        <v>4007</v>
      </c>
      <c r="J222" s="269" t="s">
        <v>4008</v>
      </c>
      <c r="K222" s="281" t="s">
        <v>4009</v>
      </c>
      <c r="L222" s="275">
        <v>0.003425925925925926</v>
      </c>
      <c r="M222" s="321" t="s">
        <v>4010</v>
      </c>
      <c r="N222" s="277" t="s">
        <v>2416</v>
      </c>
      <c r="O222" s="151" t="s">
        <v>237</v>
      </c>
      <c r="P222" s="151" t="s">
        <v>78</v>
      </c>
      <c r="Q222" s="151" t="s">
        <v>79</v>
      </c>
      <c r="R222" s="151"/>
      <c r="S222" s="151" t="s">
        <v>79</v>
      </c>
      <c r="T222" s="151"/>
      <c r="U222" s="151"/>
    </row>
    <row r="223">
      <c r="A223" s="286">
        <f t="shared" si="2"/>
        <v>222</v>
      </c>
      <c r="B223" s="287" t="s">
        <v>4002</v>
      </c>
      <c r="C223" s="287" t="s">
        <v>3985</v>
      </c>
      <c r="D223" s="287" t="s">
        <v>4011</v>
      </c>
      <c r="E223" s="287" t="s">
        <v>4004</v>
      </c>
      <c r="F223" s="287" t="s">
        <v>3988</v>
      </c>
      <c r="G223" s="288" t="s">
        <v>4012</v>
      </c>
      <c r="H223" s="345" t="s">
        <v>4013</v>
      </c>
      <c r="I223" s="272" t="s">
        <v>4014</v>
      </c>
      <c r="J223" s="287" t="s">
        <v>4015</v>
      </c>
      <c r="K223" s="356" t="s">
        <v>4016</v>
      </c>
      <c r="L223" s="333">
        <v>0.0027546296296296294</v>
      </c>
      <c r="M223" s="292" t="s">
        <v>4017</v>
      </c>
      <c r="N223" s="293" t="s">
        <v>2416</v>
      </c>
      <c r="O223" s="151" t="s">
        <v>237</v>
      </c>
      <c r="P223" s="151" t="s">
        <v>78</v>
      </c>
      <c r="Q223" s="151" t="s">
        <v>79</v>
      </c>
      <c r="R223" s="151"/>
      <c r="S223" s="151" t="s">
        <v>79</v>
      </c>
      <c r="T223" s="151"/>
      <c r="U223" s="151"/>
    </row>
    <row r="224">
      <c r="A224" s="294">
        <f t="shared" si="2"/>
        <v>223</v>
      </c>
      <c r="B224" s="269" t="s">
        <v>4018</v>
      </c>
      <c r="C224" s="269" t="s">
        <v>3985</v>
      </c>
      <c r="D224" s="269" t="s">
        <v>4019</v>
      </c>
      <c r="E224" s="269" t="s">
        <v>4020</v>
      </c>
      <c r="F224" s="269" t="s">
        <v>3988</v>
      </c>
      <c r="G224" s="270" t="s">
        <v>4021</v>
      </c>
      <c r="H224" s="343" t="s">
        <v>4022</v>
      </c>
      <c r="I224" s="272" t="s">
        <v>4023</v>
      </c>
      <c r="J224" s="269" t="s">
        <v>4024</v>
      </c>
      <c r="K224" s="281" t="s">
        <v>4025</v>
      </c>
      <c r="L224" s="275">
        <v>0.003414351851851852</v>
      </c>
      <c r="M224" s="276" t="s">
        <v>4026</v>
      </c>
      <c r="N224" s="277" t="s">
        <v>2416</v>
      </c>
      <c r="O224" s="151" t="s">
        <v>237</v>
      </c>
      <c r="P224" s="151" t="s">
        <v>78</v>
      </c>
      <c r="Q224" s="151" t="s">
        <v>79</v>
      </c>
      <c r="R224" s="151"/>
      <c r="S224" s="151" t="s">
        <v>79</v>
      </c>
      <c r="T224" s="151"/>
      <c r="U224" s="151" t="s">
        <v>3660</v>
      </c>
    </row>
    <row r="225">
      <c r="A225" s="286">
        <f t="shared" si="2"/>
        <v>224</v>
      </c>
      <c r="B225" s="287" t="s">
        <v>4018</v>
      </c>
      <c r="C225" s="287" t="s">
        <v>3985</v>
      </c>
      <c r="D225" s="287" t="s">
        <v>4027</v>
      </c>
      <c r="E225" s="287" t="s">
        <v>4020</v>
      </c>
      <c r="F225" s="287" t="s">
        <v>3988</v>
      </c>
      <c r="G225" s="288" t="s">
        <v>4028</v>
      </c>
      <c r="H225" s="345" t="s">
        <v>4029</v>
      </c>
      <c r="I225" s="272" t="s">
        <v>4030</v>
      </c>
      <c r="J225" s="287" t="s">
        <v>4031</v>
      </c>
      <c r="K225" s="356" t="s">
        <v>4032</v>
      </c>
      <c r="L225" s="333">
        <v>0.001979166666666667</v>
      </c>
      <c r="M225" s="320" t="s">
        <v>4033</v>
      </c>
      <c r="N225" s="293" t="s">
        <v>2416</v>
      </c>
      <c r="O225" s="151" t="s">
        <v>237</v>
      </c>
      <c r="P225" s="151" t="s">
        <v>78</v>
      </c>
      <c r="Q225" s="151" t="s">
        <v>79</v>
      </c>
      <c r="R225" s="151"/>
      <c r="S225" s="151" t="s">
        <v>79</v>
      </c>
      <c r="T225" s="151"/>
      <c r="U225" s="151" t="s">
        <v>3660</v>
      </c>
    </row>
    <row r="226">
      <c r="A226" s="294">
        <f t="shared" si="2"/>
        <v>225</v>
      </c>
      <c r="B226" s="269" t="s">
        <v>4034</v>
      </c>
      <c r="C226" s="269" t="s">
        <v>3985</v>
      </c>
      <c r="D226" s="269" t="s">
        <v>4035</v>
      </c>
      <c r="E226" s="269" t="s">
        <v>4036</v>
      </c>
      <c r="F226" s="269" t="s">
        <v>3988</v>
      </c>
      <c r="G226" s="270" t="s">
        <v>4037</v>
      </c>
      <c r="H226" s="343" t="s">
        <v>4038</v>
      </c>
      <c r="I226" s="272" t="s">
        <v>4039</v>
      </c>
      <c r="J226" s="358" t="s">
        <v>4040</v>
      </c>
      <c r="K226" s="281" t="s">
        <v>4041</v>
      </c>
      <c r="L226" s="301">
        <v>0.009409722222222222</v>
      </c>
      <c r="M226" s="321" t="s">
        <v>4042</v>
      </c>
      <c r="N226" s="277" t="s">
        <v>2416</v>
      </c>
      <c r="O226" s="151" t="s">
        <v>237</v>
      </c>
      <c r="P226" s="151" t="s">
        <v>78</v>
      </c>
      <c r="Q226" s="151" t="s">
        <v>79</v>
      </c>
      <c r="R226" s="151"/>
      <c r="S226" s="151" t="s">
        <v>79</v>
      </c>
      <c r="T226" s="151"/>
      <c r="U226" s="151"/>
    </row>
    <row r="227">
      <c r="A227" s="258">
        <f t="shared" si="2"/>
        <v>226</v>
      </c>
      <c r="B227" s="278" t="s">
        <v>4034</v>
      </c>
      <c r="C227" s="278" t="s">
        <v>3985</v>
      </c>
      <c r="D227" s="278" t="s">
        <v>4043</v>
      </c>
      <c r="E227" s="278" t="s">
        <v>4036</v>
      </c>
      <c r="F227" s="278" t="s">
        <v>3988</v>
      </c>
      <c r="G227" s="279" t="s">
        <v>4044</v>
      </c>
      <c r="H227" s="344" t="s">
        <v>4045</v>
      </c>
      <c r="I227" s="272" t="s">
        <v>4046</v>
      </c>
      <c r="J227" s="318" t="s">
        <v>4047</v>
      </c>
      <c r="K227" s="274" t="s">
        <v>4048</v>
      </c>
      <c r="L227" s="301">
        <v>0.005509259259259259</v>
      </c>
      <c r="M227" s="295" t="s">
        <v>4049</v>
      </c>
      <c r="N227" s="284" t="s">
        <v>2416</v>
      </c>
      <c r="O227" s="151" t="s">
        <v>237</v>
      </c>
      <c r="P227" s="151" t="s">
        <v>78</v>
      </c>
      <c r="Q227" s="151" t="s">
        <v>79</v>
      </c>
      <c r="R227" s="151"/>
      <c r="S227" s="151" t="s">
        <v>79</v>
      </c>
      <c r="T227" s="151"/>
      <c r="U227" s="151"/>
    </row>
    <row r="228">
      <c r="A228" s="258">
        <f t="shared" si="2"/>
        <v>227</v>
      </c>
      <c r="B228" s="278" t="s">
        <v>4034</v>
      </c>
      <c r="C228" s="278" t="s">
        <v>3985</v>
      </c>
      <c r="D228" s="278" t="s">
        <v>4050</v>
      </c>
      <c r="E228" s="278" t="s">
        <v>4036</v>
      </c>
      <c r="F228" s="278" t="s">
        <v>3988</v>
      </c>
      <c r="G228" s="279" t="s">
        <v>4051</v>
      </c>
      <c r="H228" s="344" t="s">
        <v>4052</v>
      </c>
      <c r="I228" s="272" t="s">
        <v>4053</v>
      </c>
      <c r="J228" s="318" t="s">
        <v>4054</v>
      </c>
      <c r="K228" s="274" t="s">
        <v>4055</v>
      </c>
      <c r="L228" s="301">
        <v>0.003935185185185185</v>
      </c>
      <c r="M228" s="295" t="s">
        <v>4056</v>
      </c>
      <c r="N228" s="284" t="s">
        <v>2416</v>
      </c>
      <c r="O228" s="151" t="s">
        <v>237</v>
      </c>
      <c r="P228" s="151" t="s">
        <v>78</v>
      </c>
      <c r="Q228" s="151" t="s">
        <v>79</v>
      </c>
      <c r="R228" s="151"/>
      <c r="S228" s="151" t="s">
        <v>79</v>
      </c>
      <c r="T228" s="151"/>
      <c r="U228" s="151"/>
    </row>
    <row r="229">
      <c r="A229" s="286">
        <f t="shared" si="2"/>
        <v>228</v>
      </c>
      <c r="B229" s="287" t="s">
        <v>4034</v>
      </c>
      <c r="C229" s="287" t="s">
        <v>3985</v>
      </c>
      <c r="D229" s="287" t="s">
        <v>4057</v>
      </c>
      <c r="E229" s="287" t="s">
        <v>4036</v>
      </c>
      <c r="F229" s="287" t="s">
        <v>3988</v>
      </c>
      <c r="G229" s="288" t="s">
        <v>4058</v>
      </c>
      <c r="H229" s="345" t="s">
        <v>4059</v>
      </c>
      <c r="I229" s="272" t="s">
        <v>4060</v>
      </c>
      <c r="J229" s="359" t="s">
        <v>4061</v>
      </c>
      <c r="K229" s="360" t="s">
        <v>4062</v>
      </c>
      <c r="L229" s="361">
        <v>0.0035069444444444445</v>
      </c>
      <c r="M229" s="320" t="s">
        <v>4063</v>
      </c>
      <c r="N229" s="293" t="s">
        <v>2416</v>
      </c>
      <c r="O229" s="151" t="s">
        <v>237</v>
      </c>
      <c r="P229" s="151" t="s">
        <v>78</v>
      </c>
      <c r="Q229" s="151" t="s">
        <v>79</v>
      </c>
      <c r="R229" s="151"/>
      <c r="S229" s="151" t="s">
        <v>79</v>
      </c>
      <c r="T229" s="151"/>
      <c r="U229" s="151"/>
    </row>
    <row r="230">
      <c r="A230" s="294">
        <f t="shared" si="2"/>
        <v>229</v>
      </c>
      <c r="B230" s="269" t="s">
        <v>4064</v>
      </c>
      <c r="C230" s="269" t="s">
        <v>3985</v>
      </c>
      <c r="D230" s="269" t="s">
        <v>4065</v>
      </c>
      <c r="E230" s="269" t="s">
        <v>4066</v>
      </c>
      <c r="F230" s="269" t="s">
        <v>3988</v>
      </c>
      <c r="G230" s="270" t="s">
        <v>4067</v>
      </c>
      <c r="H230" s="343" t="s">
        <v>4068</v>
      </c>
      <c r="I230" s="272" t="s">
        <v>4069</v>
      </c>
      <c r="J230" s="269" t="s">
        <v>4070</v>
      </c>
      <c r="K230" s="281" t="s">
        <v>4071</v>
      </c>
      <c r="L230" s="275">
        <v>0.0044907407407407405</v>
      </c>
      <c r="M230" s="321" t="s">
        <v>4072</v>
      </c>
      <c r="N230" s="277" t="s">
        <v>2416</v>
      </c>
      <c r="O230" s="151" t="s">
        <v>237</v>
      </c>
      <c r="P230" s="151" t="s">
        <v>78</v>
      </c>
      <c r="Q230" s="151" t="s">
        <v>79</v>
      </c>
      <c r="R230" s="151"/>
      <c r="S230" s="151" t="s">
        <v>79</v>
      </c>
      <c r="T230" s="151"/>
      <c r="U230" s="151"/>
    </row>
    <row r="231">
      <c r="A231" s="258">
        <f t="shared" si="2"/>
        <v>230</v>
      </c>
      <c r="B231" s="278" t="s">
        <v>4064</v>
      </c>
      <c r="C231" s="278" t="s">
        <v>3985</v>
      </c>
      <c r="D231" s="278" t="s">
        <v>4073</v>
      </c>
      <c r="E231" s="278" t="s">
        <v>4066</v>
      </c>
      <c r="F231" s="278" t="s">
        <v>3988</v>
      </c>
      <c r="G231" s="279" t="s">
        <v>4074</v>
      </c>
      <c r="H231" s="344" t="s">
        <v>4075</v>
      </c>
      <c r="I231" s="272" t="s">
        <v>4076</v>
      </c>
      <c r="J231" s="278" t="s">
        <v>4077</v>
      </c>
      <c r="K231" s="274" t="s">
        <v>4078</v>
      </c>
      <c r="L231" s="275">
        <v>0.004027777777777778</v>
      </c>
      <c r="M231" s="295" t="s">
        <v>4079</v>
      </c>
      <c r="N231" s="284" t="s">
        <v>2416</v>
      </c>
      <c r="O231" s="151" t="s">
        <v>237</v>
      </c>
      <c r="P231" s="151" t="s">
        <v>78</v>
      </c>
      <c r="Q231" s="151" t="s">
        <v>79</v>
      </c>
      <c r="R231" s="151"/>
      <c r="S231" s="151" t="s">
        <v>79</v>
      </c>
      <c r="T231" s="151"/>
      <c r="U231" s="151"/>
    </row>
    <row r="232">
      <c r="A232" s="258">
        <f t="shared" si="2"/>
        <v>231</v>
      </c>
      <c r="B232" s="278" t="s">
        <v>4064</v>
      </c>
      <c r="C232" s="278" t="s">
        <v>3985</v>
      </c>
      <c r="D232" s="278" t="s">
        <v>4080</v>
      </c>
      <c r="E232" s="278" t="s">
        <v>4066</v>
      </c>
      <c r="F232" s="278" t="s">
        <v>3988</v>
      </c>
      <c r="G232" s="279" t="s">
        <v>4081</v>
      </c>
      <c r="H232" s="344" t="s">
        <v>4082</v>
      </c>
      <c r="I232" s="272" t="s">
        <v>4083</v>
      </c>
      <c r="J232" s="278" t="s">
        <v>4084</v>
      </c>
      <c r="K232" s="274" t="s">
        <v>4085</v>
      </c>
      <c r="L232" s="275">
        <v>0.0020486111111111113</v>
      </c>
      <c r="M232" s="283" t="s">
        <v>4086</v>
      </c>
      <c r="N232" s="284" t="s">
        <v>2416</v>
      </c>
      <c r="O232" s="151" t="s">
        <v>237</v>
      </c>
      <c r="P232" s="151" t="s">
        <v>78</v>
      </c>
      <c r="Q232" s="151" t="s">
        <v>79</v>
      </c>
      <c r="R232" s="151"/>
      <c r="S232" s="151" t="s">
        <v>79</v>
      </c>
      <c r="T232" s="151"/>
      <c r="U232" s="151"/>
    </row>
    <row r="233">
      <c r="A233" s="258">
        <f t="shared" si="2"/>
        <v>232</v>
      </c>
      <c r="B233" s="278" t="s">
        <v>4064</v>
      </c>
      <c r="C233" s="278" t="s">
        <v>3985</v>
      </c>
      <c r="D233" s="278" t="s">
        <v>4087</v>
      </c>
      <c r="E233" s="278" t="s">
        <v>4066</v>
      </c>
      <c r="F233" s="278" t="s">
        <v>3988</v>
      </c>
      <c r="G233" s="279" t="s">
        <v>4088</v>
      </c>
      <c r="H233" s="344" t="s">
        <v>4089</v>
      </c>
      <c r="I233" s="272" t="s">
        <v>4090</v>
      </c>
      <c r="J233" s="278" t="s">
        <v>4091</v>
      </c>
      <c r="K233" s="274" t="s">
        <v>4092</v>
      </c>
      <c r="L233" s="275">
        <v>0.0019097222222222222</v>
      </c>
      <c r="M233" s="283" t="s">
        <v>4093</v>
      </c>
      <c r="N233" s="284" t="s">
        <v>2416</v>
      </c>
      <c r="O233" s="151" t="s">
        <v>237</v>
      </c>
      <c r="P233" s="151" t="s">
        <v>78</v>
      </c>
      <c r="Q233" s="151" t="s">
        <v>79</v>
      </c>
      <c r="R233" s="151"/>
      <c r="S233" s="151" t="s">
        <v>79</v>
      </c>
      <c r="T233" s="151"/>
      <c r="U233" s="151" t="s">
        <v>3660</v>
      </c>
    </row>
    <row r="234">
      <c r="A234" s="286">
        <f t="shared" si="2"/>
        <v>233</v>
      </c>
      <c r="B234" s="287" t="s">
        <v>4064</v>
      </c>
      <c r="C234" s="287" t="s">
        <v>3985</v>
      </c>
      <c r="D234" s="287" t="s">
        <v>4094</v>
      </c>
      <c r="E234" s="287" t="s">
        <v>4066</v>
      </c>
      <c r="F234" s="287" t="s">
        <v>3988</v>
      </c>
      <c r="G234" s="288" t="s">
        <v>4095</v>
      </c>
      <c r="H234" s="345" t="s">
        <v>4096</v>
      </c>
      <c r="I234" s="272" t="s">
        <v>4097</v>
      </c>
      <c r="J234" s="287" t="s">
        <v>4098</v>
      </c>
      <c r="K234" s="356" t="s">
        <v>4099</v>
      </c>
      <c r="L234" s="333">
        <v>0.004108796296296296</v>
      </c>
      <c r="M234" s="292" t="s">
        <v>4100</v>
      </c>
      <c r="N234" s="293" t="s">
        <v>2416</v>
      </c>
      <c r="O234" s="151" t="s">
        <v>237</v>
      </c>
      <c r="P234" s="151" t="s">
        <v>78</v>
      </c>
      <c r="Q234" s="151" t="s">
        <v>79</v>
      </c>
      <c r="R234" s="151"/>
      <c r="S234" s="151" t="s">
        <v>79</v>
      </c>
      <c r="T234" s="151"/>
      <c r="U234" s="151" t="s">
        <v>3660</v>
      </c>
    </row>
    <row r="235">
      <c r="A235" s="294">
        <f t="shared" si="2"/>
        <v>234</v>
      </c>
      <c r="B235" s="269" t="s">
        <v>4101</v>
      </c>
      <c r="C235" s="269" t="s">
        <v>4102</v>
      </c>
      <c r="D235" s="269" t="s">
        <v>4103</v>
      </c>
      <c r="E235" s="269" t="s">
        <v>4104</v>
      </c>
      <c r="F235" s="269" t="s">
        <v>4105</v>
      </c>
      <c r="G235" s="270" t="s">
        <v>4106</v>
      </c>
      <c r="H235" s="328" t="s">
        <v>4107</v>
      </c>
      <c r="I235" s="272" t="s">
        <v>4108</v>
      </c>
      <c r="J235" s="362" t="s">
        <v>4109</v>
      </c>
      <c r="K235" s="357" t="s">
        <v>4110</v>
      </c>
      <c r="L235" s="275">
        <v>0.003425925925925926</v>
      </c>
      <c r="M235" s="321" t="s">
        <v>4111</v>
      </c>
      <c r="N235" s="277" t="s">
        <v>2416</v>
      </c>
      <c r="O235" s="151" t="s">
        <v>77</v>
      </c>
      <c r="P235" s="151" t="s">
        <v>78</v>
      </c>
      <c r="Q235" s="151" t="s">
        <v>79</v>
      </c>
      <c r="R235" s="151"/>
      <c r="S235" s="151" t="s">
        <v>79</v>
      </c>
      <c r="T235" s="151"/>
      <c r="U235" s="151" t="s">
        <v>4112</v>
      </c>
    </row>
    <row r="236">
      <c r="A236" s="258">
        <f t="shared" si="2"/>
        <v>235</v>
      </c>
      <c r="B236" s="278" t="s">
        <v>4101</v>
      </c>
      <c r="C236" s="278" t="s">
        <v>4102</v>
      </c>
      <c r="D236" s="278" t="s">
        <v>4113</v>
      </c>
      <c r="E236" s="278" t="s">
        <v>4104</v>
      </c>
      <c r="F236" s="278" t="s">
        <v>4105</v>
      </c>
      <c r="G236" s="279" t="s">
        <v>4114</v>
      </c>
      <c r="H236" s="344" t="s">
        <v>4115</v>
      </c>
      <c r="I236" s="272" t="s">
        <v>4116</v>
      </c>
      <c r="J236" s="363" t="s">
        <v>4117</v>
      </c>
      <c r="K236" s="274" t="s">
        <v>4118</v>
      </c>
      <c r="L236" s="275">
        <v>0.0012152777777777778</v>
      </c>
      <c r="M236" s="295" t="s">
        <v>4119</v>
      </c>
      <c r="N236" s="284" t="s">
        <v>2416</v>
      </c>
      <c r="O236" s="151" t="s">
        <v>77</v>
      </c>
      <c r="P236" s="151" t="s">
        <v>78</v>
      </c>
      <c r="Q236" s="151" t="s">
        <v>79</v>
      </c>
      <c r="R236" s="151"/>
      <c r="S236" s="151" t="s">
        <v>79</v>
      </c>
      <c r="T236" s="151"/>
      <c r="U236" s="151"/>
    </row>
    <row r="237">
      <c r="A237" s="258">
        <f t="shared" si="2"/>
        <v>236</v>
      </c>
      <c r="B237" s="278" t="s">
        <v>4101</v>
      </c>
      <c r="C237" s="278" t="s">
        <v>4102</v>
      </c>
      <c r="D237" s="278" t="s">
        <v>4120</v>
      </c>
      <c r="E237" s="278" t="s">
        <v>4104</v>
      </c>
      <c r="F237" s="278" t="s">
        <v>4105</v>
      </c>
      <c r="G237" s="279" t="s">
        <v>4121</v>
      </c>
      <c r="H237" s="344" t="s">
        <v>4122</v>
      </c>
      <c r="I237" s="272" t="s">
        <v>4123</v>
      </c>
      <c r="J237" s="363" t="s">
        <v>4124</v>
      </c>
      <c r="K237" s="274" t="s">
        <v>4125</v>
      </c>
      <c r="L237" s="275">
        <v>0.003726851851851852</v>
      </c>
      <c r="M237" s="295" t="s">
        <v>4126</v>
      </c>
      <c r="N237" s="284" t="s">
        <v>2416</v>
      </c>
      <c r="O237" s="151" t="s">
        <v>77</v>
      </c>
      <c r="P237" s="151" t="s">
        <v>78</v>
      </c>
      <c r="Q237" s="151" t="s">
        <v>79</v>
      </c>
      <c r="R237" s="151"/>
      <c r="S237" s="151" t="s">
        <v>79</v>
      </c>
      <c r="T237" s="151"/>
      <c r="U237" s="151"/>
    </row>
    <row r="238">
      <c r="A238" s="258">
        <f t="shared" si="2"/>
        <v>237</v>
      </c>
      <c r="B238" s="278" t="s">
        <v>4101</v>
      </c>
      <c r="C238" s="278" t="s">
        <v>4102</v>
      </c>
      <c r="D238" s="278" t="s">
        <v>4127</v>
      </c>
      <c r="E238" s="278" t="s">
        <v>4104</v>
      </c>
      <c r="F238" s="278" t="s">
        <v>4105</v>
      </c>
      <c r="G238" s="279" t="s">
        <v>4128</v>
      </c>
      <c r="H238" s="344" t="s">
        <v>4129</v>
      </c>
      <c r="I238" s="272" t="s">
        <v>4130</v>
      </c>
      <c r="J238" s="363" t="s">
        <v>4131</v>
      </c>
      <c r="K238" s="274" t="s">
        <v>4132</v>
      </c>
      <c r="L238" s="275">
        <v>0.0015393518518518519</v>
      </c>
      <c r="M238" s="295" t="s">
        <v>4133</v>
      </c>
      <c r="N238" s="284" t="s">
        <v>2416</v>
      </c>
      <c r="O238" s="151" t="s">
        <v>77</v>
      </c>
      <c r="P238" s="154" t="s">
        <v>78</v>
      </c>
      <c r="Q238" s="151" t="s">
        <v>79</v>
      </c>
      <c r="R238" s="154"/>
      <c r="S238" s="151" t="s">
        <v>79</v>
      </c>
      <c r="T238" s="154"/>
      <c r="U238" s="154"/>
    </row>
    <row r="239">
      <c r="A239" s="286">
        <f t="shared" si="2"/>
        <v>238</v>
      </c>
      <c r="B239" s="287" t="s">
        <v>4101</v>
      </c>
      <c r="C239" s="287" t="s">
        <v>4102</v>
      </c>
      <c r="D239" s="287" t="s">
        <v>4134</v>
      </c>
      <c r="E239" s="287" t="s">
        <v>4104</v>
      </c>
      <c r="F239" s="287" t="s">
        <v>4105</v>
      </c>
      <c r="G239" s="288" t="s">
        <v>4135</v>
      </c>
      <c r="H239" s="345" t="s">
        <v>4136</v>
      </c>
      <c r="I239" s="272" t="s">
        <v>4137</v>
      </c>
      <c r="J239" s="364" t="s">
        <v>4138</v>
      </c>
      <c r="K239" s="356" t="s">
        <v>4139</v>
      </c>
      <c r="L239" s="333">
        <v>0.0021064814814814813</v>
      </c>
      <c r="M239" s="320" t="s">
        <v>4140</v>
      </c>
      <c r="N239" s="293" t="s">
        <v>2416</v>
      </c>
      <c r="O239" s="151" t="s">
        <v>77</v>
      </c>
      <c r="P239" s="151" t="s">
        <v>78</v>
      </c>
      <c r="Q239" s="151" t="s">
        <v>79</v>
      </c>
      <c r="R239" s="151"/>
      <c r="S239" s="151" t="s">
        <v>79</v>
      </c>
      <c r="T239" s="151"/>
      <c r="U239" s="151" t="s">
        <v>4141</v>
      </c>
    </row>
    <row r="240">
      <c r="A240" s="294">
        <f t="shared" si="2"/>
        <v>239</v>
      </c>
      <c r="B240" s="269" t="s">
        <v>4142</v>
      </c>
      <c r="C240" s="269" t="s">
        <v>4102</v>
      </c>
      <c r="D240" s="269" t="s">
        <v>4143</v>
      </c>
      <c r="E240" s="269" t="s">
        <v>4144</v>
      </c>
      <c r="F240" s="269" t="s">
        <v>4105</v>
      </c>
      <c r="G240" s="270" t="s">
        <v>4145</v>
      </c>
      <c r="H240" s="343" t="s">
        <v>4146</v>
      </c>
      <c r="I240" s="272" t="s">
        <v>4147</v>
      </c>
      <c r="J240" s="362" t="s">
        <v>4148</v>
      </c>
      <c r="K240" s="281" t="s">
        <v>4149</v>
      </c>
      <c r="L240" s="275">
        <v>0.005509259259259259</v>
      </c>
      <c r="M240" s="276" t="s">
        <v>4150</v>
      </c>
      <c r="N240" s="277" t="s">
        <v>2416</v>
      </c>
      <c r="O240" s="151" t="s">
        <v>77</v>
      </c>
      <c r="P240" s="151" t="s">
        <v>78</v>
      </c>
      <c r="Q240" s="151" t="s">
        <v>79</v>
      </c>
      <c r="R240" s="151"/>
      <c r="S240" s="151" t="s">
        <v>79</v>
      </c>
      <c r="T240" s="151"/>
      <c r="U240" s="151"/>
    </row>
    <row r="241">
      <c r="A241" s="258">
        <f t="shared" si="2"/>
        <v>240</v>
      </c>
      <c r="B241" s="278" t="s">
        <v>4142</v>
      </c>
      <c r="C241" s="278" t="s">
        <v>4102</v>
      </c>
      <c r="D241" s="278" t="s">
        <v>4151</v>
      </c>
      <c r="E241" s="278" t="s">
        <v>4144</v>
      </c>
      <c r="F241" s="278" t="s">
        <v>4105</v>
      </c>
      <c r="G241" s="279" t="s">
        <v>4152</v>
      </c>
      <c r="H241" s="344" t="s">
        <v>4153</v>
      </c>
      <c r="I241" s="272" t="s">
        <v>4154</v>
      </c>
      <c r="J241" s="363" t="s">
        <v>4155</v>
      </c>
      <c r="K241" s="274" t="s">
        <v>4156</v>
      </c>
      <c r="L241" s="275">
        <v>0.0024074074074074076</v>
      </c>
      <c r="M241" s="283" t="s">
        <v>4157</v>
      </c>
      <c r="N241" s="284" t="s">
        <v>2416</v>
      </c>
      <c r="O241" s="151" t="s">
        <v>77</v>
      </c>
      <c r="P241" s="151" t="s">
        <v>78</v>
      </c>
      <c r="Q241" s="151" t="s">
        <v>79</v>
      </c>
      <c r="R241" s="151"/>
      <c r="S241" s="151" t="s">
        <v>79</v>
      </c>
      <c r="T241" s="151"/>
      <c r="U241" s="151" t="s">
        <v>4158</v>
      </c>
    </row>
    <row r="242">
      <c r="A242" s="258">
        <f t="shared" si="2"/>
        <v>241</v>
      </c>
      <c r="B242" s="278" t="s">
        <v>4142</v>
      </c>
      <c r="C242" s="278" t="s">
        <v>4102</v>
      </c>
      <c r="D242" s="278" t="s">
        <v>4159</v>
      </c>
      <c r="E242" s="278" t="s">
        <v>4144</v>
      </c>
      <c r="F242" s="278" t="s">
        <v>4105</v>
      </c>
      <c r="G242" s="279" t="s">
        <v>4160</v>
      </c>
      <c r="H242" s="344" t="s">
        <v>4161</v>
      </c>
      <c r="I242" s="272" t="s">
        <v>4162</v>
      </c>
      <c r="J242" s="363" t="s">
        <v>4163</v>
      </c>
      <c r="K242" s="274" t="s">
        <v>4164</v>
      </c>
      <c r="L242" s="275">
        <v>0.0014814814814814814</v>
      </c>
      <c r="M242" s="295" t="s">
        <v>4165</v>
      </c>
      <c r="N242" s="284" t="s">
        <v>2416</v>
      </c>
      <c r="O242" s="151" t="s">
        <v>77</v>
      </c>
      <c r="P242" s="151" t="s">
        <v>78</v>
      </c>
      <c r="Q242" s="151" t="s">
        <v>79</v>
      </c>
      <c r="R242" s="151"/>
      <c r="S242" s="151" t="s">
        <v>79</v>
      </c>
      <c r="T242" s="151"/>
      <c r="U242" s="151" t="s">
        <v>4158</v>
      </c>
    </row>
    <row r="243">
      <c r="A243" s="258">
        <f t="shared" si="2"/>
        <v>242</v>
      </c>
      <c r="B243" s="278" t="s">
        <v>4142</v>
      </c>
      <c r="C243" s="278" t="s">
        <v>4102</v>
      </c>
      <c r="D243" s="278" t="s">
        <v>4166</v>
      </c>
      <c r="E243" s="278" t="s">
        <v>4144</v>
      </c>
      <c r="F243" s="278" t="s">
        <v>4105</v>
      </c>
      <c r="G243" s="279" t="s">
        <v>4167</v>
      </c>
      <c r="H243" s="344" t="s">
        <v>4168</v>
      </c>
      <c r="I243" s="272" t="s">
        <v>4169</v>
      </c>
      <c r="J243" s="363" t="s">
        <v>4170</v>
      </c>
      <c r="K243" s="274" t="s">
        <v>4171</v>
      </c>
      <c r="L243" s="275">
        <v>0.002939814814814815</v>
      </c>
      <c r="M243" s="283" t="s">
        <v>4165</v>
      </c>
      <c r="N243" s="284" t="s">
        <v>2416</v>
      </c>
      <c r="O243" s="151" t="s">
        <v>77</v>
      </c>
      <c r="P243" s="151" t="s">
        <v>78</v>
      </c>
      <c r="Q243" s="151" t="s">
        <v>79</v>
      </c>
      <c r="R243" s="151"/>
      <c r="S243" s="151" t="s">
        <v>79</v>
      </c>
      <c r="T243" s="151"/>
      <c r="U243" s="151" t="s">
        <v>4158</v>
      </c>
    </row>
    <row r="244">
      <c r="A244" s="286">
        <f t="shared" si="2"/>
        <v>243</v>
      </c>
      <c r="B244" s="287" t="s">
        <v>4142</v>
      </c>
      <c r="C244" s="287" t="s">
        <v>4102</v>
      </c>
      <c r="D244" s="287" t="s">
        <v>4172</v>
      </c>
      <c r="E244" s="287" t="s">
        <v>4144</v>
      </c>
      <c r="F244" s="287" t="s">
        <v>4105</v>
      </c>
      <c r="G244" s="288" t="s">
        <v>4173</v>
      </c>
      <c r="H244" s="345" t="s">
        <v>4174</v>
      </c>
      <c r="I244" s="272" t="s">
        <v>4175</v>
      </c>
      <c r="J244" s="364" t="s">
        <v>4176</v>
      </c>
      <c r="K244" s="356" t="s">
        <v>4177</v>
      </c>
      <c r="L244" s="333">
        <v>0.0036805555555555554</v>
      </c>
      <c r="M244" s="292" t="s">
        <v>4157</v>
      </c>
      <c r="N244" s="293" t="s">
        <v>2416</v>
      </c>
      <c r="O244" s="151" t="s">
        <v>77</v>
      </c>
      <c r="P244" s="151" t="s">
        <v>78</v>
      </c>
      <c r="Q244" s="151" t="s">
        <v>79</v>
      </c>
      <c r="R244" s="151"/>
      <c r="S244" s="151" t="s">
        <v>79</v>
      </c>
      <c r="T244" s="151"/>
      <c r="U244" s="151" t="s">
        <v>4158</v>
      </c>
    </row>
    <row r="245">
      <c r="A245" s="294">
        <f t="shared" si="2"/>
        <v>244</v>
      </c>
      <c r="B245" s="269" t="s">
        <v>4178</v>
      </c>
      <c r="C245" s="269" t="s">
        <v>4102</v>
      </c>
      <c r="D245" s="269" t="s">
        <v>4178</v>
      </c>
      <c r="E245" s="269" t="s">
        <v>4179</v>
      </c>
      <c r="F245" s="269" t="s">
        <v>4105</v>
      </c>
      <c r="G245" s="270" t="s">
        <v>4179</v>
      </c>
      <c r="H245" s="343" t="s">
        <v>4180</v>
      </c>
      <c r="I245" s="272" t="s">
        <v>4181</v>
      </c>
      <c r="J245" s="362" t="s">
        <v>4182</v>
      </c>
      <c r="K245" s="281" t="s">
        <v>4183</v>
      </c>
      <c r="L245" s="275">
        <v>0.006678240740740741</v>
      </c>
      <c r="M245" s="276" t="s">
        <v>4184</v>
      </c>
      <c r="N245" s="277" t="s">
        <v>2416</v>
      </c>
      <c r="O245" s="151" t="s">
        <v>77</v>
      </c>
      <c r="P245" s="151" t="s">
        <v>78</v>
      </c>
      <c r="Q245" s="151" t="s">
        <v>79</v>
      </c>
      <c r="R245" s="151"/>
      <c r="S245" s="151" t="s">
        <v>79</v>
      </c>
      <c r="T245" s="151"/>
      <c r="U245" s="151" t="s">
        <v>4158</v>
      </c>
    </row>
    <row r="246">
      <c r="A246" s="258">
        <f t="shared" si="2"/>
        <v>245</v>
      </c>
      <c r="B246" s="278" t="s">
        <v>4178</v>
      </c>
      <c r="C246" s="278" t="s">
        <v>4102</v>
      </c>
      <c r="D246" s="278" t="s">
        <v>4185</v>
      </c>
      <c r="E246" s="278" t="s">
        <v>4179</v>
      </c>
      <c r="F246" s="278" t="s">
        <v>4105</v>
      </c>
      <c r="G246" s="279" t="s">
        <v>4186</v>
      </c>
      <c r="H246" s="344" t="s">
        <v>4187</v>
      </c>
      <c r="I246" s="272" t="s">
        <v>4188</v>
      </c>
      <c r="J246" s="363" t="s">
        <v>4189</v>
      </c>
      <c r="K246" s="274" t="s">
        <v>4190</v>
      </c>
      <c r="L246" s="275">
        <v>0.003564814814814815</v>
      </c>
      <c r="M246" s="283" t="s">
        <v>4191</v>
      </c>
      <c r="N246" s="284" t="s">
        <v>2416</v>
      </c>
      <c r="O246" s="151" t="s">
        <v>77</v>
      </c>
      <c r="P246" s="151" t="s">
        <v>78</v>
      </c>
      <c r="Q246" s="151" t="s">
        <v>79</v>
      </c>
      <c r="R246" s="151"/>
      <c r="S246" s="151" t="s">
        <v>79</v>
      </c>
      <c r="T246" s="151"/>
      <c r="U246" s="151" t="s">
        <v>4158</v>
      </c>
    </row>
    <row r="247">
      <c r="A247" s="258">
        <f t="shared" si="2"/>
        <v>246</v>
      </c>
      <c r="B247" s="278" t="s">
        <v>4178</v>
      </c>
      <c r="C247" s="278" t="s">
        <v>4102</v>
      </c>
      <c r="D247" s="278" t="s">
        <v>4192</v>
      </c>
      <c r="E247" s="278" t="s">
        <v>4179</v>
      </c>
      <c r="F247" s="278" t="s">
        <v>4105</v>
      </c>
      <c r="G247" s="279" t="s">
        <v>4193</v>
      </c>
      <c r="H247" s="344" t="s">
        <v>4194</v>
      </c>
      <c r="I247" s="272" t="s">
        <v>4195</v>
      </c>
      <c r="J247" s="363" t="s">
        <v>4196</v>
      </c>
      <c r="K247" s="274" t="s">
        <v>4197</v>
      </c>
      <c r="L247" s="275">
        <v>0.002037037037037037</v>
      </c>
      <c r="M247" s="295" t="s">
        <v>4198</v>
      </c>
      <c r="N247" s="284" t="s">
        <v>2416</v>
      </c>
      <c r="O247" s="151" t="s">
        <v>77</v>
      </c>
      <c r="P247" s="151" t="s">
        <v>78</v>
      </c>
      <c r="Q247" s="151" t="s">
        <v>79</v>
      </c>
      <c r="R247" s="151"/>
      <c r="S247" s="151" t="s">
        <v>79</v>
      </c>
      <c r="T247" s="151"/>
      <c r="U247" s="151" t="s">
        <v>4158</v>
      </c>
    </row>
    <row r="248">
      <c r="A248" s="286">
        <f t="shared" si="2"/>
        <v>247</v>
      </c>
      <c r="B248" s="287" t="s">
        <v>4178</v>
      </c>
      <c r="C248" s="287" t="s">
        <v>4102</v>
      </c>
      <c r="D248" s="287" t="s">
        <v>4199</v>
      </c>
      <c r="E248" s="287" t="s">
        <v>4179</v>
      </c>
      <c r="F248" s="287" t="s">
        <v>4105</v>
      </c>
      <c r="G248" s="288" t="s">
        <v>4200</v>
      </c>
      <c r="H248" s="345" t="s">
        <v>4201</v>
      </c>
      <c r="I248" s="272" t="s">
        <v>4202</v>
      </c>
      <c r="J248" s="364" t="s">
        <v>4203</v>
      </c>
      <c r="K248" s="356" t="s">
        <v>4204</v>
      </c>
      <c r="L248" s="333">
        <v>0.005601851851851852</v>
      </c>
      <c r="M248" s="292" t="s">
        <v>4205</v>
      </c>
      <c r="N248" s="293" t="s">
        <v>2416</v>
      </c>
      <c r="O248" s="151" t="s">
        <v>77</v>
      </c>
      <c r="P248" s="151" t="s">
        <v>78</v>
      </c>
      <c r="Q248" s="151" t="s">
        <v>79</v>
      </c>
      <c r="R248" s="151"/>
      <c r="S248" s="151" t="s">
        <v>79</v>
      </c>
      <c r="T248" s="151"/>
      <c r="U248" s="151" t="s">
        <v>4158</v>
      </c>
    </row>
    <row r="249">
      <c r="A249" s="294">
        <f t="shared" si="2"/>
        <v>248</v>
      </c>
      <c r="B249" s="269" t="s">
        <v>4206</v>
      </c>
      <c r="C249" s="269" t="s">
        <v>4207</v>
      </c>
      <c r="D249" s="269" t="s">
        <v>4208</v>
      </c>
      <c r="E249" s="335" t="s">
        <v>4209</v>
      </c>
      <c r="F249" s="269" t="s">
        <v>4210</v>
      </c>
      <c r="G249" s="270" t="s">
        <v>4211</v>
      </c>
      <c r="H249" s="315" t="s">
        <v>4212</v>
      </c>
      <c r="I249" s="272" t="s">
        <v>4213</v>
      </c>
      <c r="J249" s="315" t="s">
        <v>4214</v>
      </c>
      <c r="K249" s="365" t="s">
        <v>4215</v>
      </c>
      <c r="L249" s="366">
        <v>0.0028703703703703703</v>
      </c>
      <c r="M249" s="321" t="s">
        <v>4216</v>
      </c>
      <c r="N249" s="277" t="s">
        <v>2416</v>
      </c>
      <c r="O249" s="151" t="s">
        <v>77</v>
      </c>
      <c r="P249" s="151" t="s">
        <v>78</v>
      </c>
      <c r="Q249" s="151" t="s">
        <v>79</v>
      </c>
      <c r="R249" s="151"/>
      <c r="S249" s="151" t="s">
        <v>79</v>
      </c>
      <c r="T249" s="151"/>
      <c r="U249" s="151"/>
    </row>
    <row r="250">
      <c r="A250" s="258">
        <f t="shared" si="2"/>
        <v>249</v>
      </c>
      <c r="B250" s="269" t="s">
        <v>4206</v>
      </c>
      <c r="C250" s="278" t="s">
        <v>4207</v>
      </c>
      <c r="D250" s="278" t="s">
        <v>4217</v>
      </c>
      <c r="E250" s="335" t="s">
        <v>4209</v>
      </c>
      <c r="F250" s="278" t="s">
        <v>4210</v>
      </c>
      <c r="G250" s="279" t="s">
        <v>4218</v>
      </c>
      <c r="H250" s="271" t="s">
        <v>4219</v>
      </c>
      <c r="I250" s="272" t="s">
        <v>4220</v>
      </c>
      <c r="J250" s="271" t="s">
        <v>4221</v>
      </c>
      <c r="K250" s="367" t="s">
        <v>4222</v>
      </c>
      <c r="L250" s="366">
        <v>0.0013657407407407407</v>
      </c>
      <c r="M250" s="283" t="s">
        <v>4223</v>
      </c>
      <c r="N250" s="284" t="s">
        <v>2416</v>
      </c>
      <c r="O250" s="151" t="s">
        <v>77</v>
      </c>
      <c r="P250" s="151" t="s">
        <v>78</v>
      </c>
      <c r="Q250" s="151" t="s">
        <v>79</v>
      </c>
      <c r="R250" s="151"/>
      <c r="S250" s="151" t="s">
        <v>79</v>
      </c>
      <c r="T250" s="151"/>
      <c r="U250" s="151" t="s">
        <v>4158</v>
      </c>
    </row>
    <row r="251">
      <c r="A251" s="258">
        <f t="shared" si="2"/>
        <v>250</v>
      </c>
      <c r="B251" s="269" t="s">
        <v>4206</v>
      </c>
      <c r="C251" s="278" t="s">
        <v>4207</v>
      </c>
      <c r="D251" s="278" t="s">
        <v>4224</v>
      </c>
      <c r="E251" s="335" t="s">
        <v>4209</v>
      </c>
      <c r="F251" s="278" t="s">
        <v>4210</v>
      </c>
      <c r="G251" s="279" t="s">
        <v>4225</v>
      </c>
      <c r="H251" s="271" t="s">
        <v>4226</v>
      </c>
      <c r="I251" s="272" t="s">
        <v>4227</v>
      </c>
      <c r="J251" s="271" t="s">
        <v>4228</v>
      </c>
      <c r="K251" s="367" t="s">
        <v>4229</v>
      </c>
      <c r="L251" s="366">
        <v>0.001851851851851852</v>
      </c>
      <c r="M251" s="283" t="s">
        <v>4230</v>
      </c>
      <c r="N251" s="284" t="s">
        <v>2416</v>
      </c>
      <c r="O251" s="151" t="s">
        <v>77</v>
      </c>
      <c r="P251" s="151" t="s">
        <v>78</v>
      </c>
      <c r="Q251" s="151" t="s">
        <v>79</v>
      </c>
      <c r="R251" s="151"/>
      <c r="S251" s="151" t="s">
        <v>79</v>
      </c>
      <c r="T251" s="151"/>
      <c r="U251" s="151"/>
    </row>
    <row r="252">
      <c r="A252" s="258">
        <f t="shared" si="2"/>
        <v>251</v>
      </c>
      <c r="B252" s="269" t="s">
        <v>4206</v>
      </c>
      <c r="C252" s="278" t="s">
        <v>4207</v>
      </c>
      <c r="D252" s="278" t="s">
        <v>4231</v>
      </c>
      <c r="E252" s="335" t="s">
        <v>4209</v>
      </c>
      <c r="F252" s="278" t="s">
        <v>4210</v>
      </c>
      <c r="G252" s="279" t="s">
        <v>4232</v>
      </c>
      <c r="H252" s="271" t="s">
        <v>4233</v>
      </c>
      <c r="I252" s="272" t="s">
        <v>4234</v>
      </c>
      <c r="J252" s="271" t="s">
        <v>4235</v>
      </c>
      <c r="K252" s="367" t="s">
        <v>4236</v>
      </c>
      <c r="L252" s="366">
        <v>0.0025578703703703705</v>
      </c>
      <c r="M252" s="283" t="s">
        <v>4237</v>
      </c>
      <c r="N252" s="284" t="s">
        <v>2416</v>
      </c>
      <c r="O252" s="151" t="s">
        <v>77</v>
      </c>
      <c r="P252" s="151" t="s">
        <v>78</v>
      </c>
      <c r="Q252" s="151" t="s">
        <v>79</v>
      </c>
      <c r="R252" s="151"/>
      <c r="S252" s="151" t="s">
        <v>79</v>
      </c>
      <c r="T252" s="151"/>
      <c r="U252" s="151" t="s">
        <v>4158</v>
      </c>
    </row>
    <row r="253">
      <c r="A253" s="258">
        <f t="shared" si="2"/>
        <v>252</v>
      </c>
      <c r="B253" s="269" t="s">
        <v>4206</v>
      </c>
      <c r="C253" s="278" t="s">
        <v>4207</v>
      </c>
      <c r="D253" s="278" t="s">
        <v>4238</v>
      </c>
      <c r="E253" s="335" t="s">
        <v>4209</v>
      </c>
      <c r="F253" s="278" t="s">
        <v>4210</v>
      </c>
      <c r="G253" s="279" t="s">
        <v>4239</v>
      </c>
      <c r="H253" s="271" t="s">
        <v>4240</v>
      </c>
      <c r="I253" s="272" t="s">
        <v>4241</v>
      </c>
      <c r="J253" s="271" t="s">
        <v>4242</v>
      </c>
      <c r="K253" s="367" t="s">
        <v>4243</v>
      </c>
      <c r="L253" s="366">
        <v>0.0018981481481481482</v>
      </c>
      <c r="M253" s="283" t="s">
        <v>4244</v>
      </c>
      <c r="N253" s="284" t="s">
        <v>2416</v>
      </c>
      <c r="O253" s="151" t="s">
        <v>77</v>
      </c>
      <c r="P253" s="154" t="s">
        <v>78</v>
      </c>
      <c r="Q253" s="151" t="s">
        <v>79</v>
      </c>
      <c r="R253" s="154"/>
      <c r="S253" s="151" t="s">
        <v>79</v>
      </c>
      <c r="T253" s="154"/>
      <c r="U253" s="154" t="s">
        <v>4158</v>
      </c>
    </row>
    <row r="254">
      <c r="A254" s="258">
        <f t="shared" si="2"/>
        <v>253</v>
      </c>
      <c r="B254" s="269" t="s">
        <v>4206</v>
      </c>
      <c r="C254" s="278" t="s">
        <v>4207</v>
      </c>
      <c r="D254" s="278" t="s">
        <v>4245</v>
      </c>
      <c r="E254" s="335" t="s">
        <v>4209</v>
      </c>
      <c r="F254" s="278" t="s">
        <v>4210</v>
      </c>
      <c r="G254" s="279" t="s">
        <v>4246</v>
      </c>
      <c r="H254" s="271" t="s">
        <v>4247</v>
      </c>
      <c r="I254" s="272" t="s">
        <v>4248</v>
      </c>
      <c r="J254" s="271" t="s">
        <v>4249</v>
      </c>
      <c r="K254" s="367" t="s">
        <v>4250</v>
      </c>
      <c r="L254" s="366">
        <v>0.003310185185185185</v>
      </c>
      <c r="M254" s="283" t="s">
        <v>4251</v>
      </c>
      <c r="N254" s="284" t="s">
        <v>2416</v>
      </c>
      <c r="O254" s="151" t="s">
        <v>77</v>
      </c>
      <c r="P254" s="151" t="s">
        <v>78</v>
      </c>
      <c r="Q254" s="151" t="s">
        <v>79</v>
      </c>
      <c r="R254" s="151"/>
      <c r="S254" s="151" t="s">
        <v>79</v>
      </c>
      <c r="T254" s="151"/>
      <c r="U254" s="151" t="s">
        <v>4158</v>
      </c>
    </row>
    <row r="255">
      <c r="A255" s="258">
        <f t="shared" si="2"/>
        <v>254</v>
      </c>
      <c r="B255" s="269" t="s">
        <v>4206</v>
      </c>
      <c r="C255" s="278" t="s">
        <v>4207</v>
      </c>
      <c r="D255" s="278" t="s">
        <v>4252</v>
      </c>
      <c r="E255" s="335" t="s">
        <v>4209</v>
      </c>
      <c r="F255" s="278" t="s">
        <v>4210</v>
      </c>
      <c r="G255" s="279" t="s">
        <v>4253</v>
      </c>
      <c r="H255" s="271" t="s">
        <v>4254</v>
      </c>
      <c r="I255" s="272" t="s">
        <v>4255</v>
      </c>
      <c r="J255" s="271" t="s">
        <v>4256</v>
      </c>
      <c r="K255" s="367" t="s">
        <v>4257</v>
      </c>
      <c r="L255" s="366">
        <v>0.0030787037037037037</v>
      </c>
      <c r="M255" s="283" t="s">
        <v>4258</v>
      </c>
      <c r="N255" s="284" t="s">
        <v>2416</v>
      </c>
      <c r="O255" s="151" t="s">
        <v>77</v>
      </c>
      <c r="P255" s="151" t="s">
        <v>78</v>
      </c>
      <c r="Q255" s="151" t="s">
        <v>79</v>
      </c>
      <c r="R255" s="151"/>
      <c r="S255" s="151" t="s">
        <v>79</v>
      </c>
      <c r="T255" s="151"/>
      <c r="U255" s="151" t="s">
        <v>4158</v>
      </c>
    </row>
    <row r="256" ht="17.25" customHeight="1">
      <c r="A256" s="258">
        <f t="shared" si="2"/>
        <v>255</v>
      </c>
      <c r="B256" s="269" t="s">
        <v>4206</v>
      </c>
      <c r="C256" s="278" t="s">
        <v>4207</v>
      </c>
      <c r="D256" s="278" t="s">
        <v>4259</v>
      </c>
      <c r="E256" s="335" t="s">
        <v>4209</v>
      </c>
      <c r="F256" s="278" t="s">
        <v>4210</v>
      </c>
      <c r="G256" s="279" t="s">
        <v>4260</v>
      </c>
      <c r="H256" s="271" t="s">
        <v>4261</v>
      </c>
      <c r="I256" s="272" t="s">
        <v>4262</v>
      </c>
      <c r="J256" s="271" t="s">
        <v>4263</v>
      </c>
      <c r="K256" s="367" t="s">
        <v>4264</v>
      </c>
      <c r="L256" s="366">
        <v>0.0017013888888888888</v>
      </c>
      <c r="M256" s="295" t="s">
        <v>4265</v>
      </c>
      <c r="N256" s="284" t="s">
        <v>2416</v>
      </c>
      <c r="O256" s="151" t="s">
        <v>77</v>
      </c>
      <c r="P256" s="151" t="s">
        <v>78</v>
      </c>
      <c r="Q256" s="151" t="s">
        <v>79</v>
      </c>
      <c r="R256" s="151"/>
      <c r="S256" s="151" t="s">
        <v>79</v>
      </c>
      <c r="T256" s="151"/>
      <c r="U256" s="151" t="s">
        <v>4158</v>
      </c>
    </row>
    <row r="257">
      <c r="A257" s="286">
        <f t="shared" si="2"/>
        <v>256</v>
      </c>
      <c r="B257" s="319" t="s">
        <v>4206</v>
      </c>
      <c r="C257" s="287" t="s">
        <v>4207</v>
      </c>
      <c r="D257" s="287" t="s">
        <v>4266</v>
      </c>
      <c r="E257" s="368" t="s">
        <v>4209</v>
      </c>
      <c r="F257" s="287" t="s">
        <v>4210</v>
      </c>
      <c r="G257" s="288" t="s">
        <v>4267</v>
      </c>
      <c r="H257" s="308" t="s">
        <v>4268</v>
      </c>
      <c r="I257" s="272" t="s">
        <v>4269</v>
      </c>
      <c r="J257" s="308" t="s">
        <v>4270</v>
      </c>
      <c r="K257" s="369" t="s">
        <v>4271</v>
      </c>
      <c r="L257" s="370">
        <v>0.003553240740740741</v>
      </c>
      <c r="M257" s="320" t="s">
        <v>4272</v>
      </c>
      <c r="N257" s="293" t="s">
        <v>2416</v>
      </c>
      <c r="O257" s="151" t="s">
        <v>77</v>
      </c>
      <c r="P257" s="151" t="s">
        <v>78</v>
      </c>
      <c r="Q257" s="151" t="s">
        <v>79</v>
      </c>
      <c r="R257" s="151"/>
      <c r="S257" s="151" t="s">
        <v>79</v>
      </c>
      <c r="T257" s="151"/>
      <c r="U257" s="151" t="s">
        <v>4158</v>
      </c>
    </row>
    <row r="258">
      <c r="A258" s="294">
        <f t="shared" si="2"/>
        <v>257</v>
      </c>
      <c r="B258" s="269" t="s">
        <v>4273</v>
      </c>
      <c r="C258" s="269" t="s">
        <v>4273</v>
      </c>
      <c r="D258" s="269" t="s">
        <v>4274</v>
      </c>
      <c r="E258" s="269" t="s">
        <v>4275</v>
      </c>
      <c r="F258" s="269" t="s">
        <v>4275</v>
      </c>
      <c r="G258" s="270" t="s">
        <v>4276</v>
      </c>
      <c r="H258" s="315" t="s">
        <v>4277</v>
      </c>
      <c r="I258" s="272" t="s">
        <v>4278</v>
      </c>
      <c r="J258" s="328" t="s">
        <v>4279</v>
      </c>
      <c r="K258" s="365" t="s">
        <v>4280</v>
      </c>
      <c r="L258" s="366">
        <v>0.004131944444444444</v>
      </c>
      <c r="M258" s="321" t="s">
        <v>4281</v>
      </c>
      <c r="N258" s="277" t="s">
        <v>2416</v>
      </c>
      <c r="O258" s="151" t="s">
        <v>77</v>
      </c>
      <c r="P258" s="151" t="s">
        <v>78</v>
      </c>
      <c r="Q258" s="151" t="s">
        <v>79</v>
      </c>
      <c r="R258" s="151"/>
      <c r="S258" s="151" t="s">
        <v>79</v>
      </c>
      <c r="T258" s="151"/>
      <c r="U258" s="151"/>
    </row>
    <row r="259">
      <c r="A259" s="258">
        <f t="shared" si="2"/>
        <v>258</v>
      </c>
      <c r="B259" s="278" t="s">
        <v>4273</v>
      </c>
      <c r="C259" s="278" t="s">
        <v>4273</v>
      </c>
      <c r="D259" s="278" t="s">
        <v>4282</v>
      </c>
      <c r="E259" s="278" t="s">
        <v>4275</v>
      </c>
      <c r="F259" s="278" t="s">
        <v>4275</v>
      </c>
      <c r="G259" s="279" t="s">
        <v>4283</v>
      </c>
      <c r="H259" s="271" t="s">
        <v>4284</v>
      </c>
      <c r="I259" s="272" t="s">
        <v>4285</v>
      </c>
      <c r="J259" s="344" t="s">
        <v>4286</v>
      </c>
      <c r="K259" s="367" t="s">
        <v>4287</v>
      </c>
      <c r="L259" s="366">
        <v>0.004803240740740741</v>
      </c>
      <c r="M259" s="283" t="s">
        <v>4288</v>
      </c>
      <c r="N259" s="284" t="s">
        <v>2416</v>
      </c>
      <c r="O259" s="151" t="s">
        <v>77</v>
      </c>
      <c r="P259" s="151" t="s">
        <v>78</v>
      </c>
      <c r="Q259" s="151" t="s">
        <v>79</v>
      </c>
      <c r="R259" s="151"/>
      <c r="S259" s="151" t="s">
        <v>79</v>
      </c>
      <c r="T259" s="151"/>
      <c r="U259" s="151"/>
    </row>
    <row r="260">
      <c r="A260" s="258">
        <f t="shared" si="2"/>
        <v>259</v>
      </c>
      <c r="B260" s="278" t="s">
        <v>4273</v>
      </c>
      <c r="C260" s="278" t="s">
        <v>4273</v>
      </c>
      <c r="D260" s="278" t="s">
        <v>4289</v>
      </c>
      <c r="E260" s="278" t="s">
        <v>4275</v>
      </c>
      <c r="F260" s="278" t="s">
        <v>4275</v>
      </c>
      <c r="G260" s="279" t="s">
        <v>4290</v>
      </c>
      <c r="H260" s="271" t="s">
        <v>4291</v>
      </c>
      <c r="I260" s="272" t="s">
        <v>4292</v>
      </c>
      <c r="J260" s="344" t="s">
        <v>4293</v>
      </c>
      <c r="K260" s="367" t="s">
        <v>4294</v>
      </c>
      <c r="L260" s="366">
        <v>0.0024652777777777776</v>
      </c>
      <c r="M260" s="283" t="s">
        <v>4295</v>
      </c>
      <c r="N260" s="284" t="s">
        <v>2416</v>
      </c>
      <c r="O260" s="151" t="s">
        <v>77</v>
      </c>
      <c r="P260" s="151" t="s">
        <v>78</v>
      </c>
      <c r="Q260" s="151" t="s">
        <v>79</v>
      </c>
      <c r="R260" s="151"/>
      <c r="S260" s="151" t="s">
        <v>79</v>
      </c>
      <c r="T260" s="151"/>
      <c r="U260" s="151" t="s">
        <v>4158</v>
      </c>
    </row>
    <row r="261">
      <c r="A261" s="258">
        <f t="shared" si="2"/>
        <v>260</v>
      </c>
      <c r="B261" s="278" t="s">
        <v>4273</v>
      </c>
      <c r="C261" s="278" t="s">
        <v>4273</v>
      </c>
      <c r="D261" s="278" t="s">
        <v>4296</v>
      </c>
      <c r="E261" s="278" t="s">
        <v>4275</v>
      </c>
      <c r="F261" s="278" t="s">
        <v>4275</v>
      </c>
      <c r="G261" s="279" t="s">
        <v>4297</v>
      </c>
      <c r="H261" s="271" t="s">
        <v>4298</v>
      </c>
      <c r="I261" s="272" t="s">
        <v>4299</v>
      </c>
      <c r="J261" s="344" t="s">
        <v>4300</v>
      </c>
      <c r="K261" s="367" t="s">
        <v>4301</v>
      </c>
      <c r="L261" s="366">
        <v>0.002337962962962963</v>
      </c>
      <c r="M261" s="283" t="s">
        <v>4302</v>
      </c>
      <c r="N261" s="284" t="s">
        <v>2416</v>
      </c>
      <c r="O261" s="151" t="s">
        <v>77</v>
      </c>
      <c r="P261" s="151" t="s">
        <v>78</v>
      </c>
      <c r="Q261" s="151" t="s">
        <v>79</v>
      </c>
      <c r="R261" s="151"/>
      <c r="S261" s="151" t="s">
        <v>79</v>
      </c>
      <c r="T261" s="151"/>
      <c r="U261" s="151" t="s">
        <v>4158</v>
      </c>
    </row>
    <row r="262">
      <c r="A262" s="258">
        <f t="shared" si="2"/>
        <v>261</v>
      </c>
      <c r="B262" s="278" t="s">
        <v>4273</v>
      </c>
      <c r="C262" s="278" t="s">
        <v>4273</v>
      </c>
      <c r="D262" s="278" t="s">
        <v>4303</v>
      </c>
      <c r="E262" s="278" t="s">
        <v>4275</v>
      </c>
      <c r="F262" s="278" t="s">
        <v>4275</v>
      </c>
      <c r="G262" s="279" t="s">
        <v>4304</v>
      </c>
      <c r="H262" s="271" t="s">
        <v>4305</v>
      </c>
      <c r="I262" s="272" t="s">
        <v>4306</v>
      </c>
      <c r="J262" s="344" t="s">
        <v>4307</v>
      </c>
      <c r="K262" s="367" t="s">
        <v>4308</v>
      </c>
      <c r="L262" s="366">
        <v>0.0011805555555555556</v>
      </c>
      <c r="M262" s="283" t="s">
        <v>4309</v>
      </c>
      <c r="N262" s="284" t="s">
        <v>2416</v>
      </c>
      <c r="O262" s="151" t="s">
        <v>77</v>
      </c>
      <c r="P262" s="151" t="s">
        <v>78</v>
      </c>
      <c r="Q262" s="151" t="s">
        <v>79</v>
      </c>
      <c r="R262" s="151"/>
      <c r="S262" s="151" t="s">
        <v>79</v>
      </c>
      <c r="T262" s="151"/>
      <c r="U262" s="151" t="s">
        <v>4158</v>
      </c>
    </row>
    <row r="263">
      <c r="A263" s="258">
        <f t="shared" si="2"/>
        <v>262</v>
      </c>
      <c r="B263" s="278" t="s">
        <v>4273</v>
      </c>
      <c r="C263" s="278" t="s">
        <v>4273</v>
      </c>
      <c r="D263" s="278" t="s">
        <v>4310</v>
      </c>
      <c r="E263" s="278" t="s">
        <v>4275</v>
      </c>
      <c r="F263" s="278" t="s">
        <v>4275</v>
      </c>
      <c r="G263" s="279" t="s">
        <v>4311</v>
      </c>
      <c r="H263" s="271" t="s">
        <v>4312</v>
      </c>
      <c r="I263" s="272" t="s">
        <v>4313</v>
      </c>
      <c r="J263" s="344" t="s">
        <v>4314</v>
      </c>
      <c r="K263" s="367" t="s">
        <v>4315</v>
      </c>
      <c r="L263" s="366">
        <v>0.0024305555555555556</v>
      </c>
      <c r="M263" s="283" t="s">
        <v>4316</v>
      </c>
      <c r="N263" s="284" t="s">
        <v>2416</v>
      </c>
      <c r="O263" s="151" t="s">
        <v>77</v>
      </c>
      <c r="P263" s="151" t="s">
        <v>78</v>
      </c>
      <c r="Q263" s="151" t="s">
        <v>79</v>
      </c>
      <c r="R263" s="151"/>
      <c r="S263" s="151" t="s">
        <v>79</v>
      </c>
      <c r="T263" s="151"/>
      <c r="U263" s="151" t="s">
        <v>4158</v>
      </c>
    </row>
    <row r="264">
      <c r="A264" s="258">
        <f t="shared" si="2"/>
        <v>263</v>
      </c>
      <c r="B264" s="278" t="s">
        <v>4273</v>
      </c>
      <c r="C264" s="278" t="s">
        <v>4273</v>
      </c>
      <c r="D264" s="278" t="s">
        <v>4317</v>
      </c>
      <c r="E264" s="278" t="s">
        <v>4275</v>
      </c>
      <c r="F264" s="278" t="s">
        <v>4275</v>
      </c>
      <c r="G264" s="279" t="s">
        <v>4318</v>
      </c>
      <c r="H264" s="271" t="s">
        <v>4319</v>
      </c>
      <c r="I264" s="272" t="s">
        <v>4320</v>
      </c>
      <c r="J264" s="344" t="s">
        <v>4321</v>
      </c>
      <c r="K264" s="367" t="s">
        <v>4322</v>
      </c>
      <c r="L264" s="366">
        <v>0.0033333333333333335</v>
      </c>
      <c r="M264" s="283" t="s">
        <v>4323</v>
      </c>
      <c r="N264" s="284" t="s">
        <v>2416</v>
      </c>
      <c r="O264" s="151" t="s">
        <v>77</v>
      </c>
      <c r="P264" s="151" t="s">
        <v>78</v>
      </c>
      <c r="Q264" s="151" t="s">
        <v>79</v>
      </c>
      <c r="R264" s="151"/>
      <c r="S264" s="151" t="s">
        <v>79</v>
      </c>
      <c r="T264" s="151"/>
      <c r="U264" s="151" t="s">
        <v>4158</v>
      </c>
    </row>
    <row r="265">
      <c r="A265" s="258">
        <f t="shared" si="2"/>
        <v>264</v>
      </c>
      <c r="B265" s="278" t="s">
        <v>4273</v>
      </c>
      <c r="C265" s="278" t="s">
        <v>4273</v>
      </c>
      <c r="D265" s="278" t="s">
        <v>4324</v>
      </c>
      <c r="E265" s="278" t="s">
        <v>4275</v>
      </c>
      <c r="F265" s="278" t="s">
        <v>4275</v>
      </c>
      <c r="G265" s="279" t="s">
        <v>4325</v>
      </c>
      <c r="H265" s="271" t="s">
        <v>4326</v>
      </c>
      <c r="I265" s="272" t="s">
        <v>4327</v>
      </c>
      <c r="J265" s="344" t="s">
        <v>4328</v>
      </c>
      <c r="K265" s="367" t="s">
        <v>4329</v>
      </c>
      <c r="L265" s="366">
        <v>0.0034027777777777776</v>
      </c>
      <c r="M265" s="283" t="s">
        <v>4330</v>
      </c>
      <c r="N265" s="284" t="s">
        <v>2416</v>
      </c>
      <c r="O265" s="151" t="s">
        <v>77</v>
      </c>
      <c r="P265" s="151" t="s">
        <v>78</v>
      </c>
      <c r="Q265" s="151" t="s">
        <v>79</v>
      </c>
      <c r="R265" s="151"/>
      <c r="S265" s="151" t="s">
        <v>79</v>
      </c>
      <c r="T265" s="151"/>
      <c r="U265" s="151" t="s">
        <v>4331</v>
      </c>
    </row>
    <row r="266">
      <c r="A266" s="258">
        <f t="shared" si="2"/>
        <v>265</v>
      </c>
      <c r="B266" s="278" t="s">
        <v>4273</v>
      </c>
      <c r="C266" s="278" t="s">
        <v>4273</v>
      </c>
      <c r="D266" s="278" t="s">
        <v>4332</v>
      </c>
      <c r="E266" s="278" t="s">
        <v>4275</v>
      </c>
      <c r="F266" s="278" t="s">
        <v>4275</v>
      </c>
      <c r="G266" s="279" t="s">
        <v>4333</v>
      </c>
      <c r="H266" s="271" t="s">
        <v>4334</v>
      </c>
      <c r="I266" s="272" t="s">
        <v>4335</v>
      </c>
      <c r="J266" s="344" t="s">
        <v>4336</v>
      </c>
      <c r="K266" s="367" t="s">
        <v>4337</v>
      </c>
      <c r="L266" s="366">
        <v>0.004201388888888889</v>
      </c>
      <c r="M266" s="283" t="s">
        <v>4338</v>
      </c>
      <c r="N266" s="284" t="s">
        <v>2416</v>
      </c>
      <c r="O266" s="151" t="s">
        <v>77</v>
      </c>
      <c r="P266" s="151" t="s">
        <v>78</v>
      </c>
      <c r="Q266" s="151" t="s">
        <v>79</v>
      </c>
      <c r="R266" s="151"/>
      <c r="S266" s="151" t="s">
        <v>79</v>
      </c>
      <c r="T266" s="151"/>
      <c r="U266" s="151"/>
    </row>
    <row r="267">
      <c r="A267" s="258">
        <f t="shared" si="2"/>
        <v>266</v>
      </c>
      <c r="B267" s="278" t="s">
        <v>4273</v>
      </c>
      <c r="C267" s="278" t="s">
        <v>4273</v>
      </c>
      <c r="D267" s="278" t="s">
        <v>4339</v>
      </c>
      <c r="E267" s="278" t="s">
        <v>4275</v>
      </c>
      <c r="F267" s="278" t="s">
        <v>4275</v>
      </c>
      <c r="G267" s="279" t="s">
        <v>4340</v>
      </c>
      <c r="H267" s="271" t="s">
        <v>4341</v>
      </c>
      <c r="I267" s="272" t="s">
        <v>4342</v>
      </c>
      <c r="J267" s="344" t="s">
        <v>4343</v>
      </c>
      <c r="K267" s="367" t="s">
        <v>4344</v>
      </c>
      <c r="L267" s="366">
        <v>0.002210648148148148</v>
      </c>
      <c r="M267" s="283" t="s">
        <v>4330</v>
      </c>
      <c r="N267" s="284" t="s">
        <v>2416</v>
      </c>
      <c r="O267" s="151" t="s">
        <v>77</v>
      </c>
      <c r="P267" s="151" t="s">
        <v>78</v>
      </c>
      <c r="Q267" s="151" t="s">
        <v>79</v>
      </c>
      <c r="R267" s="151"/>
      <c r="S267" s="151" t="s">
        <v>79</v>
      </c>
      <c r="T267" s="151"/>
      <c r="U267" s="151" t="s">
        <v>4158</v>
      </c>
    </row>
    <row r="268">
      <c r="A268" s="258">
        <f t="shared" si="2"/>
        <v>267</v>
      </c>
      <c r="B268" s="278" t="s">
        <v>4273</v>
      </c>
      <c r="C268" s="278" t="s">
        <v>4273</v>
      </c>
      <c r="D268" s="278" t="s">
        <v>4345</v>
      </c>
      <c r="E268" s="278" t="s">
        <v>4275</v>
      </c>
      <c r="F268" s="278" t="s">
        <v>4275</v>
      </c>
      <c r="G268" s="279" t="s">
        <v>4346</v>
      </c>
      <c r="H268" s="271" t="s">
        <v>4347</v>
      </c>
      <c r="I268" s="272" t="s">
        <v>4348</v>
      </c>
      <c r="J268" s="344" t="s">
        <v>4349</v>
      </c>
      <c r="K268" s="367" t="s">
        <v>4350</v>
      </c>
      <c r="L268" s="366">
        <v>0.0010416666666666667</v>
      </c>
      <c r="M268" s="283" t="s">
        <v>4351</v>
      </c>
      <c r="N268" s="284" t="s">
        <v>2416</v>
      </c>
      <c r="O268" s="151" t="s">
        <v>77</v>
      </c>
      <c r="P268" s="154" t="s">
        <v>78</v>
      </c>
      <c r="Q268" s="151" t="s">
        <v>79</v>
      </c>
      <c r="R268" s="154"/>
      <c r="S268" s="151" t="s">
        <v>79</v>
      </c>
      <c r="T268" s="154"/>
      <c r="U268" s="154"/>
    </row>
    <row r="269">
      <c r="A269" s="258">
        <f t="shared" si="2"/>
        <v>268</v>
      </c>
      <c r="B269" s="278" t="s">
        <v>4273</v>
      </c>
      <c r="C269" s="278" t="s">
        <v>4273</v>
      </c>
      <c r="D269" s="278" t="s">
        <v>4352</v>
      </c>
      <c r="E269" s="278" t="s">
        <v>4275</v>
      </c>
      <c r="F269" s="278" t="s">
        <v>4275</v>
      </c>
      <c r="G269" s="279" t="s">
        <v>4353</v>
      </c>
      <c r="H269" s="271" t="s">
        <v>4354</v>
      </c>
      <c r="I269" s="272" t="s">
        <v>4355</v>
      </c>
      <c r="J269" s="344" t="s">
        <v>4356</v>
      </c>
      <c r="K269" s="367" t="s">
        <v>4357</v>
      </c>
      <c r="L269" s="366">
        <v>0.003298611111111111</v>
      </c>
      <c r="M269" s="283" t="s">
        <v>4358</v>
      </c>
      <c r="N269" s="284" t="s">
        <v>2416</v>
      </c>
      <c r="O269" s="151" t="s">
        <v>77</v>
      </c>
      <c r="P269" s="151" t="s">
        <v>78</v>
      </c>
      <c r="Q269" s="151" t="s">
        <v>79</v>
      </c>
      <c r="R269" s="151"/>
      <c r="S269" s="151" t="s">
        <v>79</v>
      </c>
      <c r="T269" s="151"/>
      <c r="U269" s="151"/>
    </row>
    <row r="270">
      <c r="A270" s="258">
        <f t="shared" si="2"/>
        <v>269</v>
      </c>
      <c r="B270" s="278" t="s">
        <v>4273</v>
      </c>
      <c r="C270" s="278" t="s">
        <v>4273</v>
      </c>
      <c r="D270" s="278" t="s">
        <v>4359</v>
      </c>
      <c r="E270" s="278" t="s">
        <v>4275</v>
      </c>
      <c r="F270" s="278" t="s">
        <v>4275</v>
      </c>
      <c r="G270" s="279" t="s">
        <v>4360</v>
      </c>
      <c r="H270" s="271" t="s">
        <v>4361</v>
      </c>
      <c r="I270" s="272" t="s">
        <v>4362</v>
      </c>
      <c r="J270" s="344" t="s">
        <v>4363</v>
      </c>
      <c r="K270" s="367" t="s">
        <v>4364</v>
      </c>
      <c r="L270" s="366">
        <v>0.0023263888888888887</v>
      </c>
      <c r="M270" s="283" t="s">
        <v>4365</v>
      </c>
      <c r="N270" s="284" t="s">
        <v>2416</v>
      </c>
      <c r="O270" s="151" t="s">
        <v>77</v>
      </c>
      <c r="P270" s="151" t="s">
        <v>78</v>
      </c>
      <c r="Q270" s="151" t="s">
        <v>79</v>
      </c>
      <c r="R270" s="151"/>
      <c r="S270" s="151" t="s">
        <v>79</v>
      </c>
      <c r="T270" s="151"/>
      <c r="U270" s="151"/>
    </row>
    <row r="271">
      <c r="A271" s="286">
        <f t="shared" si="2"/>
        <v>270</v>
      </c>
      <c r="B271" s="287" t="s">
        <v>4273</v>
      </c>
      <c r="C271" s="287" t="s">
        <v>4273</v>
      </c>
      <c r="D271" s="287" t="s">
        <v>4366</v>
      </c>
      <c r="E271" s="371" t="s">
        <v>4275</v>
      </c>
      <c r="F271" s="371" t="s">
        <v>4275</v>
      </c>
      <c r="G271" s="288" t="s">
        <v>4367</v>
      </c>
      <c r="H271" s="308" t="s">
        <v>4368</v>
      </c>
      <c r="I271" s="272" t="s">
        <v>4369</v>
      </c>
      <c r="J271" s="345" t="s">
        <v>4370</v>
      </c>
      <c r="K271" s="369" t="s">
        <v>4371</v>
      </c>
      <c r="L271" s="370">
        <v>8.564814814814815E-4</v>
      </c>
      <c r="M271" s="292" t="s">
        <v>4372</v>
      </c>
      <c r="N271" s="293" t="s">
        <v>2416</v>
      </c>
      <c r="O271" s="151" t="s">
        <v>77</v>
      </c>
      <c r="P271" s="151" t="s">
        <v>78</v>
      </c>
      <c r="Q271" s="151" t="s">
        <v>79</v>
      </c>
      <c r="R271" s="151"/>
      <c r="S271" s="151" t="s">
        <v>79</v>
      </c>
      <c r="T271" s="151"/>
      <c r="U271" s="151"/>
    </row>
    <row r="272">
      <c r="A272" s="294">
        <f t="shared" si="2"/>
        <v>271</v>
      </c>
      <c r="B272" s="269" t="s">
        <v>4373</v>
      </c>
      <c r="C272" s="269" t="s">
        <v>4374</v>
      </c>
      <c r="D272" s="269" t="s">
        <v>4375</v>
      </c>
      <c r="E272" s="269" t="s">
        <v>4376</v>
      </c>
      <c r="F272" s="269" t="s">
        <v>4377</v>
      </c>
      <c r="G272" s="270" t="s">
        <v>4378</v>
      </c>
      <c r="H272" s="328" t="s">
        <v>4379</v>
      </c>
      <c r="I272" s="272" t="s">
        <v>4380</v>
      </c>
      <c r="J272" s="269" t="s">
        <v>4381</v>
      </c>
      <c r="K272" s="357" t="s">
        <v>4382</v>
      </c>
      <c r="L272" s="275">
        <v>0.006377314814814815</v>
      </c>
      <c r="M272" s="276" t="s">
        <v>4383</v>
      </c>
      <c r="N272" s="277" t="s">
        <v>2416</v>
      </c>
      <c r="O272" s="151" t="s">
        <v>77</v>
      </c>
      <c r="P272" s="151" t="s">
        <v>78</v>
      </c>
      <c r="Q272" s="151" t="s">
        <v>79</v>
      </c>
      <c r="R272" s="151"/>
      <c r="S272" s="151" t="s">
        <v>79</v>
      </c>
      <c r="T272" s="151"/>
      <c r="U272" s="151" t="s">
        <v>4158</v>
      </c>
    </row>
    <row r="273">
      <c r="A273" s="258">
        <f t="shared" si="2"/>
        <v>272</v>
      </c>
      <c r="B273" s="278" t="s">
        <v>4373</v>
      </c>
      <c r="C273" s="278" t="s">
        <v>4374</v>
      </c>
      <c r="D273" s="278" t="s">
        <v>4384</v>
      </c>
      <c r="E273" s="278" t="s">
        <v>4376</v>
      </c>
      <c r="F273" s="278" t="s">
        <v>4377</v>
      </c>
      <c r="G273" s="279" t="s">
        <v>4385</v>
      </c>
      <c r="H273" s="344" t="s">
        <v>4386</v>
      </c>
      <c r="I273" s="272" t="s">
        <v>4387</v>
      </c>
      <c r="J273" s="278" t="s">
        <v>4388</v>
      </c>
      <c r="K273" s="274" t="s">
        <v>4389</v>
      </c>
      <c r="L273" s="275">
        <v>0.0077314814814814815</v>
      </c>
      <c r="M273" s="283" t="s">
        <v>4390</v>
      </c>
      <c r="N273" s="284" t="s">
        <v>2416</v>
      </c>
      <c r="O273" s="151" t="s">
        <v>77</v>
      </c>
      <c r="P273" s="151" t="s">
        <v>78</v>
      </c>
      <c r="Q273" s="151" t="s">
        <v>79</v>
      </c>
      <c r="R273" s="151"/>
      <c r="S273" s="151" t="s">
        <v>79</v>
      </c>
      <c r="T273" s="151"/>
      <c r="U273" s="151"/>
    </row>
    <row r="274">
      <c r="A274" s="258">
        <f t="shared" si="2"/>
        <v>273</v>
      </c>
      <c r="B274" s="278" t="s">
        <v>4373</v>
      </c>
      <c r="C274" s="278" t="s">
        <v>4374</v>
      </c>
      <c r="D274" s="278" t="s">
        <v>4391</v>
      </c>
      <c r="E274" s="278" t="s">
        <v>4376</v>
      </c>
      <c r="F274" s="278" t="s">
        <v>4377</v>
      </c>
      <c r="G274" s="279" t="s">
        <v>4392</v>
      </c>
      <c r="H274" s="344" t="s">
        <v>4393</v>
      </c>
      <c r="I274" s="272" t="s">
        <v>4394</v>
      </c>
      <c r="J274" s="278" t="s">
        <v>4395</v>
      </c>
      <c r="K274" s="274" t="s">
        <v>4396</v>
      </c>
      <c r="L274" s="275">
        <v>0.0016550925925925926</v>
      </c>
      <c r="M274" s="283" t="s">
        <v>4397</v>
      </c>
      <c r="N274" s="284" t="s">
        <v>2416</v>
      </c>
      <c r="O274" s="151" t="s">
        <v>77</v>
      </c>
      <c r="P274" s="151" t="s">
        <v>78</v>
      </c>
      <c r="Q274" s="151" t="s">
        <v>79</v>
      </c>
      <c r="R274" s="151"/>
      <c r="S274" s="151" t="s">
        <v>79</v>
      </c>
      <c r="T274" s="151"/>
      <c r="U274" s="151"/>
    </row>
    <row r="275">
      <c r="A275" s="258">
        <f t="shared" si="2"/>
        <v>274</v>
      </c>
      <c r="B275" s="278" t="s">
        <v>4373</v>
      </c>
      <c r="C275" s="278" t="s">
        <v>4374</v>
      </c>
      <c r="D275" s="278" t="s">
        <v>4398</v>
      </c>
      <c r="E275" s="278" t="s">
        <v>4376</v>
      </c>
      <c r="F275" s="278" t="s">
        <v>4377</v>
      </c>
      <c r="G275" s="279" t="s">
        <v>4399</v>
      </c>
      <c r="H275" s="344" t="s">
        <v>4400</v>
      </c>
      <c r="I275" s="272" t="s">
        <v>4401</v>
      </c>
      <c r="J275" s="278" t="s">
        <v>4402</v>
      </c>
      <c r="K275" s="274" t="s">
        <v>4403</v>
      </c>
      <c r="L275" s="275">
        <v>0.0038078703703703703</v>
      </c>
      <c r="M275" s="283" t="s">
        <v>4404</v>
      </c>
      <c r="N275" s="284" t="s">
        <v>2416</v>
      </c>
      <c r="O275" s="151" t="s">
        <v>77</v>
      </c>
      <c r="P275" s="151" t="s">
        <v>78</v>
      </c>
      <c r="Q275" s="151" t="s">
        <v>79</v>
      </c>
      <c r="R275" s="151"/>
      <c r="S275" s="151" t="s">
        <v>79</v>
      </c>
      <c r="T275" s="151"/>
      <c r="U275" s="151"/>
    </row>
    <row r="276">
      <c r="A276" s="286">
        <f t="shared" si="2"/>
        <v>275</v>
      </c>
      <c r="B276" s="287" t="s">
        <v>4373</v>
      </c>
      <c r="C276" s="287" t="s">
        <v>4374</v>
      </c>
      <c r="D276" s="287" t="s">
        <v>4405</v>
      </c>
      <c r="E276" s="287" t="s">
        <v>4376</v>
      </c>
      <c r="F276" s="287" t="s">
        <v>4377</v>
      </c>
      <c r="G276" s="288" t="s">
        <v>4406</v>
      </c>
      <c r="H276" s="345" t="s">
        <v>4407</v>
      </c>
      <c r="I276" s="272" t="s">
        <v>4408</v>
      </c>
      <c r="J276" s="287" t="s">
        <v>4409</v>
      </c>
      <c r="K276" s="356" t="s">
        <v>4410</v>
      </c>
      <c r="L276" s="333">
        <v>0.0025462962962962965</v>
      </c>
      <c r="M276" s="292" t="s">
        <v>4411</v>
      </c>
      <c r="N276" s="293" t="s">
        <v>2416</v>
      </c>
      <c r="O276" s="151" t="s">
        <v>77</v>
      </c>
      <c r="P276" s="151" t="s">
        <v>78</v>
      </c>
      <c r="Q276" s="151" t="s">
        <v>79</v>
      </c>
      <c r="R276" s="151"/>
      <c r="S276" s="151" t="s">
        <v>79</v>
      </c>
      <c r="T276" s="151"/>
      <c r="U276" s="151" t="s">
        <v>4158</v>
      </c>
    </row>
    <row r="277">
      <c r="A277" s="294">
        <f t="shared" si="2"/>
        <v>276</v>
      </c>
      <c r="B277" s="269" t="s">
        <v>4412</v>
      </c>
      <c r="C277" s="269" t="s">
        <v>4374</v>
      </c>
      <c r="D277" s="269" t="s">
        <v>4413</v>
      </c>
      <c r="E277" s="269" t="s">
        <v>4414</v>
      </c>
      <c r="F277" s="269" t="s">
        <v>4377</v>
      </c>
      <c r="G277" s="270" t="s">
        <v>4415</v>
      </c>
      <c r="H277" s="343" t="s">
        <v>4416</v>
      </c>
      <c r="I277" s="272" t="s">
        <v>4417</v>
      </c>
      <c r="J277" s="269" t="s">
        <v>4418</v>
      </c>
      <c r="K277" s="281" t="s">
        <v>4419</v>
      </c>
      <c r="L277" s="275">
        <v>0.0039004629629629628</v>
      </c>
      <c r="M277" s="276" t="s">
        <v>4420</v>
      </c>
      <c r="N277" s="277" t="s">
        <v>2416</v>
      </c>
      <c r="O277" s="151" t="s">
        <v>77</v>
      </c>
      <c r="P277" s="151" t="s">
        <v>78</v>
      </c>
      <c r="Q277" s="151" t="s">
        <v>79</v>
      </c>
      <c r="R277" s="151"/>
      <c r="S277" s="151" t="s">
        <v>79</v>
      </c>
      <c r="T277" s="151"/>
      <c r="U277" s="151"/>
    </row>
    <row r="278">
      <c r="A278" s="258">
        <f t="shared" si="2"/>
        <v>277</v>
      </c>
      <c r="B278" s="278" t="s">
        <v>4412</v>
      </c>
      <c r="C278" s="278" t="s">
        <v>4374</v>
      </c>
      <c r="D278" s="278" t="s">
        <v>4421</v>
      </c>
      <c r="E278" s="278" t="s">
        <v>4414</v>
      </c>
      <c r="F278" s="278" t="s">
        <v>4377</v>
      </c>
      <c r="G278" s="279" t="s">
        <v>4422</v>
      </c>
      <c r="H278" s="344" t="s">
        <v>4423</v>
      </c>
      <c r="I278" s="272" t="s">
        <v>4424</v>
      </c>
      <c r="J278" s="278" t="s">
        <v>4425</v>
      </c>
      <c r="K278" s="274" t="s">
        <v>4426</v>
      </c>
      <c r="L278" s="275">
        <v>0.007118055555555555</v>
      </c>
      <c r="M278" s="283" t="s">
        <v>4427</v>
      </c>
      <c r="N278" s="284" t="s">
        <v>2416</v>
      </c>
      <c r="O278" s="151" t="s">
        <v>77</v>
      </c>
      <c r="P278" s="151" t="s">
        <v>78</v>
      </c>
      <c r="Q278" s="151" t="s">
        <v>79</v>
      </c>
      <c r="R278" s="151"/>
      <c r="S278" s="151" t="s">
        <v>79</v>
      </c>
      <c r="T278" s="151"/>
      <c r="U278" s="151" t="s">
        <v>4158</v>
      </c>
    </row>
    <row r="279">
      <c r="A279" s="258">
        <f t="shared" si="2"/>
        <v>278</v>
      </c>
      <c r="B279" s="278" t="s">
        <v>4412</v>
      </c>
      <c r="C279" s="278" t="s">
        <v>4374</v>
      </c>
      <c r="D279" s="278" t="s">
        <v>4428</v>
      </c>
      <c r="E279" s="278" t="s">
        <v>4414</v>
      </c>
      <c r="F279" s="278" t="s">
        <v>4377</v>
      </c>
      <c r="G279" s="279" t="s">
        <v>4429</v>
      </c>
      <c r="H279" s="344" t="s">
        <v>4430</v>
      </c>
      <c r="I279" s="272" t="s">
        <v>4431</v>
      </c>
      <c r="J279" s="278" t="s">
        <v>4432</v>
      </c>
      <c r="K279" s="274" t="s">
        <v>4433</v>
      </c>
      <c r="L279" s="275">
        <v>0.006574074074074074</v>
      </c>
      <c r="M279" s="283" t="s">
        <v>4434</v>
      </c>
      <c r="N279" s="284" t="s">
        <v>2416</v>
      </c>
      <c r="O279" s="151" t="s">
        <v>77</v>
      </c>
      <c r="P279" s="151" t="s">
        <v>78</v>
      </c>
      <c r="Q279" s="151" t="s">
        <v>79</v>
      </c>
      <c r="R279" s="151"/>
      <c r="S279" s="151" t="s">
        <v>79</v>
      </c>
      <c r="T279" s="151"/>
      <c r="U279" s="151" t="s">
        <v>4158</v>
      </c>
    </row>
    <row r="280">
      <c r="A280" s="286">
        <f t="shared" si="2"/>
        <v>279</v>
      </c>
      <c r="B280" s="287" t="s">
        <v>4412</v>
      </c>
      <c r="C280" s="287" t="s">
        <v>4374</v>
      </c>
      <c r="D280" s="287" t="s">
        <v>4435</v>
      </c>
      <c r="E280" s="287" t="s">
        <v>4414</v>
      </c>
      <c r="F280" s="287" t="s">
        <v>4377</v>
      </c>
      <c r="G280" s="288" t="s">
        <v>4436</v>
      </c>
      <c r="H280" s="345" t="s">
        <v>4437</v>
      </c>
      <c r="I280" s="272" t="s">
        <v>4438</v>
      </c>
      <c r="J280" s="287" t="s">
        <v>4439</v>
      </c>
      <c r="K280" s="356" t="s">
        <v>4440</v>
      </c>
      <c r="L280" s="333">
        <v>0.008275462962962964</v>
      </c>
      <c r="M280" s="292" t="s">
        <v>4441</v>
      </c>
      <c r="N280" s="293" t="s">
        <v>2416</v>
      </c>
      <c r="O280" s="151" t="s">
        <v>77</v>
      </c>
      <c r="P280" s="151" t="s">
        <v>78</v>
      </c>
      <c r="Q280" s="151" t="s">
        <v>79</v>
      </c>
      <c r="R280" s="151"/>
      <c r="S280" s="151" t="s">
        <v>79</v>
      </c>
      <c r="T280" s="151"/>
      <c r="U280" s="151"/>
    </row>
    <row r="281">
      <c r="A281" s="294">
        <f t="shared" si="2"/>
        <v>280</v>
      </c>
      <c r="B281" s="269" t="s">
        <v>4442</v>
      </c>
      <c r="C281" s="269" t="s">
        <v>4374</v>
      </c>
      <c r="D281" s="269" t="s">
        <v>4443</v>
      </c>
      <c r="E281" s="269" t="s">
        <v>4444</v>
      </c>
      <c r="F281" s="269" t="s">
        <v>4377</v>
      </c>
      <c r="G281" s="270" t="s">
        <v>4445</v>
      </c>
      <c r="H281" s="343" t="s">
        <v>4446</v>
      </c>
      <c r="I281" s="272" t="s">
        <v>4447</v>
      </c>
      <c r="J281" s="358" t="s">
        <v>4448</v>
      </c>
      <c r="K281" s="372" t="s">
        <v>4449</v>
      </c>
      <c r="L281" s="301">
        <v>0.009386574074074073</v>
      </c>
      <c r="M281" s="276" t="s">
        <v>4450</v>
      </c>
      <c r="N281" s="277" t="s">
        <v>2416</v>
      </c>
      <c r="O281" s="151" t="s">
        <v>77</v>
      </c>
      <c r="P281" s="151" t="s">
        <v>78</v>
      </c>
      <c r="Q281" s="151" t="s">
        <v>79</v>
      </c>
      <c r="R281" s="151"/>
      <c r="S281" s="151" t="s">
        <v>79</v>
      </c>
      <c r="T281" s="151"/>
      <c r="U281" s="151"/>
    </row>
    <row r="282">
      <c r="A282" s="258">
        <f t="shared" si="2"/>
        <v>281</v>
      </c>
      <c r="B282" s="278" t="s">
        <v>4442</v>
      </c>
      <c r="C282" s="278" t="s">
        <v>4374</v>
      </c>
      <c r="D282" s="278" t="s">
        <v>4451</v>
      </c>
      <c r="E282" s="278" t="s">
        <v>4444</v>
      </c>
      <c r="F282" s="278" t="s">
        <v>4377</v>
      </c>
      <c r="G282" s="279" t="s">
        <v>4452</v>
      </c>
      <c r="H282" s="344" t="s">
        <v>4453</v>
      </c>
      <c r="I282" s="272" t="s">
        <v>4454</v>
      </c>
      <c r="J282" s="318" t="s">
        <v>4455</v>
      </c>
      <c r="K282" s="373" t="s">
        <v>4456</v>
      </c>
      <c r="L282" s="301">
        <v>0.002789351851851852</v>
      </c>
      <c r="M282" s="283" t="s">
        <v>4457</v>
      </c>
      <c r="N282" s="284" t="s">
        <v>2416</v>
      </c>
      <c r="O282" s="151" t="s">
        <v>77</v>
      </c>
      <c r="P282" s="151" t="s">
        <v>78</v>
      </c>
      <c r="Q282" s="151" t="s">
        <v>79</v>
      </c>
      <c r="R282" s="151"/>
      <c r="S282" s="151" t="s">
        <v>79</v>
      </c>
      <c r="T282" s="151"/>
      <c r="U282" s="151"/>
    </row>
    <row r="283">
      <c r="A283" s="258">
        <f t="shared" si="2"/>
        <v>282</v>
      </c>
      <c r="B283" s="278" t="s">
        <v>4442</v>
      </c>
      <c r="C283" s="278" t="s">
        <v>4374</v>
      </c>
      <c r="D283" s="278" t="s">
        <v>4458</v>
      </c>
      <c r="E283" s="278" t="s">
        <v>4444</v>
      </c>
      <c r="F283" s="278" t="s">
        <v>4377</v>
      </c>
      <c r="G283" s="279" t="s">
        <v>4459</v>
      </c>
      <c r="H283" s="344" t="s">
        <v>4460</v>
      </c>
      <c r="I283" s="272" t="s">
        <v>4461</v>
      </c>
      <c r="J283" s="318" t="s">
        <v>4462</v>
      </c>
      <c r="K283" s="373" t="s">
        <v>4463</v>
      </c>
      <c r="L283" s="301">
        <v>0.0013078703703703703</v>
      </c>
      <c r="M283" s="295" t="s">
        <v>4464</v>
      </c>
      <c r="N283" s="284" t="s">
        <v>2416</v>
      </c>
      <c r="O283" s="151" t="s">
        <v>77</v>
      </c>
      <c r="P283" s="151" t="s">
        <v>78</v>
      </c>
      <c r="Q283" s="151" t="s">
        <v>79</v>
      </c>
      <c r="R283" s="151"/>
      <c r="S283" s="151" t="s">
        <v>79</v>
      </c>
      <c r="T283" s="151"/>
      <c r="U283" s="151"/>
    </row>
    <row r="284">
      <c r="A284" s="286">
        <f t="shared" si="2"/>
        <v>283</v>
      </c>
      <c r="B284" s="287" t="s">
        <v>4442</v>
      </c>
      <c r="C284" s="287" t="s">
        <v>4374</v>
      </c>
      <c r="D284" s="287" t="s">
        <v>4465</v>
      </c>
      <c r="E284" s="287" t="s">
        <v>4444</v>
      </c>
      <c r="F284" s="287" t="s">
        <v>4377</v>
      </c>
      <c r="G284" s="288" t="s">
        <v>4466</v>
      </c>
      <c r="H284" s="345" t="s">
        <v>4467</v>
      </c>
      <c r="I284" s="272" t="s">
        <v>4468</v>
      </c>
      <c r="J284" s="359" t="s">
        <v>4469</v>
      </c>
      <c r="K284" s="374" t="s">
        <v>4470</v>
      </c>
      <c r="L284" s="306">
        <v>0.005046296296296296</v>
      </c>
      <c r="M284" s="292" t="s">
        <v>4471</v>
      </c>
      <c r="N284" s="293" t="s">
        <v>2416</v>
      </c>
      <c r="O284" s="151" t="s">
        <v>77</v>
      </c>
      <c r="P284" s="151" t="s">
        <v>78</v>
      </c>
      <c r="Q284" s="151" t="s">
        <v>79</v>
      </c>
      <c r="R284" s="151"/>
      <c r="S284" s="151" t="s">
        <v>79</v>
      </c>
      <c r="T284" s="151"/>
      <c r="U284" s="151"/>
    </row>
    <row r="285">
      <c r="A285" s="294">
        <f t="shared" si="2"/>
        <v>284</v>
      </c>
      <c r="B285" s="269" t="s">
        <v>4472</v>
      </c>
      <c r="C285" s="269" t="s">
        <v>4374</v>
      </c>
      <c r="D285" s="269" t="s">
        <v>4473</v>
      </c>
      <c r="E285" s="269" t="s">
        <v>4474</v>
      </c>
      <c r="F285" s="269" t="s">
        <v>4377</v>
      </c>
      <c r="G285" s="270" t="s">
        <v>4475</v>
      </c>
      <c r="H285" s="343" t="s">
        <v>4476</v>
      </c>
      <c r="I285" s="272" t="s">
        <v>4477</v>
      </c>
      <c r="J285" s="362" t="s">
        <v>4478</v>
      </c>
      <c r="K285" s="281" t="s">
        <v>4479</v>
      </c>
      <c r="L285" s="275">
        <v>0.007037037037037037</v>
      </c>
      <c r="M285" s="276" t="s">
        <v>4480</v>
      </c>
      <c r="N285" s="277" t="s">
        <v>2416</v>
      </c>
      <c r="O285" s="151" t="s">
        <v>77</v>
      </c>
      <c r="P285" s="151" t="s">
        <v>78</v>
      </c>
      <c r="Q285" s="151" t="s">
        <v>79</v>
      </c>
      <c r="R285" s="151"/>
      <c r="S285" s="151" t="s">
        <v>79</v>
      </c>
      <c r="T285" s="151"/>
      <c r="U285" s="151"/>
    </row>
    <row r="286">
      <c r="A286" s="258">
        <f t="shared" si="2"/>
        <v>285</v>
      </c>
      <c r="B286" s="278" t="s">
        <v>4472</v>
      </c>
      <c r="C286" s="278" t="s">
        <v>4374</v>
      </c>
      <c r="D286" s="278" t="s">
        <v>4481</v>
      </c>
      <c r="E286" s="278" t="s">
        <v>4474</v>
      </c>
      <c r="F286" s="278" t="s">
        <v>4377</v>
      </c>
      <c r="G286" s="279" t="s">
        <v>4482</v>
      </c>
      <c r="H286" s="344" t="s">
        <v>4483</v>
      </c>
      <c r="I286" s="272" t="s">
        <v>4484</v>
      </c>
      <c r="J286" s="363" t="s">
        <v>4485</v>
      </c>
      <c r="K286" s="330" t="s">
        <v>4486</v>
      </c>
      <c r="L286" s="331">
        <v>0.0052662037037037035</v>
      </c>
      <c r="M286" s="283" t="s">
        <v>4487</v>
      </c>
      <c r="N286" s="284" t="s">
        <v>2416</v>
      </c>
      <c r="O286" s="151" t="s">
        <v>77</v>
      </c>
      <c r="P286" s="151" t="s">
        <v>78</v>
      </c>
      <c r="Q286" s="151" t="s">
        <v>79</v>
      </c>
      <c r="R286" s="151"/>
      <c r="S286" s="151" t="s">
        <v>79</v>
      </c>
      <c r="T286" s="151"/>
      <c r="U286" s="151" t="s">
        <v>4158</v>
      </c>
    </row>
    <row r="287">
      <c r="A287" s="258">
        <f t="shared" si="2"/>
        <v>286</v>
      </c>
      <c r="B287" s="278" t="s">
        <v>4472</v>
      </c>
      <c r="C287" s="278" t="s">
        <v>4374</v>
      </c>
      <c r="D287" s="278" t="s">
        <v>4488</v>
      </c>
      <c r="E287" s="278" t="s">
        <v>4474</v>
      </c>
      <c r="F287" s="278" t="s">
        <v>4377</v>
      </c>
      <c r="G287" s="279" t="s">
        <v>4489</v>
      </c>
      <c r="H287" s="375" t="s">
        <v>4490</v>
      </c>
      <c r="I287" s="272" t="s">
        <v>4491</v>
      </c>
      <c r="J287" s="363" t="s">
        <v>4492</v>
      </c>
      <c r="K287" s="274" t="s">
        <v>4493</v>
      </c>
      <c r="L287" s="275">
        <v>0.006597222222222222</v>
      </c>
      <c r="M287" s="283" t="s">
        <v>4494</v>
      </c>
      <c r="N287" s="284" t="s">
        <v>2416</v>
      </c>
      <c r="O287" s="151" t="s">
        <v>77</v>
      </c>
      <c r="P287" s="151" t="s">
        <v>78</v>
      </c>
      <c r="Q287" s="151" t="s">
        <v>79</v>
      </c>
      <c r="R287" s="151"/>
      <c r="S287" s="151" t="s">
        <v>79</v>
      </c>
      <c r="T287" s="151"/>
      <c r="U287" s="151"/>
    </row>
    <row r="288">
      <c r="A288" s="286">
        <f t="shared" si="2"/>
        <v>287</v>
      </c>
      <c r="B288" s="287" t="s">
        <v>4472</v>
      </c>
      <c r="C288" s="287" t="s">
        <v>4374</v>
      </c>
      <c r="D288" s="287" t="s">
        <v>4495</v>
      </c>
      <c r="E288" s="287" t="s">
        <v>4474</v>
      </c>
      <c r="F288" s="287" t="s">
        <v>4377</v>
      </c>
      <c r="G288" s="288" t="s">
        <v>4496</v>
      </c>
      <c r="H288" s="376" t="s">
        <v>4497</v>
      </c>
      <c r="I288" s="272" t="s">
        <v>4498</v>
      </c>
      <c r="J288" s="364" t="s">
        <v>4499</v>
      </c>
      <c r="K288" s="356" t="s">
        <v>4500</v>
      </c>
      <c r="L288" s="333">
        <v>0.010046296296296296</v>
      </c>
      <c r="M288" s="292" t="s">
        <v>4501</v>
      </c>
      <c r="N288" s="293" t="s">
        <v>2416</v>
      </c>
      <c r="O288" s="151" t="s">
        <v>77</v>
      </c>
      <c r="P288" s="151" t="s">
        <v>78</v>
      </c>
      <c r="Q288" s="151" t="s">
        <v>79</v>
      </c>
      <c r="R288" s="151"/>
      <c r="S288" s="151" t="s">
        <v>79</v>
      </c>
      <c r="T288" s="151"/>
      <c r="U288" s="151"/>
    </row>
    <row r="289">
      <c r="A289" s="294">
        <f t="shared" si="2"/>
        <v>288</v>
      </c>
      <c r="B289" s="269" t="s">
        <v>4502</v>
      </c>
      <c r="C289" s="269" t="s">
        <v>4503</v>
      </c>
      <c r="D289" s="269" t="s">
        <v>4504</v>
      </c>
      <c r="E289" s="269" t="s">
        <v>4505</v>
      </c>
      <c r="F289" s="269" t="s">
        <v>4506</v>
      </c>
      <c r="G289" s="322" t="s">
        <v>4507</v>
      </c>
      <c r="H289" s="344" t="s">
        <v>4508</v>
      </c>
      <c r="I289" s="272" t="s">
        <v>4509</v>
      </c>
      <c r="J289" s="358" t="s">
        <v>4510</v>
      </c>
      <c r="K289" s="377" t="s">
        <v>4511</v>
      </c>
      <c r="L289" s="301">
        <v>0.007083333333333333</v>
      </c>
      <c r="M289" s="276" t="s">
        <v>4512</v>
      </c>
      <c r="N289" s="277" t="s">
        <v>2416</v>
      </c>
      <c r="O289" s="151" t="s">
        <v>77</v>
      </c>
      <c r="P289" s="151" t="s">
        <v>78</v>
      </c>
      <c r="Q289" s="151" t="s">
        <v>79</v>
      </c>
      <c r="R289" s="151"/>
      <c r="S289" s="151" t="s">
        <v>79</v>
      </c>
      <c r="T289" s="151"/>
      <c r="U289" s="151"/>
    </row>
    <row r="290">
      <c r="A290" s="258">
        <f t="shared" si="2"/>
        <v>289</v>
      </c>
      <c r="B290" s="278" t="s">
        <v>4502</v>
      </c>
      <c r="C290" s="278" t="s">
        <v>4503</v>
      </c>
      <c r="D290" s="278" t="s">
        <v>4513</v>
      </c>
      <c r="E290" s="278" t="s">
        <v>4505</v>
      </c>
      <c r="F290" s="278" t="s">
        <v>4506</v>
      </c>
      <c r="G290" s="323" t="s">
        <v>4505</v>
      </c>
      <c r="H290" s="343" t="s">
        <v>4514</v>
      </c>
      <c r="I290" s="272" t="s">
        <v>4515</v>
      </c>
      <c r="J290" s="318" t="s">
        <v>4516</v>
      </c>
      <c r="K290" s="373" t="s">
        <v>4517</v>
      </c>
      <c r="L290" s="301">
        <v>0.0036226851851851854</v>
      </c>
      <c r="M290" s="283" t="s">
        <v>4518</v>
      </c>
      <c r="N290" s="284" t="s">
        <v>2416</v>
      </c>
      <c r="O290" s="151" t="s">
        <v>77</v>
      </c>
      <c r="P290" s="151" t="s">
        <v>78</v>
      </c>
      <c r="Q290" s="151" t="s">
        <v>79</v>
      </c>
      <c r="R290" s="151"/>
      <c r="S290" s="151" t="s">
        <v>79</v>
      </c>
      <c r="T290" s="151"/>
      <c r="U290" s="151" t="s">
        <v>4158</v>
      </c>
    </row>
    <row r="291">
      <c r="A291" s="258">
        <f t="shared" si="2"/>
        <v>290</v>
      </c>
      <c r="B291" s="278" t="s">
        <v>4502</v>
      </c>
      <c r="C291" s="278" t="s">
        <v>4503</v>
      </c>
      <c r="D291" s="278" t="s">
        <v>4519</v>
      </c>
      <c r="E291" s="278" t="s">
        <v>4505</v>
      </c>
      <c r="F291" s="278" t="s">
        <v>4506</v>
      </c>
      <c r="G291" s="323" t="s">
        <v>4520</v>
      </c>
      <c r="H291" s="343" t="s">
        <v>4521</v>
      </c>
      <c r="I291" s="272" t="s">
        <v>4522</v>
      </c>
      <c r="J291" s="318" t="s">
        <v>4523</v>
      </c>
      <c r="K291" s="373" t="s">
        <v>4524</v>
      </c>
      <c r="L291" s="301">
        <v>0.00568287037037037</v>
      </c>
      <c r="M291" s="283" t="s">
        <v>4525</v>
      </c>
      <c r="N291" s="284" t="s">
        <v>2416</v>
      </c>
      <c r="O291" s="151" t="s">
        <v>77</v>
      </c>
      <c r="P291" s="151" t="s">
        <v>78</v>
      </c>
      <c r="Q291" s="151" t="s">
        <v>79</v>
      </c>
      <c r="R291" s="151"/>
      <c r="S291" s="151" t="s">
        <v>79</v>
      </c>
      <c r="T291" s="151"/>
      <c r="U291" s="151" t="s">
        <v>4158</v>
      </c>
    </row>
    <row r="292">
      <c r="A292" s="286">
        <f t="shared" si="2"/>
        <v>291</v>
      </c>
      <c r="B292" s="287" t="s">
        <v>4502</v>
      </c>
      <c r="C292" s="287" t="s">
        <v>4503</v>
      </c>
      <c r="D292" s="287" t="s">
        <v>4526</v>
      </c>
      <c r="E292" s="287" t="s">
        <v>4505</v>
      </c>
      <c r="F292" s="287" t="s">
        <v>4506</v>
      </c>
      <c r="G292" s="324" t="s">
        <v>4527</v>
      </c>
      <c r="H292" s="376" t="s">
        <v>4528</v>
      </c>
      <c r="I292" s="272" t="s">
        <v>4529</v>
      </c>
      <c r="J292" s="359" t="s">
        <v>4530</v>
      </c>
      <c r="K292" s="374" t="s">
        <v>4531</v>
      </c>
      <c r="L292" s="306">
        <v>0.003460648148148148</v>
      </c>
      <c r="M292" s="292" t="s">
        <v>4532</v>
      </c>
      <c r="N292" s="293" t="s">
        <v>2416</v>
      </c>
      <c r="O292" s="151" t="s">
        <v>77</v>
      </c>
      <c r="P292" s="151" t="s">
        <v>78</v>
      </c>
      <c r="Q292" s="151" t="s">
        <v>79</v>
      </c>
      <c r="R292" s="151"/>
      <c r="S292" s="151" t="s">
        <v>79</v>
      </c>
      <c r="T292" s="151"/>
      <c r="U292" s="151" t="s">
        <v>4158</v>
      </c>
    </row>
    <row r="293">
      <c r="A293" s="294">
        <f t="shared" si="2"/>
        <v>292</v>
      </c>
      <c r="B293" s="269" t="s">
        <v>4533</v>
      </c>
      <c r="C293" s="269" t="s">
        <v>4503</v>
      </c>
      <c r="D293" s="269" t="s">
        <v>4534</v>
      </c>
      <c r="E293" s="269" t="s">
        <v>4535</v>
      </c>
      <c r="F293" s="269" t="s">
        <v>4506</v>
      </c>
      <c r="G293" s="270" t="s">
        <v>4536</v>
      </c>
      <c r="H293" s="343" t="s">
        <v>4537</v>
      </c>
      <c r="I293" s="272" t="s">
        <v>4538</v>
      </c>
      <c r="J293" s="269" t="s">
        <v>4539</v>
      </c>
      <c r="K293" s="281" t="s">
        <v>4540</v>
      </c>
      <c r="L293" s="275">
        <v>0.004074074074074074</v>
      </c>
      <c r="M293" s="276" t="s">
        <v>4541</v>
      </c>
      <c r="N293" s="277" t="s">
        <v>2416</v>
      </c>
      <c r="O293" s="151" t="s">
        <v>77</v>
      </c>
      <c r="P293" s="151" t="s">
        <v>78</v>
      </c>
      <c r="Q293" s="151" t="s">
        <v>79</v>
      </c>
      <c r="R293" s="151"/>
      <c r="S293" s="151" t="s">
        <v>79</v>
      </c>
      <c r="T293" s="151"/>
      <c r="U293" s="151" t="s">
        <v>4158</v>
      </c>
    </row>
    <row r="294">
      <c r="A294" s="258">
        <f t="shared" si="2"/>
        <v>293</v>
      </c>
      <c r="B294" s="278" t="s">
        <v>4533</v>
      </c>
      <c r="C294" s="278" t="s">
        <v>4503</v>
      </c>
      <c r="D294" s="278" t="s">
        <v>4542</v>
      </c>
      <c r="E294" s="278" t="s">
        <v>4535</v>
      </c>
      <c r="F294" s="278" t="s">
        <v>4506</v>
      </c>
      <c r="G294" s="279" t="s">
        <v>4543</v>
      </c>
      <c r="H294" s="344" t="s">
        <v>4544</v>
      </c>
      <c r="I294" s="272" t="s">
        <v>4545</v>
      </c>
      <c r="J294" s="278" t="s">
        <v>4546</v>
      </c>
      <c r="K294" s="274" t="s">
        <v>4547</v>
      </c>
      <c r="L294" s="275">
        <v>0.006342592592592592</v>
      </c>
      <c r="M294" s="283" t="s">
        <v>4548</v>
      </c>
      <c r="N294" s="284" t="s">
        <v>2416</v>
      </c>
      <c r="O294" s="151" t="s">
        <v>77</v>
      </c>
      <c r="P294" s="151" t="s">
        <v>78</v>
      </c>
      <c r="Q294" s="151" t="s">
        <v>79</v>
      </c>
      <c r="R294" s="151"/>
      <c r="S294" s="151" t="s">
        <v>79</v>
      </c>
      <c r="T294" s="151"/>
      <c r="U294" s="151"/>
    </row>
    <row r="295">
      <c r="A295" s="258">
        <f t="shared" si="2"/>
        <v>294</v>
      </c>
      <c r="B295" s="278" t="s">
        <v>4533</v>
      </c>
      <c r="C295" s="278" t="s">
        <v>4503</v>
      </c>
      <c r="D295" s="278" t="s">
        <v>4549</v>
      </c>
      <c r="E295" s="278" t="s">
        <v>4535</v>
      </c>
      <c r="F295" s="278" t="s">
        <v>4506</v>
      </c>
      <c r="G295" s="279" t="s">
        <v>4550</v>
      </c>
      <c r="H295" s="344" t="s">
        <v>4551</v>
      </c>
      <c r="I295" s="272" t="s">
        <v>4552</v>
      </c>
      <c r="J295" s="278" t="s">
        <v>4553</v>
      </c>
      <c r="K295" s="351" t="s">
        <v>4554</v>
      </c>
      <c r="L295" s="352">
        <v>0.003726851851851852</v>
      </c>
      <c r="M295" s="283" t="s">
        <v>4555</v>
      </c>
      <c r="N295" s="284" t="s">
        <v>2416</v>
      </c>
      <c r="O295" s="151" t="s">
        <v>77</v>
      </c>
      <c r="P295" s="151" t="s">
        <v>78</v>
      </c>
      <c r="Q295" s="151" t="s">
        <v>79</v>
      </c>
      <c r="R295" s="151"/>
      <c r="S295" s="151" t="s">
        <v>79</v>
      </c>
      <c r="T295" s="151"/>
      <c r="U295" s="151" t="s">
        <v>4158</v>
      </c>
    </row>
    <row r="296">
      <c r="A296" s="286">
        <f t="shared" si="2"/>
        <v>295</v>
      </c>
      <c r="B296" s="287" t="s">
        <v>4533</v>
      </c>
      <c r="C296" s="287" t="s">
        <v>4503</v>
      </c>
      <c r="D296" s="287" t="s">
        <v>4556</v>
      </c>
      <c r="E296" s="287" t="s">
        <v>4535</v>
      </c>
      <c r="F296" s="287" t="s">
        <v>4506</v>
      </c>
      <c r="G296" s="288" t="s">
        <v>4557</v>
      </c>
      <c r="H296" s="345" t="s">
        <v>4558</v>
      </c>
      <c r="I296" s="272" t="s">
        <v>4559</v>
      </c>
      <c r="J296" s="287" t="s">
        <v>4560</v>
      </c>
      <c r="K296" s="356" t="s">
        <v>4561</v>
      </c>
      <c r="L296" s="333">
        <v>0.0030555555555555557</v>
      </c>
      <c r="M296" s="292" t="s">
        <v>4562</v>
      </c>
      <c r="N296" s="293" t="s">
        <v>2416</v>
      </c>
      <c r="O296" s="151" t="s">
        <v>77</v>
      </c>
      <c r="P296" s="151" t="s">
        <v>78</v>
      </c>
      <c r="Q296" s="151" t="s">
        <v>79</v>
      </c>
      <c r="R296" s="151"/>
      <c r="S296" s="151" t="s">
        <v>79</v>
      </c>
      <c r="T296" s="151"/>
      <c r="U296" s="151" t="s">
        <v>4563</v>
      </c>
    </row>
    <row r="297">
      <c r="A297" s="294">
        <f t="shared" si="2"/>
        <v>296</v>
      </c>
      <c r="B297" s="269" t="s">
        <v>4564</v>
      </c>
      <c r="C297" s="269" t="s">
        <v>4503</v>
      </c>
      <c r="D297" s="269" t="s">
        <v>4565</v>
      </c>
      <c r="E297" s="269" t="s">
        <v>4566</v>
      </c>
      <c r="F297" s="269" t="s">
        <v>4506</v>
      </c>
      <c r="G297" s="322" t="s">
        <v>4567</v>
      </c>
      <c r="H297" s="344" t="s">
        <v>4568</v>
      </c>
      <c r="I297" s="272" t="s">
        <v>4569</v>
      </c>
      <c r="J297" s="358" t="s">
        <v>4570</v>
      </c>
      <c r="K297" s="281" t="s">
        <v>4571</v>
      </c>
      <c r="L297" s="301">
        <v>0.004953703703703704</v>
      </c>
      <c r="M297" s="276" t="s">
        <v>4572</v>
      </c>
      <c r="N297" s="277" t="s">
        <v>2416</v>
      </c>
      <c r="O297" s="151" t="s">
        <v>77</v>
      </c>
      <c r="P297" s="151" t="s">
        <v>78</v>
      </c>
      <c r="Q297" s="151" t="s">
        <v>79</v>
      </c>
      <c r="R297" s="151"/>
      <c r="S297" s="151" t="s">
        <v>79</v>
      </c>
      <c r="T297" s="151"/>
      <c r="U297" s="151" t="s">
        <v>4158</v>
      </c>
    </row>
    <row r="298">
      <c r="A298" s="258">
        <f t="shared" si="2"/>
        <v>297</v>
      </c>
      <c r="B298" s="278" t="s">
        <v>4564</v>
      </c>
      <c r="C298" s="278" t="s">
        <v>4503</v>
      </c>
      <c r="D298" s="278" t="s">
        <v>4564</v>
      </c>
      <c r="E298" s="278" t="s">
        <v>4566</v>
      </c>
      <c r="F298" s="278" t="s">
        <v>4506</v>
      </c>
      <c r="G298" s="323" t="s">
        <v>4566</v>
      </c>
      <c r="H298" s="343" t="s">
        <v>4573</v>
      </c>
      <c r="I298" s="272" t="s">
        <v>4574</v>
      </c>
      <c r="J298" s="318" t="s">
        <v>4575</v>
      </c>
      <c r="K298" s="274" t="s">
        <v>4576</v>
      </c>
      <c r="L298" s="301">
        <v>0.005555555555555556</v>
      </c>
      <c r="M298" s="283" t="s">
        <v>4577</v>
      </c>
      <c r="N298" s="284" t="s">
        <v>2416</v>
      </c>
      <c r="O298" s="151" t="s">
        <v>77</v>
      </c>
      <c r="P298" s="154" t="s">
        <v>78</v>
      </c>
      <c r="Q298" s="151" t="s">
        <v>79</v>
      </c>
      <c r="R298" s="154"/>
      <c r="S298" s="151" t="s">
        <v>79</v>
      </c>
      <c r="T298" s="154"/>
      <c r="U298" s="154" t="s">
        <v>4158</v>
      </c>
    </row>
    <row r="299">
      <c r="A299" s="286">
        <f t="shared" si="2"/>
        <v>298</v>
      </c>
      <c r="B299" s="287" t="s">
        <v>4564</v>
      </c>
      <c r="C299" s="287" t="s">
        <v>4503</v>
      </c>
      <c r="D299" s="287" t="s">
        <v>4578</v>
      </c>
      <c r="E299" s="287" t="s">
        <v>4566</v>
      </c>
      <c r="F299" s="287" t="s">
        <v>4506</v>
      </c>
      <c r="G299" s="324" t="s">
        <v>4579</v>
      </c>
      <c r="H299" s="378" t="s">
        <v>4580</v>
      </c>
      <c r="I299" s="272" t="s">
        <v>4581</v>
      </c>
      <c r="J299" s="359" t="s">
        <v>4582</v>
      </c>
      <c r="K299" s="379" t="s">
        <v>4583</v>
      </c>
      <c r="L299" s="380">
        <v>0.004756944444444445</v>
      </c>
      <c r="M299" s="292" t="s">
        <v>4584</v>
      </c>
      <c r="N299" s="293" t="s">
        <v>2416</v>
      </c>
      <c r="O299" s="151" t="s">
        <v>77</v>
      </c>
      <c r="P299" s="151" t="s">
        <v>78</v>
      </c>
      <c r="Q299" s="151" t="s">
        <v>79</v>
      </c>
      <c r="R299" s="151"/>
      <c r="S299" s="151" t="s">
        <v>79</v>
      </c>
      <c r="T299" s="151"/>
      <c r="U299" s="151" t="s">
        <v>4158</v>
      </c>
    </row>
    <row r="300">
      <c r="A300" s="294">
        <f t="shared" si="2"/>
        <v>299</v>
      </c>
      <c r="B300" s="269" t="s">
        <v>4585</v>
      </c>
      <c r="C300" s="269" t="s">
        <v>4503</v>
      </c>
      <c r="D300" s="269" t="s">
        <v>4586</v>
      </c>
      <c r="E300" s="269" t="s">
        <v>4587</v>
      </c>
      <c r="F300" s="269" t="s">
        <v>4506</v>
      </c>
      <c r="G300" s="270" t="s">
        <v>4588</v>
      </c>
      <c r="H300" s="343" t="s">
        <v>4589</v>
      </c>
      <c r="I300" s="272" t="s">
        <v>4590</v>
      </c>
      <c r="J300" s="269" t="s">
        <v>4591</v>
      </c>
      <c r="K300" s="281" t="s">
        <v>4592</v>
      </c>
      <c r="L300" s="275">
        <v>0.009583333333333333</v>
      </c>
      <c r="M300" s="276" t="s">
        <v>4593</v>
      </c>
      <c r="N300" s="277" t="s">
        <v>2416</v>
      </c>
      <c r="O300" s="151" t="s">
        <v>77</v>
      </c>
      <c r="P300" s="154" t="s">
        <v>78</v>
      </c>
      <c r="Q300" s="151" t="s">
        <v>79</v>
      </c>
      <c r="R300" s="154"/>
      <c r="S300" s="151" t="s">
        <v>79</v>
      </c>
      <c r="T300" s="154"/>
      <c r="U300" s="154" t="s">
        <v>4158</v>
      </c>
    </row>
    <row r="301">
      <c r="A301" s="258">
        <f t="shared" si="2"/>
        <v>300</v>
      </c>
      <c r="B301" s="278" t="s">
        <v>4585</v>
      </c>
      <c r="C301" s="278" t="s">
        <v>4503</v>
      </c>
      <c r="D301" s="278" t="s">
        <v>4594</v>
      </c>
      <c r="E301" s="278" t="s">
        <v>4587</v>
      </c>
      <c r="F301" s="278" t="s">
        <v>4506</v>
      </c>
      <c r="G301" s="279" t="s">
        <v>4595</v>
      </c>
      <c r="H301" s="344" t="s">
        <v>4596</v>
      </c>
      <c r="I301" s="272" t="s">
        <v>4597</v>
      </c>
      <c r="J301" s="278" t="s">
        <v>4598</v>
      </c>
      <c r="K301" s="274" t="s">
        <v>4599</v>
      </c>
      <c r="L301" s="275">
        <v>0.004386574074074074</v>
      </c>
      <c r="M301" s="283" t="s">
        <v>4600</v>
      </c>
      <c r="N301" s="284" t="s">
        <v>2416</v>
      </c>
      <c r="O301" s="151" t="s">
        <v>77</v>
      </c>
      <c r="P301" s="151" t="s">
        <v>78</v>
      </c>
      <c r="Q301" s="151" t="s">
        <v>79</v>
      </c>
      <c r="R301" s="151"/>
      <c r="S301" s="151" t="s">
        <v>79</v>
      </c>
      <c r="T301" s="151"/>
      <c r="U301" s="151"/>
    </row>
    <row r="302">
      <c r="A302" s="286">
        <f t="shared" si="2"/>
        <v>301</v>
      </c>
      <c r="B302" s="287" t="s">
        <v>4585</v>
      </c>
      <c r="C302" s="287" t="s">
        <v>4503</v>
      </c>
      <c r="D302" s="287" t="s">
        <v>4601</v>
      </c>
      <c r="E302" s="287" t="s">
        <v>4587</v>
      </c>
      <c r="F302" s="287" t="s">
        <v>4506</v>
      </c>
      <c r="G302" s="288" t="s">
        <v>4602</v>
      </c>
      <c r="H302" s="345" t="s">
        <v>4603</v>
      </c>
      <c r="I302" s="272" t="s">
        <v>4604</v>
      </c>
      <c r="J302" s="287" t="s">
        <v>4605</v>
      </c>
      <c r="K302" s="353" t="s">
        <v>4606</v>
      </c>
      <c r="L302" s="354">
        <v>0.0016087962962962963</v>
      </c>
      <c r="M302" s="292" t="s">
        <v>4607</v>
      </c>
      <c r="N302" s="293" t="s">
        <v>2416</v>
      </c>
      <c r="O302" s="151" t="s">
        <v>77</v>
      </c>
      <c r="P302" s="151" t="s">
        <v>78</v>
      </c>
      <c r="Q302" s="151" t="s">
        <v>79</v>
      </c>
      <c r="R302" s="151"/>
      <c r="S302" s="151" t="s">
        <v>79</v>
      </c>
      <c r="T302" s="151"/>
      <c r="U302" s="151"/>
    </row>
    <row r="303">
      <c r="A303" s="294">
        <f t="shared" si="2"/>
        <v>302</v>
      </c>
      <c r="B303" s="269" t="s">
        <v>4608</v>
      </c>
      <c r="C303" s="269" t="s">
        <v>4503</v>
      </c>
      <c r="D303" s="269" t="s">
        <v>4609</v>
      </c>
      <c r="E303" s="269" t="s">
        <v>4610</v>
      </c>
      <c r="F303" s="269" t="s">
        <v>4506</v>
      </c>
      <c r="G303" s="270" t="s">
        <v>4611</v>
      </c>
      <c r="H303" s="343" t="s">
        <v>4612</v>
      </c>
      <c r="I303" s="272" t="s">
        <v>4613</v>
      </c>
      <c r="J303" s="269" t="s">
        <v>4614</v>
      </c>
      <c r="K303" s="281" t="s">
        <v>4615</v>
      </c>
      <c r="L303" s="275">
        <v>0.004143518518518519</v>
      </c>
      <c r="M303" s="381" t="s">
        <v>4616</v>
      </c>
      <c r="N303" s="382" t="s">
        <v>2416</v>
      </c>
      <c r="O303" s="151" t="s">
        <v>77</v>
      </c>
      <c r="P303" s="151" t="s">
        <v>78</v>
      </c>
      <c r="Q303" s="151" t="s">
        <v>79</v>
      </c>
      <c r="R303" s="151"/>
      <c r="S303" s="151" t="s">
        <v>79</v>
      </c>
      <c r="T303" s="151"/>
      <c r="U303" s="154" t="s">
        <v>4158</v>
      </c>
    </row>
    <row r="304">
      <c r="A304" s="258">
        <f t="shared" si="2"/>
        <v>303</v>
      </c>
      <c r="B304" s="278" t="s">
        <v>4608</v>
      </c>
      <c r="C304" s="278" t="s">
        <v>4503</v>
      </c>
      <c r="D304" s="278" t="s">
        <v>4617</v>
      </c>
      <c r="E304" s="278" t="s">
        <v>4610</v>
      </c>
      <c r="F304" s="278" t="s">
        <v>4506</v>
      </c>
      <c r="G304" s="279" t="s">
        <v>4618</v>
      </c>
      <c r="H304" s="344" t="s">
        <v>4619</v>
      </c>
      <c r="I304" s="272" t="s">
        <v>4620</v>
      </c>
      <c r="J304" s="278" t="s">
        <v>4621</v>
      </c>
      <c r="K304" s="274" t="s">
        <v>4622</v>
      </c>
      <c r="L304" s="275">
        <v>0.006840277777777778</v>
      </c>
      <c r="M304" s="383" t="s">
        <v>4600</v>
      </c>
      <c r="N304" s="338" t="s">
        <v>2416</v>
      </c>
      <c r="O304" s="151" t="s">
        <v>77</v>
      </c>
      <c r="P304" s="151" t="s">
        <v>78</v>
      </c>
      <c r="Q304" s="151" t="s">
        <v>79</v>
      </c>
      <c r="R304" s="151"/>
      <c r="S304" s="151" t="s">
        <v>79</v>
      </c>
      <c r="T304" s="151"/>
      <c r="U304" s="151" t="s">
        <v>4158</v>
      </c>
    </row>
    <row r="305">
      <c r="A305" s="258">
        <f t="shared" si="2"/>
        <v>304</v>
      </c>
      <c r="B305" s="278" t="s">
        <v>4608</v>
      </c>
      <c r="C305" s="278" t="s">
        <v>4503</v>
      </c>
      <c r="D305" s="278" t="s">
        <v>4623</v>
      </c>
      <c r="E305" s="278" t="s">
        <v>4610</v>
      </c>
      <c r="F305" s="278" t="s">
        <v>4506</v>
      </c>
      <c r="G305" s="279" t="s">
        <v>4624</v>
      </c>
      <c r="H305" s="344" t="s">
        <v>4625</v>
      </c>
      <c r="I305" s="272" t="s">
        <v>4626</v>
      </c>
      <c r="J305" s="278" t="s">
        <v>4627</v>
      </c>
      <c r="K305" s="274" t="s">
        <v>4628</v>
      </c>
      <c r="L305" s="275">
        <v>0.006053240740740741</v>
      </c>
      <c r="M305" s="383" t="s">
        <v>4629</v>
      </c>
      <c r="N305" s="338" t="s">
        <v>2416</v>
      </c>
      <c r="O305" s="151" t="s">
        <v>77</v>
      </c>
      <c r="P305" s="151" t="s">
        <v>78</v>
      </c>
      <c r="Q305" s="151" t="s">
        <v>79</v>
      </c>
      <c r="R305" s="151"/>
      <c r="S305" s="151" t="s">
        <v>79</v>
      </c>
      <c r="T305" s="151"/>
      <c r="U305" s="151"/>
    </row>
    <row r="306">
      <c r="A306" s="258">
        <f t="shared" si="2"/>
        <v>305</v>
      </c>
      <c r="B306" s="278" t="s">
        <v>4608</v>
      </c>
      <c r="C306" s="278" t="s">
        <v>4503</v>
      </c>
      <c r="D306" s="278" t="s">
        <v>4630</v>
      </c>
      <c r="E306" s="278" t="s">
        <v>4610</v>
      </c>
      <c r="F306" s="278" t="s">
        <v>4506</v>
      </c>
      <c r="G306" s="279" t="s">
        <v>4631</v>
      </c>
      <c r="H306" s="344" t="s">
        <v>4632</v>
      </c>
      <c r="I306" s="272" t="s">
        <v>4633</v>
      </c>
      <c r="J306" s="278" t="s">
        <v>4634</v>
      </c>
      <c r="K306" s="274" t="s">
        <v>4635</v>
      </c>
      <c r="L306" s="275">
        <v>0.004421296296296296</v>
      </c>
      <c r="M306" s="383" t="s">
        <v>4636</v>
      </c>
      <c r="N306" s="338" t="s">
        <v>2416</v>
      </c>
      <c r="O306" s="151" t="s">
        <v>77</v>
      </c>
      <c r="P306" s="154" t="s">
        <v>78</v>
      </c>
      <c r="Q306" s="151" t="s">
        <v>79</v>
      </c>
      <c r="R306" s="154"/>
      <c r="S306" s="151" t="s">
        <v>79</v>
      </c>
      <c r="T306" s="154"/>
      <c r="U306" s="154"/>
    </row>
    <row r="307">
      <c r="A307" s="258">
        <f t="shared" si="2"/>
        <v>306</v>
      </c>
      <c r="B307" s="278" t="s">
        <v>4608</v>
      </c>
      <c r="C307" s="278" t="s">
        <v>4503</v>
      </c>
      <c r="D307" s="278" t="s">
        <v>4637</v>
      </c>
      <c r="E307" s="278" t="s">
        <v>4610</v>
      </c>
      <c r="F307" s="278" t="s">
        <v>4506</v>
      </c>
      <c r="G307" s="279" t="s">
        <v>4638</v>
      </c>
      <c r="H307" s="344" t="s">
        <v>4639</v>
      </c>
      <c r="I307" s="272" t="s">
        <v>4640</v>
      </c>
      <c r="J307" s="278" t="s">
        <v>4641</v>
      </c>
      <c r="K307" s="274" t="s">
        <v>4642</v>
      </c>
      <c r="L307" s="275">
        <v>0.004710648148148148</v>
      </c>
      <c r="M307" s="383" t="s">
        <v>4643</v>
      </c>
      <c r="N307" s="338" t="s">
        <v>2416</v>
      </c>
      <c r="O307" s="151" t="s">
        <v>77</v>
      </c>
      <c r="P307" s="154" t="s">
        <v>78</v>
      </c>
      <c r="Q307" s="151" t="s">
        <v>79</v>
      </c>
      <c r="R307" s="154"/>
      <c r="S307" s="151" t="s">
        <v>79</v>
      </c>
      <c r="T307" s="154"/>
      <c r="U307" s="154"/>
    </row>
    <row r="308">
      <c r="A308" s="286">
        <f t="shared" si="2"/>
        <v>307</v>
      </c>
      <c r="B308" s="287" t="s">
        <v>4608</v>
      </c>
      <c r="C308" s="287" t="s">
        <v>4503</v>
      </c>
      <c r="D308" s="287" t="s">
        <v>4644</v>
      </c>
      <c r="E308" s="287" t="s">
        <v>4610</v>
      </c>
      <c r="F308" s="287" t="s">
        <v>4506</v>
      </c>
      <c r="G308" s="288" t="s">
        <v>4645</v>
      </c>
      <c r="H308" s="345" t="s">
        <v>4646</v>
      </c>
      <c r="I308" s="272" t="s">
        <v>4647</v>
      </c>
      <c r="J308" s="287" t="s">
        <v>4648</v>
      </c>
      <c r="K308" s="356" t="s">
        <v>4649</v>
      </c>
      <c r="L308" s="333">
        <v>0.005335648148148148</v>
      </c>
      <c r="M308" s="384" t="s">
        <v>4650</v>
      </c>
      <c r="N308" s="350" t="s">
        <v>2416</v>
      </c>
      <c r="O308" s="151" t="s">
        <v>77</v>
      </c>
      <c r="P308" s="151" t="s">
        <v>78</v>
      </c>
      <c r="Q308" s="151" t="s">
        <v>79</v>
      </c>
      <c r="R308" s="151"/>
      <c r="S308" s="151" t="s">
        <v>79</v>
      </c>
      <c r="T308" s="151"/>
      <c r="U308" s="151" t="s">
        <v>4158</v>
      </c>
    </row>
    <row r="309">
      <c r="A309" s="294">
        <f t="shared" si="2"/>
        <v>308</v>
      </c>
      <c r="B309" s="269" t="s">
        <v>4651</v>
      </c>
      <c r="C309" s="269" t="s">
        <v>4503</v>
      </c>
      <c r="D309" s="269" t="s">
        <v>4652</v>
      </c>
      <c r="E309" s="269" t="s">
        <v>4653</v>
      </c>
      <c r="F309" s="269" t="s">
        <v>4506</v>
      </c>
      <c r="G309" s="270" t="s">
        <v>4654</v>
      </c>
      <c r="H309" s="343" t="s">
        <v>4655</v>
      </c>
      <c r="I309" s="272" t="s">
        <v>4656</v>
      </c>
      <c r="J309" s="277" t="s">
        <v>4657</v>
      </c>
      <c r="K309" s="281" t="s">
        <v>4658</v>
      </c>
      <c r="L309" s="301">
        <v>0.005324074074074074</v>
      </c>
      <c r="M309" s="276" t="s">
        <v>4659</v>
      </c>
      <c r="N309" s="277" t="s">
        <v>2416</v>
      </c>
      <c r="O309" s="151" t="s">
        <v>77</v>
      </c>
      <c r="P309" s="151" t="s">
        <v>78</v>
      </c>
      <c r="Q309" s="151" t="s">
        <v>79</v>
      </c>
      <c r="R309" s="151"/>
      <c r="S309" s="151" t="s">
        <v>79</v>
      </c>
      <c r="T309" s="151"/>
      <c r="U309" s="151"/>
    </row>
    <row r="310">
      <c r="A310" s="286">
        <f t="shared" si="2"/>
        <v>309</v>
      </c>
      <c r="B310" s="287" t="s">
        <v>4651</v>
      </c>
      <c r="C310" s="287" t="s">
        <v>4503</v>
      </c>
      <c r="D310" s="287" t="s">
        <v>4660</v>
      </c>
      <c r="E310" s="287" t="s">
        <v>4653</v>
      </c>
      <c r="F310" s="287" t="s">
        <v>4506</v>
      </c>
      <c r="G310" s="288" t="s">
        <v>4661</v>
      </c>
      <c r="H310" s="345" t="s">
        <v>4662</v>
      </c>
      <c r="I310" s="272" t="s">
        <v>4663</v>
      </c>
      <c r="J310" s="293" t="s">
        <v>4664</v>
      </c>
      <c r="K310" s="356" t="s">
        <v>4665</v>
      </c>
      <c r="L310" s="306">
        <v>0.005729166666666666</v>
      </c>
      <c r="M310" s="292" t="s">
        <v>4666</v>
      </c>
      <c r="N310" s="293" t="s">
        <v>2416</v>
      </c>
      <c r="O310" s="151" t="s">
        <v>77</v>
      </c>
      <c r="P310" s="154" t="s">
        <v>78</v>
      </c>
      <c r="Q310" s="151" t="s">
        <v>79</v>
      </c>
      <c r="R310" s="154"/>
      <c r="S310" s="151" t="s">
        <v>79</v>
      </c>
      <c r="T310" s="154"/>
      <c r="U310" s="154"/>
    </row>
    <row r="311">
      <c r="A311" s="269">
        <v>310.0</v>
      </c>
      <c r="B311" s="269" t="s">
        <v>4585</v>
      </c>
      <c r="C311" s="269" t="s">
        <v>4667</v>
      </c>
      <c r="D311" s="280" t="s">
        <v>4668</v>
      </c>
      <c r="E311" s="269" t="s">
        <v>4506</v>
      </c>
      <c r="F311" s="335" t="s">
        <v>4669</v>
      </c>
      <c r="G311" s="335" t="s">
        <v>4670</v>
      </c>
      <c r="H311" s="312" t="s">
        <v>4671</v>
      </c>
      <c r="I311" s="272" t="s">
        <v>4672</v>
      </c>
      <c r="J311" s="269" t="s">
        <v>4673</v>
      </c>
      <c r="K311" s="385" t="s">
        <v>4674</v>
      </c>
      <c r="L311" s="386">
        <v>0.004386574074074074</v>
      </c>
      <c r="M311" s="381" t="s">
        <v>4675</v>
      </c>
      <c r="N311" s="382" t="s">
        <v>2416</v>
      </c>
      <c r="O311" s="151" t="s">
        <v>77</v>
      </c>
      <c r="P311" s="154" t="s">
        <v>78</v>
      </c>
      <c r="Q311" s="151" t="s">
        <v>79</v>
      </c>
      <c r="R311" s="154"/>
      <c r="S311" s="151" t="s">
        <v>79</v>
      </c>
      <c r="T311" s="154"/>
      <c r="U311" s="154"/>
    </row>
    <row r="312">
      <c r="A312" s="278">
        <v>311.0</v>
      </c>
      <c r="B312" s="278" t="s">
        <v>4585</v>
      </c>
      <c r="C312" s="269" t="s">
        <v>4667</v>
      </c>
      <c r="D312" s="271" t="s">
        <v>4676</v>
      </c>
      <c r="E312" s="269" t="s">
        <v>4506</v>
      </c>
      <c r="F312" s="387" t="s">
        <v>4669</v>
      </c>
      <c r="G312" s="340" t="s">
        <v>4677</v>
      </c>
      <c r="H312" s="313" t="s">
        <v>4678</v>
      </c>
      <c r="I312" s="272" t="s">
        <v>4679</v>
      </c>
      <c r="J312" s="278" t="s">
        <v>4680</v>
      </c>
      <c r="K312" s="303" t="s">
        <v>4681</v>
      </c>
      <c r="L312" s="301">
        <v>0.0050347222222222225</v>
      </c>
      <c r="M312" s="383" t="s">
        <v>4682</v>
      </c>
      <c r="N312" s="382" t="s">
        <v>2416</v>
      </c>
      <c r="O312" s="151" t="s">
        <v>77</v>
      </c>
      <c r="P312" s="151" t="s">
        <v>78</v>
      </c>
      <c r="Q312" s="151" t="s">
        <v>79</v>
      </c>
      <c r="R312" s="151"/>
      <c r="S312" s="151" t="s">
        <v>79</v>
      </c>
      <c r="T312" s="151"/>
      <c r="U312" s="151"/>
    </row>
    <row r="313">
      <c r="A313" s="278">
        <v>312.0</v>
      </c>
      <c r="B313" s="278" t="s">
        <v>4585</v>
      </c>
      <c r="C313" s="269" t="s">
        <v>4667</v>
      </c>
      <c r="D313" s="271" t="s">
        <v>4683</v>
      </c>
      <c r="E313" s="269" t="s">
        <v>4506</v>
      </c>
      <c r="F313" s="387" t="s">
        <v>4669</v>
      </c>
      <c r="G313" s="340" t="s">
        <v>4684</v>
      </c>
      <c r="H313" s="313" t="s">
        <v>4685</v>
      </c>
      <c r="I313" s="272" t="s">
        <v>4686</v>
      </c>
      <c r="J313" s="278" t="s">
        <v>4687</v>
      </c>
      <c r="K313" s="303" t="s">
        <v>4688</v>
      </c>
      <c r="L313" s="301">
        <v>0.0018865740740740742</v>
      </c>
      <c r="M313" s="383" t="s">
        <v>4689</v>
      </c>
      <c r="N313" s="382" t="s">
        <v>2416</v>
      </c>
      <c r="O313" s="151" t="s">
        <v>77</v>
      </c>
      <c r="P313" s="151" t="s">
        <v>78</v>
      </c>
      <c r="Q313" s="151" t="s">
        <v>79</v>
      </c>
      <c r="R313" s="151"/>
      <c r="S313" s="151" t="s">
        <v>79</v>
      </c>
      <c r="T313" s="151"/>
      <c r="U313" s="151"/>
    </row>
    <row r="314">
      <c r="A314" s="287">
        <v>313.0</v>
      </c>
      <c r="B314" s="287" t="s">
        <v>4585</v>
      </c>
      <c r="C314" s="319" t="s">
        <v>4667</v>
      </c>
      <c r="D314" s="308" t="s">
        <v>4690</v>
      </c>
      <c r="E314" s="346" t="s">
        <v>4506</v>
      </c>
      <c r="F314" s="388" t="s">
        <v>4669</v>
      </c>
      <c r="G314" s="346" t="s">
        <v>4691</v>
      </c>
      <c r="H314" s="314" t="s">
        <v>4692</v>
      </c>
      <c r="I314" s="272" t="s">
        <v>4693</v>
      </c>
      <c r="J314" s="287" t="s">
        <v>4694</v>
      </c>
      <c r="K314" s="305" t="s">
        <v>4695</v>
      </c>
      <c r="L314" s="306">
        <v>0.0021180555555555558</v>
      </c>
      <c r="M314" s="384" t="s">
        <v>4696</v>
      </c>
      <c r="N314" s="389" t="s">
        <v>2416</v>
      </c>
      <c r="O314" s="151" t="s">
        <v>77</v>
      </c>
      <c r="P314" s="154" t="s">
        <v>78</v>
      </c>
      <c r="Q314" s="151" t="s">
        <v>79</v>
      </c>
      <c r="R314" s="154"/>
      <c r="S314" s="151" t="s">
        <v>79</v>
      </c>
      <c r="T314" s="154"/>
      <c r="U314" s="154"/>
    </row>
    <row r="315">
      <c r="A315" s="269">
        <v>314.0</v>
      </c>
      <c r="B315" s="269" t="s">
        <v>4697</v>
      </c>
      <c r="C315" s="269" t="s">
        <v>4698</v>
      </c>
      <c r="D315" s="269" t="s">
        <v>4699</v>
      </c>
      <c r="E315" s="269" t="s">
        <v>4700</v>
      </c>
      <c r="F315" s="269" t="s">
        <v>4701</v>
      </c>
      <c r="G315" s="322" t="s">
        <v>4702</v>
      </c>
      <c r="H315" s="271" t="s">
        <v>4703</v>
      </c>
      <c r="I315" s="272" t="s">
        <v>4704</v>
      </c>
      <c r="J315" s="315" t="s">
        <v>4705</v>
      </c>
      <c r="K315" s="365" t="s">
        <v>4706</v>
      </c>
      <c r="L315" s="366">
        <v>0.002534722222222222</v>
      </c>
      <c r="M315" s="276" t="s">
        <v>4707</v>
      </c>
      <c r="N315" s="277" t="s">
        <v>2416</v>
      </c>
      <c r="O315" s="151" t="s">
        <v>77</v>
      </c>
      <c r="P315" s="151" t="s">
        <v>78</v>
      </c>
      <c r="Q315" s="151" t="s">
        <v>79</v>
      </c>
      <c r="R315" s="151"/>
      <c r="S315" s="151" t="s">
        <v>79</v>
      </c>
      <c r="T315" s="151"/>
      <c r="U315" s="151"/>
    </row>
    <row r="316">
      <c r="A316" s="258">
        <f t="shared" ref="A316:A379" si="3">A315+1</f>
        <v>315</v>
      </c>
      <c r="B316" s="278" t="s">
        <v>4697</v>
      </c>
      <c r="C316" s="278" t="s">
        <v>4698</v>
      </c>
      <c r="D316" s="278" t="s">
        <v>4708</v>
      </c>
      <c r="E316" s="278" t="s">
        <v>4700</v>
      </c>
      <c r="F316" s="278" t="s">
        <v>4701</v>
      </c>
      <c r="G316" s="323" t="s">
        <v>4709</v>
      </c>
      <c r="H316" s="280" t="s">
        <v>4710</v>
      </c>
      <c r="I316" s="272" t="s">
        <v>4711</v>
      </c>
      <c r="J316" s="271" t="s">
        <v>4712</v>
      </c>
      <c r="K316" s="367" t="s">
        <v>4713</v>
      </c>
      <c r="L316" s="366">
        <v>0.002199074074074074</v>
      </c>
      <c r="M316" s="283" t="s">
        <v>4714</v>
      </c>
      <c r="N316" s="284" t="s">
        <v>2416</v>
      </c>
      <c r="O316" s="151" t="s">
        <v>77</v>
      </c>
      <c r="P316" s="151" t="s">
        <v>78</v>
      </c>
      <c r="Q316" s="151" t="s">
        <v>79</v>
      </c>
      <c r="R316" s="151"/>
      <c r="S316" s="151" t="s">
        <v>79</v>
      </c>
      <c r="T316" s="151"/>
      <c r="U316" s="151"/>
    </row>
    <row r="317">
      <c r="A317" s="258">
        <f t="shared" si="3"/>
        <v>316</v>
      </c>
      <c r="B317" s="278" t="s">
        <v>4697</v>
      </c>
      <c r="C317" s="278" t="s">
        <v>4698</v>
      </c>
      <c r="D317" s="278" t="s">
        <v>4715</v>
      </c>
      <c r="E317" s="278" t="s">
        <v>4700</v>
      </c>
      <c r="F317" s="278" t="s">
        <v>4701</v>
      </c>
      <c r="G317" s="323" t="s">
        <v>4716</v>
      </c>
      <c r="H317" s="280" t="s">
        <v>4717</v>
      </c>
      <c r="I317" s="272" t="s">
        <v>4718</v>
      </c>
      <c r="J317" s="271" t="s">
        <v>4719</v>
      </c>
      <c r="K317" s="367" t="s">
        <v>4720</v>
      </c>
      <c r="L317" s="366">
        <v>0.002349537037037037</v>
      </c>
      <c r="M317" s="283" t="s">
        <v>4721</v>
      </c>
      <c r="N317" s="284" t="s">
        <v>2416</v>
      </c>
      <c r="O317" s="151" t="s">
        <v>77</v>
      </c>
      <c r="P317" s="154" t="s">
        <v>78</v>
      </c>
      <c r="Q317" s="151" t="s">
        <v>79</v>
      </c>
      <c r="R317" s="154"/>
      <c r="S317" s="151" t="s">
        <v>79</v>
      </c>
      <c r="T317" s="154"/>
      <c r="U317" s="151" t="s">
        <v>4158</v>
      </c>
    </row>
    <row r="318">
      <c r="A318" s="258">
        <f t="shared" si="3"/>
        <v>317</v>
      </c>
      <c r="B318" s="278" t="s">
        <v>4697</v>
      </c>
      <c r="C318" s="278" t="s">
        <v>4698</v>
      </c>
      <c r="D318" s="278" t="s">
        <v>4722</v>
      </c>
      <c r="E318" s="278" t="s">
        <v>4700</v>
      </c>
      <c r="F318" s="278" t="s">
        <v>4701</v>
      </c>
      <c r="G318" s="323" t="s">
        <v>4723</v>
      </c>
      <c r="H318" s="280" t="s">
        <v>4724</v>
      </c>
      <c r="I318" s="272" t="s">
        <v>4725</v>
      </c>
      <c r="J318" s="271" t="s">
        <v>4726</v>
      </c>
      <c r="K318" s="367" t="s">
        <v>4727</v>
      </c>
      <c r="L318" s="366">
        <v>0.002337962962962963</v>
      </c>
      <c r="M318" s="283" t="s">
        <v>4728</v>
      </c>
      <c r="N318" s="284" t="s">
        <v>2416</v>
      </c>
      <c r="O318" s="151" t="s">
        <v>77</v>
      </c>
      <c r="P318" s="154" t="s">
        <v>78</v>
      </c>
      <c r="Q318" s="151" t="s">
        <v>79</v>
      </c>
      <c r="R318" s="154"/>
      <c r="S318" s="151" t="s">
        <v>79</v>
      </c>
      <c r="T318" s="154"/>
      <c r="U318" s="154"/>
    </row>
    <row r="319">
      <c r="A319" s="258">
        <f t="shared" si="3"/>
        <v>318</v>
      </c>
      <c r="B319" s="278" t="s">
        <v>4697</v>
      </c>
      <c r="C319" s="278" t="s">
        <v>4698</v>
      </c>
      <c r="D319" s="278" t="s">
        <v>4729</v>
      </c>
      <c r="E319" s="278" t="s">
        <v>4700</v>
      </c>
      <c r="F319" s="278" t="s">
        <v>4701</v>
      </c>
      <c r="G319" s="323" t="s">
        <v>4730</v>
      </c>
      <c r="H319" s="280" t="s">
        <v>4731</v>
      </c>
      <c r="I319" s="272" t="s">
        <v>4732</v>
      </c>
      <c r="J319" s="271" t="s">
        <v>4733</v>
      </c>
      <c r="K319" s="367" t="s">
        <v>4734</v>
      </c>
      <c r="L319" s="366">
        <v>0.0025</v>
      </c>
      <c r="M319" s="283" t="s">
        <v>4735</v>
      </c>
      <c r="N319" s="284" t="s">
        <v>2416</v>
      </c>
      <c r="O319" s="151" t="s">
        <v>77</v>
      </c>
      <c r="P319" s="151" t="s">
        <v>78</v>
      </c>
      <c r="Q319" s="151" t="s">
        <v>79</v>
      </c>
      <c r="R319" s="151"/>
      <c r="S319" s="151" t="s">
        <v>79</v>
      </c>
      <c r="T319" s="151"/>
      <c r="U319" s="151"/>
    </row>
    <row r="320">
      <c r="A320" s="258">
        <f t="shared" si="3"/>
        <v>319</v>
      </c>
      <c r="B320" s="278" t="s">
        <v>4697</v>
      </c>
      <c r="C320" s="278" t="s">
        <v>4698</v>
      </c>
      <c r="D320" s="278" t="s">
        <v>4736</v>
      </c>
      <c r="E320" s="278" t="s">
        <v>4700</v>
      </c>
      <c r="F320" s="278" t="s">
        <v>4701</v>
      </c>
      <c r="G320" s="323" t="s">
        <v>4737</v>
      </c>
      <c r="H320" s="280" t="s">
        <v>4738</v>
      </c>
      <c r="I320" s="272" t="s">
        <v>4739</v>
      </c>
      <c r="J320" s="271" t="s">
        <v>4740</v>
      </c>
      <c r="K320" s="367" t="s">
        <v>4741</v>
      </c>
      <c r="L320" s="366">
        <v>0.0015393518518518519</v>
      </c>
      <c r="M320" s="295" t="s">
        <v>4742</v>
      </c>
      <c r="N320" s="284" t="s">
        <v>2416</v>
      </c>
      <c r="O320" s="151" t="s">
        <v>77</v>
      </c>
      <c r="P320" s="151" t="s">
        <v>78</v>
      </c>
      <c r="Q320" s="151" t="s">
        <v>79</v>
      </c>
      <c r="R320" s="151"/>
      <c r="S320" s="151" t="s">
        <v>79</v>
      </c>
      <c r="T320" s="151"/>
      <c r="U320" s="151" t="s">
        <v>4158</v>
      </c>
    </row>
    <row r="321">
      <c r="A321" s="258">
        <f t="shared" si="3"/>
        <v>320</v>
      </c>
      <c r="B321" s="278" t="s">
        <v>4697</v>
      </c>
      <c r="C321" s="278" t="s">
        <v>4698</v>
      </c>
      <c r="D321" s="278" t="s">
        <v>4743</v>
      </c>
      <c r="E321" s="278" t="s">
        <v>4700</v>
      </c>
      <c r="F321" s="278" t="s">
        <v>4701</v>
      </c>
      <c r="G321" s="323" t="s">
        <v>4744</v>
      </c>
      <c r="H321" s="280" t="s">
        <v>4745</v>
      </c>
      <c r="I321" s="272" t="s">
        <v>4746</v>
      </c>
      <c r="J321" s="271" t="s">
        <v>4747</v>
      </c>
      <c r="K321" s="367" t="s">
        <v>4748</v>
      </c>
      <c r="L321" s="366">
        <v>0.0021064814814814813</v>
      </c>
      <c r="M321" s="283" t="s">
        <v>4749</v>
      </c>
      <c r="N321" s="284" t="s">
        <v>2416</v>
      </c>
      <c r="O321" s="151" t="s">
        <v>77</v>
      </c>
      <c r="P321" s="151" t="s">
        <v>78</v>
      </c>
      <c r="Q321" s="151" t="s">
        <v>79</v>
      </c>
      <c r="R321" s="151"/>
      <c r="S321" s="151" t="s">
        <v>79</v>
      </c>
      <c r="T321" s="151"/>
      <c r="U321" s="151" t="s">
        <v>4158</v>
      </c>
    </row>
    <row r="322">
      <c r="A322" s="258">
        <f t="shared" si="3"/>
        <v>321</v>
      </c>
      <c r="B322" s="278" t="s">
        <v>4697</v>
      </c>
      <c r="C322" s="278" t="s">
        <v>4698</v>
      </c>
      <c r="D322" s="278" t="s">
        <v>4750</v>
      </c>
      <c r="E322" s="278" t="s">
        <v>4700</v>
      </c>
      <c r="F322" s="278" t="s">
        <v>4701</v>
      </c>
      <c r="G322" s="323" t="s">
        <v>4751</v>
      </c>
      <c r="H322" s="280" t="s">
        <v>4752</v>
      </c>
      <c r="I322" s="272" t="s">
        <v>4753</v>
      </c>
      <c r="J322" s="271" t="s">
        <v>4754</v>
      </c>
      <c r="K322" s="367" t="s">
        <v>4755</v>
      </c>
      <c r="L322" s="366">
        <v>0.0025578703703703705</v>
      </c>
      <c r="M322" s="283" t="s">
        <v>4756</v>
      </c>
      <c r="N322" s="284" t="s">
        <v>2416</v>
      </c>
      <c r="O322" s="151" t="s">
        <v>77</v>
      </c>
      <c r="P322" s="151" t="s">
        <v>78</v>
      </c>
      <c r="Q322" s="151" t="s">
        <v>79</v>
      </c>
      <c r="R322" s="151"/>
      <c r="S322" s="151" t="s">
        <v>79</v>
      </c>
      <c r="T322" s="151"/>
      <c r="U322" s="151"/>
    </row>
    <row r="323">
      <c r="A323" s="258">
        <f t="shared" si="3"/>
        <v>322</v>
      </c>
      <c r="B323" s="278" t="s">
        <v>4697</v>
      </c>
      <c r="C323" s="278" t="s">
        <v>4698</v>
      </c>
      <c r="D323" s="278" t="s">
        <v>4757</v>
      </c>
      <c r="E323" s="278" t="s">
        <v>4700</v>
      </c>
      <c r="F323" s="278" t="s">
        <v>4701</v>
      </c>
      <c r="G323" s="323" t="s">
        <v>4758</v>
      </c>
      <c r="H323" s="280" t="s">
        <v>4759</v>
      </c>
      <c r="I323" s="272" t="s">
        <v>4760</v>
      </c>
      <c r="J323" s="278" t="s">
        <v>4761</v>
      </c>
      <c r="K323" s="297" t="s">
        <v>4762</v>
      </c>
      <c r="L323" s="282">
        <v>9.606481481481482E-4</v>
      </c>
      <c r="M323" s="295" t="s">
        <v>4763</v>
      </c>
      <c r="N323" s="284" t="s">
        <v>2416</v>
      </c>
      <c r="O323" s="151" t="s">
        <v>77</v>
      </c>
      <c r="P323" s="154" t="s">
        <v>78</v>
      </c>
      <c r="Q323" s="151" t="s">
        <v>79</v>
      </c>
      <c r="R323" s="154"/>
      <c r="S323" s="151" t="s">
        <v>79</v>
      </c>
      <c r="T323" s="154"/>
      <c r="U323" s="154"/>
    </row>
    <row r="324">
      <c r="A324" s="258">
        <f t="shared" si="3"/>
        <v>323</v>
      </c>
      <c r="B324" s="278" t="s">
        <v>4697</v>
      </c>
      <c r="C324" s="278" t="s">
        <v>4698</v>
      </c>
      <c r="D324" s="278" t="s">
        <v>4764</v>
      </c>
      <c r="E324" s="278" t="s">
        <v>4700</v>
      </c>
      <c r="F324" s="278" t="s">
        <v>4701</v>
      </c>
      <c r="G324" s="323" t="s">
        <v>4765</v>
      </c>
      <c r="H324" s="280" t="s">
        <v>4766</v>
      </c>
      <c r="I324" s="272" t="s">
        <v>4767</v>
      </c>
      <c r="J324" s="278" t="s">
        <v>4768</v>
      </c>
      <c r="K324" s="296" t="s">
        <v>4769</v>
      </c>
      <c r="L324" s="275">
        <v>0.002395833333333333</v>
      </c>
      <c r="M324" s="283" t="s">
        <v>4770</v>
      </c>
      <c r="N324" s="284" t="s">
        <v>2416</v>
      </c>
      <c r="O324" s="151" t="s">
        <v>77</v>
      </c>
      <c r="P324" s="151" t="s">
        <v>78</v>
      </c>
      <c r="Q324" s="151" t="s">
        <v>79</v>
      </c>
      <c r="R324" s="151"/>
      <c r="S324" s="151" t="s">
        <v>79</v>
      </c>
      <c r="T324" s="151"/>
      <c r="U324" s="151" t="s">
        <v>4158</v>
      </c>
    </row>
    <row r="325">
      <c r="A325" s="258">
        <f t="shared" si="3"/>
        <v>324</v>
      </c>
      <c r="B325" s="278" t="s">
        <v>4697</v>
      </c>
      <c r="C325" s="278" t="s">
        <v>4698</v>
      </c>
      <c r="D325" s="390" t="s">
        <v>4764</v>
      </c>
      <c r="E325" s="278" t="s">
        <v>4700</v>
      </c>
      <c r="F325" s="278" t="s">
        <v>4701</v>
      </c>
      <c r="G325" s="323" t="s">
        <v>4765</v>
      </c>
      <c r="H325" s="280" t="s">
        <v>4771</v>
      </c>
      <c r="I325" s="272" t="s">
        <v>4772</v>
      </c>
      <c r="J325" s="278" t="s">
        <v>4773</v>
      </c>
      <c r="K325" s="296" t="s">
        <v>4774</v>
      </c>
      <c r="L325" s="275">
        <v>0.0037962962962962963</v>
      </c>
      <c r="M325" s="283" t="s">
        <v>4775</v>
      </c>
      <c r="N325" s="284" t="s">
        <v>2416</v>
      </c>
      <c r="O325" s="151" t="s">
        <v>77</v>
      </c>
      <c r="P325" s="151" t="s">
        <v>78</v>
      </c>
      <c r="Q325" s="151" t="s">
        <v>79</v>
      </c>
      <c r="R325" s="151"/>
      <c r="S325" s="151" t="s">
        <v>79</v>
      </c>
      <c r="T325" s="151"/>
      <c r="U325" s="151" t="s">
        <v>4158</v>
      </c>
    </row>
    <row r="326">
      <c r="A326" s="258">
        <f t="shared" si="3"/>
        <v>325</v>
      </c>
      <c r="B326" s="278" t="s">
        <v>4697</v>
      </c>
      <c r="C326" s="278" t="s">
        <v>4698</v>
      </c>
      <c r="D326" s="278" t="s">
        <v>4776</v>
      </c>
      <c r="E326" s="278" t="s">
        <v>4700</v>
      </c>
      <c r="F326" s="278" t="s">
        <v>4701</v>
      </c>
      <c r="G326" s="323" t="s">
        <v>4777</v>
      </c>
      <c r="H326" s="280" t="s">
        <v>4778</v>
      </c>
      <c r="I326" s="272" t="s">
        <v>4779</v>
      </c>
      <c r="J326" s="278" t="s">
        <v>4780</v>
      </c>
      <c r="K326" s="296" t="s">
        <v>4781</v>
      </c>
      <c r="L326" s="275">
        <v>0.0030208333333333333</v>
      </c>
      <c r="M326" s="283" t="s">
        <v>4782</v>
      </c>
      <c r="N326" s="284" t="s">
        <v>2416</v>
      </c>
      <c r="O326" s="151" t="s">
        <v>77</v>
      </c>
      <c r="P326" s="151" t="s">
        <v>78</v>
      </c>
      <c r="Q326" s="151" t="s">
        <v>79</v>
      </c>
      <c r="R326" s="151"/>
      <c r="S326" s="151" t="s">
        <v>79</v>
      </c>
      <c r="T326" s="151"/>
      <c r="U326" s="151" t="s">
        <v>4158</v>
      </c>
    </row>
    <row r="327">
      <c r="A327" s="258">
        <f t="shared" si="3"/>
        <v>326</v>
      </c>
      <c r="B327" s="278" t="s">
        <v>4697</v>
      </c>
      <c r="C327" s="278" t="s">
        <v>4698</v>
      </c>
      <c r="D327" s="278" t="s">
        <v>4783</v>
      </c>
      <c r="E327" s="278" t="s">
        <v>4700</v>
      </c>
      <c r="F327" s="278" t="s">
        <v>4701</v>
      </c>
      <c r="G327" s="323" t="s">
        <v>4784</v>
      </c>
      <c r="H327" s="280" t="s">
        <v>4785</v>
      </c>
      <c r="I327" s="272" t="s">
        <v>4786</v>
      </c>
      <c r="J327" s="316" t="s">
        <v>4787</v>
      </c>
      <c r="K327" s="296" t="s">
        <v>4788</v>
      </c>
      <c r="L327" s="391">
        <v>0.0025925925925925925</v>
      </c>
      <c r="M327" s="283" t="s">
        <v>4789</v>
      </c>
      <c r="N327" s="284" t="s">
        <v>2416</v>
      </c>
      <c r="O327" s="151" t="s">
        <v>77</v>
      </c>
      <c r="P327" s="151" t="s">
        <v>78</v>
      </c>
      <c r="Q327" s="151" t="s">
        <v>79</v>
      </c>
      <c r="R327" s="151"/>
      <c r="S327" s="151" t="s">
        <v>79</v>
      </c>
      <c r="T327" s="151"/>
      <c r="U327" s="151" t="s">
        <v>4158</v>
      </c>
    </row>
    <row r="328">
      <c r="A328" s="258">
        <f t="shared" si="3"/>
        <v>327</v>
      </c>
      <c r="B328" s="278" t="s">
        <v>4697</v>
      </c>
      <c r="C328" s="278" t="s">
        <v>4698</v>
      </c>
      <c r="D328" s="278" t="s">
        <v>4790</v>
      </c>
      <c r="E328" s="278" t="s">
        <v>4700</v>
      </c>
      <c r="F328" s="278" t="s">
        <v>4701</v>
      </c>
      <c r="G328" s="323" t="s">
        <v>4791</v>
      </c>
      <c r="H328" s="312" t="s">
        <v>4792</v>
      </c>
      <c r="I328" s="272" t="s">
        <v>4793</v>
      </c>
      <c r="J328" s="280" t="s">
        <v>4794</v>
      </c>
      <c r="K328" s="392" t="s">
        <v>4795</v>
      </c>
      <c r="L328" s="393">
        <v>0.003599537037037037</v>
      </c>
      <c r="M328" s="283" t="s">
        <v>4796</v>
      </c>
      <c r="N328" s="284" t="s">
        <v>2416</v>
      </c>
      <c r="O328" s="151" t="s">
        <v>77</v>
      </c>
      <c r="P328" s="151" t="s">
        <v>78</v>
      </c>
      <c r="Q328" s="151" t="s">
        <v>79</v>
      </c>
      <c r="R328" s="151"/>
      <c r="S328" s="151" t="s">
        <v>79</v>
      </c>
      <c r="T328" s="151"/>
      <c r="U328" s="151"/>
    </row>
    <row r="329">
      <c r="A329" s="258">
        <f t="shared" si="3"/>
        <v>328</v>
      </c>
      <c r="B329" s="278" t="s">
        <v>4697</v>
      </c>
      <c r="C329" s="278" t="s">
        <v>4698</v>
      </c>
      <c r="D329" s="278" t="s">
        <v>4797</v>
      </c>
      <c r="E329" s="278" t="s">
        <v>4700</v>
      </c>
      <c r="F329" s="278" t="s">
        <v>4701</v>
      </c>
      <c r="G329" s="323" t="s">
        <v>4798</v>
      </c>
      <c r="H329" s="312" t="s">
        <v>4799</v>
      </c>
      <c r="I329" s="272" t="s">
        <v>4800</v>
      </c>
      <c r="J329" s="280" t="s">
        <v>4801</v>
      </c>
      <c r="K329" s="392" t="s">
        <v>4802</v>
      </c>
      <c r="L329" s="393">
        <v>0.0023263888888888887</v>
      </c>
      <c r="M329" s="283" t="s">
        <v>4803</v>
      </c>
      <c r="N329" s="284" t="s">
        <v>2416</v>
      </c>
      <c r="O329" s="151" t="s">
        <v>77</v>
      </c>
      <c r="P329" s="151" t="s">
        <v>78</v>
      </c>
      <c r="Q329" s="151" t="s">
        <v>79</v>
      </c>
      <c r="R329" s="151"/>
      <c r="S329" s="151" t="s">
        <v>79</v>
      </c>
      <c r="T329" s="151"/>
      <c r="U329" s="151"/>
    </row>
    <row r="330">
      <c r="A330" s="258">
        <f t="shared" si="3"/>
        <v>329</v>
      </c>
      <c r="B330" s="278" t="s">
        <v>4697</v>
      </c>
      <c r="C330" s="278" t="s">
        <v>4698</v>
      </c>
      <c r="D330" s="278" t="s">
        <v>4804</v>
      </c>
      <c r="E330" s="278" t="s">
        <v>4700</v>
      </c>
      <c r="F330" s="278" t="s">
        <v>4701</v>
      </c>
      <c r="G330" s="323" t="s">
        <v>4805</v>
      </c>
      <c r="H330" s="312" t="s">
        <v>4806</v>
      </c>
      <c r="I330" s="272" t="s">
        <v>4807</v>
      </c>
      <c r="J330" s="280" t="s">
        <v>4808</v>
      </c>
      <c r="K330" s="392" t="s">
        <v>4809</v>
      </c>
      <c r="L330" s="393">
        <v>0.007337962962962963</v>
      </c>
      <c r="M330" s="283" t="s">
        <v>4810</v>
      </c>
      <c r="N330" s="284" t="s">
        <v>2416</v>
      </c>
      <c r="O330" s="151" t="s">
        <v>77</v>
      </c>
      <c r="P330" s="151" t="s">
        <v>78</v>
      </c>
      <c r="Q330" s="151" t="s">
        <v>79</v>
      </c>
      <c r="R330" s="151"/>
      <c r="S330" s="151" t="s">
        <v>79</v>
      </c>
      <c r="T330" s="151"/>
      <c r="U330" s="151" t="s">
        <v>4158</v>
      </c>
    </row>
    <row r="331">
      <c r="A331" s="258">
        <f t="shared" si="3"/>
        <v>330</v>
      </c>
      <c r="B331" s="278" t="s">
        <v>4697</v>
      </c>
      <c r="C331" s="278" t="s">
        <v>4698</v>
      </c>
      <c r="D331" s="278" t="s">
        <v>4811</v>
      </c>
      <c r="E331" s="278" t="s">
        <v>4700</v>
      </c>
      <c r="F331" s="278" t="s">
        <v>4701</v>
      </c>
      <c r="G331" s="323" t="s">
        <v>4812</v>
      </c>
      <c r="H331" s="312" t="s">
        <v>4813</v>
      </c>
      <c r="I331" s="272" t="s">
        <v>4814</v>
      </c>
      <c r="J331" s="280" t="s">
        <v>4815</v>
      </c>
      <c r="K331" s="392" t="s">
        <v>4816</v>
      </c>
      <c r="L331" s="393">
        <v>0.006261574074074074</v>
      </c>
      <c r="M331" s="283" t="s">
        <v>4817</v>
      </c>
      <c r="N331" s="284" t="s">
        <v>2416</v>
      </c>
      <c r="O331" s="151" t="s">
        <v>77</v>
      </c>
      <c r="P331" s="151" t="s">
        <v>78</v>
      </c>
      <c r="Q331" s="151" t="s">
        <v>79</v>
      </c>
      <c r="R331" s="151"/>
      <c r="S331" s="151" t="s">
        <v>79</v>
      </c>
      <c r="T331" s="151"/>
      <c r="U331" s="151" t="s">
        <v>4158</v>
      </c>
    </row>
    <row r="332">
      <c r="A332" s="286">
        <f t="shared" si="3"/>
        <v>331</v>
      </c>
      <c r="B332" s="287" t="s">
        <v>4697</v>
      </c>
      <c r="C332" s="287" t="s">
        <v>4698</v>
      </c>
      <c r="D332" s="287" t="s">
        <v>4818</v>
      </c>
      <c r="E332" s="287" t="s">
        <v>4700</v>
      </c>
      <c r="F332" s="287" t="s">
        <v>4701</v>
      </c>
      <c r="G332" s="324" t="s">
        <v>4819</v>
      </c>
      <c r="H332" s="394" t="s">
        <v>4820</v>
      </c>
      <c r="I332" s="272" t="s">
        <v>4821</v>
      </c>
      <c r="J332" s="289" t="s">
        <v>4822</v>
      </c>
      <c r="K332" s="325" t="s">
        <v>4823</v>
      </c>
      <c r="L332" s="326">
        <v>0.002685185185185185</v>
      </c>
      <c r="M332" s="292" t="s">
        <v>4824</v>
      </c>
      <c r="N332" s="293" t="s">
        <v>2416</v>
      </c>
      <c r="O332" s="151" t="s">
        <v>77</v>
      </c>
      <c r="P332" s="151" t="s">
        <v>78</v>
      </c>
      <c r="Q332" s="151" t="s">
        <v>79</v>
      </c>
      <c r="R332" s="151"/>
      <c r="S332" s="151" t="s">
        <v>79</v>
      </c>
      <c r="T332" s="151"/>
      <c r="U332" s="151" t="s">
        <v>4158</v>
      </c>
    </row>
    <row r="333">
      <c r="A333" s="294">
        <f t="shared" si="3"/>
        <v>332</v>
      </c>
      <c r="B333" s="269" t="s">
        <v>4697</v>
      </c>
      <c r="C333" s="269" t="s">
        <v>4825</v>
      </c>
      <c r="D333" s="269" t="s">
        <v>4826</v>
      </c>
      <c r="E333" s="269" t="s">
        <v>4700</v>
      </c>
      <c r="F333" s="269" t="s">
        <v>4827</v>
      </c>
      <c r="G333" s="270" t="s">
        <v>4828</v>
      </c>
      <c r="H333" s="315" t="s">
        <v>4829</v>
      </c>
      <c r="I333" s="272" t="s">
        <v>4830</v>
      </c>
      <c r="J333" s="315" t="s">
        <v>4831</v>
      </c>
      <c r="K333" s="365" t="s">
        <v>4832</v>
      </c>
      <c r="L333" s="366">
        <v>0.0028472222222222223</v>
      </c>
      <c r="M333" s="276" t="s">
        <v>4833</v>
      </c>
      <c r="N333" s="277" t="s">
        <v>2416</v>
      </c>
      <c r="O333" s="151" t="s">
        <v>77</v>
      </c>
      <c r="P333" s="151" t="s">
        <v>78</v>
      </c>
      <c r="Q333" s="151" t="s">
        <v>79</v>
      </c>
      <c r="R333" s="151"/>
      <c r="S333" s="151" t="s">
        <v>79</v>
      </c>
      <c r="T333" s="151"/>
      <c r="U333" s="151" t="s">
        <v>4158</v>
      </c>
    </row>
    <row r="334">
      <c r="A334" s="258">
        <f t="shared" si="3"/>
        <v>333</v>
      </c>
      <c r="B334" s="278" t="s">
        <v>4697</v>
      </c>
      <c r="C334" s="278" t="s">
        <v>4825</v>
      </c>
      <c r="D334" s="278" t="s">
        <v>4834</v>
      </c>
      <c r="E334" s="278" t="s">
        <v>4700</v>
      </c>
      <c r="F334" s="278" t="s">
        <v>4827</v>
      </c>
      <c r="G334" s="279" t="s">
        <v>4835</v>
      </c>
      <c r="H334" s="271" t="s">
        <v>4836</v>
      </c>
      <c r="I334" s="272" t="s">
        <v>4837</v>
      </c>
      <c r="J334" s="271" t="s">
        <v>4838</v>
      </c>
      <c r="K334" s="395" t="s">
        <v>4839</v>
      </c>
      <c r="L334" s="396">
        <v>0.003738425925925926</v>
      </c>
      <c r="M334" s="283" t="s">
        <v>4840</v>
      </c>
      <c r="N334" s="284" t="s">
        <v>2416</v>
      </c>
      <c r="O334" s="151" t="s">
        <v>77</v>
      </c>
      <c r="P334" s="151" t="s">
        <v>78</v>
      </c>
      <c r="Q334" s="151" t="s">
        <v>79</v>
      </c>
      <c r="R334" s="151"/>
      <c r="S334" s="151" t="s">
        <v>79</v>
      </c>
      <c r="T334" s="151"/>
      <c r="U334" s="151" t="s">
        <v>4158</v>
      </c>
    </row>
    <row r="335">
      <c r="A335" s="258">
        <f t="shared" si="3"/>
        <v>334</v>
      </c>
      <c r="B335" s="278" t="s">
        <v>4697</v>
      </c>
      <c r="C335" s="278" t="s">
        <v>4825</v>
      </c>
      <c r="D335" s="278" t="s">
        <v>4841</v>
      </c>
      <c r="E335" s="278" t="s">
        <v>4700</v>
      </c>
      <c r="F335" s="278" t="s">
        <v>4827</v>
      </c>
      <c r="G335" s="279" t="s">
        <v>4842</v>
      </c>
      <c r="H335" s="271" t="s">
        <v>4843</v>
      </c>
      <c r="I335" s="272" t="s">
        <v>4844</v>
      </c>
      <c r="J335" s="278" t="s">
        <v>4845</v>
      </c>
      <c r="K335" s="307" t="s">
        <v>4846</v>
      </c>
      <c r="L335" s="397">
        <v>0.0033449074074074076</v>
      </c>
      <c r="M335" s="283" t="s">
        <v>4847</v>
      </c>
      <c r="N335" s="284" t="s">
        <v>2416</v>
      </c>
      <c r="O335" s="151" t="s">
        <v>77</v>
      </c>
      <c r="P335" s="151" t="s">
        <v>78</v>
      </c>
      <c r="Q335" s="151" t="s">
        <v>79</v>
      </c>
      <c r="R335" s="151"/>
      <c r="S335" s="151" t="s">
        <v>79</v>
      </c>
      <c r="T335" s="151"/>
      <c r="U335" s="151"/>
    </row>
    <row r="336">
      <c r="A336" s="258">
        <f t="shared" si="3"/>
        <v>335</v>
      </c>
      <c r="B336" s="278" t="s">
        <v>4697</v>
      </c>
      <c r="C336" s="278" t="s">
        <v>4825</v>
      </c>
      <c r="D336" s="278" t="s">
        <v>4848</v>
      </c>
      <c r="E336" s="278" t="s">
        <v>4700</v>
      </c>
      <c r="F336" s="278" t="s">
        <v>4827</v>
      </c>
      <c r="G336" s="279" t="s">
        <v>4849</v>
      </c>
      <c r="H336" s="271" t="s">
        <v>4850</v>
      </c>
      <c r="I336" s="272" t="s">
        <v>4851</v>
      </c>
      <c r="J336" s="278" t="s">
        <v>4852</v>
      </c>
      <c r="K336" s="303" t="s">
        <v>4853</v>
      </c>
      <c r="L336" s="301">
        <v>0.001875</v>
      </c>
      <c r="M336" s="283" t="s">
        <v>4854</v>
      </c>
      <c r="N336" s="284" t="s">
        <v>2416</v>
      </c>
      <c r="O336" s="151" t="s">
        <v>77</v>
      </c>
      <c r="P336" s="154" t="s">
        <v>78</v>
      </c>
      <c r="Q336" s="151" t="s">
        <v>79</v>
      </c>
      <c r="R336" s="154"/>
      <c r="S336" s="151" t="s">
        <v>79</v>
      </c>
      <c r="T336" s="154"/>
      <c r="U336" s="151" t="s">
        <v>4158</v>
      </c>
    </row>
    <row r="337">
      <c r="A337" s="258">
        <f t="shared" si="3"/>
        <v>336</v>
      </c>
      <c r="B337" s="278" t="s">
        <v>4697</v>
      </c>
      <c r="C337" s="278" t="s">
        <v>4825</v>
      </c>
      <c r="D337" s="278" t="s">
        <v>4855</v>
      </c>
      <c r="E337" s="278" t="s">
        <v>4700</v>
      </c>
      <c r="F337" s="278" t="s">
        <v>4827</v>
      </c>
      <c r="G337" s="279" t="s">
        <v>4856</v>
      </c>
      <c r="H337" s="271" t="s">
        <v>4857</v>
      </c>
      <c r="I337" s="272" t="s">
        <v>4858</v>
      </c>
      <c r="J337" s="278" t="s">
        <v>4859</v>
      </c>
      <c r="K337" s="303" t="s">
        <v>4860</v>
      </c>
      <c r="L337" s="301">
        <v>0.0025</v>
      </c>
      <c r="M337" s="283" t="s">
        <v>4861</v>
      </c>
      <c r="N337" s="284" t="s">
        <v>2416</v>
      </c>
      <c r="O337" s="151" t="s">
        <v>77</v>
      </c>
      <c r="P337" s="154" t="s">
        <v>78</v>
      </c>
      <c r="Q337" s="151" t="s">
        <v>79</v>
      </c>
      <c r="R337" s="154"/>
      <c r="S337" s="151" t="s">
        <v>79</v>
      </c>
      <c r="T337" s="154"/>
      <c r="U337" s="154" t="s">
        <v>4158</v>
      </c>
    </row>
    <row r="338">
      <c r="A338" s="258">
        <f t="shared" si="3"/>
        <v>337</v>
      </c>
      <c r="B338" s="278" t="s">
        <v>4697</v>
      </c>
      <c r="C338" s="278" t="s">
        <v>4825</v>
      </c>
      <c r="D338" s="278" t="s">
        <v>4862</v>
      </c>
      <c r="E338" s="278" t="s">
        <v>4700</v>
      </c>
      <c r="F338" s="278" t="s">
        <v>4827</v>
      </c>
      <c r="G338" s="279" t="s">
        <v>4863</v>
      </c>
      <c r="H338" s="271" t="s">
        <v>4864</v>
      </c>
      <c r="I338" s="272" t="s">
        <v>4865</v>
      </c>
      <c r="J338" s="278" t="s">
        <v>4866</v>
      </c>
      <c r="K338" s="303" t="s">
        <v>4867</v>
      </c>
      <c r="L338" s="301">
        <v>0.00400462962962963</v>
      </c>
      <c r="M338" s="283" t="s">
        <v>4868</v>
      </c>
      <c r="N338" s="284" t="s">
        <v>2416</v>
      </c>
      <c r="O338" s="151" t="s">
        <v>77</v>
      </c>
      <c r="P338" s="151" t="s">
        <v>78</v>
      </c>
      <c r="Q338" s="151" t="s">
        <v>79</v>
      </c>
      <c r="R338" s="151"/>
      <c r="S338" s="151" t="s">
        <v>79</v>
      </c>
      <c r="T338" s="151"/>
      <c r="U338" s="151" t="s">
        <v>4158</v>
      </c>
    </row>
    <row r="339">
      <c r="A339" s="258">
        <f t="shared" si="3"/>
        <v>338</v>
      </c>
      <c r="B339" s="278" t="s">
        <v>4697</v>
      </c>
      <c r="C339" s="278" t="s">
        <v>4825</v>
      </c>
      <c r="D339" s="278" t="s">
        <v>4869</v>
      </c>
      <c r="E339" s="278" t="s">
        <v>4700</v>
      </c>
      <c r="F339" s="278" t="s">
        <v>4827</v>
      </c>
      <c r="G339" s="279" t="s">
        <v>4870</v>
      </c>
      <c r="H339" s="271" t="s">
        <v>4871</v>
      </c>
      <c r="I339" s="272" t="s">
        <v>4872</v>
      </c>
      <c r="J339" s="280" t="s">
        <v>4873</v>
      </c>
      <c r="K339" s="367" t="s">
        <v>4874</v>
      </c>
      <c r="L339" s="398">
        <v>0.0025</v>
      </c>
      <c r="M339" s="283" t="s">
        <v>4875</v>
      </c>
      <c r="N339" s="284" t="s">
        <v>2416</v>
      </c>
      <c r="O339" s="151" t="s">
        <v>77</v>
      </c>
      <c r="P339" s="151" t="s">
        <v>78</v>
      </c>
      <c r="Q339" s="151" t="s">
        <v>79</v>
      </c>
      <c r="R339" s="151"/>
      <c r="S339" s="151" t="s">
        <v>79</v>
      </c>
      <c r="T339" s="151"/>
      <c r="U339" s="151"/>
    </row>
    <row r="340">
      <c r="A340" s="258">
        <f t="shared" si="3"/>
        <v>339</v>
      </c>
      <c r="B340" s="278" t="s">
        <v>4697</v>
      </c>
      <c r="C340" s="278" t="s">
        <v>4825</v>
      </c>
      <c r="D340" s="278" t="s">
        <v>4876</v>
      </c>
      <c r="E340" s="278" t="s">
        <v>4700</v>
      </c>
      <c r="F340" s="278" t="s">
        <v>4827</v>
      </c>
      <c r="G340" s="279" t="s">
        <v>4877</v>
      </c>
      <c r="H340" s="271" t="s">
        <v>4878</v>
      </c>
      <c r="I340" s="272" t="s">
        <v>4879</v>
      </c>
      <c r="J340" s="271" t="s">
        <v>4880</v>
      </c>
      <c r="K340" s="367" t="s">
        <v>4881</v>
      </c>
      <c r="L340" s="366">
        <v>0.0012962962962962963</v>
      </c>
      <c r="M340" s="283" t="s">
        <v>4882</v>
      </c>
      <c r="N340" s="284" t="s">
        <v>2416</v>
      </c>
      <c r="O340" s="151" t="s">
        <v>77</v>
      </c>
      <c r="P340" s="154" t="s">
        <v>78</v>
      </c>
      <c r="Q340" s="151" t="s">
        <v>79</v>
      </c>
      <c r="R340" s="154"/>
      <c r="S340" s="151" t="s">
        <v>79</v>
      </c>
      <c r="T340" s="154"/>
      <c r="U340" s="151" t="s">
        <v>4883</v>
      </c>
    </row>
    <row r="341">
      <c r="A341" s="258">
        <f t="shared" si="3"/>
        <v>340</v>
      </c>
      <c r="B341" s="278" t="s">
        <v>4697</v>
      </c>
      <c r="C341" s="278" t="s">
        <v>4825</v>
      </c>
      <c r="D341" s="278" t="s">
        <v>4884</v>
      </c>
      <c r="E341" s="278" t="s">
        <v>4700</v>
      </c>
      <c r="F341" s="278" t="s">
        <v>4827</v>
      </c>
      <c r="G341" s="279" t="s">
        <v>4885</v>
      </c>
      <c r="H341" s="271" t="s">
        <v>4886</v>
      </c>
      <c r="I341" s="272" t="s">
        <v>4887</v>
      </c>
      <c r="J341" s="271" t="s">
        <v>4888</v>
      </c>
      <c r="K341" s="367" t="s">
        <v>4889</v>
      </c>
      <c r="L341" s="366">
        <v>0.001388888888888889</v>
      </c>
      <c r="M341" s="283" t="s">
        <v>4890</v>
      </c>
      <c r="N341" s="284" t="s">
        <v>2416</v>
      </c>
      <c r="O341" s="151" t="s">
        <v>77</v>
      </c>
      <c r="P341" s="151" t="s">
        <v>78</v>
      </c>
      <c r="Q341" s="151" t="s">
        <v>79</v>
      </c>
      <c r="R341" s="151"/>
      <c r="S341" s="151" t="s">
        <v>79</v>
      </c>
      <c r="T341" s="151"/>
      <c r="U341" s="151" t="s">
        <v>4891</v>
      </c>
    </row>
    <row r="342">
      <c r="A342" s="258">
        <f t="shared" si="3"/>
        <v>341</v>
      </c>
      <c r="B342" s="278" t="s">
        <v>4697</v>
      </c>
      <c r="C342" s="278" t="s">
        <v>4825</v>
      </c>
      <c r="D342" s="278" t="s">
        <v>4892</v>
      </c>
      <c r="E342" s="278" t="s">
        <v>4700</v>
      </c>
      <c r="F342" s="278" t="s">
        <v>4827</v>
      </c>
      <c r="G342" s="279" t="s">
        <v>4893</v>
      </c>
      <c r="H342" s="271" t="s">
        <v>4894</v>
      </c>
      <c r="I342" s="272" t="s">
        <v>4895</v>
      </c>
      <c r="J342" s="271" t="s">
        <v>4896</v>
      </c>
      <c r="K342" s="367" t="s">
        <v>4897</v>
      </c>
      <c r="L342" s="366">
        <v>0.002199074074074074</v>
      </c>
      <c r="M342" s="283" t="s">
        <v>4898</v>
      </c>
      <c r="N342" s="284" t="s">
        <v>2416</v>
      </c>
      <c r="O342" s="151" t="s">
        <v>77</v>
      </c>
      <c r="P342" s="151" t="s">
        <v>78</v>
      </c>
      <c r="Q342" s="151" t="s">
        <v>79</v>
      </c>
      <c r="R342" s="151"/>
      <c r="S342" s="151" t="s">
        <v>79</v>
      </c>
      <c r="T342" s="151"/>
      <c r="U342" s="151"/>
    </row>
    <row r="343">
      <c r="A343" s="258">
        <f t="shared" si="3"/>
        <v>342</v>
      </c>
      <c r="B343" s="278" t="s">
        <v>4697</v>
      </c>
      <c r="C343" s="278" t="s">
        <v>4825</v>
      </c>
      <c r="D343" s="278" t="s">
        <v>4899</v>
      </c>
      <c r="E343" s="278" t="s">
        <v>4700</v>
      </c>
      <c r="F343" s="278" t="s">
        <v>4827</v>
      </c>
      <c r="G343" s="279" t="s">
        <v>4900</v>
      </c>
      <c r="H343" s="271" t="s">
        <v>4901</v>
      </c>
      <c r="I343" s="272" t="s">
        <v>4902</v>
      </c>
      <c r="J343" s="271" t="s">
        <v>4903</v>
      </c>
      <c r="K343" s="367" t="s">
        <v>4904</v>
      </c>
      <c r="L343" s="366">
        <v>0.0028587962962962963</v>
      </c>
      <c r="M343" s="283" t="s">
        <v>4905</v>
      </c>
      <c r="N343" s="284" t="s">
        <v>2416</v>
      </c>
      <c r="O343" s="151" t="s">
        <v>77</v>
      </c>
      <c r="P343" s="151" t="s">
        <v>78</v>
      </c>
      <c r="Q343" s="151" t="s">
        <v>79</v>
      </c>
      <c r="R343" s="151"/>
      <c r="S343" s="151" t="s">
        <v>79</v>
      </c>
      <c r="T343" s="151"/>
      <c r="U343" s="151"/>
    </row>
    <row r="344">
      <c r="A344" s="258">
        <f t="shared" si="3"/>
        <v>343</v>
      </c>
      <c r="B344" s="278" t="s">
        <v>4697</v>
      </c>
      <c r="C344" s="278" t="s">
        <v>4825</v>
      </c>
      <c r="D344" s="278" t="s">
        <v>4906</v>
      </c>
      <c r="E344" s="278" t="s">
        <v>4700</v>
      </c>
      <c r="F344" s="278" t="s">
        <v>4827</v>
      </c>
      <c r="G344" s="279" t="s">
        <v>4907</v>
      </c>
      <c r="H344" s="271" t="s">
        <v>4908</v>
      </c>
      <c r="I344" s="272" t="s">
        <v>4909</v>
      </c>
      <c r="J344" s="271" t="s">
        <v>4910</v>
      </c>
      <c r="K344" s="367" t="s">
        <v>4911</v>
      </c>
      <c r="L344" s="366">
        <v>0.0020717592592592593</v>
      </c>
      <c r="M344" s="283" t="s">
        <v>4912</v>
      </c>
      <c r="N344" s="284" t="s">
        <v>2416</v>
      </c>
      <c r="O344" s="151" t="s">
        <v>77</v>
      </c>
      <c r="P344" s="154" t="s">
        <v>78</v>
      </c>
      <c r="Q344" s="151" t="s">
        <v>79</v>
      </c>
      <c r="R344" s="154"/>
      <c r="S344" s="151" t="s">
        <v>79</v>
      </c>
      <c r="T344" s="154"/>
      <c r="U344" s="154"/>
    </row>
    <row r="345">
      <c r="A345" s="258">
        <f t="shared" si="3"/>
        <v>344</v>
      </c>
      <c r="B345" s="278" t="s">
        <v>4697</v>
      </c>
      <c r="C345" s="278" t="s">
        <v>4825</v>
      </c>
      <c r="D345" s="278" t="s">
        <v>4913</v>
      </c>
      <c r="E345" s="278" t="s">
        <v>4700</v>
      </c>
      <c r="F345" s="278" t="s">
        <v>4827</v>
      </c>
      <c r="G345" s="279" t="s">
        <v>4914</v>
      </c>
      <c r="H345" s="271" t="s">
        <v>4915</v>
      </c>
      <c r="I345" s="272" t="s">
        <v>4916</v>
      </c>
      <c r="J345" s="271" t="s">
        <v>4917</v>
      </c>
      <c r="K345" s="367" t="s">
        <v>4918</v>
      </c>
      <c r="L345" s="366">
        <v>0.003287037037037037</v>
      </c>
      <c r="M345" s="283" t="s">
        <v>4919</v>
      </c>
      <c r="N345" s="284" t="s">
        <v>2416</v>
      </c>
      <c r="O345" s="151" t="s">
        <v>77</v>
      </c>
      <c r="P345" s="154" t="s">
        <v>78</v>
      </c>
      <c r="Q345" s="151" t="s">
        <v>79</v>
      </c>
      <c r="R345" s="154"/>
      <c r="S345" s="151" t="s">
        <v>79</v>
      </c>
      <c r="T345" s="154"/>
      <c r="U345" s="154"/>
    </row>
    <row r="346">
      <c r="A346" s="258">
        <f t="shared" si="3"/>
        <v>345</v>
      </c>
      <c r="B346" s="278" t="s">
        <v>4697</v>
      </c>
      <c r="C346" s="278" t="s">
        <v>4825</v>
      </c>
      <c r="D346" s="278" t="s">
        <v>4920</v>
      </c>
      <c r="E346" s="278" t="s">
        <v>4700</v>
      </c>
      <c r="F346" s="278" t="s">
        <v>4827</v>
      </c>
      <c r="G346" s="279" t="s">
        <v>4921</v>
      </c>
      <c r="H346" s="271" t="s">
        <v>4922</v>
      </c>
      <c r="I346" s="272" t="s">
        <v>4923</v>
      </c>
      <c r="J346" s="271" t="s">
        <v>4924</v>
      </c>
      <c r="K346" s="367" t="s">
        <v>4925</v>
      </c>
      <c r="L346" s="366">
        <v>0.0015972222222222223</v>
      </c>
      <c r="M346" s="283" t="s">
        <v>4926</v>
      </c>
      <c r="N346" s="284" t="s">
        <v>2416</v>
      </c>
      <c r="O346" s="151" t="s">
        <v>77</v>
      </c>
      <c r="P346" s="154" t="s">
        <v>78</v>
      </c>
      <c r="Q346" s="151" t="s">
        <v>79</v>
      </c>
      <c r="R346" s="154"/>
      <c r="S346" s="151" t="s">
        <v>79</v>
      </c>
      <c r="T346" s="154"/>
      <c r="U346" s="154" t="s">
        <v>4927</v>
      </c>
    </row>
    <row r="347">
      <c r="A347" s="258">
        <f t="shared" si="3"/>
        <v>346</v>
      </c>
      <c r="B347" s="278" t="s">
        <v>4697</v>
      </c>
      <c r="C347" s="278" t="s">
        <v>4825</v>
      </c>
      <c r="D347" s="278" t="s">
        <v>4928</v>
      </c>
      <c r="E347" s="278" t="s">
        <v>4700</v>
      </c>
      <c r="F347" s="278" t="s">
        <v>4827</v>
      </c>
      <c r="G347" s="279" t="s">
        <v>4929</v>
      </c>
      <c r="H347" s="271" t="s">
        <v>4930</v>
      </c>
      <c r="I347" s="272" t="s">
        <v>4931</v>
      </c>
      <c r="J347" s="271" t="s">
        <v>4932</v>
      </c>
      <c r="K347" s="367" t="s">
        <v>4933</v>
      </c>
      <c r="L347" s="366">
        <v>0.0025925925925925925</v>
      </c>
      <c r="M347" s="283" t="s">
        <v>4934</v>
      </c>
      <c r="N347" s="284" t="s">
        <v>2416</v>
      </c>
      <c r="O347" s="151" t="s">
        <v>77</v>
      </c>
      <c r="P347" s="154" t="s">
        <v>78</v>
      </c>
      <c r="Q347" s="151" t="s">
        <v>79</v>
      </c>
      <c r="R347" s="154"/>
      <c r="S347" s="151" t="s">
        <v>79</v>
      </c>
      <c r="T347" s="154"/>
      <c r="U347" s="154"/>
    </row>
    <row r="348">
      <c r="A348" s="258">
        <f t="shared" si="3"/>
        <v>347</v>
      </c>
      <c r="B348" s="278" t="s">
        <v>4697</v>
      </c>
      <c r="C348" s="278" t="s">
        <v>4825</v>
      </c>
      <c r="D348" s="278" t="s">
        <v>4935</v>
      </c>
      <c r="E348" s="278" t="s">
        <v>4700</v>
      </c>
      <c r="F348" s="278" t="s">
        <v>4827</v>
      </c>
      <c r="G348" s="279" t="s">
        <v>4936</v>
      </c>
      <c r="H348" s="271" t="s">
        <v>4937</v>
      </c>
      <c r="I348" s="272" t="s">
        <v>4938</v>
      </c>
      <c r="J348" s="271" t="s">
        <v>4939</v>
      </c>
      <c r="K348" s="367" t="s">
        <v>4940</v>
      </c>
      <c r="L348" s="366">
        <v>0.0018402777777777777</v>
      </c>
      <c r="M348" s="283" t="s">
        <v>4941</v>
      </c>
      <c r="N348" s="284" t="s">
        <v>2416</v>
      </c>
      <c r="O348" s="151" t="s">
        <v>77</v>
      </c>
      <c r="P348" s="151" t="s">
        <v>78</v>
      </c>
      <c r="Q348" s="151" t="s">
        <v>79</v>
      </c>
      <c r="R348" s="151"/>
      <c r="S348" s="151" t="s">
        <v>79</v>
      </c>
      <c r="T348" s="151"/>
      <c r="U348" s="151" t="s">
        <v>4158</v>
      </c>
    </row>
    <row r="349">
      <c r="A349" s="258">
        <f t="shared" si="3"/>
        <v>348</v>
      </c>
      <c r="B349" s="278" t="s">
        <v>4697</v>
      </c>
      <c r="C349" s="278" t="s">
        <v>4825</v>
      </c>
      <c r="D349" s="278" t="s">
        <v>4942</v>
      </c>
      <c r="E349" s="278" t="s">
        <v>4700</v>
      </c>
      <c r="F349" s="278" t="s">
        <v>4827</v>
      </c>
      <c r="G349" s="279" t="s">
        <v>4943</v>
      </c>
      <c r="H349" s="271" t="s">
        <v>4944</v>
      </c>
      <c r="I349" s="272" t="s">
        <v>4945</v>
      </c>
      <c r="J349" s="271" t="s">
        <v>4946</v>
      </c>
      <c r="K349" s="367" t="s">
        <v>4947</v>
      </c>
      <c r="L349" s="366">
        <v>0.0010648148148148149</v>
      </c>
      <c r="M349" s="283" t="s">
        <v>4948</v>
      </c>
      <c r="N349" s="284" t="s">
        <v>2416</v>
      </c>
      <c r="O349" s="151" t="s">
        <v>77</v>
      </c>
      <c r="P349" s="154" t="s">
        <v>78</v>
      </c>
      <c r="Q349" s="151" t="s">
        <v>79</v>
      </c>
      <c r="R349" s="154"/>
      <c r="S349" s="151" t="s">
        <v>79</v>
      </c>
      <c r="T349" s="154"/>
      <c r="U349" s="154"/>
    </row>
    <row r="350">
      <c r="A350" s="258">
        <f t="shared" si="3"/>
        <v>349</v>
      </c>
      <c r="B350" s="278" t="s">
        <v>4697</v>
      </c>
      <c r="C350" s="278" t="s">
        <v>4825</v>
      </c>
      <c r="D350" s="278" t="s">
        <v>4949</v>
      </c>
      <c r="E350" s="278" t="s">
        <v>4700</v>
      </c>
      <c r="F350" s="278" t="s">
        <v>4827</v>
      </c>
      <c r="G350" s="279" t="s">
        <v>4950</v>
      </c>
      <c r="H350" s="271" t="s">
        <v>4951</v>
      </c>
      <c r="I350" s="272" t="s">
        <v>4952</v>
      </c>
      <c r="J350" s="271" t="s">
        <v>4953</v>
      </c>
      <c r="K350" s="367" t="s">
        <v>4954</v>
      </c>
      <c r="L350" s="366">
        <v>0.0014351851851851852</v>
      </c>
      <c r="M350" s="283" t="s">
        <v>4955</v>
      </c>
      <c r="N350" s="284" t="s">
        <v>2416</v>
      </c>
      <c r="O350" s="151" t="s">
        <v>77</v>
      </c>
      <c r="P350" s="151" t="s">
        <v>78</v>
      </c>
      <c r="Q350" s="151" t="s">
        <v>79</v>
      </c>
      <c r="R350" s="151"/>
      <c r="S350" s="151" t="s">
        <v>79</v>
      </c>
      <c r="T350" s="151"/>
      <c r="U350" s="151"/>
    </row>
    <row r="351">
      <c r="A351" s="258">
        <f t="shared" si="3"/>
        <v>350</v>
      </c>
      <c r="B351" s="278" t="s">
        <v>4697</v>
      </c>
      <c r="C351" s="278" t="s">
        <v>4825</v>
      </c>
      <c r="D351" s="278" t="s">
        <v>4956</v>
      </c>
      <c r="E351" s="278" t="s">
        <v>4700</v>
      </c>
      <c r="F351" s="278" t="s">
        <v>4827</v>
      </c>
      <c r="G351" s="279" t="s">
        <v>4957</v>
      </c>
      <c r="H351" s="271" t="s">
        <v>4958</v>
      </c>
      <c r="I351" s="272" t="s">
        <v>4959</v>
      </c>
      <c r="J351" s="271" t="s">
        <v>4960</v>
      </c>
      <c r="K351" s="367" t="s">
        <v>4961</v>
      </c>
      <c r="L351" s="366">
        <v>0.003703703703703704</v>
      </c>
      <c r="M351" s="283" t="s">
        <v>4962</v>
      </c>
      <c r="N351" s="284" t="s">
        <v>2416</v>
      </c>
      <c r="O351" s="151" t="s">
        <v>77</v>
      </c>
      <c r="P351" s="151" t="s">
        <v>78</v>
      </c>
      <c r="Q351" s="151" t="s">
        <v>79</v>
      </c>
      <c r="R351" s="151"/>
      <c r="S351" s="151" t="s">
        <v>79</v>
      </c>
      <c r="T351" s="151"/>
      <c r="U351" s="151" t="s">
        <v>4158</v>
      </c>
    </row>
    <row r="352">
      <c r="A352" s="286">
        <f t="shared" si="3"/>
        <v>351</v>
      </c>
      <c r="B352" s="287" t="s">
        <v>4697</v>
      </c>
      <c r="C352" s="287" t="s">
        <v>4825</v>
      </c>
      <c r="D352" s="287" t="s">
        <v>4963</v>
      </c>
      <c r="E352" s="287" t="s">
        <v>4700</v>
      </c>
      <c r="F352" s="287" t="s">
        <v>4827</v>
      </c>
      <c r="G352" s="288" t="s">
        <v>4964</v>
      </c>
      <c r="H352" s="308" t="s">
        <v>4965</v>
      </c>
      <c r="I352" s="272" t="s">
        <v>4966</v>
      </c>
      <c r="J352" s="308" t="s">
        <v>4967</v>
      </c>
      <c r="K352" s="369" t="s">
        <v>4968</v>
      </c>
      <c r="L352" s="370">
        <v>0.003738425925925926</v>
      </c>
      <c r="M352" s="292" t="s">
        <v>4969</v>
      </c>
      <c r="N352" s="293" t="s">
        <v>2416</v>
      </c>
      <c r="O352" s="151" t="s">
        <v>77</v>
      </c>
      <c r="P352" s="154" t="s">
        <v>78</v>
      </c>
      <c r="Q352" s="151" t="s">
        <v>79</v>
      </c>
      <c r="R352" s="154"/>
      <c r="S352" s="151" t="s">
        <v>79</v>
      </c>
      <c r="T352" s="154"/>
      <c r="U352" s="154" t="s">
        <v>4158</v>
      </c>
    </row>
    <row r="353">
      <c r="A353" s="294">
        <f t="shared" si="3"/>
        <v>352</v>
      </c>
      <c r="B353" s="269" t="s">
        <v>4697</v>
      </c>
      <c r="C353" s="269" t="s">
        <v>4970</v>
      </c>
      <c r="D353" s="269" t="s">
        <v>4971</v>
      </c>
      <c r="E353" s="269" t="s">
        <v>4700</v>
      </c>
      <c r="F353" s="269" t="s">
        <v>4972</v>
      </c>
      <c r="G353" s="322" t="s">
        <v>4973</v>
      </c>
      <c r="H353" s="271" t="s">
        <v>4974</v>
      </c>
      <c r="I353" s="272" t="s">
        <v>4975</v>
      </c>
      <c r="J353" s="271" t="s">
        <v>4976</v>
      </c>
      <c r="K353" s="399" t="s">
        <v>4977</v>
      </c>
      <c r="L353" s="400">
        <v>0.004050925925925926</v>
      </c>
      <c r="M353" s="276" t="s">
        <v>4978</v>
      </c>
      <c r="N353" s="277" t="s">
        <v>2416</v>
      </c>
      <c r="O353" s="151" t="s">
        <v>77</v>
      </c>
      <c r="P353" s="151" t="s">
        <v>78</v>
      </c>
      <c r="Q353" s="151" t="s">
        <v>79</v>
      </c>
      <c r="R353" s="151"/>
      <c r="S353" s="151" t="s">
        <v>79</v>
      </c>
      <c r="T353" s="151"/>
      <c r="U353" s="151" t="s">
        <v>4158</v>
      </c>
    </row>
    <row r="354">
      <c r="A354" s="258">
        <f t="shared" si="3"/>
        <v>353</v>
      </c>
      <c r="B354" s="278" t="s">
        <v>4697</v>
      </c>
      <c r="C354" s="278" t="s">
        <v>4970</v>
      </c>
      <c r="D354" s="278" t="s">
        <v>4979</v>
      </c>
      <c r="E354" s="278" t="s">
        <v>4700</v>
      </c>
      <c r="F354" s="278" t="s">
        <v>4972</v>
      </c>
      <c r="G354" s="323" t="s">
        <v>4980</v>
      </c>
      <c r="H354" s="280" t="s">
        <v>4981</v>
      </c>
      <c r="I354" s="272" t="s">
        <v>4982</v>
      </c>
      <c r="J354" s="280" t="s">
        <v>4983</v>
      </c>
      <c r="K354" s="392" t="s">
        <v>4984</v>
      </c>
      <c r="L354" s="393">
        <v>0.002789351851851852</v>
      </c>
      <c r="M354" s="283" t="s">
        <v>4985</v>
      </c>
      <c r="N354" s="284" t="s">
        <v>2416</v>
      </c>
      <c r="O354" s="151" t="s">
        <v>77</v>
      </c>
      <c r="P354" s="154" t="s">
        <v>78</v>
      </c>
      <c r="Q354" s="151" t="s">
        <v>79</v>
      </c>
      <c r="R354" s="154"/>
      <c r="S354" s="151" t="s">
        <v>79</v>
      </c>
      <c r="T354" s="154"/>
      <c r="U354" s="154" t="s">
        <v>4158</v>
      </c>
    </row>
    <row r="355">
      <c r="A355" s="258">
        <f t="shared" si="3"/>
        <v>354</v>
      </c>
      <c r="B355" s="278" t="s">
        <v>4697</v>
      </c>
      <c r="C355" s="278" t="s">
        <v>4970</v>
      </c>
      <c r="D355" s="278" t="s">
        <v>4986</v>
      </c>
      <c r="E355" s="278" t="s">
        <v>4700</v>
      </c>
      <c r="F355" s="278" t="s">
        <v>4972</v>
      </c>
      <c r="G355" s="323" t="s">
        <v>4987</v>
      </c>
      <c r="H355" s="280" t="s">
        <v>4988</v>
      </c>
      <c r="I355" s="272" t="s">
        <v>4989</v>
      </c>
      <c r="J355" s="280" t="s">
        <v>4990</v>
      </c>
      <c r="K355" s="392" t="s">
        <v>4991</v>
      </c>
      <c r="L355" s="393">
        <v>0.0025</v>
      </c>
      <c r="M355" s="283" t="s">
        <v>4992</v>
      </c>
      <c r="N355" s="284" t="s">
        <v>2416</v>
      </c>
      <c r="O355" s="151" t="s">
        <v>77</v>
      </c>
      <c r="P355" s="154" t="s">
        <v>78</v>
      </c>
      <c r="Q355" s="151" t="s">
        <v>79</v>
      </c>
      <c r="R355" s="154"/>
      <c r="S355" s="151" t="s">
        <v>79</v>
      </c>
      <c r="T355" s="154"/>
      <c r="U355" s="154"/>
    </row>
    <row r="356">
      <c r="A356" s="258">
        <f t="shared" si="3"/>
        <v>355</v>
      </c>
      <c r="B356" s="278" t="s">
        <v>4697</v>
      </c>
      <c r="C356" s="278" t="s">
        <v>4970</v>
      </c>
      <c r="D356" s="278" t="s">
        <v>4993</v>
      </c>
      <c r="E356" s="278" t="s">
        <v>4700</v>
      </c>
      <c r="F356" s="278" t="s">
        <v>4972</v>
      </c>
      <c r="G356" s="323" t="s">
        <v>4994</v>
      </c>
      <c r="H356" s="280" t="s">
        <v>4995</v>
      </c>
      <c r="I356" s="272" t="s">
        <v>4996</v>
      </c>
      <c r="J356" s="280" t="s">
        <v>4997</v>
      </c>
      <c r="K356" s="392" t="s">
        <v>4998</v>
      </c>
      <c r="L356" s="393">
        <v>0.0030439814814814813</v>
      </c>
      <c r="M356" s="283" t="s">
        <v>4999</v>
      </c>
      <c r="N356" s="284" t="s">
        <v>2416</v>
      </c>
      <c r="O356" s="151" t="s">
        <v>77</v>
      </c>
      <c r="P356" s="154" t="s">
        <v>78</v>
      </c>
      <c r="Q356" s="151" t="s">
        <v>79</v>
      </c>
      <c r="R356" s="154"/>
      <c r="S356" s="151" t="s">
        <v>79</v>
      </c>
      <c r="T356" s="154"/>
      <c r="U356" s="154" t="s">
        <v>4158</v>
      </c>
    </row>
    <row r="357">
      <c r="A357" s="258">
        <f t="shared" si="3"/>
        <v>356</v>
      </c>
      <c r="B357" s="278" t="s">
        <v>4697</v>
      </c>
      <c r="C357" s="278" t="s">
        <v>4970</v>
      </c>
      <c r="D357" s="278" t="s">
        <v>5000</v>
      </c>
      <c r="E357" s="278" t="s">
        <v>4700</v>
      </c>
      <c r="F357" s="278" t="s">
        <v>4972</v>
      </c>
      <c r="G357" s="323" t="s">
        <v>5001</v>
      </c>
      <c r="H357" s="280" t="s">
        <v>5002</v>
      </c>
      <c r="I357" s="272" t="s">
        <v>5003</v>
      </c>
      <c r="J357" s="280" t="s">
        <v>5004</v>
      </c>
      <c r="K357" s="392" t="s">
        <v>5005</v>
      </c>
      <c r="L357" s="393">
        <v>9.953703703703704E-4</v>
      </c>
      <c r="M357" s="283" t="s">
        <v>5006</v>
      </c>
      <c r="N357" s="284" t="s">
        <v>2416</v>
      </c>
      <c r="O357" s="151" t="s">
        <v>77</v>
      </c>
      <c r="P357" s="154" t="s">
        <v>78</v>
      </c>
      <c r="Q357" s="151" t="s">
        <v>79</v>
      </c>
      <c r="R357" s="154"/>
      <c r="S357" s="151" t="s">
        <v>79</v>
      </c>
      <c r="T357" s="154"/>
      <c r="U357" s="154" t="s">
        <v>4158</v>
      </c>
    </row>
    <row r="358">
      <c r="A358" s="258">
        <f t="shared" si="3"/>
        <v>357</v>
      </c>
      <c r="B358" s="278" t="s">
        <v>4697</v>
      </c>
      <c r="C358" s="278" t="s">
        <v>4970</v>
      </c>
      <c r="D358" s="278" t="s">
        <v>5007</v>
      </c>
      <c r="E358" s="278" t="s">
        <v>4700</v>
      </c>
      <c r="F358" s="278" t="s">
        <v>4972</v>
      </c>
      <c r="G358" s="323" t="s">
        <v>5008</v>
      </c>
      <c r="H358" s="280" t="s">
        <v>5009</v>
      </c>
      <c r="I358" s="272" t="s">
        <v>5010</v>
      </c>
      <c r="J358" s="280" t="s">
        <v>5011</v>
      </c>
      <c r="K358" s="392" t="s">
        <v>5012</v>
      </c>
      <c r="L358" s="393">
        <v>0.0022453703703703702</v>
      </c>
      <c r="M358" s="283" t="s">
        <v>5013</v>
      </c>
      <c r="N358" s="284" t="s">
        <v>2416</v>
      </c>
      <c r="O358" s="151" t="s">
        <v>77</v>
      </c>
      <c r="P358" s="151" t="s">
        <v>78</v>
      </c>
      <c r="Q358" s="151" t="s">
        <v>79</v>
      </c>
      <c r="R358" s="151"/>
      <c r="S358" s="151" t="s">
        <v>79</v>
      </c>
      <c r="T358" s="151"/>
      <c r="U358" s="151"/>
    </row>
    <row r="359">
      <c r="A359" s="258">
        <f t="shared" si="3"/>
        <v>358</v>
      </c>
      <c r="B359" s="278" t="s">
        <v>4697</v>
      </c>
      <c r="C359" s="278" t="s">
        <v>4970</v>
      </c>
      <c r="D359" s="278" t="s">
        <v>5014</v>
      </c>
      <c r="E359" s="278" t="s">
        <v>4700</v>
      </c>
      <c r="F359" s="278" t="s">
        <v>4972</v>
      </c>
      <c r="G359" s="323" t="s">
        <v>5015</v>
      </c>
      <c r="H359" s="280" t="s">
        <v>5016</v>
      </c>
      <c r="I359" s="272" t="s">
        <v>5017</v>
      </c>
      <c r="J359" s="280" t="s">
        <v>5018</v>
      </c>
      <c r="K359" s="392" t="s">
        <v>5019</v>
      </c>
      <c r="L359" s="393">
        <v>0.001261574074074074</v>
      </c>
      <c r="M359" s="283" t="s">
        <v>5020</v>
      </c>
      <c r="N359" s="284" t="s">
        <v>2416</v>
      </c>
      <c r="O359" s="151" t="s">
        <v>77</v>
      </c>
      <c r="P359" s="154" t="s">
        <v>78</v>
      </c>
      <c r="Q359" s="151" t="s">
        <v>79</v>
      </c>
      <c r="R359" s="154"/>
      <c r="S359" s="151" t="s">
        <v>79</v>
      </c>
      <c r="T359" s="154"/>
      <c r="U359" s="154"/>
    </row>
    <row r="360">
      <c r="A360" s="258">
        <f t="shared" si="3"/>
        <v>359</v>
      </c>
      <c r="B360" s="278" t="s">
        <v>4697</v>
      </c>
      <c r="C360" s="278" t="s">
        <v>4970</v>
      </c>
      <c r="D360" s="278" t="s">
        <v>5021</v>
      </c>
      <c r="E360" s="278" t="s">
        <v>4700</v>
      </c>
      <c r="F360" s="278" t="s">
        <v>4972</v>
      </c>
      <c r="G360" s="323" t="s">
        <v>5022</v>
      </c>
      <c r="H360" s="280" t="s">
        <v>5023</v>
      </c>
      <c r="I360" s="272" t="s">
        <v>5024</v>
      </c>
      <c r="J360" s="280" t="s">
        <v>5025</v>
      </c>
      <c r="K360" s="392" t="s">
        <v>5026</v>
      </c>
      <c r="L360" s="393">
        <v>0.0010763888888888889</v>
      </c>
      <c r="M360" s="283" t="s">
        <v>5027</v>
      </c>
      <c r="N360" s="284" t="s">
        <v>2416</v>
      </c>
      <c r="O360" s="151" t="s">
        <v>77</v>
      </c>
      <c r="P360" s="151" t="s">
        <v>78</v>
      </c>
      <c r="Q360" s="151" t="s">
        <v>79</v>
      </c>
      <c r="R360" s="151"/>
      <c r="S360" s="151" t="s">
        <v>79</v>
      </c>
      <c r="T360" s="151"/>
      <c r="U360" s="154" t="s">
        <v>4158</v>
      </c>
    </row>
    <row r="361">
      <c r="A361" s="258">
        <f t="shared" si="3"/>
        <v>360</v>
      </c>
      <c r="B361" s="278" t="s">
        <v>4697</v>
      </c>
      <c r="C361" s="278" t="s">
        <v>4970</v>
      </c>
      <c r="D361" s="278" t="s">
        <v>5028</v>
      </c>
      <c r="E361" s="278" t="s">
        <v>4700</v>
      </c>
      <c r="F361" s="278" t="s">
        <v>4972</v>
      </c>
      <c r="G361" s="323" t="s">
        <v>5029</v>
      </c>
      <c r="H361" s="280" t="s">
        <v>5030</v>
      </c>
      <c r="I361" s="272" t="s">
        <v>5031</v>
      </c>
      <c r="J361" s="280" t="s">
        <v>5032</v>
      </c>
      <c r="K361" s="392" t="s">
        <v>5033</v>
      </c>
      <c r="L361" s="393">
        <v>0.004791666666666666</v>
      </c>
      <c r="M361" s="283" t="s">
        <v>5034</v>
      </c>
      <c r="N361" s="284" t="s">
        <v>2416</v>
      </c>
      <c r="O361" s="151" t="s">
        <v>77</v>
      </c>
      <c r="P361" s="151" t="s">
        <v>78</v>
      </c>
      <c r="Q361" s="151" t="s">
        <v>79</v>
      </c>
      <c r="R361" s="151"/>
      <c r="S361" s="151" t="s">
        <v>79</v>
      </c>
      <c r="T361" s="151"/>
      <c r="U361" s="151"/>
    </row>
    <row r="362">
      <c r="A362" s="258">
        <f t="shared" si="3"/>
        <v>361</v>
      </c>
      <c r="B362" s="278" t="s">
        <v>4697</v>
      </c>
      <c r="C362" s="278" t="s">
        <v>4970</v>
      </c>
      <c r="D362" s="278" t="s">
        <v>5035</v>
      </c>
      <c r="E362" s="278" t="s">
        <v>4700</v>
      </c>
      <c r="F362" s="278" t="s">
        <v>4972</v>
      </c>
      <c r="G362" s="323" t="s">
        <v>5036</v>
      </c>
      <c r="H362" s="280" t="s">
        <v>5037</v>
      </c>
      <c r="I362" s="272" t="s">
        <v>5038</v>
      </c>
      <c r="J362" s="280" t="s">
        <v>5039</v>
      </c>
      <c r="K362" s="392" t="s">
        <v>5040</v>
      </c>
      <c r="L362" s="393">
        <v>0.0021180555555555558</v>
      </c>
      <c r="M362" s="283" t="s">
        <v>5041</v>
      </c>
      <c r="N362" s="284" t="s">
        <v>2416</v>
      </c>
      <c r="O362" s="151" t="s">
        <v>77</v>
      </c>
      <c r="P362" s="151" t="s">
        <v>78</v>
      </c>
      <c r="Q362" s="151" t="s">
        <v>79</v>
      </c>
      <c r="R362" s="151"/>
      <c r="S362" s="151" t="s">
        <v>79</v>
      </c>
      <c r="T362" s="151"/>
      <c r="U362" s="154" t="s">
        <v>4158</v>
      </c>
    </row>
    <row r="363">
      <c r="A363" s="286">
        <f t="shared" si="3"/>
        <v>362</v>
      </c>
      <c r="B363" s="287" t="s">
        <v>4697</v>
      </c>
      <c r="C363" s="287" t="s">
        <v>4970</v>
      </c>
      <c r="D363" s="287" t="s">
        <v>5042</v>
      </c>
      <c r="E363" s="287" t="s">
        <v>4700</v>
      </c>
      <c r="F363" s="287" t="s">
        <v>4972</v>
      </c>
      <c r="G363" s="324" t="s">
        <v>5043</v>
      </c>
      <c r="H363" s="289" t="s">
        <v>5044</v>
      </c>
      <c r="I363" s="272" t="s">
        <v>5045</v>
      </c>
      <c r="J363" s="289" t="s">
        <v>5046</v>
      </c>
      <c r="K363" s="325" t="s">
        <v>5047</v>
      </c>
      <c r="L363" s="326">
        <v>0.005347222222222222</v>
      </c>
      <c r="M363" s="292" t="s">
        <v>5048</v>
      </c>
      <c r="N363" s="293" t="s">
        <v>2416</v>
      </c>
      <c r="O363" s="151" t="s">
        <v>77</v>
      </c>
      <c r="P363" s="151" t="s">
        <v>78</v>
      </c>
      <c r="Q363" s="151" t="s">
        <v>79</v>
      </c>
      <c r="R363" s="151"/>
      <c r="S363" s="151" t="s">
        <v>79</v>
      </c>
      <c r="T363" s="151"/>
      <c r="U363" s="151" t="s">
        <v>4158</v>
      </c>
    </row>
    <row r="364">
      <c r="A364" s="294">
        <f t="shared" si="3"/>
        <v>363</v>
      </c>
      <c r="B364" s="269" t="s">
        <v>4697</v>
      </c>
      <c r="C364" s="269" t="s">
        <v>5049</v>
      </c>
      <c r="D364" s="269" t="s">
        <v>5050</v>
      </c>
      <c r="E364" s="269" t="s">
        <v>4700</v>
      </c>
      <c r="F364" s="335" t="s">
        <v>5051</v>
      </c>
      <c r="G364" s="270" t="s">
        <v>5052</v>
      </c>
      <c r="H364" s="315" t="s">
        <v>5053</v>
      </c>
      <c r="I364" s="272" t="s">
        <v>5054</v>
      </c>
      <c r="J364" s="315" t="s">
        <v>5055</v>
      </c>
      <c r="K364" s="365" t="s">
        <v>5056</v>
      </c>
      <c r="L364" s="366">
        <v>0.0037962962962962963</v>
      </c>
      <c r="M364" s="401" t="s">
        <v>5057</v>
      </c>
      <c r="N364" s="277" t="s">
        <v>2416</v>
      </c>
      <c r="O364" s="151" t="s">
        <v>77</v>
      </c>
      <c r="P364" s="151" t="s">
        <v>78</v>
      </c>
      <c r="Q364" s="151" t="s">
        <v>79</v>
      </c>
      <c r="R364" s="151"/>
      <c r="S364" s="151" t="s">
        <v>79</v>
      </c>
      <c r="T364" s="151"/>
      <c r="U364" s="151"/>
    </row>
    <row r="365">
      <c r="A365" s="258">
        <f t="shared" si="3"/>
        <v>364</v>
      </c>
      <c r="B365" s="278" t="s">
        <v>4697</v>
      </c>
      <c r="C365" s="269" t="s">
        <v>5049</v>
      </c>
      <c r="D365" s="278" t="s">
        <v>5058</v>
      </c>
      <c r="E365" s="278" t="s">
        <v>4700</v>
      </c>
      <c r="F365" s="335" t="s">
        <v>5051</v>
      </c>
      <c r="G365" s="279" t="s">
        <v>5059</v>
      </c>
      <c r="H365" s="271" t="s">
        <v>5060</v>
      </c>
      <c r="I365" s="272" t="s">
        <v>5061</v>
      </c>
      <c r="J365" s="271" t="s">
        <v>5062</v>
      </c>
      <c r="K365" s="367" t="s">
        <v>5063</v>
      </c>
      <c r="L365" s="366">
        <v>0.002349537037037037</v>
      </c>
      <c r="M365" s="402" t="s">
        <v>5064</v>
      </c>
      <c r="N365" s="284" t="s">
        <v>2416</v>
      </c>
      <c r="O365" s="151" t="s">
        <v>77</v>
      </c>
      <c r="P365" s="151" t="s">
        <v>78</v>
      </c>
      <c r="Q365" s="151" t="s">
        <v>79</v>
      </c>
      <c r="R365" s="151"/>
      <c r="S365" s="151" t="s">
        <v>79</v>
      </c>
      <c r="T365" s="151"/>
      <c r="U365" s="151" t="s">
        <v>4883</v>
      </c>
    </row>
    <row r="366">
      <c r="A366" s="258">
        <f t="shared" si="3"/>
        <v>365</v>
      </c>
      <c r="B366" s="278" t="s">
        <v>4697</v>
      </c>
      <c r="C366" s="269" t="s">
        <v>5049</v>
      </c>
      <c r="D366" s="278" t="s">
        <v>5065</v>
      </c>
      <c r="E366" s="278" t="s">
        <v>4700</v>
      </c>
      <c r="F366" s="335" t="s">
        <v>5051</v>
      </c>
      <c r="G366" s="279" t="s">
        <v>5066</v>
      </c>
      <c r="H366" s="271" t="s">
        <v>5067</v>
      </c>
      <c r="I366" s="272" t="s">
        <v>5068</v>
      </c>
      <c r="J366" s="271" t="s">
        <v>5069</v>
      </c>
      <c r="K366" s="367" t="s">
        <v>5070</v>
      </c>
      <c r="L366" s="366">
        <v>0.002025462962962963</v>
      </c>
      <c r="M366" s="402" t="s">
        <v>5071</v>
      </c>
      <c r="N366" s="284" t="s">
        <v>2416</v>
      </c>
      <c r="O366" s="151" t="s">
        <v>77</v>
      </c>
      <c r="P366" s="154" t="s">
        <v>78</v>
      </c>
      <c r="Q366" s="151" t="s">
        <v>79</v>
      </c>
      <c r="R366" s="154"/>
      <c r="S366" s="151" t="s">
        <v>79</v>
      </c>
      <c r="T366" s="154"/>
      <c r="U366" s="154"/>
    </row>
    <row r="367">
      <c r="A367" s="258">
        <f t="shared" si="3"/>
        <v>366</v>
      </c>
      <c r="B367" s="278" t="s">
        <v>4697</v>
      </c>
      <c r="C367" s="269" t="s">
        <v>5049</v>
      </c>
      <c r="D367" s="278" t="s">
        <v>5072</v>
      </c>
      <c r="E367" s="278" t="s">
        <v>4700</v>
      </c>
      <c r="F367" s="335" t="s">
        <v>5051</v>
      </c>
      <c r="G367" s="279" t="s">
        <v>5073</v>
      </c>
      <c r="H367" s="271" t="s">
        <v>5074</v>
      </c>
      <c r="I367" s="272" t="s">
        <v>5075</v>
      </c>
      <c r="J367" s="271" t="s">
        <v>5076</v>
      </c>
      <c r="K367" s="367" t="s">
        <v>5077</v>
      </c>
      <c r="L367" s="366">
        <v>0.0031018518518518517</v>
      </c>
      <c r="M367" s="402" t="s">
        <v>5078</v>
      </c>
      <c r="N367" s="284" t="s">
        <v>2416</v>
      </c>
      <c r="O367" s="151" t="s">
        <v>77</v>
      </c>
      <c r="P367" s="151" t="s">
        <v>78</v>
      </c>
      <c r="Q367" s="151" t="s">
        <v>79</v>
      </c>
      <c r="R367" s="151"/>
      <c r="S367" s="151" t="s">
        <v>79</v>
      </c>
      <c r="T367" s="151"/>
      <c r="U367" s="151" t="s">
        <v>4158</v>
      </c>
    </row>
    <row r="368">
      <c r="A368" s="258">
        <f t="shared" si="3"/>
        <v>367</v>
      </c>
      <c r="B368" s="278" t="s">
        <v>4697</v>
      </c>
      <c r="C368" s="269" t="s">
        <v>5049</v>
      </c>
      <c r="D368" s="278" t="s">
        <v>5079</v>
      </c>
      <c r="E368" s="278" t="s">
        <v>4700</v>
      </c>
      <c r="F368" s="335" t="s">
        <v>5051</v>
      </c>
      <c r="G368" s="279" t="s">
        <v>5080</v>
      </c>
      <c r="H368" s="271" t="s">
        <v>5081</v>
      </c>
      <c r="I368" s="272" t="s">
        <v>5082</v>
      </c>
      <c r="J368" s="271" t="s">
        <v>5083</v>
      </c>
      <c r="K368" s="367" t="s">
        <v>5084</v>
      </c>
      <c r="L368" s="366">
        <v>0.002824074074074074</v>
      </c>
      <c r="M368" s="402" t="s">
        <v>5085</v>
      </c>
      <c r="N368" s="284" t="s">
        <v>2416</v>
      </c>
      <c r="O368" s="151" t="s">
        <v>77</v>
      </c>
      <c r="P368" s="151" t="s">
        <v>78</v>
      </c>
      <c r="Q368" s="151" t="s">
        <v>79</v>
      </c>
      <c r="R368" s="151"/>
      <c r="S368" s="151" t="s">
        <v>79</v>
      </c>
      <c r="T368" s="151"/>
      <c r="U368" s="151" t="s">
        <v>4158</v>
      </c>
    </row>
    <row r="369">
      <c r="A369" s="258">
        <f t="shared" si="3"/>
        <v>368</v>
      </c>
      <c r="B369" s="278" t="s">
        <v>4697</v>
      </c>
      <c r="C369" s="269" t="s">
        <v>5049</v>
      </c>
      <c r="D369" s="278" t="s">
        <v>5086</v>
      </c>
      <c r="E369" s="278" t="s">
        <v>4700</v>
      </c>
      <c r="F369" s="335" t="s">
        <v>5051</v>
      </c>
      <c r="G369" s="279" t="s">
        <v>5087</v>
      </c>
      <c r="H369" s="271" t="s">
        <v>5088</v>
      </c>
      <c r="I369" s="272" t="s">
        <v>5089</v>
      </c>
      <c r="J369" s="271" t="s">
        <v>5090</v>
      </c>
      <c r="K369" s="367" t="s">
        <v>5091</v>
      </c>
      <c r="L369" s="366">
        <v>0.009108796296296297</v>
      </c>
      <c r="M369" s="402" t="s">
        <v>5092</v>
      </c>
      <c r="N369" s="284" t="s">
        <v>2416</v>
      </c>
      <c r="O369" s="151" t="s">
        <v>77</v>
      </c>
      <c r="P369" s="151" t="s">
        <v>78</v>
      </c>
      <c r="Q369" s="151" t="s">
        <v>79</v>
      </c>
      <c r="R369" s="151"/>
      <c r="S369" s="151" t="s">
        <v>79</v>
      </c>
      <c r="T369" s="151"/>
      <c r="U369" s="151" t="s">
        <v>4158</v>
      </c>
    </row>
    <row r="370">
      <c r="A370" s="258">
        <f t="shared" si="3"/>
        <v>369</v>
      </c>
      <c r="B370" s="278" t="s">
        <v>4697</v>
      </c>
      <c r="C370" s="269" t="s">
        <v>5049</v>
      </c>
      <c r="D370" s="278" t="s">
        <v>5093</v>
      </c>
      <c r="E370" s="278" t="s">
        <v>4700</v>
      </c>
      <c r="F370" s="335" t="s">
        <v>5051</v>
      </c>
      <c r="G370" s="279" t="s">
        <v>5094</v>
      </c>
      <c r="H370" s="271" t="s">
        <v>5095</v>
      </c>
      <c r="I370" s="272" t="s">
        <v>5096</v>
      </c>
      <c r="J370" s="271" t="s">
        <v>5097</v>
      </c>
      <c r="K370" s="367" t="s">
        <v>5098</v>
      </c>
      <c r="L370" s="366">
        <v>0.002673611111111111</v>
      </c>
      <c r="M370" s="402" t="s">
        <v>5099</v>
      </c>
      <c r="N370" s="284" t="s">
        <v>2416</v>
      </c>
      <c r="O370" s="151" t="s">
        <v>77</v>
      </c>
      <c r="P370" s="151" t="s">
        <v>78</v>
      </c>
      <c r="Q370" s="151" t="s">
        <v>79</v>
      </c>
      <c r="R370" s="151"/>
      <c r="S370" s="151" t="s">
        <v>79</v>
      </c>
      <c r="T370" s="151"/>
      <c r="U370" s="151" t="s">
        <v>4158</v>
      </c>
    </row>
    <row r="371">
      <c r="A371" s="258">
        <f t="shared" si="3"/>
        <v>370</v>
      </c>
      <c r="B371" s="278" t="s">
        <v>4697</v>
      </c>
      <c r="C371" s="269" t="s">
        <v>5049</v>
      </c>
      <c r="D371" s="278" t="s">
        <v>5100</v>
      </c>
      <c r="E371" s="278" t="s">
        <v>4700</v>
      </c>
      <c r="F371" s="335" t="s">
        <v>5051</v>
      </c>
      <c r="G371" s="279" t="s">
        <v>5101</v>
      </c>
      <c r="H371" s="271" t="s">
        <v>5102</v>
      </c>
      <c r="I371" s="272" t="s">
        <v>5103</v>
      </c>
      <c r="J371" s="271" t="s">
        <v>5104</v>
      </c>
      <c r="K371" s="367" t="s">
        <v>5105</v>
      </c>
      <c r="L371" s="366">
        <v>0.002037037037037037</v>
      </c>
      <c r="M371" s="402" t="s">
        <v>5106</v>
      </c>
      <c r="N371" s="284" t="s">
        <v>2416</v>
      </c>
      <c r="O371" s="151" t="s">
        <v>77</v>
      </c>
      <c r="P371" s="151" t="s">
        <v>78</v>
      </c>
      <c r="Q371" s="151" t="s">
        <v>79</v>
      </c>
      <c r="R371" s="151"/>
      <c r="S371" s="151" t="s">
        <v>79</v>
      </c>
      <c r="T371" s="151"/>
      <c r="U371" s="151" t="s">
        <v>4158</v>
      </c>
    </row>
    <row r="372">
      <c r="A372" s="258">
        <f t="shared" si="3"/>
        <v>371</v>
      </c>
      <c r="B372" s="278" t="s">
        <v>4697</v>
      </c>
      <c r="C372" s="269" t="s">
        <v>5049</v>
      </c>
      <c r="D372" s="278" t="s">
        <v>5107</v>
      </c>
      <c r="E372" s="278" t="s">
        <v>4700</v>
      </c>
      <c r="F372" s="335" t="s">
        <v>5051</v>
      </c>
      <c r="G372" s="279" t="s">
        <v>5108</v>
      </c>
      <c r="H372" s="271" t="s">
        <v>5109</v>
      </c>
      <c r="I372" s="272" t="s">
        <v>5110</v>
      </c>
      <c r="J372" s="271" t="s">
        <v>5111</v>
      </c>
      <c r="K372" s="367" t="s">
        <v>5112</v>
      </c>
      <c r="L372" s="366">
        <v>0.002395833333333333</v>
      </c>
      <c r="M372" s="402" t="s">
        <v>5113</v>
      </c>
      <c r="N372" s="284" t="s">
        <v>2416</v>
      </c>
      <c r="O372" s="151" t="s">
        <v>77</v>
      </c>
      <c r="P372" s="151" t="s">
        <v>78</v>
      </c>
      <c r="Q372" s="151" t="s">
        <v>79</v>
      </c>
      <c r="R372" s="151"/>
      <c r="S372" s="151" t="s">
        <v>79</v>
      </c>
      <c r="T372" s="151"/>
      <c r="U372" s="151" t="s">
        <v>4158</v>
      </c>
    </row>
    <row r="373">
      <c r="A373" s="258">
        <f t="shared" si="3"/>
        <v>372</v>
      </c>
      <c r="B373" s="278" t="s">
        <v>4697</v>
      </c>
      <c r="C373" s="269" t="s">
        <v>5049</v>
      </c>
      <c r="D373" s="278" t="s">
        <v>5114</v>
      </c>
      <c r="E373" s="278" t="s">
        <v>4700</v>
      </c>
      <c r="F373" s="335" t="s">
        <v>5051</v>
      </c>
      <c r="G373" s="279" t="s">
        <v>5115</v>
      </c>
      <c r="H373" s="271" t="s">
        <v>5116</v>
      </c>
      <c r="I373" s="272" t="s">
        <v>5117</v>
      </c>
      <c r="J373" s="271" t="s">
        <v>5118</v>
      </c>
      <c r="K373" s="367" t="s">
        <v>5119</v>
      </c>
      <c r="L373" s="366">
        <v>0.0038541666666666668</v>
      </c>
      <c r="M373" s="402" t="s">
        <v>5120</v>
      </c>
      <c r="N373" s="284" t="s">
        <v>2416</v>
      </c>
      <c r="O373" s="151" t="s">
        <v>77</v>
      </c>
      <c r="P373" s="151" t="s">
        <v>78</v>
      </c>
      <c r="Q373" s="151" t="s">
        <v>79</v>
      </c>
      <c r="R373" s="151"/>
      <c r="S373" s="151" t="s">
        <v>79</v>
      </c>
      <c r="T373" s="151"/>
      <c r="U373" s="151"/>
    </row>
    <row r="374">
      <c r="A374" s="258">
        <f t="shared" si="3"/>
        <v>373</v>
      </c>
      <c r="B374" s="278" t="s">
        <v>4697</v>
      </c>
      <c r="C374" s="269" t="s">
        <v>5049</v>
      </c>
      <c r="D374" s="278" t="s">
        <v>5121</v>
      </c>
      <c r="E374" s="278" t="s">
        <v>4700</v>
      </c>
      <c r="F374" s="335" t="s">
        <v>5051</v>
      </c>
      <c r="G374" s="279" t="s">
        <v>5122</v>
      </c>
      <c r="H374" s="271" t="s">
        <v>5123</v>
      </c>
      <c r="I374" s="272" t="s">
        <v>5124</v>
      </c>
      <c r="J374" s="271" t="s">
        <v>5125</v>
      </c>
      <c r="K374" s="367" t="s">
        <v>5126</v>
      </c>
      <c r="L374" s="366">
        <v>0.005740740740740741</v>
      </c>
      <c r="M374" s="402" t="s">
        <v>5127</v>
      </c>
      <c r="N374" s="284" t="s">
        <v>2416</v>
      </c>
      <c r="O374" s="151" t="s">
        <v>77</v>
      </c>
      <c r="P374" s="151" t="s">
        <v>78</v>
      </c>
      <c r="Q374" s="151" t="s">
        <v>79</v>
      </c>
      <c r="R374" s="151"/>
      <c r="S374" s="151" t="s">
        <v>79</v>
      </c>
      <c r="T374" s="151"/>
      <c r="U374" s="151" t="s">
        <v>4158</v>
      </c>
    </row>
    <row r="375">
      <c r="A375" s="258">
        <f t="shared" si="3"/>
        <v>374</v>
      </c>
      <c r="B375" s="278" t="s">
        <v>4697</v>
      </c>
      <c r="C375" s="269" t="s">
        <v>5049</v>
      </c>
      <c r="D375" s="278" t="s">
        <v>5128</v>
      </c>
      <c r="E375" s="278" t="s">
        <v>4700</v>
      </c>
      <c r="F375" s="335" t="s">
        <v>5051</v>
      </c>
      <c r="G375" s="279" t="s">
        <v>5129</v>
      </c>
      <c r="H375" s="271" t="s">
        <v>5130</v>
      </c>
      <c r="I375" s="272" t="s">
        <v>5131</v>
      </c>
      <c r="J375" s="271" t="s">
        <v>5132</v>
      </c>
      <c r="K375" s="367" t="s">
        <v>5133</v>
      </c>
      <c r="L375" s="366">
        <v>0.001851851851851852</v>
      </c>
      <c r="M375" s="402" t="s">
        <v>5134</v>
      </c>
      <c r="N375" s="284" t="s">
        <v>2416</v>
      </c>
      <c r="O375" s="151" t="s">
        <v>77</v>
      </c>
      <c r="P375" s="151" t="s">
        <v>78</v>
      </c>
      <c r="Q375" s="151" t="s">
        <v>79</v>
      </c>
      <c r="R375" s="151"/>
      <c r="S375" s="151" t="s">
        <v>79</v>
      </c>
      <c r="T375" s="151"/>
      <c r="U375" s="151" t="s">
        <v>4158</v>
      </c>
    </row>
    <row r="376">
      <c r="A376" s="258">
        <f t="shared" si="3"/>
        <v>375</v>
      </c>
      <c r="B376" s="278" t="s">
        <v>4697</v>
      </c>
      <c r="C376" s="269" t="s">
        <v>5049</v>
      </c>
      <c r="D376" s="278" t="s">
        <v>5135</v>
      </c>
      <c r="E376" s="278" t="s">
        <v>4700</v>
      </c>
      <c r="F376" s="335" t="s">
        <v>5051</v>
      </c>
      <c r="G376" s="279" t="s">
        <v>5136</v>
      </c>
      <c r="H376" s="271" t="s">
        <v>5137</v>
      </c>
      <c r="I376" s="272" t="s">
        <v>5138</v>
      </c>
      <c r="J376" s="271" t="s">
        <v>5139</v>
      </c>
      <c r="K376" s="367" t="s">
        <v>5140</v>
      </c>
      <c r="L376" s="366">
        <v>0.001412037037037037</v>
      </c>
      <c r="M376" s="402" t="s">
        <v>5141</v>
      </c>
      <c r="N376" s="284" t="s">
        <v>2416</v>
      </c>
      <c r="O376" s="151" t="s">
        <v>77</v>
      </c>
      <c r="P376" s="151" t="s">
        <v>78</v>
      </c>
      <c r="Q376" s="151" t="s">
        <v>79</v>
      </c>
      <c r="R376" s="151"/>
      <c r="S376" s="151" t="s">
        <v>79</v>
      </c>
      <c r="T376" s="151"/>
      <c r="U376" s="151"/>
    </row>
    <row r="377">
      <c r="A377" s="258">
        <f t="shared" si="3"/>
        <v>376</v>
      </c>
      <c r="B377" s="278" t="s">
        <v>4697</v>
      </c>
      <c r="C377" s="269" t="s">
        <v>5049</v>
      </c>
      <c r="D377" s="278" t="s">
        <v>5142</v>
      </c>
      <c r="E377" s="278" t="s">
        <v>4700</v>
      </c>
      <c r="F377" s="335" t="s">
        <v>5051</v>
      </c>
      <c r="G377" s="279" t="s">
        <v>5143</v>
      </c>
      <c r="H377" s="271" t="s">
        <v>5144</v>
      </c>
      <c r="I377" s="272" t="s">
        <v>5145</v>
      </c>
      <c r="J377" s="271" t="s">
        <v>5146</v>
      </c>
      <c r="K377" s="367" t="s">
        <v>5147</v>
      </c>
      <c r="L377" s="366">
        <v>0.00318287037037037</v>
      </c>
      <c r="M377" s="402" t="s">
        <v>5148</v>
      </c>
      <c r="N377" s="284" t="s">
        <v>2416</v>
      </c>
      <c r="O377" s="151" t="s">
        <v>77</v>
      </c>
      <c r="P377" s="151" t="s">
        <v>78</v>
      </c>
      <c r="Q377" s="151" t="s">
        <v>79</v>
      </c>
      <c r="R377" s="151"/>
      <c r="S377" s="151" t="s">
        <v>79</v>
      </c>
      <c r="T377" s="151"/>
      <c r="U377" s="151"/>
    </row>
    <row r="378">
      <c r="A378" s="258">
        <f t="shared" si="3"/>
        <v>377</v>
      </c>
      <c r="B378" s="278" t="s">
        <v>4697</v>
      </c>
      <c r="C378" s="269" t="s">
        <v>5049</v>
      </c>
      <c r="D378" s="278" t="s">
        <v>5149</v>
      </c>
      <c r="E378" s="278" t="s">
        <v>4700</v>
      </c>
      <c r="F378" s="335" t="s">
        <v>5051</v>
      </c>
      <c r="G378" s="279" t="s">
        <v>5150</v>
      </c>
      <c r="H378" s="271" t="s">
        <v>5151</v>
      </c>
      <c r="I378" s="272" t="s">
        <v>5152</v>
      </c>
      <c r="J378" s="271" t="s">
        <v>5153</v>
      </c>
      <c r="K378" s="367" t="s">
        <v>5154</v>
      </c>
      <c r="L378" s="366">
        <v>0.002476851851851852</v>
      </c>
      <c r="M378" s="403" t="s">
        <v>5155</v>
      </c>
      <c r="N378" s="284" t="s">
        <v>2416</v>
      </c>
      <c r="O378" s="151" t="s">
        <v>77</v>
      </c>
      <c r="P378" s="151" t="s">
        <v>78</v>
      </c>
      <c r="Q378" s="151" t="s">
        <v>79</v>
      </c>
      <c r="R378" s="151"/>
      <c r="S378" s="151" t="s">
        <v>79</v>
      </c>
      <c r="T378" s="151"/>
      <c r="U378" s="151" t="s">
        <v>4883</v>
      </c>
    </row>
    <row r="379">
      <c r="A379" s="286">
        <f t="shared" si="3"/>
        <v>378</v>
      </c>
      <c r="B379" s="287" t="s">
        <v>4697</v>
      </c>
      <c r="C379" s="319" t="s">
        <v>5049</v>
      </c>
      <c r="D379" s="287" t="s">
        <v>5156</v>
      </c>
      <c r="E379" s="287" t="s">
        <v>4700</v>
      </c>
      <c r="F379" s="368" t="s">
        <v>5051</v>
      </c>
      <c r="G379" s="288" t="s">
        <v>5157</v>
      </c>
      <c r="H379" s="308" t="s">
        <v>5158</v>
      </c>
      <c r="I379" s="272" t="s">
        <v>5159</v>
      </c>
      <c r="J379" s="308" t="s">
        <v>5160</v>
      </c>
      <c r="K379" s="369" t="s">
        <v>5161</v>
      </c>
      <c r="L379" s="370">
        <v>0.002384259259259259</v>
      </c>
      <c r="M379" s="404" t="s">
        <v>5162</v>
      </c>
      <c r="N379" s="293" t="s">
        <v>2416</v>
      </c>
      <c r="O379" s="151" t="s">
        <v>77</v>
      </c>
      <c r="P379" s="151" t="s">
        <v>78</v>
      </c>
      <c r="Q379" s="151" t="s">
        <v>79</v>
      </c>
      <c r="R379" s="151"/>
      <c r="S379" s="151" t="s">
        <v>79</v>
      </c>
      <c r="T379" s="151"/>
      <c r="U379" s="151" t="s">
        <v>5163</v>
      </c>
    </row>
    <row r="380">
      <c r="A380" s="269">
        <v>379.0</v>
      </c>
      <c r="B380" s="343" t="s">
        <v>5164</v>
      </c>
      <c r="C380" s="405" t="s">
        <v>5165</v>
      </c>
      <c r="D380" s="280" t="s">
        <v>5166</v>
      </c>
      <c r="E380" s="335" t="s">
        <v>5167</v>
      </c>
      <c r="F380" s="406" t="s">
        <v>5168</v>
      </c>
      <c r="G380" s="335" t="s">
        <v>5169</v>
      </c>
      <c r="H380" s="280" t="s">
        <v>5170</v>
      </c>
      <c r="I380" s="272" t="s">
        <v>5171</v>
      </c>
      <c r="J380" s="269" t="s">
        <v>5172</v>
      </c>
      <c r="K380" s="307" t="s">
        <v>5173</v>
      </c>
      <c r="L380" s="301">
        <v>0.0038310185185185183</v>
      </c>
      <c r="M380" s="276" t="s">
        <v>5174</v>
      </c>
      <c r="N380" s="284" t="s">
        <v>2416</v>
      </c>
      <c r="O380" s="151" t="s">
        <v>77</v>
      </c>
      <c r="P380" s="151" t="s">
        <v>78</v>
      </c>
      <c r="Q380" s="151" t="s">
        <v>79</v>
      </c>
      <c r="R380" s="151"/>
      <c r="S380" s="151" t="s">
        <v>79</v>
      </c>
      <c r="T380" s="151"/>
      <c r="U380" s="151"/>
    </row>
    <row r="381">
      <c r="A381" s="278">
        <v>380.0</v>
      </c>
      <c r="B381" s="344" t="s">
        <v>5164</v>
      </c>
      <c r="C381" s="407" t="s">
        <v>5165</v>
      </c>
      <c r="D381" s="271" t="s">
        <v>5175</v>
      </c>
      <c r="E381" s="340" t="s">
        <v>5167</v>
      </c>
      <c r="F381" s="387" t="s">
        <v>5168</v>
      </c>
      <c r="G381" s="340" t="s">
        <v>5176</v>
      </c>
      <c r="H381" s="271" t="s">
        <v>5177</v>
      </c>
      <c r="I381" s="272" t="s">
        <v>5178</v>
      </c>
      <c r="J381" s="278" t="s">
        <v>5179</v>
      </c>
      <c r="K381" s="303" t="s">
        <v>5180</v>
      </c>
      <c r="L381" s="301">
        <v>0.002777777777777778</v>
      </c>
      <c r="M381" s="283" t="s">
        <v>5181</v>
      </c>
      <c r="N381" s="284" t="s">
        <v>2416</v>
      </c>
      <c r="O381" s="151" t="s">
        <v>77</v>
      </c>
      <c r="P381" s="151" t="s">
        <v>78</v>
      </c>
      <c r="Q381" s="151" t="s">
        <v>79</v>
      </c>
      <c r="R381" s="151"/>
      <c r="S381" s="151" t="s">
        <v>79</v>
      </c>
      <c r="T381" s="151"/>
      <c r="U381" s="151" t="s">
        <v>4158</v>
      </c>
    </row>
    <row r="382">
      <c r="A382" s="278">
        <v>381.0</v>
      </c>
      <c r="B382" s="344" t="s">
        <v>5164</v>
      </c>
      <c r="C382" s="407" t="s">
        <v>5165</v>
      </c>
      <c r="D382" s="271" t="s">
        <v>5182</v>
      </c>
      <c r="E382" s="340" t="s">
        <v>5167</v>
      </c>
      <c r="F382" s="387" t="s">
        <v>5168</v>
      </c>
      <c r="G382" s="340" t="s">
        <v>5183</v>
      </c>
      <c r="H382" s="271" t="s">
        <v>5184</v>
      </c>
      <c r="I382" s="272" t="s">
        <v>5185</v>
      </c>
      <c r="J382" s="278" t="s">
        <v>5186</v>
      </c>
      <c r="K382" s="303" t="s">
        <v>5187</v>
      </c>
      <c r="L382" s="301">
        <v>0.0026041666666666665</v>
      </c>
      <c r="M382" s="283" t="s">
        <v>5188</v>
      </c>
      <c r="N382" s="284" t="s">
        <v>2416</v>
      </c>
      <c r="O382" s="151" t="s">
        <v>77</v>
      </c>
      <c r="P382" s="151" t="s">
        <v>78</v>
      </c>
      <c r="Q382" s="151" t="s">
        <v>79</v>
      </c>
      <c r="R382" s="151"/>
      <c r="S382" s="151" t="s">
        <v>79</v>
      </c>
      <c r="T382" s="151"/>
      <c r="U382" s="151" t="s">
        <v>4158</v>
      </c>
    </row>
    <row r="383">
      <c r="A383" s="278">
        <v>382.0</v>
      </c>
      <c r="B383" s="344" t="s">
        <v>5164</v>
      </c>
      <c r="C383" s="407" t="s">
        <v>5165</v>
      </c>
      <c r="D383" s="271" t="s">
        <v>5189</v>
      </c>
      <c r="E383" s="340" t="s">
        <v>5167</v>
      </c>
      <c r="F383" s="387" t="s">
        <v>5168</v>
      </c>
      <c r="G383" s="340" t="s">
        <v>5190</v>
      </c>
      <c r="H383" s="271" t="s">
        <v>5191</v>
      </c>
      <c r="I383" s="272" t="s">
        <v>5192</v>
      </c>
      <c r="J383" s="278" t="s">
        <v>5193</v>
      </c>
      <c r="K383" s="303" t="s">
        <v>5194</v>
      </c>
      <c r="L383" s="301">
        <v>0.004375</v>
      </c>
      <c r="M383" s="283" t="s">
        <v>5195</v>
      </c>
      <c r="N383" s="284" t="s">
        <v>2416</v>
      </c>
      <c r="O383" s="151" t="s">
        <v>77</v>
      </c>
      <c r="P383" s="151" t="s">
        <v>78</v>
      </c>
      <c r="Q383" s="151" t="s">
        <v>79</v>
      </c>
      <c r="R383" s="151"/>
      <c r="S383" s="151" t="s">
        <v>79</v>
      </c>
      <c r="T383" s="151"/>
      <c r="U383" s="151" t="s">
        <v>4158</v>
      </c>
    </row>
    <row r="384">
      <c r="A384" s="278">
        <v>383.0</v>
      </c>
      <c r="B384" s="344" t="s">
        <v>5164</v>
      </c>
      <c r="C384" s="407" t="s">
        <v>5165</v>
      </c>
      <c r="D384" s="271" t="s">
        <v>5196</v>
      </c>
      <c r="E384" s="340" t="s">
        <v>5167</v>
      </c>
      <c r="F384" s="387" t="s">
        <v>5168</v>
      </c>
      <c r="G384" s="340" t="s">
        <v>5197</v>
      </c>
      <c r="H384" s="271" t="s">
        <v>5198</v>
      </c>
      <c r="I384" s="272" t="s">
        <v>5199</v>
      </c>
      <c r="J384" s="278" t="s">
        <v>5200</v>
      </c>
      <c r="K384" s="303" t="s">
        <v>5201</v>
      </c>
      <c r="L384" s="301">
        <v>0.004965277777777778</v>
      </c>
      <c r="M384" s="283" t="s">
        <v>5202</v>
      </c>
      <c r="N384" s="284" t="s">
        <v>2416</v>
      </c>
      <c r="O384" s="151" t="s">
        <v>77</v>
      </c>
      <c r="P384" s="151" t="s">
        <v>78</v>
      </c>
      <c r="Q384" s="151" t="s">
        <v>79</v>
      </c>
      <c r="R384" s="151"/>
      <c r="S384" s="151" t="s">
        <v>79</v>
      </c>
      <c r="T384" s="151"/>
      <c r="U384" s="151"/>
    </row>
    <row r="385">
      <c r="A385" s="278">
        <v>384.0</v>
      </c>
      <c r="B385" s="344" t="s">
        <v>5164</v>
      </c>
      <c r="C385" s="407" t="s">
        <v>5165</v>
      </c>
      <c r="D385" s="271" t="s">
        <v>5203</v>
      </c>
      <c r="E385" s="340" t="s">
        <v>5167</v>
      </c>
      <c r="F385" s="387" t="s">
        <v>5168</v>
      </c>
      <c r="G385" s="340" t="s">
        <v>5204</v>
      </c>
      <c r="H385" s="271" t="s">
        <v>5205</v>
      </c>
      <c r="I385" s="272" t="s">
        <v>5206</v>
      </c>
      <c r="J385" s="278" t="s">
        <v>5207</v>
      </c>
      <c r="K385" s="303" t="s">
        <v>5208</v>
      </c>
      <c r="L385" s="301">
        <v>0.005115740740740741</v>
      </c>
      <c r="M385" s="283" t="s">
        <v>5209</v>
      </c>
      <c r="N385" s="284" t="s">
        <v>2416</v>
      </c>
      <c r="O385" s="151" t="s">
        <v>77</v>
      </c>
      <c r="P385" s="151" t="s">
        <v>78</v>
      </c>
      <c r="Q385" s="151" t="s">
        <v>79</v>
      </c>
      <c r="R385" s="151"/>
      <c r="S385" s="151" t="s">
        <v>79</v>
      </c>
      <c r="T385" s="151"/>
      <c r="U385" s="151" t="s">
        <v>4158</v>
      </c>
    </row>
    <row r="386">
      <c r="A386" s="278">
        <v>385.0</v>
      </c>
      <c r="B386" s="344" t="s">
        <v>5164</v>
      </c>
      <c r="C386" s="407" t="s">
        <v>5165</v>
      </c>
      <c r="D386" s="271" t="s">
        <v>5210</v>
      </c>
      <c r="E386" s="340" t="s">
        <v>5167</v>
      </c>
      <c r="F386" s="387" t="s">
        <v>5168</v>
      </c>
      <c r="G386" s="340" t="s">
        <v>5211</v>
      </c>
      <c r="H386" s="271" t="s">
        <v>5212</v>
      </c>
      <c r="I386" s="272" t="s">
        <v>5213</v>
      </c>
      <c r="J386" s="278" t="s">
        <v>5214</v>
      </c>
      <c r="K386" s="303" t="s">
        <v>5215</v>
      </c>
      <c r="L386" s="301">
        <v>0.005347222222222222</v>
      </c>
      <c r="M386" s="283" t="s">
        <v>5216</v>
      </c>
      <c r="N386" s="284" t="s">
        <v>2416</v>
      </c>
      <c r="O386" s="151" t="s">
        <v>77</v>
      </c>
      <c r="P386" s="151" t="s">
        <v>78</v>
      </c>
      <c r="Q386" s="151" t="s">
        <v>79</v>
      </c>
      <c r="R386" s="151"/>
      <c r="S386" s="151" t="s">
        <v>79</v>
      </c>
      <c r="T386" s="151"/>
      <c r="U386" s="151"/>
    </row>
    <row r="387">
      <c r="A387" s="278">
        <v>386.0</v>
      </c>
      <c r="B387" s="344" t="s">
        <v>5164</v>
      </c>
      <c r="C387" s="407" t="s">
        <v>5165</v>
      </c>
      <c r="D387" s="271" t="s">
        <v>5217</v>
      </c>
      <c r="E387" s="340" t="s">
        <v>5167</v>
      </c>
      <c r="F387" s="387" t="s">
        <v>5168</v>
      </c>
      <c r="G387" s="340" t="s">
        <v>5218</v>
      </c>
      <c r="H387" s="271" t="s">
        <v>5219</v>
      </c>
      <c r="I387" s="272" t="s">
        <v>5220</v>
      </c>
      <c r="J387" s="278" t="s">
        <v>5221</v>
      </c>
      <c r="K387" s="303" t="s">
        <v>5222</v>
      </c>
      <c r="L387" s="301">
        <v>0.0027083333333333334</v>
      </c>
      <c r="M387" s="283" t="s">
        <v>5223</v>
      </c>
      <c r="N387" s="284" t="s">
        <v>2416</v>
      </c>
      <c r="O387" s="151" t="s">
        <v>77</v>
      </c>
      <c r="P387" s="151" t="s">
        <v>78</v>
      </c>
      <c r="Q387" s="151" t="s">
        <v>79</v>
      </c>
      <c r="R387" s="151"/>
      <c r="S387" s="151" t="s">
        <v>79</v>
      </c>
      <c r="T387" s="151"/>
      <c r="U387" s="151" t="s">
        <v>4158</v>
      </c>
    </row>
    <row r="388">
      <c r="A388" s="278">
        <v>387.0</v>
      </c>
      <c r="B388" s="344" t="s">
        <v>5164</v>
      </c>
      <c r="C388" s="407" t="s">
        <v>5165</v>
      </c>
      <c r="D388" s="271" t="s">
        <v>5224</v>
      </c>
      <c r="E388" s="340" t="s">
        <v>5167</v>
      </c>
      <c r="F388" s="387" t="s">
        <v>5168</v>
      </c>
      <c r="G388" s="340" t="s">
        <v>5225</v>
      </c>
      <c r="H388" s="271" t="s">
        <v>5226</v>
      </c>
      <c r="I388" s="272" t="s">
        <v>5227</v>
      </c>
      <c r="J388" s="278" t="s">
        <v>5228</v>
      </c>
      <c r="K388" s="303" t="s">
        <v>5229</v>
      </c>
      <c r="L388" s="301">
        <v>0.002789351851851852</v>
      </c>
      <c r="M388" s="283" t="s">
        <v>5230</v>
      </c>
      <c r="N388" s="284" t="s">
        <v>2416</v>
      </c>
      <c r="O388" s="151" t="s">
        <v>77</v>
      </c>
      <c r="P388" s="151" t="s">
        <v>78</v>
      </c>
      <c r="Q388" s="151" t="s">
        <v>79</v>
      </c>
      <c r="R388" s="151"/>
      <c r="S388" s="151" t="s">
        <v>79</v>
      </c>
      <c r="T388" s="151"/>
      <c r="U388" s="151" t="s">
        <v>4158</v>
      </c>
    </row>
    <row r="389">
      <c r="A389" s="278">
        <v>388.0</v>
      </c>
      <c r="B389" s="344" t="s">
        <v>5164</v>
      </c>
      <c r="C389" s="407" t="s">
        <v>5165</v>
      </c>
      <c r="D389" s="271" t="s">
        <v>5231</v>
      </c>
      <c r="E389" s="340" t="s">
        <v>5167</v>
      </c>
      <c r="F389" s="387" t="s">
        <v>5168</v>
      </c>
      <c r="G389" s="340" t="s">
        <v>5232</v>
      </c>
      <c r="H389" s="271" t="s">
        <v>5233</v>
      </c>
      <c r="I389" s="272" t="s">
        <v>5234</v>
      </c>
      <c r="J389" s="278" t="s">
        <v>5235</v>
      </c>
      <c r="K389" s="303" t="s">
        <v>5236</v>
      </c>
      <c r="L389" s="301">
        <v>0.004548611111111111</v>
      </c>
      <c r="M389" s="283" t="s">
        <v>5237</v>
      </c>
      <c r="N389" s="284" t="s">
        <v>2416</v>
      </c>
      <c r="O389" s="151" t="s">
        <v>77</v>
      </c>
      <c r="P389" s="151" t="s">
        <v>78</v>
      </c>
      <c r="Q389" s="151" t="s">
        <v>79</v>
      </c>
      <c r="R389" s="151"/>
      <c r="S389" s="151" t="s">
        <v>79</v>
      </c>
      <c r="T389" s="151"/>
      <c r="U389" s="151" t="s">
        <v>4158</v>
      </c>
    </row>
    <row r="390">
      <c r="A390" s="278">
        <v>389.0</v>
      </c>
      <c r="B390" s="344" t="s">
        <v>5164</v>
      </c>
      <c r="C390" s="407" t="s">
        <v>5165</v>
      </c>
      <c r="D390" s="271" t="s">
        <v>5238</v>
      </c>
      <c r="E390" s="340" t="s">
        <v>5167</v>
      </c>
      <c r="F390" s="387" t="s">
        <v>5168</v>
      </c>
      <c r="G390" s="340" t="s">
        <v>5239</v>
      </c>
      <c r="H390" s="271" t="s">
        <v>5240</v>
      </c>
      <c r="I390" s="272" t="s">
        <v>5241</v>
      </c>
      <c r="J390" s="278" t="s">
        <v>5242</v>
      </c>
      <c r="K390" s="303" t="s">
        <v>5243</v>
      </c>
      <c r="L390" s="301">
        <v>0.0022337962962962962</v>
      </c>
      <c r="M390" s="283" t="s">
        <v>5244</v>
      </c>
      <c r="N390" s="284" t="s">
        <v>2416</v>
      </c>
      <c r="O390" s="151" t="s">
        <v>77</v>
      </c>
      <c r="P390" s="154" t="s">
        <v>78</v>
      </c>
      <c r="Q390" s="151" t="s">
        <v>79</v>
      </c>
      <c r="R390" s="154"/>
      <c r="S390" s="151" t="s">
        <v>79</v>
      </c>
      <c r="T390" s="154"/>
      <c r="U390" s="151" t="s">
        <v>4158</v>
      </c>
    </row>
    <row r="391">
      <c r="A391" s="287">
        <v>390.0</v>
      </c>
      <c r="B391" s="345" t="s">
        <v>5164</v>
      </c>
      <c r="C391" s="408" t="s">
        <v>5165</v>
      </c>
      <c r="D391" s="308" t="s">
        <v>5245</v>
      </c>
      <c r="E391" s="346" t="s">
        <v>5167</v>
      </c>
      <c r="F391" s="388" t="s">
        <v>5168</v>
      </c>
      <c r="G391" s="346" t="s">
        <v>5246</v>
      </c>
      <c r="H391" s="308" t="s">
        <v>5247</v>
      </c>
      <c r="I391" s="272" t="s">
        <v>5248</v>
      </c>
      <c r="J391" s="287" t="s">
        <v>5249</v>
      </c>
      <c r="K391" s="305" t="s">
        <v>5250</v>
      </c>
      <c r="L391" s="306">
        <v>0.001851851851851852</v>
      </c>
      <c r="M391" s="292" t="s">
        <v>5251</v>
      </c>
      <c r="N391" s="293" t="s">
        <v>2416</v>
      </c>
      <c r="O391" s="151" t="s">
        <v>77</v>
      </c>
      <c r="P391" s="151" t="s">
        <v>78</v>
      </c>
      <c r="Q391" s="151" t="s">
        <v>79</v>
      </c>
      <c r="R391" s="151"/>
      <c r="S391" s="151" t="s">
        <v>79</v>
      </c>
      <c r="T391" s="151"/>
      <c r="U391" s="151" t="s">
        <v>4158</v>
      </c>
    </row>
    <row r="392">
      <c r="A392" s="269">
        <v>391.0</v>
      </c>
      <c r="B392" s="269" t="s">
        <v>5252</v>
      </c>
      <c r="C392" s="269" t="s">
        <v>5253</v>
      </c>
      <c r="D392" s="269" t="s">
        <v>5254</v>
      </c>
      <c r="E392" s="269" t="s">
        <v>5255</v>
      </c>
      <c r="F392" s="269" t="s">
        <v>5256</v>
      </c>
      <c r="G392" s="270" t="s">
        <v>5257</v>
      </c>
      <c r="H392" s="315" t="s">
        <v>5258</v>
      </c>
      <c r="I392" s="272" t="s">
        <v>5259</v>
      </c>
      <c r="J392" s="269" t="s">
        <v>5260</v>
      </c>
      <c r="K392" s="334" t="s">
        <v>5261</v>
      </c>
      <c r="L392" s="275">
        <v>0.005694444444444445</v>
      </c>
      <c r="M392" s="276" t="s">
        <v>5262</v>
      </c>
      <c r="N392" s="277" t="s">
        <v>2416</v>
      </c>
      <c r="O392" s="151" t="s">
        <v>77</v>
      </c>
      <c r="P392" s="151" t="s">
        <v>78</v>
      </c>
      <c r="Q392" s="151" t="s">
        <v>79</v>
      </c>
      <c r="R392" s="151"/>
      <c r="S392" s="151" t="s">
        <v>79</v>
      </c>
      <c r="T392" s="151"/>
      <c r="U392" s="151"/>
    </row>
    <row r="393">
      <c r="A393" s="258">
        <f t="shared" ref="A393:A433" si="4">A392+1</f>
        <v>392</v>
      </c>
      <c r="B393" s="278" t="s">
        <v>5252</v>
      </c>
      <c r="C393" s="278" t="s">
        <v>5253</v>
      </c>
      <c r="D393" s="278" t="s">
        <v>5263</v>
      </c>
      <c r="E393" s="278" t="s">
        <v>5255</v>
      </c>
      <c r="F393" s="278" t="s">
        <v>5256</v>
      </c>
      <c r="G393" s="279" t="s">
        <v>5264</v>
      </c>
      <c r="H393" s="271" t="s">
        <v>5265</v>
      </c>
      <c r="I393" s="272" t="s">
        <v>5266</v>
      </c>
      <c r="J393" s="278" t="s">
        <v>5267</v>
      </c>
      <c r="K393" s="296" t="s">
        <v>5268</v>
      </c>
      <c r="L393" s="275">
        <v>0.004016203703703704</v>
      </c>
      <c r="M393" s="283" t="s">
        <v>5269</v>
      </c>
      <c r="N393" s="284" t="s">
        <v>2416</v>
      </c>
      <c r="O393" s="151" t="s">
        <v>77</v>
      </c>
      <c r="P393" s="151" t="s">
        <v>78</v>
      </c>
      <c r="Q393" s="151" t="s">
        <v>79</v>
      </c>
      <c r="R393" s="151"/>
      <c r="S393" s="151" t="s">
        <v>79</v>
      </c>
      <c r="T393" s="151"/>
      <c r="U393" s="151"/>
    </row>
    <row r="394">
      <c r="A394" s="258">
        <f t="shared" si="4"/>
        <v>393</v>
      </c>
      <c r="B394" s="278" t="s">
        <v>5252</v>
      </c>
      <c r="C394" s="278" t="s">
        <v>5253</v>
      </c>
      <c r="D394" s="278" t="s">
        <v>5270</v>
      </c>
      <c r="E394" s="278" t="s">
        <v>5255</v>
      </c>
      <c r="F394" s="278" t="s">
        <v>5256</v>
      </c>
      <c r="G394" s="279" t="s">
        <v>5271</v>
      </c>
      <c r="H394" s="271" t="s">
        <v>5272</v>
      </c>
      <c r="I394" s="272" t="s">
        <v>5273</v>
      </c>
      <c r="J394" s="278" t="s">
        <v>5274</v>
      </c>
      <c r="K394" s="296" t="s">
        <v>5275</v>
      </c>
      <c r="L394" s="275">
        <v>0.0017708333333333332</v>
      </c>
      <c r="M394" s="283" t="s">
        <v>5276</v>
      </c>
      <c r="N394" s="284" t="s">
        <v>2416</v>
      </c>
      <c r="O394" s="151" t="s">
        <v>77</v>
      </c>
      <c r="P394" s="151" t="s">
        <v>78</v>
      </c>
      <c r="Q394" s="151" t="s">
        <v>79</v>
      </c>
      <c r="R394" s="151"/>
      <c r="S394" s="151" t="s">
        <v>79</v>
      </c>
      <c r="T394" s="151"/>
      <c r="U394" s="151" t="s">
        <v>4158</v>
      </c>
    </row>
    <row r="395">
      <c r="A395" s="258">
        <f t="shared" si="4"/>
        <v>394</v>
      </c>
      <c r="B395" s="278" t="s">
        <v>5252</v>
      </c>
      <c r="C395" s="278" t="s">
        <v>5253</v>
      </c>
      <c r="D395" s="278" t="s">
        <v>5277</v>
      </c>
      <c r="E395" s="278" t="s">
        <v>5255</v>
      </c>
      <c r="F395" s="278" t="s">
        <v>5256</v>
      </c>
      <c r="G395" s="279" t="s">
        <v>5278</v>
      </c>
      <c r="H395" s="271" t="s">
        <v>5279</v>
      </c>
      <c r="I395" s="272" t="s">
        <v>5280</v>
      </c>
      <c r="J395" s="278" t="s">
        <v>5281</v>
      </c>
      <c r="K395" s="296" t="s">
        <v>5282</v>
      </c>
      <c r="L395" s="275">
        <v>0.001990740740740741</v>
      </c>
      <c r="M395" s="283" t="s">
        <v>5283</v>
      </c>
      <c r="N395" s="284" t="s">
        <v>2416</v>
      </c>
      <c r="O395" s="151" t="s">
        <v>77</v>
      </c>
      <c r="P395" s="151" t="s">
        <v>78</v>
      </c>
      <c r="Q395" s="151" t="s">
        <v>79</v>
      </c>
      <c r="R395" s="151"/>
      <c r="S395" s="151" t="s">
        <v>79</v>
      </c>
      <c r="T395" s="151"/>
      <c r="U395" s="151"/>
    </row>
    <row r="396">
      <c r="A396" s="286">
        <f t="shared" si="4"/>
        <v>395</v>
      </c>
      <c r="B396" s="287" t="s">
        <v>5252</v>
      </c>
      <c r="C396" s="287" t="s">
        <v>5253</v>
      </c>
      <c r="D396" s="287" t="s">
        <v>5284</v>
      </c>
      <c r="E396" s="287" t="s">
        <v>5255</v>
      </c>
      <c r="F396" s="287" t="s">
        <v>5256</v>
      </c>
      <c r="G396" s="288" t="s">
        <v>5285</v>
      </c>
      <c r="H396" s="308" t="s">
        <v>5286</v>
      </c>
      <c r="I396" s="272" t="s">
        <v>5287</v>
      </c>
      <c r="J396" s="287" t="s">
        <v>5288</v>
      </c>
      <c r="K396" s="332" t="s">
        <v>5289</v>
      </c>
      <c r="L396" s="333">
        <v>0.001238425925925926</v>
      </c>
      <c r="M396" s="292" t="s">
        <v>5283</v>
      </c>
      <c r="N396" s="293" t="s">
        <v>2416</v>
      </c>
      <c r="O396" s="151" t="s">
        <v>77</v>
      </c>
      <c r="P396" s="151" t="s">
        <v>78</v>
      </c>
      <c r="Q396" s="151" t="s">
        <v>79</v>
      </c>
      <c r="R396" s="151"/>
      <c r="S396" s="151" t="s">
        <v>79</v>
      </c>
      <c r="T396" s="151"/>
      <c r="U396" s="151"/>
    </row>
    <row r="397">
      <c r="A397" s="294">
        <f t="shared" si="4"/>
        <v>396</v>
      </c>
      <c r="B397" s="269" t="s">
        <v>5290</v>
      </c>
      <c r="C397" s="269" t="s">
        <v>5253</v>
      </c>
      <c r="D397" s="269" t="s">
        <v>5291</v>
      </c>
      <c r="E397" s="269" t="s">
        <v>5292</v>
      </c>
      <c r="F397" s="269" t="s">
        <v>5256</v>
      </c>
      <c r="G397" s="270" t="s">
        <v>5293</v>
      </c>
      <c r="H397" s="280" t="s">
        <v>5294</v>
      </c>
      <c r="I397" s="272" t="s">
        <v>5295</v>
      </c>
      <c r="J397" s="362" t="s">
        <v>5296</v>
      </c>
      <c r="K397" s="297" t="s">
        <v>5297</v>
      </c>
      <c r="L397" s="275">
        <v>0.0018055555555555555</v>
      </c>
      <c r="M397" s="276" t="s">
        <v>5298</v>
      </c>
      <c r="N397" s="277" t="s">
        <v>2416</v>
      </c>
      <c r="O397" s="151" t="s">
        <v>77</v>
      </c>
      <c r="P397" s="151" t="s">
        <v>78</v>
      </c>
      <c r="Q397" s="151" t="s">
        <v>79</v>
      </c>
      <c r="R397" s="151"/>
      <c r="S397" s="151" t="s">
        <v>79</v>
      </c>
      <c r="T397" s="151"/>
      <c r="U397" s="151"/>
    </row>
    <row r="398">
      <c r="A398" s="258">
        <f t="shared" si="4"/>
        <v>397</v>
      </c>
      <c r="B398" s="278" t="s">
        <v>5290</v>
      </c>
      <c r="C398" s="278" t="s">
        <v>5253</v>
      </c>
      <c r="D398" s="278" t="s">
        <v>5299</v>
      </c>
      <c r="E398" s="278" t="s">
        <v>5292</v>
      </c>
      <c r="F398" s="278" t="s">
        <v>5256</v>
      </c>
      <c r="G398" s="279" t="s">
        <v>5300</v>
      </c>
      <c r="H398" s="271" t="s">
        <v>5301</v>
      </c>
      <c r="I398" s="272" t="s">
        <v>5302</v>
      </c>
      <c r="J398" s="363" t="s">
        <v>5303</v>
      </c>
      <c r="K398" s="296" t="s">
        <v>5304</v>
      </c>
      <c r="L398" s="275">
        <v>0.0025925925925925925</v>
      </c>
      <c r="M398" s="283" t="s">
        <v>5305</v>
      </c>
      <c r="N398" s="284" t="s">
        <v>2416</v>
      </c>
      <c r="O398" s="151" t="s">
        <v>77</v>
      </c>
      <c r="P398" s="151" t="s">
        <v>78</v>
      </c>
      <c r="Q398" s="151" t="s">
        <v>79</v>
      </c>
      <c r="R398" s="151"/>
      <c r="S398" s="151" t="s">
        <v>79</v>
      </c>
      <c r="T398" s="151"/>
      <c r="U398" s="151" t="s">
        <v>4158</v>
      </c>
    </row>
    <row r="399">
      <c r="A399" s="258">
        <f t="shared" si="4"/>
        <v>398</v>
      </c>
      <c r="B399" s="278" t="s">
        <v>5290</v>
      </c>
      <c r="C399" s="278" t="s">
        <v>5253</v>
      </c>
      <c r="D399" s="278" t="s">
        <v>5306</v>
      </c>
      <c r="E399" s="278" t="s">
        <v>5292</v>
      </c>
      <c r="F399" s="278" t="s">
        <v>5256</v>
      </c>
      <c r="G399" s="279" t="s">
        <v>5307</v>
      </c>
      <c r="H399" s="271" t="s">
        <v>5308</v>
      </c>
      <c r="I399" s="272" t="s">
        <v>5309</v>
      </c>
      <c r="J399" s="363" t="s">
        <v>5310</v>
      </c>
      <c r="K399" s="296" t="s">
        <v>5311</v>
      </c>
      <c r="L399" s="275">
        <v>0.005023148148148148</v>
      </c>
      <c r="M399" s="283" t="s">
        <v>5312</v>
      </c>
      <c r="N399" s="284" t="s">
        <v>2416</v>
      </c>
      <c r="O399" s="151" t="s">
        <v>77</v>
      </c>
      <c r="P399" s="151" t="s">
        <v>78</v>
      </c>
      <c r="Q399" s="151" t="s">
        <v>79</v>
      </c>
      <c r="R399" s="151"/>
      <c r="S399" s="151" t="s">
        <v>79</v>
      </c>
      <c r="T399" s="151"/>
      <c r="U399" s="151" t="s">
        <v>4158</v>
      </c>
    </row>
    <row r="400">
      <c r="A400" s="286">
        <f t="shared" si="4"/>
        <v>399</v>
      </c>
      <c r="B400" s="287" t="s">
        <v>5290</v>
      </c>
      <c r="C400" s="287" t="s">
        <v>5253</v>
      </c>
      <c r="D400" s="287" t="s">
        <v>5313</v>
      </c>
      <c r="E400" s="287" t="s">
        <v>5292</v>
      </c>
      <c r="F400" s="287" t="s">
        <v>5256</v>
      </c>
      <c r="G400" s="288" t="s">
        <v>5314</v>
      </c>
      <c r="H400" s="308" t="s">
        <v>5315</v>
      </c>
      <c r="I400" s="272" t="s">
        <v>5316</v>
      </c>
      <c r="J400" s="364" t="s">
        <v>5317</v>
      </c>
      <c r="K400" s="332" t="s">
        <v>5318</v>
      </c>
      <c r="L400" s="333">
        <v>0.004143518518518519</v>
      </c>
      <c r="M400" s="292" t="s">
        <v>5319</v>
      </c>
      <c r="N400" s="293" t="s">
        <v>2416</v>
      </c>
      <c r="O400" s="151" t="s">
        <v>77</v>
      </c>
      <c r="P400" s="154" t="s">
        <v>78</v>
      </c>
      <c r="Q400" s="151" t="s">
        <v>79</v>
      </c>
      <c r="R400" s="154"/>
      <c r="S400" s="151" t="s">
        <v>79</v>
      </c>
      <c r="T400" s="154"/>
      <c r="U400" s="154" t="s">
        <v>4158</v>
      </c>
    </row>
    <row r="401">
      <c r="A401" s="294">
        <f t="shared" si="4"/>
        <v>400</v>
      </c>
      <c r="B401" s="269" t="s">
        <v>5320</v>
      </c>
      <c r="C401" s="269" t="s">
        <v>5253</v>
      </c>
      <c r="D401" s="269" t="s">
        <v>5321</v>
      </c>
      <c r="E401" s="269" t="s">
        <v>5322</v>
      </c>
      <c r="F401" s="269" t="s">
        <v>5256</v>
      </c>
      <c r="G401" s="270" t="s">
        <v>5323</v>
      </c>
      <c r="H401" s="280" t="s">
        <v>5324</v>
      </c>
      <c r="I401" s="272" t="s">
        <v>5325</v>
      </c>
      <c r="J401" s="269" t="s">
        <v>5326</v>
      </c>
      <c r="K401" s="297" t="s">
        <v>5327</v>
      </c>
      <c r="L401" s="275">
        <v>0.003472222222222222</v>
      </c>
      <c r="M401" s="276" t="s">
        <v>5328</v>
      </c>
      <c r="N401" s="277" t="s">
        <v>2416</v>
      </c>
      <c r="O401" s="151" t="s">
        <v>77</v>
      </c>
      <c r="P401" s="154" t="s">
        <v>78</v>
      </c>
      <c r="Q401" s="151" t="s">
        <v>79</v>
      </c>
      <c r="R401" s="154"/>
      <c r="S401" s="151" t="s">
        <v>79</v>
      </c>
      <c r="T401" s="154"/>
      <c r="U401" s="154"/>
    </row>
    <row r="402">
      <c r="A402" s="258">
        <f t="shared" si="4"/>
        <v>401</v>
      </c>
      <c r="B402" s="278" t="s">
        <v>5320</v>
      </c>
      <c r="C402" s="278" t="s">
        <v>5253</v>
      </c>
      <c r="D402" s="278" t="s">
        <v>5329</v>
      </c>
      <c r="E402" s="278" t="s">
        <v>5322</v>
      </c>
      <c r="F402" s="278" t="s">
        <v>5256</v>
      </c>
      <c r="G402" s="279" t="s">
        <v>5330</v>
      </c>
      <c r="H402" s="271" t="s">
        <v>5331</v>
      </c>
      <c r="I402" s="272" t="s">
        <v>5332</v>
      </c>
      <c r="J402" s="278" t="s">
        <v>5333</v>
      </c>
      <c r="K402" s="296" t="s">
        <v>5334</v>
      </c>
      <c r="L402" s="275">
        <v>0.0021180555555555558</v>
      </c>
      <c r="M402" s="283" t="s">
        <v>5335</v>
      </c>
      <c r="N402" s="284" t="s">
        <v>2416</v>
      </c>
      <c r="O402" s="151" t="s">
        <v>77</v>
      </c>
      <c r="P402" s="151" t="s">
        <v>78</v>
      </c>
      <c r="Q402" s="151" t="s">
        <v>79</v>
      </c>
      <c r="R402" s="151"/>
      <c r="S402" s="151" t="s">
        <v>79</v>
      </c>
      <c r="T402" s="151"/>
      <c r="U402" s="151" t="s">
        <v>5336</v>
      </c>
    </row>
    <row r="403">
      <c r="A403" s="258">
        <f t="shared" si="4"/>
        <v>402</v>
      </c>
      <c r="B403" s="278" t="s">
        <v>5320</v>
      </c>
      <c r="C403" s="278" t="s">
        <v>5253</v>
      </c>
      <c r="D403" s="278" t="s">
        <v>5337</v>
      </c>
      <c r="E403" s="278" t="s">
        <v>5322</v>
      </c>
      <c r="F403" s="278" t="s">
        <v>5256</v>
      </c>
      <c r="G403" s="279" t="s">
        <v>5338</v>
      </c>
      <c r="H403" s="271" t="s">
        <v>5339</v>
      </c>
      <c r="I403" s="272" t="s">
        <v>5340</v>
      </c>
      <c r="J403" s="278" t="s">
        <v>5341</v>
      </c>
      <c r="K403" s="296" t="s">
        <v>5342</v>
      </c>
      <c r="L403" s="275">
        <v>0.0052893518518518515</v>
      </c>
      <c r="M403" s="283" t="s">
        <v>5343</v>
      </c>
      <c r="N403" s="284" t="s">
        <v>2416</v>
      </c>
      <c r="O403" s="151" t="s">
        <v>77</v>
      </c>
      <c r="P403" s="151" t="s">
        <v>78</v>
      </c>
      <c r="Q403" s="151" t="s">
        <v>79</v>
      </c>
      <c r="R403" s="151"/>
      <c r="S403" s="151" t="s">
        <v>79</v>
      </c>
      <c r="T403" s="151"/>
      <c r="U403" s="151"/>
    </row>
    <row r="404">
      <c r="A404" s="258">
        <f t="shared" si="4"/>
        <v>403</v>
      </c>
      <c r="B404" s="278" t="s">
        <v>5320</v>
      </c>
      <c r="C404" s="278" t="s">
        <v>5253</v>
      </c>
      <c r="D404" s="278" t="s">
        <v>5344</v>
      </c>
      <c r="E404" s="278" t="s">
        <v>5322</v>
      </c>
      <c r="F404" s="278" t="s">
        <v>5256</v>
      </c>
      <c r="G404" s="279" t="s">
        <v>5345</v>
      </c>
      <c r="H404" s="271" t="s">
        <v>5346</v>
      </c>
      <c r="I404" s="272" t="s">
        <v>5347</v>
      </c>
      <c r="J404" s="278" t="s">
        <v>5348</v>
      </c>
      <c r="K404" s="296" t="s">
        <v>5349</v>
      </c>
      <c r="L404" s="275">
        <v>0.003703703703703704</v>
      </c>
      <c r="M404" s="283" t="s">
        <v>5350</v>
      </c>
      <c r="N404" s="284" t="s">
        <v>2416</v>
      </c>
      <c r="O404" s="151" t="s">
        <v>77</v>
      </c>
      <c r="P404" s="151" t="s">
        <v>78</v>
      </c>
      <c r="Q404" s="151" t="s">
        <v>79</v>
      </c>
      <c r="R404" s="151"/>
      <c r="S404" s="151" t="s">
        <v>79</v>
      </c>
      <c r="T404" s="151"/>
      <c r="U404" s="151"/>
    </row>
    <row r="405">
      <c r="A405" s="258">
        <f t="shared" si="4"/>
        <v>404</v>
      </c>
      <c r="B405" s="278" t="s">
        <v>5320</v>
      </c>
      <c r="C405" s="278" t="s">
        <v>5253</v>
      </c>
      <c r="D405" s="278" t="s">
        <v>5351</v>
      </c>
      <c r="E405" s="278" t="s">
        <v>5322</v>
      </c>
      <c r="F405" s="278" t="s">
        <v>5256</v>
      </c>
      <c r="G405" s="279" t="s">
        <v>5352</v>
      </c>
      <c r="H405" s="271" t="s">
        <v>5353</v>
      </c>
      <c r="I405" s="272" t="s">
        <v>5354</v>
      </c>
      <c r="J405" s="278" t="s">
        <v>5355</v>
      </c>
      <c r="K405" s="296" t="s">
        <v>5356</v>
      </c>
      <c r="L405" s="275">
        <v>0.0017824074074074075</v>
      </c>
      <c r="M405" s="283" t="s">
        <v>5357</v>
      </c>
      <c r="N405" s="284" t="s">
        <v>2416</v>
      </c>
      <c r="O405" s="151" t="s">
        <v>77</v>
      </c>
      <c r="P405" s="154" t="s">
        <v>78</v>
      </c>
      <c r="Q405" s="151" t="s">
        <v>79</v>
      </c>
      <c r="R405" s="154"/>
      <c r="S405" s="151" t="s">
        <v>79</v>
      </c>
      <c r="T405" s="154"/>
      <c r="U405" s="154" t="s">
        <v>4158</v>
      </c>
    </row>
    <row r="406">
      <c r="A406" s="286">
        <f t="shared" si="4"/>
        <v>405</v>
      </c>
      <c r="B406" s="287" t="s">
        <v>5320</v>
      </c>
      <c r="C406" s="287" t="s">
        <v>5253</v>
      </c>
      <c r="D406" s="287" t="s">
        <v>5358</v>
      </c>
      <c r="E406" s="287" t="s">
        <v>5322</v>
      </c>
      <c r="F406" s="287" t="s">
        <v>5256</v>
      </c>
      <c r="G406" s="288" t="s">
        <v>5359</v>
      </c>
      <c r="H406" s="308" t="s">
        <v>5360</v>
      </c>
      <c r="I406" s="272" t="s">
        <v>5361</v>
      </c>
      <c r="J406" s="287" t="s">
        <v>5362</v>
      </c>
      <c r="K406" s="332" t="s">
        <v>5363</v>
      </c>
      <c r="L406" s="333">
        <v>0.001412037037037037</v>
      </c>
      <c r="M406" s="292" t="s">
        <v>5364</v>
      </c>
      <c r="N406" s="293" t="s">
        <v>2416</v>
      </c>
      <c r="O406" s="151" t="s">
        <v>77</v>
      </c>
      <c r="P406" s="151" t="s">
        <v>78</v>
      </c>
      <c r="Q406" s="151" t="s">
        <v>79</v>
      </c>
      <c r="R406" s="151"/>
      <c r="S406" s="151" t="s">
        <v>79</v>
      </c>
      <c r="T406" s="151"/>
      <c r="U406" s="151" t="s">
        <v>4158</v>
      </c>
    </row>
    <row r="407">
      <c r="A407" s="294">
        <f t="shared" si="4"/>
        <v>406</v>
      </c>
      <c r="B407" s="269" t="s">
        <v>5365</v>
      </c>
      <c r="C407" s="269" t="s">
        <v>5253</v>
      </c>
      <c r="D407" s="269" t="s">
        <v>5366</v>
      </c>
      <c r="E407" s="269" t="s">
        <v>5367</v>
      </c>
      <c r="F407" s="269" t="s">
        <v>5256</v>
      </c>
      <c r="G407" s="270" t="s">
        <v>5368</v>
      </c>
      <c r="H407" s="280" t="s">
        <v>5369</v>
      </c>
      <c r="I407" s="272" t="s">
        <v>5370</v>
      </c>
      <c r="J407" s="269" t="s">
        <v>5371</v>
      </c>
      <c r="K407" s="297" t="s">
        <v>5372</v>
      </c>
      <c r="L407" s="275">
        <v>0.0037731481481481483</v>
      </c>
      <c r="M407" s="381" t="s">
        <v>5373</v>
      </c>
      <c r="N407" s="382" t="s">
        <v>2416</v>
      </c>
      <c r="O407" s="151" t="s">
        <v>77</v>
      </c>
      <c r="P407" s="151" t="s">
        <v>78</v>
      </c>
      <c r="Q407" s="151" t="s">
        <v>79</v>
      </c>
      <c r="R407" s="151"/>
      <c r="S407" s="151" t="s">
        <v>79</v>
      </c>
      <c r="T407" s="151"/>
      <c r="U407" s="151"/>
    </row>
    <row r="408">
      <c r="A408" s="258">
        <f t="shared" si="4"/>
        <v>407</v>
      </c>
      <c r="B408" s="278" t="s">
        <v>5365</v>
      </c>
      <c r="C408" s="278" t="s">
        <v>5253</v>
      </c>
      <c r="D408" s="278" t="s">
        <v>5374</v>
      </c>
      <c r="E408" s="278" t="s">
        <v>5367</v>
      </c>
      <c r="F408" s="278" t="s">
        <v>5256</v>
      </c>
      <c r="G408" s="279" t="s">
        <v>5375</v>
      </c>
      <c r="H408" s="271" t="s">
        <v>5376</v>
      </c>
      <c r="I408" s="272" t="s">
        <v>5377</v>
      </c>
      <c r="J408" s="278" t="s">
        <v>5378</v>
      </c>
      <c r="K408" s="296" t="s">
        <v>5379</v>
      </c>
      <c r="L408" s="275">
        <v>0.0051967592592592595</v>
      </c>
      <c r="M408" s="383" t="s">
        <v>5380</v>
      </c>
      <c r="N408" s="338" t="s">
        <v>2416</v>
      </c>
      <c r="O408" s="151" t="s">
        <v>77</v>
      </c>
      <c r="P408" s="151" t="s">
        <v>78</v>
      </c>
      <c r="Q408" s="151" t="s">
        <v>79</v>
      </c>
      <c r="R408" s="151"/>
      <c r="S408" s="151" t="s">
        <v>79</v>
      </c>
      <c r="T408" s="151"/>
      <c r="U408" s="151" t="s">
        <v>4158</v>
      </c>
    </row>
    <row r="409">
      <c r="A409" s="286">
        <f t="shared" si="4"/>
        <v>408</v>
      </c>
      <c r="B409" s="287" t="s">
        <v>5365</v>
      </c>
      <c r="C409" s="287" t="s">
        <v>5253</v>
      </c>
      <c r="D409" s="287" t="s">
        <v>5381</v>
      </c>
      <c r="E409" s="287" t="s">
        <v>5367</v>
      </c>
      <c r="F409" s="287" t="s">
        <v>5256</v>
      </c>
      <c r="G409" s="288" t="s">
        <v>5382</v>
      </c>
      <c r="H409" s="308" t="s">
        <v>5383</v>
      </c>
      <c r="I409" s="272" t="s">
        <v>5384</v>
      </c>
      <c r="J409" s="287" t="s">
        <v>5385</v>
      </c>
      <c r="K409" s="332" t="s">
        <v>5386</v>
      </c>
      <c r="L409" s="333">
        <v>0.003587962962962963</v>
      </c>
      <c r="M409" s="384" t="s">
        <v>5387</v>
      </c>
      <c r="N409" s="350" t="s">
        <v>2416</v>
      </c>
      <c r="O409" s="151" t="s">
        <v>77</v>
      </c>
      <c r="P409" s="154" t="s">
        <v>78</v>
      </c>
      <c r="Q409" s="151" t="s">
        <v>79</v>
      </c>
      <c r="R409" s="154"/>
      <c r="S409" s="151" t="s">
        <v>79</v>
      </c>
      <c r="T409" s="154"/>
      <c r="U409" s="154" t="s">
        <v>4158</v>
      </c>
    </row>
    <row r="410">
      <c r="A410" s="294">
        <f t="shared" si="4"/>
        <v>409</v>
      </c>
      <c r="B410" s="269" t="s">
        <v>5388</v>
      </c>
      <c r="C410" s="269" t="s">
        <v>5388</v>
      </c>
      <c r="D410" s="269" t="s">
        <v>5389</v>
      </c>
      <c r="E410" s="278" t="s">
        <v>5390</v>
      </c>
      <c r="F410" s="269" t="s">
        <v>5390</v>
      </c>
      <c r="G410" s="270" t="s">
        <v>5391</v>
      </c>
      <c r="H410" s="328" t="s">
        <v>5392</v>
      </c>
      <c r="I410" s="272" t="s">
        <v>5393</v>
      </c>
      <c r="J410" s="269" t="s">
        <v>5394</v>
      </c>
      <c r="K410" s="300" t="s">
        <v>5395</v>
      </c>
      <c r="L410" s="301">
        <v>0.005115740740740741</v>
      </c>
      <c r="M410" s="381" t="s">
        <v>5396</v>
      </c>
      <c r="N410" s="382" t="s">
        <v>2416</v>
      </c>
      <c r="O410" s="151" t="s">
        <v>77</v>
      </c>
      <c r="P410" s="151" t="s">
        <v>78</v>
      </c>
      <c r="Q410" s="151" t="s">
        <v>79</v>
      </c>
      <c r="R410" s="151"/>
      <c r="S410" s="151" t="s">
        <v>79</v>
      </c>
      <c r="T410" s="151"/>
      <c r="U410" s="151"/>
    </row>
    <row r="411">
      <c r="A411" s="258">
        <f t="shared" si="4"/>
        <v>410</v>
      </c>
      <c r="B411" s="278" t="s">
        <v>5388</v>
      </c>
      <c r="C411" s="278" t="s">
        <v>5388</v>
      </c>
      <c r="D411" s="278" t="s">
        <v>5397</v>
      </c>
      <c r="E411" s="278" t="s">
        <v>5390</v>
      </c>
      <c r="F411" s="278" t="s">
        <v>5390</v>
      </c>
      <c r="G411" s="279" t="s">
        <v>5398</v>
      </c>
      <c r="H411" s="344" t="s">
        <v>5399</v>
      </c>
      <c r="I411" s="272" t="s">
        <v>5400</v>
      </c>
      <c r="J411" s="278" t="s">
        <v>5401</v>
      </c>
      <c r="K411" s="303" t="s">
        <v>5402</v>
      </c>
      <c r="L411" s="301">
        <v>0.0026157407407407405</v>
      </c>
      <c r="M411" s="383" t="s">
        <v>5403</v>
      </c>
      <c r="N411" s="338" t="s">
        <v>2416</v>
      </c>
      <c r="O411" s="151" t="s">
        <v>77</v>
      </c>
      <c r="P411" s="151" t="s">
        <v>78</v>
      </c>
      <c r="Q411" s="151" t="s">
        <v>79</v>
      </c>
      <c r="R411" s="151"/>
      <c r="S411" s="151" t="s">
        <v>79</v>
      </c>
      <c r="T411" s="151"/>
      <c r="U411" s="151" t="s">
        <v>5404</v>
      </c>
    </row>
    <row r="412">
      <c r="A412" s="258">
        <f t="shared" si="4"/>
        <v>411</v>
      </c>
      <c r="B412" s="278" t="s">
        <v>5388</v>
      </c>
      <c r="C412" s="278" t="s">
        <v>5388</v>
      </c>
      <c r="D412" s="278" t="s">
        <v>5405</v>
      </c>
      <c r="E412" s="278" t="s">
        <v>5390</v>
      </c>
      <c r="F412" s="278" t="s">
        <v>5390</v>
      </c>
      <c r="G412" s="279" t="s">
        <v>5406</v>
      </c>
      <c r="H412" s="344" t="s">
        <v>5407</v>
      </c>
      <c r="I412" s="272" t="s">
        <v>5408</v>
      </c>
      <c r="J412" s="278" t="s">
        <v>5409</v>
      </c>
      <c r="K412" s="303" t="s">
        <v>5410</v>
      </c>
      <c r="L412" s="301">
        <v>0.003321759259259259</v>
      </c>
      <c r="M412" s="383" t="s">
        <v>5411</v>
      </c>
      <c r="N412" s="338" t="s">
        <v>2416</v>
      </c>
      <c r="O412" s="151" t="s">
        <v>77</v>
      </c>
      <c r="P412" s="154" t="s">
        <v>78</v>
      </c>
      <c r="Q412" s="151" t="s">
        <v>79</v>
      </c>
      <c r="R412" s="154"/>
      <c r="S412" s="151" t="s">
        <v>79</v>
      </c>
      <c r="T412" s="154"/>
      <c r="U412" s="154" t="s">
        <v>4158</v>
      </c>
    </row>
    <row r="413">
      <c r="A413" s="258">
        <f t="shared" si="4"/>
        <v>412</v>
      </c>
      <c r="B413" s="278" t="s">
        <v>5388</v>
      </c>
      <c r="C413" s="278" t="s">
        <v>5388</v>
      </c>
      <c r="D413" s="278" t="s">
        <v>5412</v>
      </c>
      <c r="E413" s="278" t="s">
        <v>5390</v>
      </c>
      <c r="F413" s="278" t="s">
        <v>5390</v>
      </c>
      <c r="G413" s="279" t="s">
        <v>5413</v>
      </c>
      <c r="H413" s="344" t="s">
        <v>5414</v>
      </c>
      <c r="I413" s="272" t="s">
        <v>5415</v>
      </c>
      <c r="J413" s="278" t="s">
        <v>5416</v>
      </c>
      <c r="K413" s="303" t="s">
        <v>5417</v>
      </c>
      <c r="L413" s="301">
        <v>0.00375</v>
      </c>
      <c r="M413" s="383" t="s">
        <v>5418</v>
      </c>
      <c r="N413" s="338" t="s">
        <v>2416</v>
      </c>
      <c r="O413" s="151" t="s">
        <v>77</v>
      </c>
      <c r="P413" s="154" t="s">
        <v>78</v>
      </c>
      <c r="Q413" s="151" t="s">
        <v>79</v>
      </c>
      <c r="R413" s="154"/>
      <c r="S413" s="151" t="s">
        <v>79</v>
      </c>
      <c r="T413" s="154"/>
      <c r="U413" s="154" t="s">
        <v>4158</v>
      </c>
    </row>
    <row r="414">
      <c r="A414" s="258">
        <f t="shared" si="4"/>
        <v>413</v>
      </c>
      <c r="B414" s="278" t="s">
        <v>5388</v>
      </c>
      <c r="C414" s="278" t="s">
        <v>5388</v>
      </c>
      <c r="D414" s="278" t="s">
        <v>5419</v>
      </c>
      <c r="E414" s="278" t="s">
        <v>5390</v>
      </c>
      <c r="F414" s="278" t="s">
        <v>5390</v>
      </c>
      <c r="G414" s="279" t="s">
        <v>5420</v>
      </c>
      <c r="H414" s="344" t="s">
        <v>5421</v>
      </c>
      <c r="I414" s="272" t="s">
        <v>5422</v>
      </c>
      <c r="J414" s="278" t="s">
        <v>5423</v>
      </c>
      <c r="K414" s="303" t="s">
        <v>5424</v>
      </c>
      <c r="L414" s="301">
        <v>0.003275462962962963</v>
      </c>
      <c r="M414" s="383" t="s">
        <v>5425</v>
      </c>
      <c r="N414" s="338" t="s">
        <v>2416</v>
      </c>
      <c r="O414" s="151" t="s">
        <v>77</v>
      </c>
      <c r="P414" s="151" t="s">
        <v>78</v>
      </c>
      <c r="Q414" s="151" t="s">
        <v>79</v>
      </c>
      <c r="R414" s="151"/>
      <c r="S414" s="151" t="s">
        <v>79</v>
      </c>
      <c r="T414" s="151"/>
      <c r="U414" s="151" t="s">
        <v>4158</v>
      </c>
    </row>
    <row r="415">
      <c r="A415" s="258">
        <f t="shared" si="4"/>
        <v>414</v>
      </c>
      <c r="B415" s="278" t="s">
        <v>5388</v>
      </c>
      <c r="C415" s="278" t="s">
        <v>5388</v>
      </c>
      <c r="D415" s="278" t="s">
        <v>5426</v>
      </c>
      <c r="E415" s="278" t="s">
        <v>5390</v>
      </c>
      <c r="F415" s="278" t="s">
        <v>5390</v>
      </c>
      <c r="G415" s="279" t="s">
        <v>5427</v>
      </c>
      <c r="H415" s="344" t="s">
        <v>5428</v>
      </c>
      <c r="I415" s="272" t="s">
        <v>5429</v>
      </c>
      <c r="J415" s="278" t="s">
        <v>5430</v>
      </c>
      <c r="K415" s="303" t="s">
        <v>5431</v>
      </c>
      <c r="L415" s="301">
        <v>0.0033796296296296296</v>
      </c>
      <c r="M415" s="383" t="s">
        <v>5432</v>
      </c>
      <c r="N415" s="338" t="s">
        <v>2416</v>
      </c>
      <c r="O415" s="151" t="s">
        <v>77</v>
      </c>
      <c r="P415" s="154" t="s">
        <v>78</v>
      </c>
      <c r="Q415" s="151" t="s">
        <v>79</v>
      </c>
      <c r="R415" s="154"/>
      <c r="S415" s="151" t="s">
        <v>79</v>
      </c>
      <c r="T415" s="154"/>
      <c r="U415" s="154"/>
    </row>
    <row r="416">
      <c r="A416" s="258">
        <f t="shared" si="4"/>
        <v>415</v>
      </c>
      <c r="B416" s="278" t="s">
        <v>5388</v>
      </c>
      <c r="C416" s="278" t="s">
        <v>5388</v>
      </c>
      <c r="D416" s="278" t="s">
        <v>5433</v>
      </c>
      <c r="E416" s="278" t="s">
        <v>5390</v>
      </c>
      <c r="F416" s="278" t="s">
        <v>5390</v>
      </c>
      <c r="G416" s="279" t="s">
        <v>5434</v>
      </c>
      <c r="H416" s="344" t="s">
        <v>5435</v>
      </c>
      <c r="I416" s="272" t="s">
        <v>5436</v>
      </c>
      <c r="J416" s="278" t="s">
        <v>5437</v>
      </c>
      <c r="K416" s="303" t="s">
        <v>5438</v>
      </c>
      <c r="L416" s="301">
        <v>0.0024305555555555556</v>
      </c>
      <c r="M416" s="383" t="s">
        <v>5439</v>
      </c>
      <c r="N416" s="338" t="s">
        <v>2416</v>
      </c>
      <c r="O416" s="151" t="s">
        <v>77</v>
      </c>
      <c r="P416" s="151" t="s">
        <v>78</v>
      </c>
      <c r="Q416" s="151" t="s">
        <v>79</v>
      </c>
      <c r="R416" s="151"/>
      <c r="S416" s="151" t="s">
        <v>79</v>
      </c>
      <c r="T416" s="151"/>
      <c r="U416" s="151" t="s">
        <v>5440</v>
      </c>
    </row>
    <row r="417">
      <c r="A417" s="258">
        <f t="shared" si="4"/>
        <v>416</v>
      </c>
      <c r="B417" s="278" t="s">
        <v>5388</v>
      </c>
      <c r="C417" s="278" t="s">
        <v>5388</v>
      </c>
      <c r="D417" s="278" t="s">
        <v>5441</v>
      </c>
      <c r="E417" s="278" t="s">
        <v>5390</v>
      </c>
      <c r="F417" s="278" t="s">
        <v>5390</v>
      </c>
      <c r="G417" s="279" t="s">
        <v>5442</v>
      </c>
      <c r="H417" s="344" t="s">
        <v>5443</v>
      </c>
      <c r="I417" s="272" t="s">
        <v>5444</v>
      </c>
      <c r="J417" s="278" t="s">
        <v>5445</v>
      </c>
      <c r="K417" s="303" t="s">
        <v>5446</v>
      </c>
      <c r="L417" s="301">
        <v>0.002210648148148148</v>
      </c>
      <c r="M417" s="383" t="s">
        <v>5447</v>
      </c>
      <c r="N417" s="338" t="s">
        <v>2416</v>
      </c>
      <c r="O417" s="151" t="s">
        <v>77</v>
      </c>
      <c r="P417" s="154" t="s">
        <v>78</v>
      </c>
      <c r="Q417" s="151" t="s">
        <v>79</v>
      </c>
      <c r="R417" s="154"/>
      <c r="S417" s="151" t="s">
        <v>79</v>
      </c>
      <c r="T417" s="154"/>
      <c r="U417" s="154"/>
    </row>
    <row r="418">
      <c r="A418" s="258">
        <f t="shared" si="4"/>
        <v>417</v>
      </c>
      <c r="B418" s="278" t="s">
        <v>5388</v>
      </c>
      <c r="C418" s="278" t="s">
        <v>5388</v>
      </c>
      <c r="D418" s="278" t="s">
        <v>5448</v>
      </c>
      <c r="E418" s="278" t="s">
        <v>5390</v>
      </c>
      <c r="F418" s="278" t="s">
        <v>5390</v>
      </c>
      <c r="G418" s="279" t="s">
        <v>5449</v>
      </c>
      <c r="H418" s="344" t="s">
        <v>5450</v>
      </c>
      <c r="I418" s="272" t="s">
        <v>5451</v>
      </c>
      <c r="J418" s="278" t="s">
        <v>5452</v>
      </c>
      <c r="K418" s="303" t="s">
        <v>5453</v>
      </c>
      <c r="L418" s="301">
        <v>0.0038310185185185183</v>
      </c>
      <c r="M418" s="383" t="s">
        <v>5454</v>
      </c>
      <c r="N418" s="338" t="s">
        <v>2416</v>
      </c>
      <c r="O418" s="151" t="s">
        <v>77</v>
      </c>
      <c r="P418" s="151" t="s">
        <v>78</v>
      </c>
      <c r="Q418" s="151" t="s">
        <v>79</v>
      </c>
      <c r="R418" s="151"/>
      <c r="S418" s="151" t="s">
        <v>79</v>
      </c>
      <c r="T418" s="151"/>
      <c r="U418" s="151" t="s">
        <v>5440</v>
      </c>
    </row>
    <row r="419">
      <c r="A419" s="258">
        <f t="shared" si="4"/>
        <v>418</v>
      </c>
      <c r="B419" s="278" t="s">
        <v>5388</v>
      </c>
      <c r="C419" s="278" t="s">
        <v>5388</v>
      </c>
      <c r="D419" s="278" t="s">
        <v>5455</v>
      </c>
      <c r="E419" s="278" t="s">
        <v>5390</v>
      </c>
      <c r="F419" s="278" t="s">
        <v>5390</v>
      </c>
      <c r="G419" s="279" t="s">
        <v>5456</v>
      </c>
      <c r="H419" s="344" t="s">
        <v>5457</v>
      </c>
      <c r="I419" s="272" t="s">
        <v>5458</v>
      </c>
      <c r="J419" s="278" t="s">
        <v>5459</v>
      </c>
      <c r="K419" s="303" t="s">
        <v>5460</v>
      </c>
      <c r="L419" s="301">
        <v>0.004502314814814815</v>
      </c>
      <c r="M419" s="383" t="s">
        <v>5461</v>
      </c>
      <c r="N419" s="338" t="s">
        <v>2416</v>
      </c>
      <c r="O419" s="151" t="s">
        <v>77</v>
      </c>
      <c r="P419" s="151" t="s">
        <v>78</v>
      </c>
      <c r="Q419" s="151" t="s">
        <v>79</v>
      </c>
      <c r="R419" s="151"/>
      <c r="S419" s="151" t="s">
        <v>79</v>
      </c>
      <c r="T419" s="151"/>
      <c r="U419" s="151"/>
    </row>
    <row r="420">
      <c r="A420" s="258">
        <f t="shared" si="4"/>
        <v>419</v>
      </c>
      <c r="B420" s="278" t="s">
        <v>5388</v>
      </c>
      <c r="C420" s="278" t="s">
        <v>5388</v>
      </c>
      <c r="D420" s="278" t="s">
        <v>5462</v>
      </c>
      <c r="E420" s="278" t="s">
        <v>5390</v>
      </c>
      <c r="F420" s="278" t="s">
        <v>5390</v>
      </c>
      <c r="G420" s="279" t="s">
        <v>5463</v>
      </c>
      <c r="H420" s="344" t="s">
        <v>5464</v>
      </c>
      <c r="I420" s="272" t="s">
        <v>5465</v>
      </c>
      <c r="J420" s="278" t="s">
        <v>5466</v>
      </c>
      <c r="K420" s="303" t="s">
        <v>5467</v>
      </c>
      <c r="L420" s="301">
        <v>0.003553240740740741</v>
      </c>
      <c r="M420" s="383" t="s">
        <v>5468</v>
      </c>
      <c r="N420" s="338" t="s">
        <v>2416</v>
      </c>
      <c r="O420" s="151" t="s">
        <v>77</v>
      </c>
      <c r="P420" s="151" t="s">
        <v>78</v>
      </c>
      <c r="Q420" s="151" t="s">
        <v>79</v>
      </c>
      <c r="R420" s="151"/>
      <c r="S420" s="151" t="s">
        <v>79</v>
      </c>
      <c r="T420" s="151"/>
      <c r="U420" s="151"/>
    </row>
    <row r="421">
      <c r="A421" s="258">
        <f t="shared" si="4"/>
        <v>420</v>
      </c>
      <c r="B421" s="278" t="s">
        <v>5388</v>
      </c>
      <c r="C421" s="278" t="s">
        <v>5388</v>
      </c>
      <c r="D421" s="278" t="s">
        <v>5469</v>
      </c>
      <c r="E421" s="278" t="s">
        <v>5390</v>
      </c>
      <c r="F421" s="278" t="s">
        <v>5390</v>
      </c>
      <c r="G421" s="279" t="s">
        <v>5470</v>
      </c>
      <c r="H421" s="344" t="s">
        <v>5471</v>
      </c>
      <c r="I421" s="272" t="s">
        <v>5472</v>
      </c>
      <c r="J421" s="278" t="s">
        <v>5473</v>
      </c>
      <c r="K421" s="303" t="s">
        <v>5474</v>
      </c>
      <c r="L421" s="301">
        <v>0.0030787037037037037</v>
      </c>
      <c r="M421" s="383" t="s">
        <v>5475</v>
      </c>
      <c r="N421" s="338" t="s">
        <v>2416</v>
      </c>
      <c r="O421" s="151" t="s">
        <v>77</v>
      </c>
      <c r="P421" s="151" t="s">
        <v>78</v>
      </c>
      <c r="Q421" s="151" t="s">
        <v>79</v>
      </c>
      <c r="R421" s="151"/>
      <c r="S421" s="151" t="s">
        <v>79</v>
      </c>
      <c r="T421" s="151"/>
      <c r="U421" s="151" t="s">
        <v>4158</v>
      </c>
    </row>
    <row r="422">
      <c r="A422" s="258">
        <f t="shared" si="4"/>
        <v>421</v>
      </c>
      <c r="B422" s="278" t="s">
        <v>5388</v>
      </c>
      <c r="C422" s="278" t="s">
        <v>5388</v>
      </c>
      <c r="D422" s="278" t="s">
        <v>5476</v>
      </c>
      <c r="E422" s="278" t="s">
        <v>5390</v>
      </c>
      <c r="F422" s="278" t="s">
        <v>5390</v>
      </c>
      <c r="G422" s="279" t="s">
        <v>5477</v>
      </c>
      <c r="H422" s="344" t="s">
        <v>5478</v>
      </c>
      <c r="I422" s="272" t="s">
        <v>5479</v>
      </c>
      <c r="J422" s="278" t="s">
        <v>5480</v>
      </c>
      <c r="K422" s="303" t="s">
        <v>5481</v>
      </c>
      <c r="L422" s="301">
        <v>0.0016782407407407408</v>
      </c>
      <c r="M422" s="383" t="s">
        <v>5482</v>
      </c>
      <c r="N422" s="338" t="s">
        <v>2416</v>
      </c>
      <c r="O422" s="151" t="s">
        <v>77</v>
      </c>
      <c r="P422" s="151" t="s">
        <v>78</v>
      </c>
      <c r="Q422" s="151" t="s">
        <v>79</v>
      </c>
      <c r="R422" s="151"/>
      <c r="S422" s="151" t="s">
        <v>79</v>
      </c>
      <c r="T422" s="151"/>
      <c r="U422" s="151"/>
    </row>
    <row r="423">
      <c r="A423" s="258">
        <f t="shared" si="4"/>
        <v>422</v>
      </c>
      <c r="B423" s="278" t="s">
        <v>5388</v>
      </c>
      <c r="C423" s="278" t="s">
        <v>5388</v>
      </c>
      <c r="D423" s="278" t="s">
        <v>5483</v>
      </c>
      <c r="E423" s="278" t="s">
        <v>5390</v>
      </c>
      <c r="F423" s="278" t="s">
        <v>5390</v>
      </c>
      <c r="G423" s="279" t="s">
        <v>5484</v>
      </c>
      <c r="H423" s="344" t="s">
        <v>5485</v>
      </c>
      <c r="I423" s="272" t="s">
        <v>5486</v>
      </c>
      <c r="J423" s="278" t="s">
        <v>5487</v>
      </c>
      <c r="K423" s="303" t="s">
        <v>5488</v>
      </c>
      <c r="L423" s="301">
        <v>0.004525462962962963</v>
      </c>
      <c r="M423" s="383" t="s">
        <v>5489</v>
      </c>
      <c r="N423" s="338" t="s">
        <v>2416</v>
      </c>
      <c r="O423" s="151" t="s">
        <v>77</v>
      </c>
      <c r="P423" s="151" t="s">
        <v>78</v>
      </c>
      <c r="Q423" s="151" t="s">
        <v>79</v>
      </c>
      <c r="R423" s="151"/>
      <c r="S423" s="151" t="s">
        <v>79</v>
      </c>
      <c r="T423" s="151"/>
      <c r="U423" s="151"/>
    </row>
    <row r="424">
      <c r="A424" s="258">
        <f t="shared" si="4"/>
        <v>423</v>
      </c>
      <c r="B424" s="278" t="s">
        <v>5388</v>
      </c>
      <c r="C424" s="278" t="s">
        <v>5388</v>
      </c>
      <c r="D424" s="278" t="s">
        <v>5490</v>
      </c>
      <c r="E424" s="278" t="s">
        <v>5390</v>
      </c>
      <c r="F424" s="278" t="s">
        <v>5390</v>
      </c>
      <c r="G424" s="279" t="s">
        <v>5491</v>
      </c>
      <c r="H424" s="344" t="s">
        <v>5492</v>
      </c>
      <c r="I424" s="272" t="s">
        <v>5493</v>
      </c>
      <c r="J424" s="278" t="s">
        <v>5494</v>
      </c>
      <c r="K424" s="303" t="s">
        <v>5495</v>
      </c>
      <c r="L424" s="301">
        <v>0.0018171296296296297</v>
      </c>
      <c r="M424" s="383" t="s">
        <v>5496</v>
      </c>
      <c r="N424" s="338" t="s">
        <v>2416</v>
      </c>
      <c r="O424" s="151" t="s">
        <v>77</v>
      </c>
      <c r="P424" s="154" t="s">
        <v>78</v>
      </c>
      <c r="Q424" s="151" t="s">
        <v>79</v>
      </c>
      <c r="R424" s="154"/>
      <c r="S424" s="151" t="s">
        <v>79</v>
      </c>
      <c r="T424" s="154"/>
      <c r="U424" s="151" t="s">
        <v>4158</v>
      </c>
    </row>
    <row r="425">
      <c r="A425" s="258">
        <f t="shared" si="4"/>
        <v>424</v>
      </c>
      <c r="B425" s="278" t="s">
        <v>5388</v>
      </c>
      <c r="C425" s="278" t="s">
        <v>5388</v>
      </c>
      <c r="D425" s="278" t="s">
        <v>5497</v>
      </c>
      <c r="E425" s="278" t="s">
        <v>5390</v>
      </c>
      <c r="F425" s="278" t="s">
        <v>5390</v>
      </c>
      <c r="G425" s="279" t="s">
        <v>5498</v>
      </c>
      <c r="H425" s="344" t="s">
        <v>5499</v>
      </c>
      <c r="I425" s="272" t="s">
        <v>5500</v>
      </c>
      <c r="J425" s="278" t="s">
        <v>5501</v>
      </c>
      <c r="K425" s="303" t="s">
        <v>5502</v>
      </c>
      <c r="L425" s="301">
        <v>0.0018055555555555555</v>
      </c>
      <c r="M425" s="383" t="s">
        <v>5503</v>
      </c>
      <c r="N425" s="338" t="s">
        <v>2416</v>
      </c>
      <c r="O425" s="151" t="s">
        <v>77</v>
      </c>
      <c r="P425" s="154" t="s">
        <v>78</v>
      </c>
      <c r="Q425" s="151" t="s">
        <v>79</v>
      </c>
      <c r="R425" s="154"/>
      <c r="S425" s="151" t="s">
        <v>79</v>
      </c>
      <c r="T425" s="154"/>
      <c r="U425" s="154" t="s">
        <v>4158</v>
      </c>
    </row>
    <row r="426">
      <c r="A426" s="286">
        <f t="shared" si="4"/>
        <v>425</v>
      </c>
      <c r="B426" s="287" t="s">
        <v>5388</v>
      </c>
      <c r="C426" s="287" t="s">
        <v>5388</v>
      </c>
      <c r="D426" s="287" t="s">
        <v>5504</v>
      </c>
      <c r="E426" s="287" t="s">
        <v>5390</v>
      </c>
      <c r="F426" s="287" t="s">
        <v>5390</v>
      </c>
      <c r="G426" s="288" t="s">
        <v>5505</v>
      </c>
      <c r="H426" s="345" t="s">
        <v>5506</v>
      </c>
      <c r="I426" s="272" t="s">
        <v>5507</v>
      </c>
      <c r="J426" s="287" t="s">
        <v>5508</v>
      </c>
      <c r="K426" s="305" t="s">
        <v>5509</v>
      </c>
      <c r="L426" s="306">
        <v>0.0027083333333333334</v>
      </c>
      <c r="M426" s="384" t="s">
        <v>5510</v>
      </c>
      <c r="N426" s="350" t="s">
        <v>2416</v>
      </c>
      <c r="O426" s="151" t="s">
        <v>77</v>
      </c>
      <c r="P426" s="151" t="s">
        <v>78</v>
      </c>
      <c r="Q426" s="151" t="s">
        <v>79</v>
      </c>
      <c r="R426" s="151"/>
      <c r="S426" s="151" t="s">
        <v>79</v>
      </c>
      <c r="T426" s="151"/>
      <c r="U426" s="151" t="s">
        <v>4158</v>
      </c>
    </row>
    <row r="427">
      <c r="A427" s="294">
        <f t="shared" si="4"/>
        <v>426</v>
      </c>
      <c r="B427" s="269" t="s">
        <v>5511</v>
      </c>
      <c r="C427" s="269" t="s">
        <v>5511</v>
      </c>
      <c r="D427" s="269" t="s">
        <v>5512</v>
      </c>
      <c r="E427" s="278" t="s">
        <v>5513</v>
      </c>
      <c r="F427" s="269" t="s">
        <v>5513</v>
      </c>
      <c r="G427" s="270" t="s">
        <v>5514</v>
      </c>
      <c r="H427" s="328" t="s">
        <v>5515</v>
      </c>
      <c r="I427" s="272" t="s">
        <v>5516</v>
      </c>
      <c r="J427" s="328" t="s">
        <v>5517</v>
      </c>
      <c r="K427" s="365" t="s">
        <v>5518</v>
      </c>
      <c r="L427" s="366">
        <v>0.002916666666666667</v>
      </c>
      <c r="M427" s="276" t="s">
        <v>5519</v>
      </c>
      <c r="N427" s="277" t="s">
        <v>2416</v>
      </c>
      <c r="O427" s="151" t="s">
        <v>77</v>
      </c>
      <c r="P427" s="151" t="s">
        <v>78</v>
      </c>
      <c r="Q427" s="151" t="s">
        <v>79</v>
      </c>
      <c r="R427" s="151"/>
      <c r="S427" s="151" t="s">
        <v>79</v>
      </c>
      <c r="T427" s="151"/>
      <c r="U427" s="151"/>
    </row>
    <row r="428">
      <c r="A428" s="258">
        <f t="shared" si="4"/>
        <v>427</v>
      </c>
      <c r="B428" s="278" t="s">
        <v>5511</v>
      </c>
      <c r="C428" s="278" t="s">
        <v>5511</v>
      </c>
      <c r="D428" s="278" t="s">
        <v>5520</v>
      </c>
      <c r="E428" s="278" t="s">
        <v>5513</v>
      </c>
      <c r="F428" s="278" t="s">
        <v>5513</v>
      </c>
      <c r="G428" s="279" t="s">
        <v>5521</v>
      </c>
      <c r="H428" s="344" t="s">
        <v>5522</v>
      </c>
      <c r="I428" s="272" t="s">
        <v>5523</v>
      </c>
      <c r="J428" s="344" t="s">
        <v>5524</v>
      </c>
      <c r="K428" s="367" t="s">
        <v>5525</v>
      </c>
      <c r="L428" s="366">
        <v>0.0026157407407407405</v>
      </c>
      <c r="M428" s="283" t="s">
        <v>5526</v>
      </c>
      <c r="N428" s="284" t="s">
        <v>2416</v>
      </c>
      <c r="O428" s="151" t="s">
        <v>77</v>
      </c>
      <c r="P428" s="151" t="s">
        <v>78</v>
      </c>
      <c r="Q428" s="151" t="s">
        <v>79</v>
      </c>
      <c r="R428" s="151"/>
      <c r="S428" s="151" t="s">
        <v>79</v>
      </c>
      <c r="T428" s="151"/>
      <c r="U428" s="151"/>
    </row>
    <row r="429">
      <c r="A429" s="258">
        <f t="shared" si="4"/>
        <v>428</v>
      </c>
      <c r="B429" s="278" t="s">
        <v>5511</v>
      </c>
      <c r="C429" s="278" t="s">
        <v>5511</v>
      </c>
      <c r="D429" s="278" t="s">
        <v>5527</v>
      </c>
      <c r="E429" s="278" t="s">
        <v>5513</v>
      </c>
      <c r="F429" s="278" t="s">
        <v>5513</v>
      </c>
      <c r="G429" s="279" t="s">
        <v>5528</v>
      </c>
      <c r="H429" s="344" t="s">
        <v>5529</v>
      </c>
      <c r="I429" s="272" t="s">
        <v>5530</v>
      </c>
      <c r="J429" s="344" t="s">
        <v>5531</v>
      </c>
      <c r="K429" s="367" t="s">
        <v>5532</v>
      </c>
      <c r="L429" s="366">
        <v>0.003703703703703704</v>
      </c>
      <c r="M429" s="283" t="s">
        <v>5533</v>
      </c>
      <c r="N429" s="284" t="s">
        <v>2416</v>
      </c>
      <c r="O429" s="151" t="s">
        <v>77</v>
      </c>
      <c r="P429" s="154" t="s">
        <v>78</v>
      </c>
      <c r="Q429" s="151" t="s">
        <v>79</v>
      </c>
      <c r="R429" s="154"/>
      <c r="S429" s="151" t="s">
        <v>79</v>
      </c>
      <c r="T429" s="154"/>
      <c r="U429" s="154"/>
    </row>
    <row r="430">
      <c r="A430" s="258">
        <f t="shared" si="4"/>
        <v>429</v>
      </c>
      <c r="B430" s="278" t="s">
        <v>5511</v>
      </c>
      <c r="C430" s="278" t="s">
        <v>5511</v>
      </c>
      <c r="D430" s="278" t="s">
        <v>5534</v>
      </c>
      <c r="E430" s="278" t="s">
        <v>5513</v>
      </c>
      <c r="F430" s="278" t="s">
        <v>5513</v>
      </c>
      <c r="G430" s="279" t="s">
        <v>5535</v>
      </c>
      <c r="H430" s="271" t="s">
        <v>5536</v>
      </c>
      <c r="I430" s="272" t="s">
        <v>5537</v>
      </c>
      <c r="J430" s="344" t="s">
        <v>5538</v>
      </c>
      <c r="K430" s="367" t="s">
        <v>5539</v>
      </c>
      <c r="L430" s="366">
        <v>0.002800925925925926</v>
      </c>
      <c r="M430" s="283" t="s">
        <v>5540</v>
      </c>
      <c r="N430" s="284" t="s">
        <v>2416</v>
      </c>
      <c r="O430" s="151" t="s">
        <v>77</v>
      </c>
      <c r="P430" s="154" t="s">
        <v>78</v>
      </c>
      <c r="Q430" s="151" t="s">
        <v>79</v>
      </c>
      <c r="R430" s="154"/>
      <c r="S430" s="151" t="s">
        <v>79</v>
      </c>
      <c r="T430" s="154"/>
      <c r="U430" s="154"/>
    </row>
    <row r="431">
      <c r="A431" s="258">
        <f t="shared" si="4"/>
        <v>430</v>
      </c>
      <c r="B431" s="278" t="s">
        <v>5511</v>
      </c>
      <c r="C431" s="278" t="s">
        <v>5511</v>
      </c>
      <c r="D431" s="278" t="s">
        <v>5541</v>
      </c>
      <c r="E431" s="278" t="s">
        <v>5513</v>
      </c>
      <c r="F431" s="278" t="s">
        <v>5513</v>
      </c>
      <c r="G431" s="279" t="s">
        <v>5542</v>
      </c>
      <c r="H431" s="271" t="s">
        <v>5543</v>
      </c>
      <c r="I431" s="272" t="s">
        <v>5544</v>
      </c>
      <c r="J431" s="344" t="s">
        <v>5545</v>
      </c>
      <c r="K431" s="367" t="s">
        <v>5546</v>
      </c>
      <c r="L431" s="366">
        <v>0.0038773148148148148</v>
      </c>
      <c r="M431" s="283" t="s">
        <v>5547</v>
      </c>
      <c r="N431" s="284" t="s">
        <v>2416</v>
      </c>
      <c r="O431" s="151" t="s">
        <v>77</v>
      </c>
      <c r="P431" s="151" t="s">
        <v>78</v>
      </c>
      <c r="Q431" s="151" t="s">
        <v>79</v>
      </c>
      <c r="R431" s="151"/>
      <c r="S431" s="151" t="s">
        <v>79</v>
      </c>
      <c r="T431" s="151"/>
      <c r="U431" s="151"/>
    </row>
    <row r="432">
      <c r="A432" s="258">
        <f t="shared" si="4"/>
        <v>431</v>
      </c>
      <c r="B432" s="278" t="s">
        <v>5511</v>
      </c>
      <c r="C432" s="278" t="s">
        <v>5511</v>
      </c>
      <c r="D432" s="278" t="s">
        <v>5548</v>
      </c>
      <c r="E432" s="278" t="s">
        <v>5513</v>
      </c>
      <c r="F432" s="278" t="s">
        <v>5513</v>
      </c>
      <c r="G432" s="279" t="s">
        <v>5549</v>
      </c>
      <c r="H432" s="271" t="s">
        <v>5550</v>
      </c>
      <c r="I432" s="272" t="s">
        <v>5551</v>
      </c>
      <c r="J432" s="344" t="s">
        <v>5552</v>
      </c>
      <c r="K432" s="367" t="s">
        <v>5553</v>
      </c>
      <c r="L432" s="366">
        <v>0.0030671296296296297</v>
      </c>
      <c r="M432" s="283" t="s">
        <v>5554</v>
      </c>
      <c r="N432" s="284" t="s">
        <v>2416</v>
      </c>
      <c r="O432" s="151" t="s">
        <v>77</v>
      </c>
      <c r="P432" s="151" t="s">
        <v>78</v>
      </c>
      <c r="Q432" s="151" t="s">
        <v>79</v>
      </c>
      <c r="R432" s="151"/>
      <c r="S432" s="151" t="s">
        <v>79</v>
      </c>
      <c r="T432" s="151"/>
      <c r="U432" s="151"/>
    </row>
    <row r="433">
      <c r="A433" s="258">
        <f t="shared" si="4"/>
        <v>432</v>
      </c>
      <c r="B433" s="278" t="s">
        <v>5511</v>
      </c>
      <c r="C433" s="278" t="s">
        <v>5511</v>
      </c>
      <c r="D433" s="278" t="s">
        <v>5555</v>
      </c>
      <c r="E433" s="278" t="s">
        <v>5513</v>
      </c>
      <c r="F433" s="278" t="s">
        <v>5513</v>
      </c>
      <c r="G433" s="279" t="s">
        <v>5556</v>
      </c>
      <c r="H433" s="271" t="s">
        <v>5557</v>
      </c>
      <c r="I433" s="272" t="s">
        <v>5558</v>
      </c>
      <c r="J433" s="344" t="s">
        <v>5559</v>
      </c>
      <c r="K433" s="395" t="s">
        <v>5560</v>
      </c>
      <c r="L433" s="396">
        <v>0.0069097222222222225</v>
      </c>
      <c r="M433" s="283" t="s">
        <v>5561</v>
      </c>
      <c r="N433" s="284" t="s">
        <v>2416</v>
      </c>
      <c r="O433" s="151" t="s">
        <v>77</v>
      </c>
      <c r="P433" s="151" t="s">
        <v>78</v>
      </c>
      <c r="Q433" s="151" t="s">
        <v>79</v>
      </c>
      <c r="R433" s="151"/>
      <c r="S433" s="151" t="s">
        <v>79</v>
      </c>
      <c r="T433" s="151"/>
      <c r="U433" s="151"/>
    </row>
    <row r="434">
      <c r="A434" s="278">
        <v>433.0</v>
      </c>
      <c r="B434" s="278" t="s">
        <v>5511</v>
      </c>
      <c r="C434" s="278" t="s">
        <v>5511</v>
      </c>
      <c r="D434" s="278" t="s">
        <v>5562</v>
      </c>
      <c r="E434" s="278" t="s">
        <v>5513</v>
      </c>
      <c r="F434" s="278" t="s">
        <v>5513</v>
      </c>
      <c r="G434" s="279" t="s">
        <v>5563</v>
      </c>
      <c r="H434" s="271" t="s">
        <v>5564</v>
      </c>
      <c r="I434" s="272" t="s">
        <v>5565</v>
      </c>
      <c r="J434" s="344" t="s">
        <v>5566</v>
      </c>
      <c r="K434" s="367" t="s">
        <v>5567</v>
      </c>
      <c r="L434" s="366">
        <v>0.005162037037037037</v>
      </c>
      <c r="M434" s="283" t="s">
        <v>5568</v>
      </c>
      <c r="N434" s="284" t="s">
        <v>2416</v>
      </c>
      <c r="O434" s="151" t="s">
        <v>77</v>
      </c>
      <c r="P434" s="154" t="s">
        <v>78</v>
      </c>
      <c r="Q434" s="151" t="s">
        <v>79</v>
      </c>
      <c r="R434" s="154"/>
      <c r="S434" s="151" t="s">
        <v>79</v>
      </c>
      <c r="T434" s="154"/>
      <c r="U434" s="154"/>
    </row>
    <row r="435">
      <c r="A435" s="278">
        <v>434.0</v>
      </c>
      <c r="B435" s="278" t="s">
        <v>5511</v>
      </c>
      <c r="C435" s="278" t="s">
        <v>5511</v>
      </c>
      <c r="D435" s="278" t="s">
        <v>5569</v>
      </c>
      <c r="E435" s="278" t="s">
        <v>5513</v>
      </c>
      <c r="F435" s="278" t="s">
        <v>5513</v>
      </c>
      <c r="G435" s="279" t="s">
        <v>5570</v>
      </c>
      <c r="H435" s="271" t="s">
        <v>5571</v>
      </c>
      <c r="I435" s="272" t="s">
        <v>5572</v>
      </c>
      <c r="J435" s="344" t="s">
        <v>5573</v>
      </c>
      <c r="K435" s="367" t="s">
        <v>5574</v>
      </c>
      <c r="L435" s="366">
        <v>0.003136574074074074</v>
      </c>
      <c r="M435" s="283" t="s">
        <v>5575</v>
      </c>
      <c r="N435" s="284" t="s">
        <v>2416</v>
      </c>
      <c r="O435" s="151" t="s">
        <v>77</v>
      </c>
      <c r="P435" s="154" t="s">
        <v>78</v>
      </c>
      <c r="Q435" s="151" t="s">
        <v>79</v>
      </c>
      <c r="R435" s="154"/>
      <c r="S435" s="151" t="s">
        <v>79</v>
      </c>
      <c r="T435" s="154"/>
      <c r="U435" s="154"/>
    </row>
    <row r="436">
      <c r="A436" s="287">
        <v>435.0</v>
      </c>
      <c r="B436" s="287" t="s">
        <v>5511</v>
      </c>
      <c r="C436" s="287" t="s">
        <v>5511</v>
      </c>
      <c r="D436" s="287" t="s">
        <v>5576</v>
      </c>
      <c r="E436" s="287" t="s">
        <v>5513</v>
      </c>
      <c r="F436" s="287" t="s">
        <v>5513</v>
      </c>
      <c r="G436" s="288" t="s">
        <v>5577</v>
      </c>
      <c r="H436" s="308" t="s">
        <v>5578</v>
      </c>
      <c r="I436" s="272" t="s">
        <v>5579</v>
      </c>
      <c r="J436" s="345" t="s">
        <v>5580</v>
      </c>
      <c r="K436" s="369" t="s">
        <v>5581</v>
      </c>
      <c r="L436" s="370">
        <v>0.005451388888888889</v>
      </c>
      <c r="M436" s="292" t="s">
        <v>5582</v>
      </c>
      <c r="N436" s="293" t="s">
        <v>2416</v>
      </c>
      <c r="O436" s="151" t="s">
        <v>77</v>
      </c>
      <c r="P436" s="151" t="s">
        <v>78</v>
      </c>
      <c r="Q436" s="151" t="s">
        <v>79</v>
      </c>
      <c r="R436" s="151"/>
      <c r="S436" s="151" t="s">
        <v>79</v>
      </c>
      <c r="T436" s="151"/>
      <c r="U436" s="151" t="s">
        <v>4158</v>
      </c>
    </row>
    <row r="437">
      <c r="A437" s="269">
        <v>436.0</v>
      </c>
      <c r="B437" s="269" t="s">
        <v>5583</v>
      </c>
      <c r="C437" s="269" t="s">
        <v>5583</v>
      </c>
      <c r="D437" s="269" t="s">
        <v>5584</v>
      </c>
      <c r="E437" s="278" t="s">
        <v>5585</v>
      </c>
      <c r="F437" s="269" t="s">
        <v>5585</v>
      </c>
      <c r="G437" s="270" t="s">
        <v>5586</v>
      </c>
      <c r="H437" s="315" t="s">
        <v>5587</v>
      </c>
      <c r="I437" s="272" t="s">
        <v>5588</v>
      </c>
      <c r="J437" s="269" t="s">
        <v>5589</v>
      </c>
      <c r="K437" s="300" t="s">
        <v>5590</v>
      </c>
      <c r="L437" s="301">
        <v>0.002650462962962963</v>
      </c>
      <c r="M437" s="276" t="s">
        <v>5591</v>
      </c>
      <c r="N437" s="277" t="s">
        <v>2416</v>
      </c>
      <c r="O437" s="151" t="s">
        <v>77</v>
      </c>
      <c r="P437" s="154" t="s">
        <v>78</v>
      </c>
      <c r="Q437" s="151" t="s">
        <v>79</v>
      </c>
      <c r="R437" s="154"/>
      <c r="S437" s="151" t="s">
        <v>79</v>
      </c>
      <c r="T437" s="154"/>
      <c r="U437" s="154"/>
    </row>
    <row r="438">
      <c r="A438" s="278">
        <v>437.0</v>
      </c>
      <c r="B438" s="278" t="s">
        <v>5583</v>
      </c>
      <c r="C438" s="278" t="s">
        <v>5583</v>
      </c>
      <c r="D438" s="278" t="s">
        <v>5592</v>
      </c>
      <c r="E438" s="278" t="s">
        <v>5585</v>
      </c>
      <c r="F438" s="278" t="s">
        <v>5585</v>
      </c>
      <c r="G438" s="279" t="s">
        <v>5593</v>
      </c>
      <c r="H438" s="271" t="s">
        <v>5594</v>
      </c>
      <c r="I438" s="272" t="s">
        <v>5595</v>
      </c>
      <c r="J438" s="278" t="s">
        <v>5596</v>
      </c>
      <c r="K438" s="303" t="s">
        <v>5597</v>
      </c>
      <c r="L438" s="301">
        <v>0.004594907407407408</v>
      </c>
      <c r="M438" s="283" t="s">
        <v>5598</v>
      </c>
      <c r="N438" s="284" t="s">
        <v>2416</v>
      </c>
      <c r="O438" s="151" t="s">
        <v>77</v>
      </c>
      <c r="P438" s="154" t="s">
        <v>78</v>
      </c>
      <c r="Q438" s="151" t="s">
        <v>79</v>
      </c>
      <c r="R438" s="154"/>
      <c r="S438" s="151" t="s">
        <v>79</v>
      </c>
      <c r="T438" s="154"/>
      <c r="U438" s="154"/>
    </row>
    <row r="439">
      <c r="A439" s="278">
        <v>438.0</v>
      </c>
      <c r="B439" s="278" t="s">
        <v>5583</v>
      </c>
      <c r="C439" s="278" t="s">
        <v>5583</v>
      </c>
      <c r="D439" s="278" t="s">
        <v>5599</v>
      </c>
      <c r="E439" s="278" t="s">
        <v>5585</v>
      </c>
      <c r="F439" s="278" t="s">
        <v>5585</v>
      </c>
      <c r="G439" s="279" t="s">
        <v>5600</v>
      </c>
      <c r="H439" s="271" t="s">
        <v>5601</v>
      </c>
      <c r="I439" s="272" t="s">
        <v>5602</v>
      </c>
      <c r="J439" s="278" t="s">
        <v>5603</v>
      </c>
      <c r="K439" s="303" t="s">
        <v>5604</v>
      </c>
      <c r="L439" s="301">
        <v>0.0044907407407407405</v>
      </c>
      <c r="M439" s="283" t="s">
        <v>5605</v>
      </c>
      <c r="N439" s="284" t="s">
        <v>2416</v>
      </c>
      <c r="O439" s="151" t="s">
        <v>77</v>
      </c>
      <c r="P439" s="151" t="s">
        <v>78</v>
      </c>
      <c r="Q439" s="151" t="s">
        <v>79</v>
      </c>
      <c r="R439" s="151"/>
      <c r="S439" s="151" t="s">
        <v>79</v>
      </c>
      <c r="T439" s="151"/>
      <c r="U439" s="151"/>
    </row>
    <row r="440">
      <c r="A440" s="278">
        <v>439.0</v>
      </c>
      <c r="B440" s="278" t="s">
        <v>5583</v>
      </c>
      <c r="C440" s="278" t="s">
        <v>5583</v>
      </c>
      <c r="D440" s="278" t="s">
        <v>5606</v>
      </c>
      <c r="E440" s="278" t="s">
        <v>5585</v>
      </c>
      <c r="F440" s="278" t="s">
        <v>5585</v>
      </c>
      <c r="G440" s="279" t="s">
        <v>5607</v>
      </c>
      <c r="H440" s="271" t="s">
        <v>5608</v>
      </c>
      <c r="I440" s="272" t="s">
        <v>5609</v>
      </c>
      <c r="J440" s="343" t="s">
        <v>5610</v>
      </c>
      <c r="K440" s="367" t="s">
        <v>5611</v>
      </c>
      <c r="L440" s="398">
        <v>0.004201388888888889</v>
      </c>
      <c r="M440" s="283" t="s">
        <v>5612</v>
      </c>
      <c r="N440" s="284" t="s">
        <v>2416</v>
      </c>
      <c r="O440" s="151" t="s">
        <v>77</v>
      </c>
      <c r="P440" s="154" t="s">
        <v>78</v>
      </c>
      <c r="Q440" s="151" t="s">
        <v>79</v>
      </c>
      <c r="R440" s="154"/>
      <c r="S440" s="151" t="s">
        <v>79</v>
      </c>
      <c r="T440" s="154"/>
      <c r="U440" s="154"/>
    </row>
    <row r="441">
      <c r="A441" s="278">
        <v>440.0</v>
      </c>
      <c r="B441" s="278" t="s">
        <v>5583</v>
      </c>
      <c r="C441" s="278" t="s">
        <v>5583</v>
      </c>
      <c r="D441" s="278" t="s">
        <v>5613</v>
      </c>
      <c r="E441" s="278" t="s">
        <v>5585</v>
      </c>
      <c r="F441" s="278" t="s">
        <v>5585</v>
      </c>
      <c r="G441" s="279" t="s">
        <v>5614</v>
      </c>
      <c r="H441" s="271" t="s">
        <v>5615</v>
      </c>
      <c r="I441" s="272" t="s">
        <v>5616</v>
      </c>
      <c r="J441" s="344" t="s">
        <v>5617</v>
      </c>
      <c r="K441" s="367" t="s">
        <v>5618</v>
      </c>
      <c r="L441" s="366">
        <v>0.0029745370370370373</v>
      </c>
      <c r="M441" s="283" t="s">
        <v>5619</v>
      </c>
      <c r="N441" s="284" t="s">
        <v>2416</v>
      </c>
      <c r="O441" s="151" t="s">
        <v>77</v>
      </c>
      <c r="P441" s="151" t="s">
        <v>78</v>
      </c>
      <c r="Q441" s="151" t="s">
        <v>79</v>
      </c>
      <c r="R441" s="151"/>
      <c r="S441" s="151" t="s">
        <v>79</v>
      </c>
      <c r="T441" s="151"/>
      <c r="U441" s="151" t="s">
        <v>5620</v>
      </c>
    </row>
    <row r="442">
      <c r="A442" s="278">
        <v>441.0</v>
      </c>
      <c r="B442" s="278" t="s">
        <v>5583</v>
      </c>
      <c r="C442" s="278" t="s">
        <v>5583</v>
      </c>
      <c r="D442" s="278" t="s">
        <v>5621</v>
      </c>
      <c r="E442" s="278" t="s">
        <v>5585</v>
      </c>
      <c r="F442" s="278" t="s">
        <v>5585</v>
      </c>
      <c r="G442" s="279" t="s">
        <v>5622</v>
      </c>
      <c r="H442" s="271" t="s">
        <v>5623</v>
      </c>
      <c r="I442" s="272" t="s">
        <v>5624</v>
      </c>
      <c r="J442" s="344" t="s">
        <v>5625</v>
      </c>
      <c r="K442" s="367" t="s">
        <v>5626</v>
      </c>
      <c r="L442" s="366">
        <v>0.0019675925925925924</v>
      </c>
      <c r="M442" s="283" t="s">
        <v>5627</v>
      </c>
      <c r="N442" s="284" t="s">
        <v>2416</v>
      </c>
      <c r="O442" s="151" t="s">
        <v>77</v>
      </c>
      <c r="P442" s="151" t="s">
        <v>78</v>
      </c>
      <c r="Q442" s="151" t="s">
        <v>79</v>
      </c>
      <c r="R442" s="151"/>
      <c r="S442" s="151" t="s">
        <v>79</v>
      </c>
      <c r="T442" s="151"/>
      <c r="U442" s="151" t="s">
        <v>5620</v>
      </c>
    </row>
    <row r="443">
      <c r="A443" s="278">
        <v>442.0</v>
      </c>
      <c r="B443" s="278" t="s">
        <v>5583</v>
      </c>
      <c r="C443" s="278" t="s">
        <v>5583</v>
      </c>
      <c r="D443" s="278" t="s">
        <v>5628</v>
      </c>
      <c r="E443" s="278" t="s">
        <v>5585</v>
      </c>
      <c r="F443" s="278" t="s">
        <v>5585</v>
      </c>
      <c r="G443" s="279" t="s">
        <v>5629</v>
      </c>
      <c r="H443" s="271" t="s">
        <v>5630</v>
      </c>
      <c r="I443" s="272" t="s">
        <v>5631</v>
      </c>
      <c r="J443" s="344" t="s">
        <v>5632</v>
      </c>
      <c r="K443" s="367" t="s">
        <v>5633</v>
      </c>
      <c r="L443" s="366">
        <v>0.0024537037037037036</v>
      </c>
      <c r="M443" s="283" t="s">
        <v>5634</v>
      </c>
      <c r="N443" s="284" t="s">
        <v>2416</v>
      </c>
      <c r="O443" s="151" t="s">
        <v>77</v>
      </c>
      <c r="P443" s="151" t="s">
        <v>78</v>
      </c>
      <c r="Q443" s="151" t="s">
        <v>79</v>
      </c>
      <c r="R443" s="151"/>
      <c r="S443" s="151" t="s">
        <v>79</v>
      </c>
      <c r="T443" s="151"/>
      <c r="U443" s="151" t="s">
        <v>5635</v>
      </c>
    </row>
    <row r="444">
      <c r="A444" s="278">
        <v>443.0</v>
      </c>
      <c r="B444" s="278" t="s">
        <v>5583</v>
      </c>
      <c r="C444" s="278" t="s">
        <v>5583</v>
      </c>
      <c r="D444" s="278" t="s">
        <v>5636</v>
      </c>
      <c r="E444" s="278" t="s">
        <v>5585</v>
      </c>
      <c r="F444" s="278" t="s">
        <v>5585</v>
      </c>
      <c r="G444" s="279" t="s">
        <v>5637</v>
      </c>
      <c r="H444" s="271" t="s">
        <v>5638</v>
      </c>
      <c r="I444" s="272" t="s">
        <v>5639</v>
      </c>
      <c r="J444" s="344" t="s">
        <v>5640</v>
      </c>
      <c r="K444" s="367" t="s">
        <v>5641</v>
      </c>
      <c r="L444" s="366">
        <v>0.0028125</v>
      </c>
      <c r="M444" s="283" t="s">
        <v>5642</v>
      </c>
      <c r="N444" s="284" t="s">
        <v>2416</v>
      </c>
      <c r="O444" s="151" t="s">
        <v>77</v>
      </c>
      <c r="P444" s="151" t="s">
        <v>78</v>
      </c>
      <c r="Q444" s="151" t="s">
        <v>79</v>
      </c>
      <c r="R444" s="151"/>
      <c r="S444" s="151" t="s">
        <v>79</v>
      </c>
      <c r="T444" s="151"/>
      <c r="U444" s="151"/>
    </row>
    <row r="445">
      <c r="A445" s="278">
        <v>444.0</v>
      </c>
      <c r="B445" s="278" t="s">
        <v>5583</v>
      </c>
      <c r="C445" s="278" t="s">
        <v>5583</v>
      </c>
      <c r="D445" s="278" t="s">
        <v>5643</v>
      </c>
      <c r="E445" s="278" t="s">
        <v>5585</v>
      </c>
      <c r="F445" s="278" t="s">
        <v>5585</v>
      </c>
      <c r="G445" s="279" t="s">
        <v>5644</v>
      </c>
      <c r="H445" s="271" t="s">
        <v>5645</v>
      </c>
      <c r="I445" s="272" t="s">
        <v>5646</v>
      </c>
      <c r="J445" s="344" t="s">
        <v>5647</v>
      </c>
      <c r="K445" s="367" t="s">
        <v>5648</v>
      </c>
      <c r="L445" s="366">
        <v>0.0038888888888888888</v>
      </c>
      <c r="M445" s="283" t="s">
        <v>5649</v>
      </c>
      <c r="N445" s="284" t="s">
        <v>2416</v>
      </c>
      <c r="O445" s="151" t="s">
        <v>77</v>
      </c>
      <c r="P445" s="151" t="s">
        <v>78</v>
      </c>
      <c r="Q445" s="151" t="s">
        <v>79</v>
      </c>
      <c r="R445" s="151"/>
      <c r="S445" s="151" t="s">
        <v>79</v>
      </c>
      <c r="T445" s="151"/>
      <c r="U445" s="151"/>
    </row>
    <row r="446">
      <c r="A446" s="278">
        <v>445.0</v>
      </c>
      <c r="B446" s="278" t="s">
        <v>5583</v>
      </c>
      <c r="C446" s="278" t="s">
        <v>5583</v>
      </c>
      <c r="D446" s="278" t="s">
        <v>5650</v>
      </c>
      <c r="E446" s="278" t="s">
        <v>5585</v>
      </c>
      <c r="F446" s="278" t="s">
        <v>5585</v>
      </c>
      <c r="G446" s="279" t="s">
        <v>5651</v>
      </c>
      <c r="H446" s="271" t="s">
        <v>5652</v>
      </c>
      <c r="I446" s="272" t="s">
        <v>5653</v>
      </c>
      <c r="J446" s="344" t="s">
        <v>5654</v>
      </c>
      <c r="K446" s="367" t="s">
        <v>5655</v>
      </c>
      <c r="L446" s="366">
        <v>0.0038773148148148148</v>
      </c>
      <c r="M446" s="283" t="s">
        <v>5656</v>
      </c>
      <c r="N446" s="284" t="s">
        <v>2416</v>
      </c>
      <c r="O446" s="151" t="s">
        <v>77</v>
      </c>
      <c r="P446" s="151" t="s">
        <v>78</v>
      </c>
      <c r="Q446" s="151" t="s">
        <v>79</v>
      </c>
      <c r="R446" s="151"/>
      <c r="S446" s="151" t="s">
        <v>79</v>
      </c>
      <c r="T446" s="151"/>
      <c r="U446" s="151" t="s">
        <v>5657</v>
      </c>
    </row>
    <row r="447">
      <c r="A447" s="278">
        <v>446.0</v>
      </c>
      <c r="B447" s="278" t="s">
        <v>5583</v>
      </c>
      <c r="C447" s="278" t="s">
        <v>5583</v>
      </c>
      <c r="D447" s="278" t="s">
        <v>5658</v>
      </c>
      <c r="E447" s="278" t="s">
        <v>5585</v>
      </c>
      <c r="F447" s="278" t="s">
        <v>5585</v>
      </c>
      <c r="G447" s="279" t="s">
        <v>5659</v>
      </c>
      <c r="H447" s="271" t="s">
        <v>5660</v>
      </c>
      <c r="I447" s="272" t="s">
        <v>5661</v>
      </c>
      <c r="J447" s="271" t="s">
        <v>5662</v>
      </c>
      <c r="K447" s="367" t="s">
        <v>5663</v>
      </c>
      <c r="L447" s="366">
        <v>0.0014814814814814814</v>
      </c>
      <c r="M447" s="283" t="s">
        <v>5664</v>
      </c>
      <c r="N447" s="284" t="s">
        <v>2416</v>
      </c>
      <c r="O447" s="151" t="s">
        <v>77</v>
      </c>
      <c r="P447" s="154" t="s">
        <v>78</v>
      </c>
      <c r="Q447" s="151" t="s">
        <v>79</v>
      </c>
      <c r="R447" s="154"/>
      <c r="S447" s="151" t="s">
        <v>79</v>
      </c>
      <c r="T447" s="154"/>
      <c r="U447" s="151" t="s">
        <v>5635</v>
      </c>
    </row>
    <row r="448">
      <c r="A448" s="287">
        <v>447.0</v>
      </c>
      <c r="B448" s="287" t="s">
        <v>5583</v>
      </c>
      <c r="C448" s="287" t="s">
        <v>5583</v>
      </c>
      <c r="D448" s="287" t="s">
        <v>5665</v>
      </c>
      <c r="E448" s="287" t="s">
        <v>5585</v>
      </c>
      <c r="F448" s="287" t="s">
        <v>5585</v>
      </c>
      <c r="G448" s="288" t="s">
        <v>5666</v>
      </c>
      <c r="H448" s="308" t="s">
        <v>5667</v>
      </c>
      <c r="I448" s="272" t="s">
        <v>5668</v>
      </c>
      <c r="J448" s="308" t="s">
        <v>5669</v>
      </c>
      <c r="K448" s="369" t="s">
        <v>5670</v>
      </c>
      <c r="L448" s="370">
        <v>0.003553240740740741</v>
      </c>
      <c r="M448" s="292" t="s">
        <v>5671</v>
      </c>
      <c r="N448" s="293" t="s">
        <v>2416</v>
      </c>
      <c r="O448" s="151" t="s">
        <v>77</v>
      </c>
      <c r="P448" s="151" t="s">
        <v>78</v>
      </c>
      <c r="Q448" s="151" t="s">
        <v>79</v>
      </c>
      <c r="R448" s="151"/>
      <c r="S448" s="151" t="s">
        <v>79</v>
      </c>
      <c r="T448" s="151"/>
      <c r="U448" s="151"/>
    </row>
    <row r="449">
      <c r="A449" s="269">
        <v>448.0</v>
      </c>
      <c r="B449" s="269" t="s">
        <v>5672</v>
      </c>
      <c r="C449" s="269" t="s">
        <v>5673</v>
      </c>
      <c r="D449" s="269" t="s">
        <v>5674</v>
      </c>
      <c r="E449" s="269" t="s">
        <v>5675</v>
      </c>
      <c r="F449" s="269" t="s">
        <v>5676</v>
      </c>
      <c r="G449" s="270" t="s">
        <v>5677</v>
      </c>
      <c r="H449" s="315" t="s">
        <v>5678</v>
      </c>
      <c r="I449" s="272" t="s">
        <v>5679</v>
      </c>
      <c r="J449" s="269" t="s">
        <v>5680</v>
      </c>
      <c r="K449" s="300" t="s">
        <v>5681</v>
      </c>
      <c r="L449" s="301">
        <v>0.009675925925925926</v>
      </c>
      <c r="M449" s="381" t="s">
        <v>5682</v>
      </c>
      <c r="N449" s="382" t="s">
        <v>2416</v>
      </c>
      <c r="O449" s="151" t="s">
        <v>77</v>
      </c>
      <c r="P449" s="151" t="s">
        <v>78</v>
      </c>
      <c r="Q449" s="151" t="s">
        <v>79</v>
      </c>
      <c r="R449" s="151"/>
      <c r="S449" s="151" t="s">
        <v>79</v>
      </c>
      <c r="T449" s="151"/>
      <c r="U449" s="151" t="s">
        <v>5635</v>
      </c>
    </row>
    <row r="450">
      <c r="A450" s="278">
        <v>449.0</v>
      </c>
      <c r="B450" s="278" t="s">
        <v>5672</v>
      </c>
      <c r="C450" s="278" t="s">
        <v>5673</v>
      </c>
      <c r="D450" s="278" t="s">
        <v>5683</v>
      </c>
      <c r="E450" s="278" t="s">
        <v>5675</v>
      </c>
      <c r="F450" s="278" t="s">
        <v>5676</v>
      </c>
      <c r="G450" s="279" t="s">
        <v>5684</v>
      </c>
      <c r="H450" s="271" t="s">
        <v>5685</v>
      </c>
      <c r="I450" s="272" t="s">
        <v>5686</v>
      </c>
      <c r="J450" s="278" t="s">
        <v>5687</v>
      </c>
      <c r="K450" s="303" t="s">
        <v>5688</v>
      </c>
      <c r="L450" s="301">
        <v>0.004849537037037037</v>
      </c>
      <c r="M450" s="383" t="s">
        <v>5689</v>
      </c>
      <c r="N450" s="338" t="s">
        <v>2416</v>
      </c>
      <c r="O450" s="151" t="s">
        <v>77</v>
      </c>
      <c r="P450" s="151" t="s">
        <v>78</v>
      </c>
      <c r="Q450" s="151" t="s">
        <v>79</v>
      </c>
      <c r="R450" s="151"/>
      <c r="S450" s="151" t="s">
        <v>79</v>
      </c>
      <c r="T450" s="151"/>
      <c r="U450" s="151" t="s">
        <v>5635</v>
      </c>
    </row>
    <row r="451">
      <c r="A451" s="278">
        <v>450.0</v>
      </c>
      <c r="B451" s="278" t="s">
        <v>5672</v>
      </c>
      <c r="C451" s="278" t="s">
        <v>5673</v>
      </c>
      <c r="D451" s="278" t="s">
        <v>5690</v>
      </c>
      <c r="E451" s="278" t="s">
        <v>5675</v>
      </c>
      <c r="F451" s="278" t="s">
        <v>5676</v>
      </c>
      <c r="G451" s="279" t="s">
        <v>5691</v>
      </c>
      <c r="H451" s="271" t="s">
        <v>5692</v>
      </c>
      <c r="I451" s="272" t="s">
        <v>5693</v>
      </c>
      <c r="J451" s="278" t="s">
        <v>5694</v>
      </c>
      <c r="K451" s="303" t="s">
        <v>5695</v>
      </c>
      <c r="L451" s="301">
        <v>0.002685185185185185</v>
      </c>
      <c r="M451" s="383" t="s">
        <v>5696</v>
      </c>
      <c r="N451" s="338" t="s">
        <v>2416</v>
      </c>
      <c r="O451" s="151" t="s">
        <v>77</v>
      </c>
      <c r="P451" s="151" t="s">
        <v>78</v>
      </c>
      <c r="Q451" s="151" t="s">
        <v>79</v>
      </c>
      <c r="R451" s="151"/>
      <c r="S451" s="151" t="s">
        <v>79</v>
      </c>
      <c r="T451" s="151"/>
      <c r="U451" s="151" t="s">
        <v>5635</v>
      </c>
    </row>
    <row r="452">
      <c r="A452" s="278">
        <v>451.0</v>
      </c>
      <c r="B452" s="278" t="s">
        <v>5672</v>
      </c>
      <c r="C452" s="278" t="s">
        <v>5673</v>
      </c>
      <c r="D452" s="278" t="s">
        <v>5697</v>
      </c>
      <c r="E452" s="278" t="s">
        <v>5675</v>
      </c>
      <c r="F452" s="278" t="s">
        <v>5676</v>
      </c>
      <c r="G452" s="279" t="s">
        <v>5698</v>
      </c>
      <c r="H452" s="271" t="s">
        <v>5699</v>
      </c>
      <c r="I452" s="272" t="s">
        <v>5700</v>
      </c>
      <c r="J452" s="278" t="s">
        <v>5701</v>
      </c>
      <c r="K452" s="303" t="s">
        <v>5702</v>
      </c>
      <c r="L452" s="301">
        <v>0.004641203703703704</v>
      </c>
      <c r="M452" s="383" t="s">
        <v>5703</v>
      </c>
      <c r="N452" s="338" t="s">
        <v>2416</v>
      </c>
      <c r="O452" s="151" t="s">
        <v>77</v>
      </c>
      <c r="P452" s="151" t="s">
        <v>78</v>
      </c>
      <c r="Q452" s="151" t="s">
        <v>79</v>
      </c>
      <c r="R452" s="151"/>
      <c r="S452" s="151" t="s">
        <v>79</v>
      </c>
      <c r="T452" s="151"/>
      <c r="U452" s="151"/>
    </row>
    <row r="453">
      <c r="A453" s="287">
        <v>452.0</v>
      </c>
      <c r="B453" s="287" t="s">
        <v>5672</v>
      </c>
      <c r="C453" s="287" t="s">
        <v>5673</v>
      </c>
      <c r="D453" s="287" t="s">
        <v>5704</v>
      </c>
      <c r="E453" s="287" t="s">
        <v>5675</v>
      </c>
      <c r="F453" s="287" t="s">
        <v>5676</v>
      </c>
      <c r="G453" s="288" t="s">
        <v>5705</v>
      </c>
      <c r="H453" s="308" t="s">
        <v>5706</v>
      </c>
      <c r="I453" s="272" t="s">
        <v>5707</v>
      </c>
      <c r="J453" s="287" t="s">
        <v>5708</v>
      </c>
      <c r="K453" s="305" t="s">
        <v>5709</v>
      </c>
      <c r="L453" s="306">
        <v>0.003449074074074074</v>
      </c>
      <c r="M453" s="384" t="s">
        <v>5162</v>
      </c>
      <c r="N453" s="350" t="s">
        <v>2416</v>
      </c>
      <c r="O453" s="151" t="s">
        <v>77</v>
      </c>
      <c r="P453" s="151" t="s">
        <v>78</v>
      </c>
      <c r="Q453" s="151" t="s">
        <v>79</v>
      </c>
      <c r="R453" s="151"/>
      <c r="S453" s="151" t="s">
        <v>79</v>
      </c>
      <c r="T453" s="151"/>
      <c r="U453" s="151"/>
    </row>
    <row r="454">
      <c r="A454" s="269">
        <v>453.0</v>
      </c>
      <c r="B454" s="269" t="s">
        <v>5710</v>
      </c>
      <c r="C454" s="269" t="s">
        <v>5673</v>
      </c>
      <c r="D454" s="269" t="s">
        <v>5710</v>
      </c>
      <c r="E454" s="269" t="s">
        <v>5711</v>
      </c>
      <c r="F454" s="269" t="s">
        <v>5676</v>
      </c>
      <c r="G454" s="270" t="s">
        <v>5711</v>
      </c>
      <c r="H454" s="280" t="s">
        <v>5712</v>
      </c>
      <c r="I454" s="272" t="s">
        <v>5713</v>
      </c>
      <c r="J454" s="269" t="s">
        <v>5714</v>
      </c>
      <c r="K454" s="307" t="s">
        <v>5715</v>
      </c>
      <c r="L454" s="301">
        <v>0.0069097222222222225</v>
      </c>
      <c r="M454" s="381" t="s">
        <v>5716</v>
      </c>
      <c r="N454" s="382" t="s">
        <v>2416</v>
      </c>
      <c r="O454" s="151" t="s">
        <v>77</v>
      </c>
      <c r="P454" s="154" t="s">
        <v>78</v>
      </c>
      <c r="Q454" s="151" t="s">
        <v>79</v>
      </c>
      <c r="R454" s="154"/>
      <c r="S454" s="151" t="s">
        <v>79</v>
      </c>
      <c r="T454" s="154"/>
      <c r="U454" s="154"/>
    </row>
    <row r="455">
      <c r="A455" s="287">
        <v>454.0</v>
      </c>
      <c r="B455" s="287" t="s">
        <v>5710</v>
      </c>
      <c r="C455" s="287" t="s">
        <v>5673</v>
      </c>
      <c r="D455" s="287" t="s">
        <v>5717</v>
      </c>
      <c r="E455" s="287" t="s">
        <v>5711</v>
      </c>
      <c r="F455" s="287" t="s">
        <v>5676</v>
      </c>
      <c r="G455" s="288" t="s">
        <v>5718</v>
      </c>
      <c r="H455" s="308" t="s">
        <v>5719</v>
      </c>
      <c r="I455" s="272" t="s">
        <v>5720</v>
      </c>
      <c r="J455" s="287" t="s">
        <v>5721</v>
      </c>
      <c r="K455" s="305" t="s">
        <v>5722</v>
      </c>
      <c r="L455" s="306">
        <v>0.0032175925925925926</v>
      </c>
      <c r="M455" s="384" t="s">
        <v>5723</v>
      </c>
      <c r="N455" s="350" t="s">
        <v>2416</v>
      </c>
      <c r="O455" s="151" t="s">
        <v>77</v>
      </c>
      <c r="P455" s="151" t="s">
        <v>78</v>
      </c>
      <c r="Q455" s="151" t="s">
        <v>79</v>
      </c>
      <c r="R455" s="151"/>
      <c r="S455" s="151" t="s">
        <v>79</v>
      </c>
      <c r="T455" s="151"/>
      <c r="U455" s="151" t="s">
        <v>5635</v>
      </c>
    </row>
    <row r="456">
      <c r="A456" s="319">
        <v>455.0</v>
      </c>
      <c r="B456" s="319" t="s">
        <v>5724</v>
      </c>
      <c r="C456" s="319" t="s">
        <v>5673</v>
      </c>
      <c r="D456" s="319" t="s">
        <v>5725</v>
      </c>
      <c r="E456" s="319" t="s">
        <v>5726</v>
      </c>
      <c r="F456" s="319" t="s">
        <v>5676</v>
      </c>
      <c r="G456" s="409" t="s">
        <v>5727</v>
      </c>
      <c r="H456" s="410" t="s">
        <v>5728</v>
      </c>
      <c r="I456" s="272" t="s">
        <v>5729</v>
      </c>
      <c r="J456" s="319" t="s">
        <v>5730</v>
      </c>
      <c r="K456" s="411" t="s">
        <v>5731</v>
      </c>
      <c r="L456" s="412">
        <v>0.002800925925925926</v>
      </c>
      <c r="M456" s="413" t="s">
        <v>5732</v>
      </c>
      <c r="N456" s="389" t="s">
        <v>2416</v>
      </c>
      <c r="O456" s="151" t="s">
        <v>77</v>
      </c>
      <c r="P456" s="151" t="s">
        <v>78</v>
      </c>
      <c r="Q456" s="151" t="s">
        <v>79</v>
      </c>
      <c r="R456" s="151"/>
      <c r="S456" s="151" t="s">
        <v>79</v>
      </c>
      <c r="T456" s="151"/>
      <c r="U456" s="151" t="s">
        <v>5635</v>
      </c>
    </row>
    <row r="457">
      <c r="A457" s="269">
        <v>456.0</v>
      </c>
      <c r="B457" s="269" t="s">
        <v>5733</v>
      </c>
      <c r="C457" s="269" t="s">
        <v>5673</v>
      </c>
      <c r="D457" s="269" t="s">
        <v>5734</v>
      </c>
      <c r="E457" s="269" t="s">
        <v>5735</v>
      </c>
      <c r="F457" s="269" t="s">
        <v>5676</v>
      </c>
      <c r="G457" s="322" t="s">
        <v>5736</v>
      </c>
      <c r="H457" s="280" t="s">
        <v>5737</v>
      </c>
      <c r="I457" s="272" t="s">
        <v>5738</v>
      </c>
      <c r="J457" s="269" t="s">
        <v>5739</v>
      </c>
      <c r="K457" s="297" t="s">
        <v>5740</v>
      </c>
      <c r="L457" s="275">
        <v>0.004988425925925926</v>
      </c>
      <c r="M457" s="401" t="s">
        <v>5741</v>
      </c>
      <c r="N457" s="277" t="s">
        <v>2416</v>
      </c>
      <c r="O457" s="151" t="s">
        <v>77</v>
      </c>
      <c r="P457" s="151" t="s">
        <v>78</v>
      </c>
      <c r="Q457" s="151" t="s">
        <v>79</v>
      </c>
      <c r="R457" s="151"/>
      <c r="S457" s="151" t="s">
        <v>79</v>
      </c>
      <c r="T457" s="151"/>
      <c r="U457" s="151"/>
    </row>
    <row r="458">
      <c r="A458" s="278">
        <v>457.0</v>
      </c>
      <c r="B458" s="278" t="s">
        <v>5733</v>
      </c>
      <c r="C458" s="278" t="s">
        <v>5673</v>
      </c>
      <c r="D458" s="278" t="s">
        <v>5742</v>
      </c>
      <c r="E458" s="278" t="s">
        <v>5735</v>
      </c>
      <c r="F458" s="278" t="s">
        <v>5676</v>
      </c>
      <c r="G458" s="323" t="s">
        <v>5743</v>
      </c>
      <c r="H458" s="271" t="s">
        <v>5744</v>
      </c>
      <c r="I458" s="272" t="s">
        <v>5745</v>
      </c>
      <c r="J458" s="278" t="s">
        <v>5746</v>
      </c>
      <c r="K458" s="296" t="s">
        <v>5747</v>
      </c>
      <c r="L458" s="275">
        <v>0.004409722222222222</v>
      </c>
      <c r="M458" s="402" t="s">
        <v>5748</v>
      </c>
      <c r="N458" s="284" t="s">
        <v>2416</v>
      </c>
      <c r="O458" s="151" t="s">
        <v>77</v>
      </c>
      <c r="P458" s="151" t="s">
        <v>78</v>
      </c>
      <c r="Q458" s="151" t="s">
        <v>79</v>
      </c>
      <c r="R458" s="151"/>
      <c r="S458" s="151" t="s">
        <v>79</v>
      </c>
      <c r="T458" s="151"/>
      <c r="U458" s="151" t="s">
        <v>5635</v>
      </c>
    </row>
    <row r="459">
      <c r="A459" s="287">
        <v>458.0</v>
      </c>
      <c r="B459" s="287" t="s">
        <v>5733</v>
      </c>
      <c r="C459" s="287" t="s">
        <v>5673</v>
      </c>
      <c r="D459" s="287" t="s">
        <v>5749</v>
      </c>
      <c r="E459" s="287" t="s">
        <v>5735</v>
      </c>
      <c r="F459" s="287" t="s">
        <v>5676</v>
      </c>
      <c r="G459" s="324" t="s">
        <v>5750</v>
      </c>
      <c r="H459" s="308" t="s">
        <v>5751</v>
      </c>
      <c r="I459" s="272" t="s">
        <v>5752</v>
      </c>
      <c r="J459" s="287" t="s">
        <v>5753</v>
      </c>
      <c r="K459" s="332" t="s">
        <v>5754</v>
      </c>
      <c r="L459" s="333">
        <v>0.004780092592592593</v>
      </c>
      <c r="M459" s="404" t="s">
        <v>5755</v>
      </c>
      <c r="N459" s="293" t="s">
        <v>2416</v>
      </c>
      <c r="O459" s="151" t="s">
        <v>77</v>
      </c>
      <c r="P459" s="151" t="s">
        <v>78</v>
      </c>
      <c r="Q459" s="151" t="s">
        <v>79</v>
      </c>
      <c r="R459" s="151"/>
      <c r="S459" s="151" t="s">
        <v>79</v>
      </c>
      <c r="T459" s="151"/>
      <c r="U459" s="154" t="s">
        <v>5635</v>
      </c>
    </row>
    <row r="460">
      <c r="A460" s="269">
        <v>459.0</v>
      </c>
      <c r="B460" s="269" t="s">
        <v>5756</v>
      </c>
      <c r="C460" s="269" t="s">
        <v>5673</v>
      </c>
      <c r="D460" s="269" t="s">
        <v>5756</v>
      </c>
      <c r="E460" s="269" t="s">
        <v>5757</v>
      </c>
      <c r="F460" s="269" t="s">
        <v>5676</v>
      </c>
      <c r="G460" s="270" t="s">
        <v>5757</v>
      </c>
      <c r="H460" s="280" t="s">
        <v>5758</v>
      </c>
      <c r="I460" s="272" t="s">
        <v>5759</v>
      </c>
      <c r="J460" s="269" t="s">
        <v>5760</v>
      </c>
      <c r="K460" s="297" t="s">
        <v>5761</v>
      </c>
      <c r="L460" s="275">
        <v>0.0028472222222222223</v>
      </c>
      <c r="M460" s="381" t="s">
        <v>5762</v>
      </c>
      <c r="N460" s="382" t="s">
        <v>2416</v>
      </c>
      <c r="O460" s="151" t="s">
        <v>77</v>
      </c>
      <c r="P460" s="151" t="s">
        <v>78</v>
      </c>
      <c r="Q460" s="151" t="s">
        <v>79</v>
      </c>
      <c r="R460" s="151"/>
      <c r="S460" s="151" t="s">
        <v>79</v>
      </c>
      <c r="T460" s="151"/>
      <c r="U460" s="151"/>
    </row>
    <row r="461">
      <c r="A461" s="278">
        <v>460.0</v>
      </c>
      <c r="B461" s="278" t="s">
        <v>5756</v>
      </c>
      <c r="C461" s="278" t="s">
        <v>5673</v>
      </c>
      <c r="D461" s="278" t="s">
        <v>5763</v>
      </c>
      <c r="E461" s="278" t="s">
        <v>5757</v>
      </c>
      <c r="F461" s="278" t="s">
        <v>5676</v>
      </c>
      <c r="G461" s="279" t="s">
        <v>5764</v>
      </c>
      <c r="H461" s="271" t="s">
        <v>5765</v>
      </c>
      <c r="I461" s="272" t="s">
        <v>5766</v>
      </c>
      <c r="J461" s="278" t="s">
        <v>5767</v>
      </c>
      <c r="K461" s="296" t="s">
        <v>5768</v>
      </c>
      <c r="L461" s="275">
        <v>0.003912037037037037</v>
      </c>
      <c r="M461" s="383" t="s">
        <v>5769</v>
      </c>
      <c r="N461" s="338" t="s">
        <v>2416</v>
      </c>
      <c r="O461" s="151" t="s">
        <v>77</v>
      </c>
      <c r="P461" s="151" t="s">
        <v>78</v>
      </c>
      <c r="Q461" s="151" t="s">
        <v>79</v>
      </c>
      <c r="R461" s="151"/>
      <c r="S461" s="151" t="s">
        <v>79</v>
      </c>
      <c r="T461" s="151"/>
      <c r="U461" s="151"/>
    </row>
    <row r="462">
      <c r="A462" s="278">
        <v>461.0</v>
      </c>
      <c r="B462" s="278" t="s">
        <v>5756</v>
      </c>
      <c r="C462" s="278" t="s">
        <v>5673</v>
      </c>
      <c r="D462" s="278" t="s">
        <v>5770</v>
      </c>
      <c r="E462" s="278" t="s">
        <v>5757</v>
      </c>
      <c r="F462" s="278" t="s">
        <v>5676</v>
      </c>
      <c r="G462" s="279" t="s">
        <v>5771</v>
      </c>
      <c r="H462" s="271" t="s">
        <v>5772</v>
      </c>
      <c r="I462" s="272" t="s">
        <v>5773</v>
      </c>
      <c r="J462" s="278" t="s">
        <v>5774</v>
      </c>
      <c r="K462" s="296" t="s">
        <v>5775</v>
      </c>
      <c r="L462" s="275">
        <v>0.0019675925925925924</v>
      </c>
      <c r="M462" s="383" t="s">
        <v>5776</v>
      </c>
      <c r="N462" s="338" t="s">
        <v>2416</v>
      </c>
      <c r="O462" s="151" t="s">
        <v>77</v>
      </c>
      <c r="P462" s="151" t="s">
        <v>78</v>
      </c>
      <c r="Q462" s="151" t="s">
        <v>79</v>
      </c>
      <c r="R462" s="151"/>
      <c r="S462" s="151" t="s">
        <v>79</v>
      </c>
      <c r="T462" s="151"/>
      <c r="U462" s="151"/>
    </row>
    <row r="463">
      <c r="A463" s="287">
        <v>462.0</v>
      </c>
      <c r="B463" s="287" t="s">
        <v>5756</v>
      </c>
      <c r="C463" s="287" t="s">
        <v>5673</v>
      </c>
      <c r="D463" s="287" t="s">
        <v>5777</v>
      </c>
      <c r="E463" s="287" t="s">
        <v>5757</v>
      </c>
      <c r="F463" s="287" t="s">
        <v>5676</v>
      </c>
      <c r="G463" s="288" t="s">
        <v>5778</v>
      </c>
      <c r="H463" s="308" t="s">
        <v>5779</v>
      </c>
      <c r="I463" s="272" t="s">
        <v>5780</v>
      </c>
      <c r="J463" s="287" t="s">
        <v>5781</v>
      </c>
      <c r="K463" s="332" t="s">
        <v>5782</v>
      </c>
      <c r="L463" s="333">
        <v>0.005763888888888889</v>
      </c>
      <c r="M463" s="384" t="s">
        <v>5783</v>
      </c>
      <c r="N463" s="350" t="s">
        <v>2416</v>
      </c>
      <c r="O463" s="151" t="s">
        <v>77</v>
      </c>
      <c r="P463" s="151" t="s">
        <v>78</v>
      </c>
      <c r="Q463" s="151" t="s">
        <v>79</v>
      </c>
      <c r="R463" s="151"/>
      <c r="S463" s="151" t="s">
        <v>79</v>
      </c>
      <c r="T463" s="151"/>
      <c r="U463" s="151"/>
    </row>
    <row r="464">
      <c r="A464" s="269">
        <v>463.0</v>
      </c>
      <c r="B464" s="269" t="s">
        <v>5784</v>
      </c>
      <c r="C464" s="269" t="s">
        <v>5785</v>
      </c>
      <c r="D464" s="269" t="s">
        <v>5786</v>
      </c>
      <c r="E464" s="269" t="s">
        <v>5787</v>
      </c>
      <c r="F464" s="269" t="s">
        <v>5788</v>
      </c>
      <c r="G464" s="270" t="s">
        <v>5789</v>
      </c>
      <c r="H464" s="315" t="s">
        <v>5790</v>
      </c>
      <c r="I464" s="272" t="s">
        <v>5791</v>
      </c>
      <c r="J464" s="328" t="s">
        <v>5792</v>
      </c>
      <c r="K464" s="365" t="s">
        <v>5793</v>
      </c>
      <c r="L464" s="366">
        <v>0.0038773148148148148</v>
      </c>
      <c r="M464" s="401" t="s">
        <v>5794</v>
      </c>
      <c r="N464" s="277" t="s">
        <v>2416</v>
      </c>
      <c r="O464" s="151" t="s">
        <v>77</v>
      </c>
      <c r="P464" s="151" t="s">
        <v>78</v>
      </c>
      <c r="Q464" s="151" t="s">
        <v>79</v>
      </c>
      <c r="R464" s="151"/>
      <c r="S464" s="151" t="s">
        <v>79</v>
      </c>
      <c r="T464" s="151"/>
      <c r="U464" s="151"/>
    </row>
    <row r="465">
      <c r="A465" s="278">
        <v>464.0</v>
      </c>
      <c r="B465" s="278" t="s">
        <v>5784</v>
      </c>
      <c r="C465" s="278" t="s">
        <v>5785</v>
      </c>
      <c r="D465" s="278" t="s">
        <v>5795</v>
      </c>
      <c r="E465" s="278" t="s">
        <v>5787</v>
      </c>
      <c r="F465" s="278" t="s">
        <v>5788</v>
      </c>
      <c r="G465" s="279" t="s">
        <v>5796</v>
      </c>
      <c r="H465" s="271" t="s">
        <v>5797</v>
      </c>
      <c r="I465" s="272" t="s">
        <v>5798</v>
      </c>
      <c r="J465" s="344" t="s">
        <v>5799</v>
      </c>
      <c r="K465" s="367" t="s">
        <v>5800</v>
      </c>
      <c r="L465" s="366">
        <v>0.0035300925925925925</v>
      </c>
      <c r="M465" s="402" t="s">
        <v>5801</v>
      </c>
      <c r="N465" s="284" t="s">
        <v>2416</v>
      </c>
      <c r="O465" s="151" t="s">
        <v>77</v>
      </c>
      <c r="P465" s="151" t="s">
        <v>78</v>
      </c>
      <c r="Q465" s="151" t="s">
        <v>79</v>
      </c>
      <c r="R465" s="151"/>
      <c r="S465" s="151" t="s">
        <v>79</v>
      </c>
      <c r="T465" s="151"/>
      <c r="U465" s="151"/>
    </row>
    <row r="466">
      <c r="A466" s="278">
        <v>465.0</v>
      </c>
      <c r="B466" s="278" t="s">
        <v>5784</v>
      </c>
      <c r="C466" s="278" t="s">
        <v>5785</v>
      </c>
      <c r="D466" s="278" t="s">
        <v>5802</v>
      </c>
      <c r="E466" s="278" t="s">
        <v>5787</v>
      </c>
      <c r="F466" s="278" t="s">
        <v>5788</v>
      </c>
      <c r="G466" s="279" t="s">
        <v>5803</v>
      </c>
      <c r="H466" s="271" t="s">
        <v>5804</v>
      </c>
      <c r="I466" s="272" t="s">
        <v>5805</v>
      </c>
      <c r="J466" s="344" t="s">
        <v>5806</v>
      </c>
      <c r="K466" s="367" t="s">
        <v>5807</v>
      </c>
      <c r="L466" s="366">
        <v>0.001851851851851852</v>
      </c>
      <c r="M466" s="402" t="s">
        <v>5808</v>
      </c>
      <c r="N466" s="284" t="s">
        <v>2416</v>
      </c>
      <c r="O466" s="151" t="s">
        <v>77</v>
      </c>
      <c r="P466" s="151" t="s">
        <v>78</v>
      </c>
      <c r="Q466" s="151" t="s">
        <v>79</v>
      </c>
      <c r="R466" s="151"/>
      <c r="S466" s="151" t="s">
        <v>79</v>
      </c>
      <c r="T466" s="151"/>
      <c r="U466" s="151"/>
    </row>
    <row r="467">
      <c r="A467" s="278">
        <v>466.0</v>
      </c>
      <c r="B467" s="278" t="s">
        <v>5784</v>
      </c>
      <c r="C467" s="278" t="s">
        <v>5785</v>
      </c>
      <c r="D467" s="278" t="s">
        <v>5809</v>
      </c>
      <c r="E467" s="278" t="s">
        <v>5787</v>
      </c>
      <c r="F467" s="278" t="s">
        <v>5788</v>
      </c>
      <c r="G467" s="279" t="s">
        <v>5810</v>
      </c>
      <c r="H467" s="271" t="s">
        <v>5811</v>
      </c>
      <c r="I467" s="272" t="s">
        <v>5812</v>
      </c>
      <c r="J467" s="344" t="s">
        <v>5813</v>
      </c>
      <c r="K467" s="367" t="s">
        <v>5814</v>
      </c>
      <c r="L467" s="366">
        <v>0.00443287037037037</v>
      </c>
      <c r="M467" s="402" t="s">
        <v>5815</v>
      </c>
      <c r="N467" s="284" t="s">
        <v>2416</v>
      </c>
      <c r="O467" s="151" t="s">
        <v>77</v>
      </c>
      <c r="P467" s="151" t="s">
        <v>78</v>
      </c>
      <c r="Q467" s="151" t="s">
        <v>79</v>
      </c>
      <c r="R467" s="151"/>
      <c r="S467" s="151" t="s">
        <v>79</v>
      </c>
      <c r="T467" s="151"/>
      <c r="U467" s="151"/>
    </row>
    <row r="468">
      <c r="A468" s="278">
        <v>467.0</v>
      </c>
      <c r="B468" s="278" t="s">
        <v>5784</v>
      </c>
      <c r="C468" s="278" t="s">
        <v>5785</v>
      </c>
      <c r="D468" s="278" t="s">
        <v>5816</v>
      </c>
      <c r="E468" s="278" t="s">
        <v>5787</v>
      </c>
      <c r="F468" s="278" t="s">
        <v>5788</v>
      </c>
      <c r="G468" s="279" t="s">
        <v>5817</v>
      </c>
      <c r="H468" s="271" t="s">
        <v>5818</v>
      </c>
      <c r="I468" s="272" t="s">
        <v>5819</v>
      </c>
      <c r="J468" s="344" t="s">
        <v>5820</v>
      </c>
      <c r="K468" s="367" t="s">
        <v>5821</v>
      </c>
      <c r="L468" s="366">
        <v>0.006006944444444444</v>
      </c>
      <c r="M468" s="402" t="s">
        <v>5822</v>
      </c>
      <c r="N468" s="284" t="s">
        <v>2416</v>
      </c>
      <c r="O468" s="151" t="s">
        <v>77</v>
      </c>
      <c r="P468" s="151" t="s">
        <v>78</v>
      </c>
      <c r="Q468" s="151" t="s">
        <v>79</v>
      </c>
      <c r="R468" s="151"/>
      <c r="S468" s="151" t="s">
        <v>79</v>
      </c>
      <c r="T468" s="151"/>
      <c r="U468" s="151"/>
    </row>
    <row r="469">
      <c r="A469" s="278">
        <v>468.0</v>
      </c>
      <c r="B469" s="278" t="s">
        <v>5784</v>
      </c>
      <c r="C469" s="278" t="s">
        <v>5785</v>
      </c>
      <c r="D469" s="278" t="s">
        <v>5823</v>
      </c>
      <c r="E469" s="278" t="s">
        <v>5787</v>
      </c>
      <c r="F469" s="278" t="s">
        <v>5788</v>
      </c>
      <c r="G469" s="279" t="s">
        <v>5824</v>
      </c>
      <c r="H469" s="271" t="s">
        <v>5825</v>
      </c>
      <c r="I469" s="272" t="s">
        <v>5826</v>
      </c>
      <c r="J469" s="344" t="s">
        <v>5827</v>
      </c>
      <c r="K469" s="367" t="s">
        <v>5828</v>
      </c>
      <c r="L469" s="366">
        <v>0.0038425925925925928</v>
      </c>
      <c r="M469" s="402" t="s">
        <v>5829</v>
      </c>
      <c r="N469" s="284" t="s">
        <v>2416</v>
      </c>
      <c r="O469" s="151" t="s">
        <v>77</v>
      </c>
      <c r="P469" s="151" t="s">
        <v>78</v>
      </c>
      <c r="Q469" s="151" t="s">
        <v>79</v>
      </c>
      <c r="R469" s="151"/>
      <c r="S469" s="151" t="s">
        <v>79</v>
      </c>
      <c r="T469" s="151"/>
      <c r="U469" s="151"/>
    </row>
    <row r="470">
      <c r="A470" s="278">
        <v>469.0</v>
      </c>
      <c r="B470" s="278" t="s">
        <v>5784</v>
      </c>
      <c r="C470" s="278" t="s">
        <v>5785</v>
      </c>
      <c r="D470" s="278" t="s">
        <v>5830</v>
      </c>
      <c r="E470" s="278" t="s">
        <v>5787</v>
      </c>
      <c r="F470" s="278" t="s">
        <v>5788</v>
      </c>
      <c r="G470" s="279" t="s">
        <v>5831</v>
      </c>
      <c r="H470" s="271" t="s">
        <v>5832</v>
      </c>
      <c r="I470" s="272" t="s">
        <v>5833</v>
      </c>
      <c r="J470" s="344" t="s">
        <v>5834</v>
      </c>
      <c r="K470" s="367" t="s">
        <v>5835</v>
      </c>
      <c r="L470" s="366">
        <v>0.0025925925925925925</v>
      </c>
      <c r="M470" s="402" t="s">
        <v>5836</v>
      </c>
      <c r="N470" s="284" t="s">
        <v>2416</v>
      </c>
      <c r="O470" s="151" t="s">
        <v>77</v>
      </c>
      <c r="P470" s="151" t="s">
        <v>78</v>
      </c>
      <c r="Q470" s="151" t="s">
        <v>79</v>
      </c>
      <c r="R470" s="151"/>
      <c r="S470" s="151" t="s">
        <v>79</v>
      </c>
      <c r="T470" s="151"/>
      <c r="U470" s="154" t="s">
        <v>5635</v>
      </c>
    </row>
    <row r="471">
      <c r="A471" s="278">
        <v>470.0</v>
      </c>
      <c r="B471" s="278" t="s">
        <v>5784</v>
      </c>
      <c r="C471" s="278" t="s">
        <v>5785</v>
      </c>
      <c r="D471" s="278" t="s">
        <v>5837</v>
      </c>
      <c r="E471" s="278" t="s">
        <v>5787</v>
      </c>
      <c r="F471" s="278" t="s">
        <v>5788</v>
      </c>
      <c r="G471" s="279" t="s">
        <v>5838</v>
      </c>
      <c r="H471" s="271" t="s">
        <v>5839</v>
      </c>
      <c r="I471" s="272" t="s">
        <v>5840</v>
      </c>
      <c r="J471" s="344" t="s">
        <v>5841</v>
      </c>
      <c r="K471" s="367" t="s">
        <v>5842</v>
      </c>
      <c r="L471" s="366">
        <v>0.002800925925925926</v>
      </c>
      <c r="M471" s="402" t="s">
        <v>5843</v>
      </c>
      <c r="N471" s="284" t="s">
        <v>2416</v>
      </c>
      <c r="O471" s="151" t="s">
        <v>77</v>
      </c>
      <c r="P471" s="151" t="s">
        <v>78</v>
      </c>
      <c r="Q471" s="151" t="s">
        <v>79</v>
      </c>
      <c r="R471" s="151"/>
      <c r="S471" s="151" t="s">
        <v>79</v>
      </c>
      <c r="T471" s="151"/>
      <c r="U471" s="151"/>
    </row>
    <row r="472">
      <c r="A472" s="278">
        <v>471.0</v>
      </c>
      <c r="B472" s="278" t="s">
        <v>5784</v>
      </c>
      <c r="C472" s="278" t="s">
        <v>5785</v>
      </c>
      <c r="D472" s="278" t="s">
        <v>5844</v>
      </c>
      <c r="E472" s="278" t="s">
        <v>5787</v>
      </c>
      <c r="F472" s="278" t="s">
        <v>5788</v>
      </c>
      <c r="G472" s="279" t="s">
        <v>5845</v>
      </c>
      <c r="H472" s="271" t="s">
        <v>5846</v>
      </c>
      <c r="I472" s="272" t="s">
        <v>5847</v>
      </c>
      <c r="J472" s="344" t="s">
        <v>5848</v>
      </c>
      <c r="K472" s="367" t="str">
        <f t="shared" ref="K472:K521" si="5">CONCATENATE("https://www.youtube.com/watch?v=",J472)</f>
        <v>https://www.youtube.com/watch?v=xSjd1icsSmA</v>
      </c>
      <c r="L472" s="366">
        <v>0.0029745370370370373</v>
      </c>
      <c r="M472" s="402" t="s">
        <v>5849</v>
      </c>
      <c r="N472" s="284" t="s">
        <v>2416</v>
      </c>
      <c r="O472" s="151" t="s">
        <v>77</v>
      </c>
      <c r="P472" s="151" t="s">
        <v>78</v>
      </c>
      <c r="Q472" s="151" t="s">
        <v>79</v>
      </c>
      <c r="R472" s="151"/>
      <c r="S472" s="151" t="s">
        <v>79</v>
      </c>
      <c r="T472" s="151"/>
      <c r="U472" s="151"/>
    </row>
    <row r="473">
      <c r="A473" s="287">
        <v>472.0</v>
      </c>
      <c r="B473" s="287" t="s">
        <v>5784</v>
      </c>
      <c r="C473" s="287" t="s">
        <v>5785</v>
      </c>
      <c r="D473" s="287" t="s">
        <v>5850</v>
      </c>
      <c r="E473" s="287" t="s">
        <v>5787</v>
      </c>
      <c r="F473" s="287" t="s">
        <v>5788</v>
      </c>
      <c r="G473" s="288" t="s">
        <v>5851</v>
      </c>
      <c r="H473" s="308" t="s">
        <v>5852</v>
      </c>
      <c r="I473" s="272" t="s">
        <v>5853</v>
      </c>
      <c r="J473" s="345" t="s">
        <v>5854</v>
      </c>
      <c r="K473" s="369" t="str">
        <f t="shared" si="5"/>
        <v>https://www.youtube.com/watch?v=aND15Ns4-5c</v>
      </c>
      <c r="L473" s="370">
        <v>0.0026967592592592594</v>
      </c>
      <c r="M473" s="404" t="s">
        <v>5855</v>
      </c>
      <c r="N473" s="293" t="s">
        <v>2416</v>
      </c>
      <c r="O473" s="151" t="s">
        <v>77</v>
      </c>
      <c r="P473" s="151" t="s">
        <v>78</v>
      </c>
      <c r="Q473" s="151" t="s">
        <v>79</v>
      </c>
      <c r="R473" s="151"/>
      <c r="S473" s="151" t="s">
        <v>79</v>
      </c>
      <c r="T473" s="151"/>
      <c r="U473" s="151"/>
    </row>
    <row r="474">
      <c r="A474" s="269">
        <v>473.0</v>
      </c>
      <c r="B474" s="269" t="s">
        <v>5856</v>
      </c>
      <c r="C474" s="269" t="s">
        <v>5857</v>
      </c>
      <c r="D474" s="269" t="s">
        <v>5858</v>
      </c>
      <c r="E474" s="269" t="s">
        <v>5859</v>
      </c>
      <c r="F474" s="269" t="s">
        <v>5860</v>
      </c>
      <c r="G474" s="270" t="s">
        <v>5861</v>
      </c>
      <c r="H474" s="271" t="s">
        <v>5862</v>
      </c>
      <c r="I474" s="272" t="s">
        <v>5863</v>
      </c>
      <c r="J474" s="414" t="s">
        <v>5864</v>
      </c>
      <c r="K474" s="365" t="str">
        <f t="shared" si="5"/>
        <v>https://www.youtube.com/watch?v=dpsl68G16eo</v>
      </c>
      <c r="L474" s="400">
        <v>0.003703703703703704</v>
      </c>
      <c r="M474" s="401" t="s">
        <v>5865</v>
      </c>
      <c r="N474" s="277" t="s">
        <v>2416</v>
      </c>
      <c r="O474" s="151" t="s">
        <v>77</v>
      </c>
      <c r="P474" s="151" t="s">
        <v>78</v>
      </c>
      <c r="Q474" s="151" t="s">
        <v>79</v>
      </c>
      <c r="R474" s="151"/>
      <c r="S474" s="151" t="s">
        <v>79</v>
      </c>
      <c r="T474" s="151"/>
      <c r="U474" s="151"/>
    </row>
    <row r="475">
      <c r="A475" s="278">
        <v>474.0</v>
      </c>
      <c r="B475" s="278" t="s">
        <v>5856</v>
      </c>
      <c r="C475" s="278" t="s">
        <v>5857</v>
      </c>
      <c r="D475" s="278" t="s">
        <v>5866</v>
      </c>
      <c r="E475" s="278" t="s">
        <v>5859</v>
      </c>
      <c r="F475" s="278" t="s">
        <v>5860</v>
      </c>
      <c r="G475" s="279" t="s">
        <v>5867</v>
      </c>
      <c r="H475" s="271" t="s">
        <v>5868</v>
      </c>
      <c r="I475" s="272" t="s">
        <v>5869</v>
      </c>
      <c r="J475" s="414" t="s">
        <v>5870</v>
      </c>
      <c r="K475" s="367" t="str">
        <f t="shared" si="5"/>
        <v>https://www.youtube.com/watch?v=38TyL1Wk1eE</v>
      </c>
      <c r="L475" s="400">
        <v>0.002939814814814815</v>
      </c>
      <c r="M475" s="402" t="s">
        <v>5871</v>
      </c>
      <c r="N475" s="284" t="s">
        <v>2416</v>
      </c>
      <c r="O475" s="151" t="s">
        <v>77</v>
      </c>
      <c r="P475" s="151" t="s">
        <v>78</v>
      </c>
      <c r="Q475" s="151" t="s">
        <v>79</v>
      </c>
      <c r="R475" s="151"/>
      <c r="S475" s="151" t="s">
        <v>79</v>
      </c>
      <c r="T475" s="151"/>
      <c r="U475" s="151"/>
    </row>
    <row r="476">
      <c r="A476" s="278">
        <v>475.0</v>
      </c>
      <c r="B476" s="278" t="s">
        <v>5856</v>
      </c>
      <c r="C476" s="278" t="s">
        <v>5857</v>
      </c>
      <c r="D476" s="278" t="s">
        <v>5872</v>
      </c>
      <c r="E476" s="278" t="s">
        <v>5859</v>
      </c>
      <c r="F476" s="278" t="s">
        <v>5860</v>
      </c>
      <c r="G476" s="279" t="s">
        <v>5873</v>
      </c>
      <c r="H476" s="271" t="s">
        <v>5874</v>
      </c>
      <c r="I476" s="272" t="s">
        <v>5875</v>
      </c>
      <c r="J476" s="414" t="s">
        <v>5876</v>
      </c>
      <c r="K476" s="367" t="str">
        <f t="shared" si="5"/>
        <v>https://www.youtube.com/watch?v=R2Aq9xACoiA</v>
      </c>
      <c r="L476" s="400">
        <v>0.005810185185185186</v>
      </c>
      <c r="M476" s="402" t="s">
        <v>5877</v>
      </c>
      <c r="N476" s="284" t="s">
        <v>2416</v>
      </c>
      <c r="O476" s="151" t="s">
        <v>77</v>
      </c>
      <c r="P476" s="151" t="s">
        <v>78</v>
      </c>
      <c r="Q476" s="151" t="s">
        <v>79</v>
      </c>
      <c r="R476" s="151"/>
      <c r="S476" s="151" t="s">
        <v>79</v>
      </c>
      <c r="T476" s="151"/>
      <c r="U476" s="151"/>
    </row>
    <row r="477">
      <c r="A477" s="278">
        <v>476.0</v>
      </c>
      <c r="B477" s="278" t="s">
        <v>5856</v>
      </c>
      <c r="C477" s="278" t="s">
        <v>5857</v>
      </c>
      <c r="D477" s="278" t="s">
        <v>5878</v>
      </c>
      <c r="E477" s="278" t="s">
        <v>5859</v>
      </c>
      <c r="F477" s="278" t="s">
        <v>5860</v>
      </c>
      <c r="G477" s="279" t="s">
        <v>5879</v>
      </c>
      <c r="H477" s="271" t="s">
        <v>5880</v>
      </c>
      <c r="I477" s="272" t="s">
        <v>5881</v>
      </c>
      <c r="J477" s="414" t="s">
        <v>5882</v>
      </c>
      <c r="K477" s="367" t="str">
        <f t="shared" si="5"/>
        <v>https://www.youtube.com/watch?v=_xyJljRcOHE</v>
      </c>
      <c r="L477" s="400">
        <v>0.0017476851851851852</v>
      </c>
      <c r="M477" s="402" t="s">
        <v>5883</v>
      </c>
      <c r="N477" s="284" t="s">
        <v>2416</v>
      </c>
      <c r="O477" s="151" t="s">
        <v>77</v>
      </c>
      <c r="P477" s="154" t="s">
        <v>78</v>
      </c>
      <c r="Q477" s="151" t="s">
        <v>79</v>
      </c>
      <c r="R477" s="154"/>
      <c r="S477" s="151" t="s">
        <v>79</v>
      </c>
      <c r="T477" s="154"/>
      <c r="U477" s="154" t="s">
        <v>5635</v>
      </c>
    </row>
    <row r="478">
      <c r="A478" s="278">
        <v>477.0</v>
      </c>
      <c r="B478" s="278" t="s">
        <v>5856</v>
      </c>
      <c r="C478" s="278" t="s">
        <v>5857</v>
      </c>
      <c r="D478" s="278" t="s">
        <v>5884</v>
      </c>
      <c r="E478" s="278" t="s">
        <v>5859</v>
      </c>
      <c r="F478" s="278" t="s">
        <v>5860</v>
      </c>
      <c r="G478" s="279" t="s">
        <v>5885</v>
      </c>
      <c r="H478" s="271" t="s">
        <v>5886</v>
      </c>
      <c r="I478" s="272" t="s">
        <v>5887</v>
      </c>
      <c r="J478" s="414" t="s">
        <v>5888</v>
      </c>
      <c r="K478" s="367" t="str">
        <f t="shared" si="5"/>
        <v>https://www.youtube.com/watch?v=_uHgIWemdGA</v>
      </c>
      <c r="L478" s="400">
        <v>0.0038425925925925928</v>
      </c>
      <c r="M478" s="402" t="s">
        <v>5889</v>
      </c>
      <c r="N478" s="284" t="s">
        <v>2416</v>
      </c>
      <c r="O478" s="151" t="s">
        <v>77</v>
      </c>
      <c r="P478" s="151" t="s">
        <v>78</v>
      </c>
      <c r="Q478" s="151" t="s">
        <v>79</v>
      </c>
      <c r="R478" s="151"/>
      <c r="S478" s="151" t="s">
        <v>79</v>
      </c>
      <c r="T478" s="151"/>
      <c r="U478" s="151" t="s">
        <v>5635</v>
      </c>
    </row>
    <row r="479">
      <c r="A479" s="278">
        <v>478.0</v>
      </c>
      <c r="B479" s="278" t="s">
        <v>5856</v>
      </c>
      <c r="C479" s="278" t="s">
        <v>5857</v>
      </c>
      <c r="D479" s="278" t="s">
        <v>5890</v>
      </c>
      <c r="E479" s="278" t="s">
        <v>5859</v>
      </c>
      <c r="F479" s="278" t="s">
        <v>5860</v>
      </c>
      <c r="G479" s="279" t="s">
        <v>5891</v>
      </c>
      <c r="H479" s="271" t="s">
        <v>5892</v>
      </c>
      <c r="I479" s="272" t="s">
        <v>5893</v>
      </c>
      <c r="J479" s="414" t="s">
        <v>5894</v>
      </c>
      <c r="K479" s="367" t="str">
        <f t="shared" si="5"/>
        <v>https://www.youtube.com/watch?v=9WNa-LsxyHw</v>
      </c>
      <c r="L479" s="400">
        <v>0.004548611111111111</v>
      </c>
      <c r="M479" s="402" t="s">
        <v>5895</v>
      </c>
      <c r="N479" s="284" t="s">
        <v>2416</v>
      </c>
      <c r="O479" s="151" t="s">
        <v>77</v>
      </c>
      <c r="P479" s="154" t="s">
        <v>78</v>
      </c>
      <c r="Q479" s="151" t="s">
        <v>79</v>
      </c>
      <c r="R479" s="154"/>
      <c r="S479" s="151" t="s">
        <v>79</v>
      </c>
      <c r="T479" s="154"/>
      <c r="U479" s="154"/>
    </row>
    <row r="480">
      <c r="A480" s="278">
        <v>479.0</v>
      </c>
      <c r="B480" s="278" t="s">
        <v>5856</v>
      </c>
      <c r="C480" s="278" t="s">
        <v>5857</v>
      </c>
      <c r="D480" s="278" t="s">
        <v>5896</v>
      </c>
      <c r="E480" s="278" t="s">
        <v>5859</v>
      </c>
      <c r="F480" s="278" t="s">
        <v>5860</v>
      </c>
      <c r="G480" s="279" t="s">
        <v>5897</v>
      </c>
      <c r="H480" s="271" t="s">
        <v>5898</v>
      </c>
      <c r="I480" s="272" t="s">
        <v>5899</v>
      </c>
      <c r="J480" s="414" t="s">
        <v>5900</v>
      </c>
      <c r="K480" s="367" t="str">
        <f t="shared" si="5"/>
        <v>https://www.youtube.com/watch?v=ItT1gXrkEAA</v>
      </c>
      <c r="L480" s="400">
        <v>0.001585648148148148</v>
      </c>
      <c r="M480" s="402" t="s">
        <v>5901</v>
      </c>
      <c r="N480" s="284" t="s">
        <v>2416</v>
      </c>
      <c r="O480" s="151" t="s">
        <v>77</v>
      </c>
      <c r="P480" s="151" t="s">
        <v>78</v>
      </c>
      <c r="Q480" s="151" t="s">
        <v>79</v>
      </c>
      <c r="R480" s="151"/>
      <c r="S480" s="151" t="s">
        <v>79</v>
      </c>
      <c r="T480" s="151"/>
      <c r="U480" s="151"/>
    </row>
    <row r="481">
      <c r="A481" s="278">
        <v>480.0</v>
      </c>
      <c r="B481" s="278" t="s">
        <v>5856</v>
      </c>
      <c r="C481" s="278" t="s">
        <v>5857</v>
      </c>
      <c r="D481" s="278" t="s">
        <v>5902</v>
      </c>
      <c r="E481" s="278" t="s">
        <v>5859</v>
      </c>
      <c r="F481" s="278" t="s">
        <v>5860</v>
      </c>
      <c r="G481" s="279" t="s">
        <v>5903</v>
      </c>
      <c r="H481" s="271" t="s">
        <v>5904</v>
      </c>
      <c r="I481" s="272" t="s">
        <v>5905</v>
      </c>
      <c r="J481" s="414" t="s">
        <v>5906</v>
      </c>
      <c r="K481" s="367" t="str">
        <f t="shared" si="5"/>
        <v>https://www.youtube.com/watch?v=2SBP4Hj3gAo</v>
      </c>
      <c r="L481" s="400">
        <v>0.0033680555555555556</v>
      </c>
      <c r="M481" s="402" t="s">
        <v>5907</v>
      </c>
      <c r="N481" s="284" t="s">
        <v>2416</v>
      </c>
      <c r="O481" s="151" t="s">
        <v>77</v>
      </c>
      <c r="P481" s="151" t="s">
        <v>78</v>
      </c>
      <c r="Q481" s="151" t="s">
        <v>79</v>
      </c>
      <c r="R481" s="151"/>
      <c r="S481" s="151" t="s">
        <v>79</v>
      </c>
      <c r="T481" s="151"/>
      <c r="U481" s="151"/>
    </row>
    <row r="482">
      <c r="A482" s="278">
        <v>481.0</v>
      </c>
      <c r="B482" s="278" t="s">
        <v>5856</v>
      </c>
      <c r="C482" s="278" t="s">
        <v>5857</v>
      </c>
      <c r="D482" s="278" t="s">
        <v>5908</v>
      </c>
      <c r="E482" s="278" t="s">
        <v>5859</v>
      </c>
      <c r="F482" s="278" t="s">
        <v>5860</v>
      </c>
      <c r="G482" s="279" t="s">
        <v>5909</v>
      </c>
      <c r="H482" s="271" t="s">
        <v>5910</v>
      </c>
      <c r="I482" s="272" t="s">
        <v>5911</v>
      </c>
      <c r="J482" s="414" t="s">
        <v>5912</v>
      </c>
      <c r="K482" s="367" t="str">
        <f t="shared" si="5"/>
        <v>https://www.youtube.com/watch?v=yMJ-Cn3NtG8</v>
      </c>
      <c r="L482" s="400">
        <v>0.002002314814814815</v>
      </c>
      <c r="M482" s="402" t="s">
        <v>5913</v>
      </c>
      <c r="N482" s="284" t="s">
        <v>2416</v>
      </c>
      <c r="O482" s="151" t="s">
        <v>77</v>
      </c>
      <c r="P482" s="151" t="s">
        <v>78</v>
      </c>
      <c r="Q482" s="151" t="s">
        <v>79</v>
      </c>
      <c r="R482" s="151"/>
      <c r="S482" s="151" t="s">
        <v>79</v>
      </c>
      <c r="T482" s="151"/>
      <c r="U482" s="151"/>
    </row>
    <row r="483">
      <c r="A483" s="278">
        <v>482.0</v>
      </c>
      <c r="B483" s="278" t="s">
        <v>5856</v>
      </c>
      <c r="C483" s="278" t="s">
        <v>5857</v>
      </c>
      <c r="D483" s="278" t="s">
        <v>5914</v>
      </c>
      <c r="E483" s="278" t="s">
        <v>5859</v>
      </c>
      <c r="F483" s="278" t="s">
        <v>5860</v>
      </c>
      <c r="G483" s="279" t="s">
        <v>5915</v>
      </c>
      <c r="H483" s="271" t="s">
        <v>5916</v>
      </c>
      <c r="I483" s="272" t="s">
        <v>5917</v>
      </c>
      <c r="J483" s="414" t="s">
        <v>5918</v>
      </c>
      <c r="K483" s="367" t="str">
        <f t="shared" si="5"/>
        <v>https://www.youtube.com/watch?v=B02plja9Ojw</v>
      </c>
      <c r="L483" s="400">
        <v>0.003703703703703704</v>
      </c>
      <c r="M483" s="402" t="s">
        <v>5919</v>
      </c>
      <c r="N483" s="284" t="s">
        <v>2416</v>
      </c>
      <c r="O483" s="151" t="s">
        <v>77</v>
      </c>
      <c r="P483" s="151" t="s">
        <v>78</v>
      </c>
      <c r="Q483" s="151" t="s">
        <v>79</v>
      </c>
      <c r="R483" s="151"/>
      <c r="S483" s="151" t="s">
        <v>79</v>
      </c>
      <c r="T483" s="151"/>
      <c r="U483" s="151" t="s">
        <v>5920</v>
      </c>
    </row>
    <row r="484">
      <c r="A484" s="278">
        <v>483.0</v>
      </c>
      <c r="B484" s="278" t="s">
        <v>5856</v>
      </c>
      <c r="C484" s="278" t="s">
        <v>5857</v>
      </c>
      <c r="D484" s="278" t="s">
        <v>5921</v>
      </c>
      <c r="E484" s="278" t="s">
        <v>5859</v>
      </c>
      <c r="F484" s="278" t="s">
        <v>5860</v>
      </c>
      <c r="G484" s="279" t="s">
        <v>5922</v>
      </c>
      <c r="H484" s="271" t="s">
        <v>5923</v>
      </c>
      <c r="I484" s="272" t="s">
        <v>5924</v>
      </c>
      <c r="J484" s="414" t="s">
        <v>5925</v>
      </c>
      <c r="K484" s="367" t="str">
        <f t="shared" si="5"/>
        <v>https://www.youtube.com/watch?v=4Du_x1Hzz8I</v>
      </c>
      <c r="L484" s="400">
        <v>0.003460648148148148</v>
      </c>
      <c r="M484" s="402" t="s">
        <v>5926</v>
      </c>
      <c r="N484" s="284" t="s">
        <v>2416</v>
      </c>
      <c r="O484" s="151" t="s">
        <v>77</v>
      </c>
      <c r="P484" s="151" t="s">
        <v>78</v>
      </c>
      <c r="Q484" s="151" t="s">
        <v>79</v>
      </c>
      <c r="R484" s="151"/>
      <c r="S484" s="151" t="s">
        <v>79</v>
      </c>
      <c r="T484" s="151"/>
      <c r="U484" s="151"/>
    </row>
    <row r="485">
      <c r="A485" s="287">
        <v>484.0</v>
      </c>
      <c r="B485" s="287" t="s">
        <v>5856</v>
      </c>
      <c r="C485" s="287" t="s">
        <v>5857</v>
      </c>
      <c r="D485" s="287" t="s">
        <v>5927</v>
      </c>
      <c r="E485" s="287" t="s">
        <v>5859</v>
      </c>
      <c r="F485" s="287" t="s">
        <v>5860</v>
      </c>
      <c r="G485" s="288" t="s">
        <v>5928</v>
      </c>
      <c r="H485" s="308" t="s">
        <v>5929</v>
      </c>
      <c r="I485" s="272" t="s">
        <v>5930</v>
      </c>
      <c r="J485" s="415" t="s">
        <v>5931</v>
      </c>
      <c r="K485" s="369" t="str">
        <f t="shared" si="5"/>
        <v>https://www.youtube.com/watch?v=AzjwVbNDMBE</v>
      </c>
      <c r="L485" s="416">
        <v>0.0025</v>
      </c>
      <c r="M485" s="404" t="s">
        <v>5932</v>
      </c>
      <c r="N485" s="293" t="s">
        <v>2416</v>
      </c>
      <c r="O485" s="151" t="s">
        <v>77</v>
      </c>
      <c r="P485" s="151" t="s">
        <v>78</v>
      </c>
      <c r="Q485" s="151" t="s">
        <v>79</v>
      </c>
      <c r="R485" s="151"/>
      <c r="S485" s="151" t="s">
        <v>79</v>
      </c>
      <c r="T485" s="151"/>
      <c r="U485" s="151"/>
    </row>
    <row r="486">
      <c r="A486" s="269">
        <v>485.0</v>
      </c>
      <c r="B486" s="269" t="s">
        <v>5933</v>
      </c>
      <c r="C486" s="269" t="s">
        <v>5933</v>
      </c>
      <c r="D486" s="269" t="s">
        <v>5934</v>
      </c>
      <c r="E486" s="278" t="s">
        <v>5935</v>
      </c>
      <c r="F486" s="269" t="s">
        <v>5935</v>
      </c>
      <c r="G486" s="270" t="s">
        <v>5936</v>
      </c>
      <c r="H486" s="315" t="s">
        <v>5937</v>
      </c>
      <c r="I486" s="272" t="s">
        <v>5938</v>
      </c>
      <c r="J486" s="328" t="s">
        <v>5939</v>
      </c>
      <c r="K486" s="365" t="str">
        <f t="shared" si="5"/>
        <v>https://www.youtube.com/watch?v=1DCjQ9bVTZA</v>
      </c>
      <c r="L486" s="366">
        <v>0.0019212962962962964</v>
      </c>
      <c r="M486" s="401" t="s">
        <v>5940</v>
      </c>
      <c r="N486" s="277" t="s">
        <v>2416</v>
      </c>
      <c r="O486" s="151" t="s">
        <v>77</v>
      </c>
      <c r="P486" s="151" t="s">
        <v>78</v>
      </c>
      <c r="Q486" s="151" t="s">
        <v>79</v>
      </c>
      <c r="R486" s="151"/>
      <c r="S486" s="151" t="s">
        <v>79</v>
      </c>
      <c r="T486" s="151"/>
      <c r="U486" s="151"/>
    </row>
    <row r="487">
      <c r="A487" s="278">
        <v>486.0</v>
      </c>
      <c r="B487" s="269" t="s">
        <v>5933</v>
      </c>
      <c r="C487" s="278" t="s">
        <v>5933</v>
      </c>
      <c r="D487" s="278" t="s">
        <v>5941</v>
      </c>
      <c r="E487" s="278" t="s">
        <v>5935</v>
      </c>
      <c r="F487" s="278" t="s">
        <v>5935</v>
      </c>
      <c r="G487" s="279" t="s">
        <v>5942</v>
      </c>
      <c r="H487" s="271" t="s">
        <v>5943</v>
      </c>
      <c r="I487" s="272" t="s">
        <v>5944</v>
      </c>
      <c r="J487" s="344" t="s">
        <v>5945</v>
      </c>
      <c r="K487" s="367" t="str">
        <f t="shared" si="5"/>
        <v>https://www.youtube.com/watch?v=YbTkErZfWkE</v>
      </c>
      <c r="L487" s="366">
        <v>0.001736111111111111</v>
      </c>
      <c r="M487" s="402" t="s">
        <v>5946</v>
      </c>
      <c r="N487" s="284" t="s">
        <v>2416</v>
      </c>
      <c r="O487" s="151" t="s">
        <v>77</v>
      </c>
      <c r="P487" s="154" t="s">
        <v>78</v>
      </c>
      <c r="Q487" s="151" t="s">
        <v>79</v>
      </c>
      <c r="R487" s="154"/>
      <c r="S487" s="151" t="s">
        <v>79</v>
      </c>
      <c r="T487" s="154"/>
      <c r="U487" s="154"/>
    </row>
    <row r="488">
      <c r="A488" s="278">
        <v>487.0</v>
      </c>
      <c r="B488" s="269" t="s">
        <v>5933</v>
      </c>
      <c r="C488" s="278" t="s">
        <v>5933</v>
      </c>
      <c r="D488" s="278" t="s">
        <v>5947</v>
      </c>
      <c r="E488" s="278" t="s">
        <v>5935</v>
      </c>
      <c r="F488" s="278" t="s">
        <v>5935</v>
      </c>
      <c r="G488" s="279" t="s">
        <v>5948</v>
      </c>
      <c r="H488" s="271" t="s">
        <v>5949</v>
      </c>
      <c r="I488" s="272" t="s">
        <v>5950</v>
      </c>
      <c r="J488" s="344" t="s">
        <v>5951</v>
      </c>
      <c r="K488" s="367" t="str">
        <f t="shared" si="5"/>
        <v>https://www.youtube.com/watch?v=BcrTD1IvQqc</v>
      </c>
      <c r="L488" s="366">
        <v>0.0014236111111111112</v>
      </c>
      <c r="M488" s="402" t="s">
        <v>5952</v>
      </c>
      <c r="N488" s="284" t="s">
        <v>2416</v>
      </c>
      <c r="O488" s="151" t="s">
        <v>77</v>
      </c>
      <c r="P488" s="151" t="s">
        <v>78</v>
      </c>
      <c r="Q488" s="151" t="s">
        <v>79</v>
      </c>
      <c r="R488" s="151"/>
      <c r="S488" s="151" t="s">
        <v>79</v>
      </c>
      <c r="T488" s="151"/>
      <c r="U488" s="151"/>
    </row>
    <row r="489">
      <c r="A489" s="278">
        <v>488.0</v>
      </c>
      <c r="B489" s="269" t="s">
        <v>5933</v>
      </c>
      <c r="C489" s="278" t="s">
        <v>5933</v>
      </c>
      <c r="D489" s="278" t="s">
        <v>5953</v>
      </c>
      <c r="E489" s="278" t="s">
        <v>5935</v>
      </c>
      <c r="F489" s="278" t="s">
        <v>5935</v>
      </c>
      <c r="G489" s="279" t="s">
        <v>5954</v>
      </c>
      <c r="H489" s="271" t="s">
        <v>5955</v>
      </c>
      <c r="I489" s="272" t="s">
        <v>5956</v>
      </c>
      <c r="J489" s="344" t="s">
        <v>5957</v>
      </c>
      <c r="K489" s="367" t="str">
        <f t="shared" si="5"/>
        <v>https://www.youtube.com/watch?v=DKtMbajkKFM</v>
      </c>
      <c r="L489" s="366">
        <v>0.002037037037037037</v>
      </c>
      <c r="M489" s="402" t="s">
        <v>5958</v>
      </c>
      <c r="N489" s="284" t="s">
        <v>2416</v>
      </c>
      <c r="O489" s="151" t="s">
        <v>77</v>
      </c>
      <c r="P489" s="154" t="s">
        <v>78</v>
      </c>
      <c r="Q489" s="151" t="s">
        <v>79</v>
      </c>
      <c r="R489" s="154"/>
      <c r="S489" s="151" t="s">
        <v>79</v>
      </c>
      <c r="T489" s="154"/>
      <c r="U489" s="154" t="s">
        <v>5959</v>
      </c>
    </row>
    <row r="490">
      <c r="A490" s="278">
        <v>489.0</v>
      </c>
      <c r="B490" s="269" t="s">
        <v>5933</v>
      </c>
      <c r="C490" s="278" t="s">
        <v>5933</v>
      </c>
      <c r="D490" s="278" t="s">
        <v>5960</v>
      </c>
      <c r="E490" s="278" t="s">
        <v>5935</v>
      </c>
      <c r="F490" s="278" t="s">
        <v>5935</v>
      </c>
      <c r="G490" s="279" t="s">
        <v>5961</v>
      </c>
      <c r="H490" s="271" t="s">
        <v>5962</v>
      </c>
      <c r="I490" s="272" t="s">
        <v>5963</v>
      </c>
      <c r="J490" s="344" t="s">
        <v>5964</v>
      </c>
      <c r="K490" s="367" t="str">
        <f t="shared" si="5"/>
        <v>https://www.youtube.com/watch?v=M7fjXCa_-fk</v>
      </c>
      <c r="L490" s="366">
        <v>0.002962962962962963</v>
      </c>
      <c r="M490" s="402" t="s">
        <v>5965</v>
      </c>
      <c r="N490" s="284" t="s">
        <v>2416</v>
      </c>
      <c r="O490" s="151" t="s">
        <v>77</v>
      </c>
      <c r="P490" s="151" t="s">
        <v>78</v>
      </c>
      <c r="Q490" s="151" t="s">
        <v>79</v>
      </c>
      <c r="R490" s="151"/>
      <c r="S490" s="151" t="s">
        <v>79</v>
      </c>
      <c r="T490" s="151"/>
      <c r="U490" s="151" t="s">
        <v>5959</v>
      </c>
    </row>
    <row r="491">
      <c r="A491" s="278">
        <v>490.0</v>
      </c>
      <c r="B491" s="269" t="s">
        <v>5933</v>
      </c>
      <c r="C491" s="278" t="s">
        <v>5933</v>
      </c>
      <c r="D491" s="278" t="s">
        <v>5966</v>
      </c>
      <c r="E491" s="278" t="s">
        <v>5935</v>
      </c>
      <c r="F491" s="278" t="s">
        <v>5935</v>
      </c>
      <c r="G491" s="279" t="s">
        <v>5967</v>
      </c>
      <c r="H491" s="271" t="s">
        <v>5968</v>
      </c>
      <c r="I491" s="272" t="s">
        <v>5969</v>
      </c>
      <c r="J491" s="344" t="s">
        <v>5970</v>
      </c>
      <c r="K491" s="367" t="str">
        <f t="shared" si="5"/>
        <v>https://www.youtube.com/watch?v=oF8k_-8_N0k</v>
      </c>
      <c r="L491" s="366">
        <v>0.0012731481481481483</v>
      </c>
      <c r="M491" s="402" t="s">
        <v>5971</v>
      </c>
      <c r="N491" s="284" t="s">
        <v>2416</v>
      </c>
      <c r="O491" s="151" t="s">
        <v>77</v>
      </c>
      <c r="P491" s="151" t="s">
        <v>78</v>
      </c>
      <c r="Q491" s="151" t="s">
        <v>79</v>
      </c>
      <c r="R491" s="151"/>
      <c r="S491" s="151" t="s">
        <v>79</v>
      </c>
      <c r="T491" s="151"/>
      <c r="U491" s="151" t="s">
        <v>5959</v>
      </c>
    </row>
    <row r="492">
      <c r="A492" s="278">
        <v>491.0</v>
      </c>
      <c r="B492" s="269" t="s">
        <v>5933</v>
      </c>
      <c r="C492" s="278" t="s">
        <v>5933</v>
      </c>
      <c r="D492" s="278" t="s">
        <v>5972</v>
      </c>
      <c r="E492" s="278" t="s">
        <v>5935</v>
      </c>
      <c r="F492" s="278" t="s">
        <v>5935</v>
      </c>
      <c r="G492" s="279" t="s">
        <v>5973</v>
      </c>
      <c r="H492" s="271" t="s">
        <v>5974</v>
      </c>
      <c r="I492" s="272" t="s">
        <v>5975</v>
      </c>
      <c r="J492" s="344" t="s">
        <v>5976</v>
      </c>
      <c r="K492" s="367" t="str">
        <f t="shared" si="5"/>
        <v>https://www.youtube.com/watch?v=mrhdFGGc1fI</v>
      </c>
      <c r="L492" s="366">
        <v>0.0052662037037037035</v>
      </c>
      <c r="M492" s="402" t="s">
        <v>5977</v>
      </c>
      <c r="N492" s="284" t="s">
        <v>2416</v>
      </c>
      <c r="O492" s="151" t="s">
        <v>77</v>
      </c>
      <c r="P492" s="151" t="s">
        <v>78</v>
      </c>
      <c r="Q492" s="151" t="s">
        <v>79</v>
      </c>
      <c r="R492" s="151"/>
      <c r="S492" s="151" t="s">
        <v>79</v>
      </c>
      <c r="T492" s="151"/>
      <c r="U492" s="151" t="s">
        <v>5959</v>
      </c>
    </row>
    <row r="493">
      <c r="A493" s="278">
        <v>492.0</v>
      </c>
      <c r="B493" s="269" t="s">
        <v>5933</v>
      </c>
      <c r="C493" s="278" t="s">
        <v>5933</v>
      </c>
      <c r="D493" s="278" t="s">
        <v>5978</v>
      </c>
      <c r="E493" s="278" t="s">
        <v>5935</v>
      </c>
      <c r="F493" s="278" t="s">
        <v>5935</v>
      </c>
      <c r="G493" s="279" t="s">
        <v>5979</v>
      </c>
      <c r="H493" s="271" t="s">
        <v>5980</v>
      </c>
      <c r="I493" s="272" t="s">
        <v>5981</v>
      </c>
      <c r="J493" s="344" t="s">
        <v>5982</v>
      </c>
      <c r="K493" s="367" t="str">
        <f t="shared" si="5"/>
        <v>https://www.youtube.com/watch?v=NSeirgv2qaI</v>
      </c>
      <c r="L493" s="366">
        <v>0.006273148148148148</v>
      </c>
      <c r="M493" s="402" t="s">
        <v>5983</v>
      </c>
      <c r="N493" s="284" t="s">
        <v>2416</v>
      </c>
      <c r="O493" s="151" t="s">
        <v>77</v>
      </c>
      <c r="P493" s="151" t="s">
        <v>78</v>
      </c>
      <c r="Q493" s="151" t="s">
        <v>79</v>
      </c>
      <c r="R493" s="151"/>
      <c r="S493" s="151" t="s">
        <v>79</v>
      </c>
      <c r="T493" s="151"/>
      <c r="U493" s="151"/>
    </row>
    <row r="494">
      <c r="A494" s="287">
        <v>493.0</v>
      </c>
      <c r="B494" s="319" t="s">
        <v>5933</v>
      </c>
      <c r="C494" s="287" t="s">
        <v>5933</v>
      </c>
      <c r="D494" s="287" t="s">
        <v>5984</v>
      </c>
      <c r="E494" s="287" t="s">
        <v>5935</v>
      </c>
      <c r="F494" s="287" t="s">
        <v>5935</v>
      </c>
      <c r="G494" s="288" t="s">
        <v>5985</v>
      </c>
      <c r="H494" s="308" t="s">
        <v>5986</v>
      </c>
      <c r="I494" s="272" t="s">
        <v>5987</v>
      </c>
      <c r="J494" s="345" t="s">
        <v>5988</v>
      </c>
      <c r="K494" s="369" t="str">
        <f t="shared" si="5"/>
        <v>https://www.youtube.com/watch?v=TobovQ5CGdQ</v>
      </c>
      <c r="L494" s="370">
        <v>0.005115740740740741</v>
      </c>
      <c r="M494" s="404" t="s">
        <v>5989</v>
      </c>
      <c r="N494" s="293" t="s">
        <v>2416</v>
      </c>
      <c r="O494" s="151" t="s">
        <v>77</v>
      </c>
      <c r="P494" s="151" t="s">
        <v>78</v>
      </c>
      <c r="Q494" s="151" t="s">
        <v>79</v>
      </c>
      <c r="R494" s="151"/>
      <c r="S494" s="151" t="s">
        <v>79</v>
      </c>
      <c r="T494" s="151"/>
      <c r="U494" s="151" t="s">
        <v>5959</v>
      </c>
    </row>
    <row r="495">
      <c r="A495" s="269">
        <v>494.0</v>
      </c>
      <c r="B495" s="278" t="s">
        <v>5990</v>
      </c>
      <c r="C495" s="269" t="s">
        <v>5990</v>
      </c>
      <c r="D495" s="417" t="s">
        <v>5991</v>
      </c>
      <c r="E495" s="278" t="s">
        <v>5992</v>
      </c>
      <c r="F495" s="269" t="s">
        <v>5992</v>
      </c>
      <c r="G495" s="270" t="s">
        <v>5993</v>
      </c>
      <c r="H495" s="280" t="s">
        <v>5994</v>
      </c>
      <c r="I495" s="272" t="s">
        <v>5995</v>
      </c>
      <c r="J495" s="280" t="s">
        <v>5996</v>
      </c>
      <c r="K495" s="365" t="str">
        <f t="shared" si="5"/>
        <v>https://www.youtube.com/watch?v=cMQBzbrYhfs</v>
      </c>
      <c r="L495" s="366">
        <v>0.004710648148148148</v>
      </c>
      <c r="M495" s="401" t="s">
        <v>5997</v>
      </c>
      <c r="N495" s="277" t="s">
        <v>2416</v>
      </c>
      <c r="O495" s="151" t="s">
        <v>77</v>
      </c>
      <c r="P495" s="151" t="s">
        <v>78</v>
      </c>
      <c r="Q495" s="151" t="s">
        <v>79</v>
      </c>
      <c r="R495" s="151"/>
      <c r="S495" s="151" t="s">
        <v>79</v>
      </c>
      <c r="T495" s="151"/>
      <c r="U495" s="151"/>
    </row>
    <row r="496">
      <c r="A496" s="278">
        <v>495.0</v>
      </c>
      <c r="B496" s="278" t="s">
        <v>5990</v>
      </c>
      <c r="C496" s="278" t="s">
        <v>5990</v>
      </c>
      <c r="D496" s="278" t="s">
        <v>5998</v>
      </c>
      <c r="E496" s="278" t="s">
        <v>5992</v>
      </c>
      <c r="F496" s="278" t="s">
        <v>5992</v>
      </c>
      <c r="G496" s="279" t="s">
        <v>5999</v>
      </c>
      <c r="H496" s="271" t="s">
        <v>6000</v>
      </c>
      <c r="I496" s="272" t="s">
        <v>6001</v>
      </c>
      <c r="J496" s="271" t="s">
        <v>6002</v>
      </c>
      <c r="K496" s="367" t="str">
        <f t="shared" si="5"/>
        <v>https://www.youtube.com/watch?v=nLQ38I4nRag</v>
      </c>
      <c r="L496" s="366">
        <v>0.0015046296296296296</v>
      </c>
      <c r="M496" s="402" t="s">
        <v>6003</v>
      </c>
      <c r="N496" s="284" t="s">
        <v>2416</v>
      </c>
      <c r="O496" s="151" t="s">
        <v>77</v>
      </c>
      <c r="P496" s="151" t="s">
        <v>78</v>
      </c>
      <c r="Q496" s="151" t="s">
        <v>79</v>
      </c>
      <c r="R496" s="151"/>
      <c r="S496" s="151" t="s">
        <v>79</v>
      </c>
      <c r="T496" s="151"/>
      <c r="U496" s="151"/>
    </row>
    <row r="497">
      <c r="A497" s="278">
        <v>496.0</v>
      </c>
      <c r="B497" s="278" t="s">
        <v>5990</v>
      </c>
      <c r="C497" s="278" t="s">
        <v>5990</v>
      </c>
      <c r="D497" s="278" t="s">
        <v>6004</v>
      </c>
      <c r="E497" s="278" t="s">
        <v>5992</v>
      </c>
      <c r="F497" s="278" t="s">
        <v>5992</v>
      </c>
      <c r="G497" s="279" t="s">
        <v>6005</v>
      </c>
      <c r="H497" s="271" t="s">
        <v>6006</v>
      </c>
      <c r="I497" s="272" t="s">
        <v>6007</v>
      </c>
      <c r="J497" s="271" t="s">
        <v>6008</v>
      </c>
      <c r="K497" s="367" t="str">
        <f t="shared" si="5"/>
        <v>https://www.youtube.com/watch?v=rr6f70HmIWs</v>
      </c>
      <c r="L497" s="366">
        <v>0.0038888888888888888</v>
      </c>
      <c r="M497" s="402" t="s">
        <v>6009</v>
      </c>
      <c r="N497" s="284" t="s">
        <v>2416</v>
      </c>
      <c r="O497" s="151" t="s">
        <v>77</v>
      </c>
      <c r="P497" s="151" t="s">
        <v>78</v>
      </c>
      <c r="Q497" s="151" t="s">
        <v>79</v>
      </c>
      <c r="R497" s="151"/>
      <c r="S497" s="151" t="s">
        <v>79</v>
      </c>
      <c r="T497" s="151"/>
      <c r="U497" s="151"/>
    </row>
    <row r="498">
      <c r="A498" s="278">
        <v>497.0</v>
      </c>
      <c r="B498" s="278" t="s">
        <v>5990</v>
      </c>
      <c r="C498" s="278" t="s">
        <v>5990</v>
      </c>
      <c r="D498" s="278" t="s">
        <v>6010</v>
      </c>
      <c r="E498" s="278" t="s">
        <v>5992</v>
      </c>
      <c r="F498" s="278" t="s">
        <v>5992</v>
      </c>
      <c r="G498" s="279" t="s">
        <v>6011</v>
      </c>
      <c r="H498" s="271" t="s">
        <v>6012</v>
      </c>
      <c r="I498" s="272" t="s">
        <v>6013</v>
      </c>
      <c r="J498" s="271" t="s">
        <v>6014</v>
      </c>
      <c r="K498" s="367" t="str">
        <f t="shared" si="5"/>
        <v>https://www.youtube.com/watch?v=jkQFLDPSZPQ</v>
      </c>
      <c r="L498" s="366">
        <v>0.0021412037037037038</v>
      </c>
      <c r="M498" s="402" t="s">
        <v>6015</v>
      </c>
      <c r="N498" s="284" t="s">
        <v>2416</v>
      </c>
      <c r="O498" s="151" t="s">
        <v>77</v>
      </c>
      <c r="P498" s="154" t="s">
        <v>78</v>
      </c>
      <c r="Q498" s="151" t="s">
        <v>79</v>
      </c>
      <c r="R498" s="154"/>
      <c r="S498" s="151" t="s">
        <v>79</v>
      </c>
      <c r="T498" s="154"/>
      <c r="U498" s="154"/>
    </row>
    <row r="499">
      <c r="A499" s="278">
        <v>498.0</v>
      </c>
      <c r="B499" s="278" t="s">
        <v>5990</v>
      </c>
      <c r="C499" s="278" t="s">
        <v>5990</v>
      </c>
      <c r="D499" s="278" t="s">
        <v>6016</v>
      </c>
      <c r="E499" s="278" t="s">
        <v>5992</v>
      </c>
      <c r="F499" s="278" t="s">
        <v>5992</v>
      </c>
      <c r="G499" s="279" t="s">
        <v>6017</v>
      </c>
      <c r="H499" s="271" t="s">
        <v>6018</v>
      </c>
      <c r="I499" s="272" t="s">
        <v>6019</v>
      </c>
      <c r="J499" s="271" t="s">
        <v>6020</v>
      </c>
      <c r="K499" s="367" t="str">
        <f t="shared" si="5"/>
        <v>https://www.youtube.com/watch?v=uSE-SKnAm9Q</v>
      </c>
      <c r="L499" s="366">
        <v>0.0038888888888888888</v>
      </c>
      <c r="M499" s="402" t="s">
        <v>6021</v>
      </c>
      <c r="N499" s="284" t="s">
        <v>2416</v>
      </c>
      <c r="O499" s="151" t="s">
        <v>77</v>
      </c>
      <c r="P499" s="151" t="s">
        <v>78</v>
      </c>
      <c r="Q499" s="151" t="s">
        <v>79</v>
      </c>
      <c r="R499" s="151"/>
      <c r="S499" s="151" t="s">
        <v>79</v>
      </c>
      <c r="T499" s="151"/>
      <c r="U499" s="151"/>
    </row>
    <row r="500">
      <c r="A500" s="278">
        <v>499.0</v>
      </c>
      <c r="B500" s="278" t="s">
        <v>5990</v>
      </c>
      <c r="C500" s="278" t="s">
        <v>5990</v>
      </c>
      <c r="D500" s="278" t="s">
        <v>6022</v>
      </c>
      <c r="E500" s="278" t="s">
        <v>5992</v>
      </c>
      <c r="F500" s="278" t="s">
        <v>5992</v>
      </c>
      <c r="G500" s="279" t="s">
        <v>6023</v>
      </c>
      <c r="H500" s="271" t="s">
        <v>6024</v>
      </c>
      <c r="I500" s="272" t="s">
        <v>6025</v>
      </c>
      <c r="J500" s="271" t="s">
        <v>6026</v>
      </c>
      <c r="K500" s="367" t="str">
        <f t="shared" si="5"/>
        <v>https://www.youtube.com/watch?v=ER1OOzelIc0</v>
      </c>
      <c r="L500" s="366">
        <v>0.0013310185185185185</v>
      </c>
      <c r="M500" s="402" t="s">
        <v>6027</v>
      </c>
      <c r="N500" s="284" t="s">
        <v>2416</v>
      </c>
      <c r="O500" s="151" t="s">
        <v>77</v>
      </c>
      <c r="P500" s="151" t="s">
        <v>78</v>
      </c>
      <c r="Q500" s="151" t="s">
        <v>79</v>
      </c>
      <c r="R500" s="151"/>
      <c r="S500" s="151" t="s">
        <v>79</v>
      </c>
      <c r="T500" s="151"/>
      <c r="U500" s="151"/>
    </row>
    <row r="501">
      <c r="A501" s="278">
        <v>500.0</v>
      </c>
      <c r="B501" s="278" t="s">
        <v>5990</v>
      </c>
      <c r="C501" s="278" t="s">
        <v>5990</v>
      </c>
      <c r="D501" s="278" t="s">
        <v>6028</v>
      </c>
      <c r="E501" s="278" t="s">
        <v>5992</v>
      </c>
      <c r="F501" s="278" t="s">
        <v>5992</v>
      </c>
      <c r="G501" s="279" t="s">
        <v>6029</v>
      </c>
      <c r="H501" s="271" t="s">
        <v>6030</v>
      </c>
      <c r="I501" s="272" t="s">
        <v>6031</v>
      </c>
      <c r="J501" s="271" t="s">
        <v>6032</v>
      </c>
      <c r="K501" s="367" t="str">
        <f t="shared" si="5"/>
        <v>https://www.youtube.com/watch?v=xEGeXcV7Erw</v>
      </c>
      <c r="L501" s="366">
        <v>0.00525462962962963</v>
      </c>
      <c r="M501" s="402" t="s">
        <v>6033</v>
      </c>
      <c r="N501" s="284" t="s">
        <v>2416</v>
      </c>
      <c r="O501" s="151" t="s">
        <v>77</v>
      </c>
      <c r="P501" s="151" t="s">
        <v>78</v>
      </c>
      <c r="Q501" s="151" t="s">
        <v>79</v>
      </c>
      <c r="R501" s="151"/>
      <c r="S501" s="151" t="s">
        <v>79</v>
      </c>
      <c r="T501" s="151"/>
      <c r="U501" s="151"/>
    </row>
    <row r="502">
      <c r="A502" s="278">
        <v>501.0</v>
      </c>
      <c r="B502" s="278" t="s">
        <v>5990</v>
      </c>
      <c r="C502" s="278" t="s">
        <v>5990</v>
      </c>
      <c r="D502" s="278" t="s">
        <v>6034</v>
      </c>
      <c r="E502" s="278" t="s">
        <v>5992</v>
      </c>
      <c r="F502" s="278" t="s">
        <v>5992</v>
      </c>
      <c r="G502" s="279" t="s">
        <v>6035</v>
      </c>
      <c r="H502" s="271" t="s">
        <v>6036</v>
      </c>
      <c r="I502" s="272" t="s">
        <v>6037</v>
      </c>
      <c r="J502" s="271" t="s">
        <v>6038</v>
      </c>
      <c r="K502" s="367" t="str">
        <f t="shared" si="5"/>
        <v>https://www.youtube.com/watch?v=cB44VYI7jtc</v>
      </c>
      <c r="L502" s="366">
        <v>0.0051736111111111115</v>
      </c>
      <c r="M502" s="402" t="s">
        <v>6039</v>
      </c>
      <c r="N502" s="284" t="s">
        <v>2416</v>
      </c>
      <c r="O502" s="151" t="s">
        <v>77</v>
      </c>
      <c r="P502" s="151" t="s">
        <v>78</v>
      </c>
      <c r="Q502" s="151" t="s">
        <v>79</v>
      </c>
      <c r="R502" s="151"/>
      <c r="S502" s="151" t="s">
        <v>79</v>
      </c>
      <c r="T502" s="151"/>
      <c r="U502" s="151"/>
    </row>
    <row r="503">
      <c r="A503" s="278">
        <v>502.0</v>
      </c>
      <c r="B503" s="278" t="s">
        <v>5990</v>
      </c>
      <c r="C503" s="278" t="s">
        <v>5990</v>
      </c>
      <c r="D503" s="278" t="s">
        <v>6040</v>
      </c>
      <c r="E503" s="278" t="s">
        <v>5992</v>
      </c>
      <c r="F503" s="278" t="s">
        <v>5992</v>
      </c>
      <c r="G503" s="279" t="s">
        <v>6041</v>
      </c>
      <c r="H503" s="271" t="s">
        <v>6042</v>
      </c>
      <c r="I503" s="272" t="s">
        <v>6043</v>
      </c>
      <c r="J503" s="271" t="s">
        <v>6044</v>
      </c>
      <c r="K503" s="367" t="str">
        <f t="shared" si="5"/>
        <v>https://www.youtube.com/watch?v=qICFAx-w7L4</v>
      </c>
      <c r="L503" s="366">
        <v>0.0029745370370370373</v>
      </c>
      <c r="M503" s="402" t="s">
        <v>6045</v>
      </c>
      <c r="N503" s="284" t="s">
        <v>2416</v>
      </c>
      <c r="O503" s="151" t="s">
        <v>77</v>
      </c>
      <c r="P503" s="151" t="s">
        <v>78</v>
      </c>
      <c r="Q503" s="151" t="s">
        <v>79</v>
      </c>
      <c r="R503" s="151"/>
      <c r="S503" s="151" t="s">
        <v>79</v>
      </c>
      <c r="T503" s="151"/>
      <c r="U503" s="151"/>
    </row>
    <row r="504">
      <c r="A504" s="278">
        <v>503.0</v>
      </c>
      <c r="B504" s="278" t="s">
        <v>5990</v>
      </c>
      <c r="C504" s="278" t="s">
        <v>5990</v>
      </c>
      <c r="D504" s="278" t="s">
        <v>6046</v>
      </c>
      <c r="E504" s="278" t="s">
        <v>5992</v>
      </c>
      <c r="F504" s="278" t="s">
        <v>5992</v>
      </c>
      <c r="G504" s="279" t="s">
        <v>6047</v>
      </c>
      <c r="H504" s="271" t="s">
        <v>6048</v>
      </c>
      <c r="I504" s="272" t="s">
        <v>6049</v>
      </c>
      <c r="J504" s="271" t="s">
        <v>6050</v>
      </c>
      <c r="K504" s="367" t="str">
        <f t="shared" si="5"/>
        <v>https://www.youtube.com/watch?v=-8RbIOOZ2BY</v>
      </c>
      <c r="L504" s="366">
        <v>0.002951388888888889</v>
      </c>
      <c r="M504" s="402" t="s">
        <v>6051</v>
      </c>
      <c r="N504" s="284" t="s">
        <v>2416</v>
      </c>
      <c r="O504" s="151" t="s">
        <v>77</v>
      </c>
      <c r="P504" s="151" t="s">
        <v>78</v>
      </c>
      <c r="Q504" s="151" t="s">
        <v>79</v>
      </c>
      <c r="R504" s="151"/>
      <c r="S504" s="151" t="s">
        <v>79</v>
      </c>
      <c r="T504" s="151"/>
      <c r="U504" s="151"/>
    </row>
    <row r="505">
      <c r="A505" s="278">
        <v>504.0</v>
      </c>
      <c r="B505" s="278" t="s">
        <v>5990</v>
      </c>
      <c r="C505" s="278" t="s">
        <v>5990</v>
      </c>
      <c r="D505" s="278" t="s">
        <v>6052</v>
      </c>
      <c r="E505" s="278" t="s">
        <v>5992</v>
      </c>
      <c r="F505" s="278" t="s">
        <v>5992</v>
      </c>
      <c r="G505" s="279" t="s">
        <v>6053</v>
      </c>
      <c r="H505" s="271" t="s">
        <v>6054</v>
      </c>
      <c r="I505" s="272" t="s">
        <v>6055</v>
      </c>
      <c r="J505" s="271" t="s">
        <v>6056</v>
      </c>
      <c r="K505" s="367" t="str">
        <f t="shared" si="5"/>
        <v>https://www.youtube.com/watch?v=nWBj6gAmgDs</v>
      </c>
      <c r="L505" s="366">
        <v>0.0016898148148148148</v>
      </c>
      <c r="M505" s="402" t="s">
        <v>6057</v>
      </c>
      <c r="N505" s="284" t="s">
        <v>2416</v>
      </c>
      <c r="O505" s="151" t="s">
        <v>77</v>
      </c>
      <c r="P505" s="151" t="s">
        <v>78</v>
      </c>
      <c r="Q505" s="151" t="s">
        <v>79</v>
      </c>
      <c r="R505" s="151"/>
      <c r="S505" s="151" t="s">
        <v>79</v>
      </c>
      <c r="T505" s="151"/>
      <c r="U505" s="151"/>
    </row>
    <row r="506">
      <c r="A506" s="278">
        <v>505.0</v>
      </c>
      <c r="B506" s="278" t="s">
        <v>5990</v>
      </c>
      <c r="C506" s="278" t="s">
        <v>5990</v>
      </c>
      <c r="D506" s="278" t="s">
        <v>6058</v>
      </c>
      <c r="E506" s="278" t="s">
        <v>5992</v>
      </c>
      <c r="F506" s="278" t="s">
        <v>5992</v>
      </c>
      <c r="G506" s="279" t="s">
        <v>6059</v>
      </c>
      <c r="H506" s="271" t="s">
        <v>6060</v>
      </c>
      <c r="I506" s="272" t="s">
        <v>6061</v>
      </c>
      <c r="J506" s="271" t="s">
        <v>6062</v>
      </c>
      <c r="K506" s="367" t="str">
        <f t="shared" si="5"/>
        <v>https://www.youtube.com/watch?v=EWl31jnd0hA</v>
      </c>
      <c r="L506" s="366">
        <v>0.004108796296296296</v>
      </c>
      <c r="M506" s="402" t="s">
        <v>6063</v>
      </c>
      <c r="N506" s="284" t="s">
        <v>2416</v>
      </c>
      <c r="O506" s="151" t="s">
        <v>77</v>
      </c>
      <c r="P506" s="151" t="s">
        <v>78</v>
      </c>
      <c r="Q506" s="151" t="s">
        <v>79</v>
      </c>
      <c r="R506" s="151"/>
      <c r="S506" s="151" t="s">
        <v>79</v>
      </c>
      <c r="T506" s="151"/>
      <c r="U506" s="151"/>
    </row>
    <row r="507">
      <c r="A507" s="278">
        <v>506.0</v>
      </c>
      <c r="B507" s="278" t="s">
        <v>5990</v>
      </c>
      <c r="C507" s="278" t="s">
        <v>5990</v>
      </c>
      <c r="D507" s="278" t="s">
        <v>6064</v>
      </c>
      <c r="E507" s="278" t="s">
        <v>5992</v>
      </c>
      <c r="F507" s="278" t="s">
        <v>5992</v>
      </c>
      <c r="G507" s="279" t="s">
        <v>6065</v>
      </c>
      <c r="H507" s="271" t="s">
        <v>6066</v>
      </c>
      <c r="I507" s="272" t="s">
        <v>6067</v>
      </c>
      <c r="J507" s="271" t="s">
        <v>6068</v>
      </c>
      <c r="K507" s="367" t="str">
        <f t="shared" si="5"/>
        <v>https://www.youtube.com/watch?v=z79CgfViVR0</v>
      </c>
      <c r="L507" s="366">
        <v>0.004537037037037037</v>
      </c>
      <c r="M507" s="402" t="s">
        <v>6069</v>
      </c>
      <c r="N507" s="284" t="s">
        <v>2416</v>
      </c>
      <c r="O507" s="151" t="s">
        <v>77</v>
      </c>
      <c r="P507" s="151" t="s">
        <v>78</v>
      </c>
      <c r="Q507" s="151" t="s">
        <v>79</v>
      </c>
      <c r="R507" s="151"/>
      <c r="S507" s="151" t="s">
        <v>79</v>
      </c>
      <c r="T507" s="151"/>
      <c r="U507" s="151"/>
    </row>
    <row r="508">
      <c r="A508" s="287">
        <v>507.0</v>
      </c>
      <c r="B508" s="287" t="s">
        <v>5990</v>
      </c>
      <c r="C508" s="287" t="s">
        <v>5990</v>
      </c>
      <c r="D508" s="287" t="s">
        <v>6070</v>
      </c>
      <c r="E508" s="287" t="s">
        <v>5992</v>
      </c>
      <c r="F508" s="287" t="s">
        <v>5992</v>
      </c>
      <c r="G508" s="288" t="s">
        <v>6071</v>
      </c>
      <c r="H508" s="308" t="s">
        <v>6072</v>
      </c>
      <c r="I508" s="272" t="s">
        <v>6073</v>
      </c>
      <c r="J508" s="308" t="s">
        <v>6074</v>
      </c>
      <c r="K508" s="369" t="str">
        <f t="shared" si="5"/>
        <v>https://www.youtube.com/watch?v=1NaCBjoBFjA</v>
      </c>
      <c r="L508" s="370">
        <v>0.0025</v>
      </c>
      <c r="M508" s="404" t="s">
        <v>6075</v>
      </c>
      <c r="N508" s="293" t="s">
        <v>2416</v>
      </c>
      <c r="O508" s="151" t="s">
        <v>77</v>
      </c>
      <c r="P508" s="151" t="s">
        <v>78</v>
      </c>
      <c r="Q508" s="151" t="s">
        <v>79</v>
      </c>
      <c r="R508" s="151"/>
      <c r="S508" s="151" t="s">
        <v>79</v>
      </c>
      <c r="T508" s="151"/>
      <c r="U508" s="151"/>
    </row>
    <row r="509">
      <c r="A509" s="269">
        <v>508.0</v>
      </c>
      <c r="B509" s="269" t="s">
        <v>6076</v>
      </c>
      <c r="C509" s="269" t="s">
        <v>6077</v>
      </c>
      <c r="D509" s="269" t="s">
        <v>6078</v>
      </c>
      <c r="E509" s="269" t="s">
        <v>6079</v>
      </c>
      <c r="F509" s="269" t="s">
        <v>6080</v>
      </c>
      <c r="G509" s="270" t="s">
        <v>6081</v>
      </c>
      <c r="H509" s="315" t="s">
        <v>6082</v>
      </c>
      <c r="I509" s="272" t="s">
        <v>6083</v>
      </c>
      <c r="J509" s="315" t="s">
        <v>6084</v>
      </c>
      <c r="K509" s="365" t="str">
        <f t="shared" si="5"/>
        <v>https://www.youtube.com/watch?v=DppPVflZXNs</v>
      </c>
      <c r="L509" s="366">
        <v>0.002534722222222222</v>
      </c>
      <c r="M509" s="401" t="s">
        <v>6085</v>
      </c>
      <c r="N509" s="277" t="s">
        <v>2416</v>
      </c>
      <c r="O509" s="151" t="s">
        <v>237</v>
      </c>
      <c r="P509" s="151" t="s">
        <v>78</v>
      </c>
      <c r="Q509" s="151" t="s">
        <v>79</v>
      </c>
      <c r="R509" s="151"/>
      <c r="S509" s="151" t="s">
        <v>79</v>
      </c>
      <c r="T509" s="151"/>
      <c r="U509" s="151"/>
    </row>
    <row r="510">
      <c r="A510" s="278">
        <v>509.0</v>
      </c>
      <c r="B510" s="278" t="s">
        <v>6076</v>
      </c>
      <c r="C510" s="278" t="s">
        <v>6077</v>
      </c>
      <c r="D510" s="278" t="s">
        <v>6086</v>
      </c>
      <c r="E510" s="278" t="s">
        <v>6079</v>
      </c>
      <c r="F510" s="278" t="s">
        <v>6080</v>
      </c>
      <c r="G510" s="279" t="s">
        <v>6087</v>
      </c>
      <c r="H510" s="271" t="s">
        <v>6088</v>
      </c>
      <c r="I510" s="272" t="s">
        <v>6089</v>
      </c>
      <c r="J510" s="271" t="s">
        <v>6090</v>
      </c>
      <c r="K510" s="367" t="str">
        <f t="shared" si="5"/>
        <v>https://www.youtube.com/watch?v=uz3CrtyekGY</v>
      </c>
      <c r="L510" s="366">
        <v>0.005891203703703704</v>
      </c>
      <c r="M510" s="402" t="s">
        <v>6091</v>
      </c>
      <c r="N510" s="284" t="s">
        <v>2416</v>
      </c>
      <c r="O510" s="151" t="s">
        <v>77</v>
      </c>
      <c r="P510" s="151" t="s">
        <v>78</v>
      </c>
      <c r="Q510" s="151" t="s">
        <v>79</v>
      </c>
      <c r="R510" s="151"/>
      <c r="S510" s="151" t="s">
        <v>79</v>
      </c>
      <c r="T510" s="151"/>
      <c r="U510" s="151"/>
    </row>
    <row r="511">
      <c r="A511" s="278">
        <v>510.0</v>
      </c>
      <c r="B511" s="278" t="s">
        <v>6076</v>
      </c>
      <c r="C511" s="278" t="s">
        <v>6077</v>
      </c>
      <c r="D511" s="278" t="s">
        <v>6092</v>
      </c>
      <c r="E511" s="278" t="s">
        <v>6079</v>
      </c>
      <c r="F511" s="278" t="s">
        <v>6080</v>
      </c>
      <c r="G511" s="279" t="s">
        <v>6093</v>
      </c>
      <c r="H511" s="271" t="s">
        <v>6094</v>
      </c>
      <c r="I511" s="272" t="s">
        <v>6095</v>
      </c>
      <c r="J511" s="271" t="s">
        <v>6096</v>
      </c>
      <c r="K511" s="367" t="str">
        <f t="shared" si="5"/>
        <v>https://www.youtube.com/watch?v=MLfrUR93SVE</v>
      </c>
      <c r="L511" s="366">
        <v>0.0032291666666666666</v>
      </c>
      <c r="M511" s="402" t="s">
        <v>6097</v>
      </c>
      <c r="N511" s="284" t="s">
        <v>2416</v>
      </c>
      <c r="O511" s="151" t="s">
        <v>77</v>
      </c>
      <c r="P511" s="151" t="s">
        <v>78</v>
      </c>
      <c r="Q511" s="151" t="s">
        <v>79</v>
      </c>
      <c r="R511" s="151"/>
      <c r="S511" s="151" t="s">
        <v>79</v>
      </c>
      <c r="T511" s="151"/>
      <c r="U511" s="151"/>
    </row>
    <row r="512">
      <c r="A512" s="278">
        <v>511.0</v>
      </c>
      <c r="B512" s="278" t="s">
        <v>6076</v>
      </c>
      <c r="C512" s="278" t="s">
        <v>6077</v>
      </c>
      <c r="D512" s="278" t="s">
        <v>6098</v>
      </c>
      <c r="E512" s="278" t="s">
        <v>6079</v>
      </c>
      <c r="F512" s="278" t="s">
        <v>6080</v>
      </c>
      <c r="G512" s="279" t="s">
        <v>6099</v>
      </c>
      <c r="H512" s="271" t="s">
        <v>6100</v>
      </c>
      <c r="I512" s="272" t="s">
        <v>6101</v>
      </c>
      <c r="J512" s="271" t="s">
        <v>6102</v>
      </c>
      <c r="K512" s="367" t="str">
        <f t="shared" si="5"/>
        <v>https://www.youtube.com/watch?v=1HAdK7M44tk</v>
      </c>
      <c r="L512" s="366">
        <v>0.0024305555555555556</v>
      </c>
      <c r="M512" s="402" t="s">
        <v>6103</v>
      </c>
      <c r="N512" s="284" t="s">
        <v>2416</v>
      </c>
      <c r="O512" s="151" t="s">
        <v>77</v>
      </c>
      <c r="P512" s="151" t="s">
        <v>78</v>
      </c>
      <c r="Q512" s="151" t="s">
        <v>79</v>
      </c>
      <c r="R512" s="151"/>
      <c r="S512" s="151" t="s">
        <v>79</v>
      </c>
      <c r="T512" s="151"/>
      <c r="U512" s="151"/>
    </row>
    <row r="513">
      <c r="A513" s="278">
        <v>512.0</v>
      </c>
      <c r="B513" s="278" t="s">
        <v>6076</v>
      </c>
      <c r="C513" s="278" t="s">
        <v>6077</v>
      </c>
      <c r="D513" s="278" t="s">
        <v>6104</v>
      </c>
      <c r="E513" s="278" t="s">
        <v>6079</v>
      </c>
      <c r="F513" s="278" t="s">
        <v>6080</v>
      </c>
      <c r="G513" s="279" t="s">
        <v>6105</v>
      </c>
      <c r="H513" s="271" t="s">
        <v>6106</v>
      </c>
      <c r="I513" s="272" t="s">
        <v>6107</v>
      </c>
      <c r="J513" s="271" t="s">
        <v>6108</v>
      </c>
      <c r="K513" s="367" t="str">
        <f t="shared" si="5"/>
        <v>https://www.youtube.com/watch?v=qy3w6by1fyM</v>
      </c>
      <c r="L513" s="366">
        <v>0.0013425925925925925</v>
      </c>
      <c r="M513" s="402" t="s">
        <v>6109</v>
      </c>
      <c r="N513" s="284" t="s">
        <v>2416</v>
      </c>
      <c r="O513" s="151" t="s">
        <v>77</v>
      </c>
      <c r="P513" s="151" t="s">
        <v>78</v>
      </c>
      <c r="Q513" s="151" t="s">
        <v>79</v>
      </c>
      <c r="R513" s="151"/>
      <c r="S513" s="151" t="s">
        <v>79</v>
      </c>
      <c r="T513" s="151"/>
      <c r="U513" s="151"/>
    </row>
    <row r="514">
      <c r="A514" s="278">
        <v>513.0</v>
      </c>
      <c r="B514" s="278" t="s">
        <v>6076</v>
      </c>
      <c r="C514" s="278" t="s">
        <v>6077</v>
      </c>
      <c r="D514" s="278" t="s">
        <v>6110</v>
      </c>
      <c r="E514" s="278" t="s">
        <v>6079</v>
      </c>
      <c r="F514" s="278" t="s">
        <v>6080</v>
      </c>
      <c r="G514" s="279" t="s">
        <v>6111</v>
      </c>
      <c r="H514" s="271" t="s">
        <v>6112</v>
      </c>
      <c r="I514" s="272" t="s">
        <v>6113</v>
      </c>
      <c r="J514" s="271" t="s">
        <v>6114</v>
      </c>
      <c r="K514" s="367" t="str">
        <f t="shared" si="5"/>
        <v>https://www.youtube.com/watch?v=cP4qx6ElQzk</v>
      </c>
      <c r="L514" s="366">
        <v>0.0036689814814814814</v>
      </c>
      <c r="M514" s="402" t="s">
        <v>6115</v>
      </c>
      <c r="N514" s="284" t="s">
        <v>2416</v>
      </c>
      <c r="O514" s="151" t="s">
        <v>77</v>
      </c>
      <c r="P514" s="151" t="s">
        <v>78</v>
      </c>
      <c r="Q514" s="151" t="s">
        <v>79</v>
      </c>
      <c r="R514" s="151"/>
      <c r="S514" s="151" t="s">
        <v>79</v>
      </c>
      <c r="T514" s="151"/>
      <c r="U514" s="151"/>
    </row>
    <row r="515">
      <c r="A515" s="278">
        <v>514.0</v>
      </c>
      <c r="B515" s="278" t="s">
        <v>6076</v>
      </c>
      <c r="C515" s="278" t="s">
        <v>6077</v>
      </c>
      <c r="D515" s="278" t="s">
        <v>6116</v>
      </c>
      <c r="E515" s="278" t="s">
        <v>6079</v>
      </c>
      <c r="F515" s="278" t="s">
        <v>6080</v>
      </c>
      <c r="G515" s="279" t="s">
        <v>6117</v>
      </c>
      <c r="H515" s="271" t="s">
        <v>6118</v>
      </c>
      <c r="I515" s="272" t="s">
        <v>6119</v>
      </c>
      <c r="J515" s="271" t="s">
        <v>6120</v>
      </c>
      <c r="K515" s="367" t="str">
        <f t="shared" si="5"/>
        <v>https://www.youtube.com/watch?v=d75AlOJJ0VU</v>
      </c>
      <c r="L515" s="366">
        <v>0.0014236111111111112</v>
      </c>
      <c r="M515" s="402" t="s">
        <v>6121</v>
      </c>
      <c r="N515" s="284" t="s">
        <v>2416</v>
      </c>
      <c r="O515" s="151" t="s">
        <v>77</v>
      </c>
      <c r="P515" s="151" t="s">
        <v>78</v>
      </c>
      <c r="Q515" s="151" t="s">
        <v>79</v>
      </c>
      <c r="R515" s="151"/>
      <c r="S515" s="151" t="s">
        <v>79</v>
      </c>
      <c r="T515" s="151"/>
      <c r="U515" s="151"/>
    </row>
    <row r="516">
      <c r="A516" s="278">
        <v>515.0</v>
      </c>
      <c r="B516" s="278" t="s">
        <v>6076</v>
      </c>
      <c r="C516" s="278" t="s">
        <v>6077</v>
      </c>
      <c r="D516" s="278" t="s">
        <v>6122</v>
      </c>
      <c r="E516" s="278" t="s">
        <v>6079</v>
      </c>
      <c r="F516" s="278" t="s">
        <v>6080</v>
      </c>
      <c r="G516" s="279" t="s">
        <v>6123</v>
      </c>
      <c r="H516" s="271" t="s">
        <v>6124</v>
      </c>
      <c r="I516" s="272" t="s">
        <v>6125</v>
      </c>
      <c r="J516" s="271" t="s">
        <v>6126</v>
      </c>
      <c r="K516" s="367" t="str">
        <f t="shared" si="5"/>
        <v>https://www.youtube.com/watch?v=7ii77Cu-q0s</v>
      </c>
      <c r="L516" s="366">
        <v>0.0032060185185185186</v>
      </c>
      <c r="M516" s="402" t="s">
        <v>6127</v>
      </c>
      <c r="N516" s="284" t="s">
        <v>2416</v>
      </c>
      <c r="O516" s="151" t="s">
        <v>77</v>
      </c>
      <c r="P516" s="151" t="s">
        <v>78</v>
      </c>
      <c r="Q516" s="151" t="s">
        <v>79</v>
      </c>
      <c r="R516" s="151"/>
      <c r="S516" s="151" t="s">
        <v>79</v>
      </c>
      <c r="T516" s="151"/>
      <c r="U516" s="151"/>
    </row>
    <row r="517">
      <c r="A517" s="278">
        <v>516.0</v>
      </c>
      <c r="B517" s="278" t="s">
        <v>6076</v>
      </c>
      <c r="C517" s="278" t="s">
        <v>6077</v>
      </c>
      <c r="D517" s="278" t="s">
        <v>6128</v>
      </c>
      <c r="E517" s="278" t="s">
        <v>6079</v>
      </c>
      <c r="F517" s="278" t="s">
        <v>6080</v>
      </c>
      <c r="G517" s="279" t="s">
        <v>6129</v>
      </c>
      <c r="H517" s="271" t="s">
        <v>6130</v>
      </c>
      <c r="I517" s="272" t="s">
        <v>6131</v>
      </c>
      <c r="J517" s="271" t="s">
        <v>6132</v>
      </c>
      <c r="K517" s="367" t="str">
        <f t="shared" si="5"/>
        <v>https://www.youtube.com/watch?v=afU9e42GJEM</v>
      </c>
      <c r="L517" s="366">
        <v>0.0035069444444444445</v>
      </c>
      <c r="M517" s="402" t="s">
        <v>6133</v>
      </c>
      <c r="N517" s="284" t="s">
        <v>2416</v>
      </c>
      <c r="O517" s="151" t="s">
        <v>77</v>
      </c>
      <c r="P517" s="151" t="s">
        <v>78</v>
      </c>
      <c r="Q517" s="151" t="s">
        <v>79</v>
      </c>
      <c r="R517" s="151"/>
      <c r="S517" s="151" t="s">
        <v>79</v>
      </c>
      <c r="T517" s="151"/>
      <c r="U517" s="151"/>
    </row>
    <row r="518">
      <c r="A518" s="287">
        <v>517.0</v>
      </c>
      <c r="B518" s="287" t="s">
        <v>6076</v>
      </c>
      <c r="C518" s="287" t="s">
        <v>6077</v>
      </c>
      <c r="D518" s="287" t="s">
        <v>6134</v>
      </c>
      <c r="E518" s="287" t="s">
        <v>6079</v>
      </c>
      <c r="F518" s="287" t="s">
        <v>6080</v>
      </c>
      <c r="G518" s="288" t="s">
        <v>6135</v>
      </c>
      <c r="H518" s="308" t="s">
        <v>6136</v>
      </c>
      <c r="I518" s="272" t="s">
        <v>6137</v>
      </c>
      <c r="J518" s="308" t="s">
        <v>6138</v>
      </c>
      <c r="K518" s="369" t="str">
        <f t="shared" si="5"/>
        <v>https://www.youtube.com/watch?v=Ef6gOFrAa60</v>
      </c>
      <c r="L518" s="370">
        <v>0.004293981481481481</v>
      </c>
      <c r="M518" s="404" t="s">
        <v>6139</v>
      </c>
      <c r="N518" s="293" t="s">
        <v>2416</v>
      </c>
      <c r="O518" s="151" t="s">
        <v>77</v>
      </c>
      <c r="P518" s="151" t="s">
        <v>78</v>
      </c>
      <c r="Q518" s="151" t="s">
        <v>79</v>
      </c>
      <c r="R518" s="151"/>
      <c r="S518" s="151" t="s">
        <v>79</v>
      </c>
      <c r="T518" s="151"/>
      <c r="U518" s="151"/>
    </row>
    <row r="519">
      <c r="A519" s="269">
        <v>518.0</v>
      </c>
      <c r="B519" s="269" t="s">
        <v>6140</v>
      </c>
      <c r="C519" s="269" t="s">
        <v>6141</v>
      </c>
      <c r="D519" s="269" t="s">
        <v>6142</v>
      </c>
      <c r="E519" s="269" t="s">
        <v>6143</v>
      </c>
      <c r="F519" s="269" t="s">
        <v>6144</v>
      </c>
      <c r="G519" s="270" t="s">
        <v>6145</v>
      </c>
      <c r="H519" s="271" t="s">
        <v>6146</v>
      </c>
      <c r="I519" s="272" t="s">
        <v>6147</v>
      </c>
      <c r="J519" s="271" t="s">
        <v>6148</v>
      </c>
      <c r="K519" s="365" t="str">
        <f t="shared" si="5"/>
        <v>https://www.youtube.com/watch?v=ayi8NYvDvms</v>
      </c>
      <c r="L519" s="366">
        <v>0.006631944444444445</v>
      </c>
      <c r="M519" s="401" t="s">
        <v>6149</v>
      </c>
      <c r="N519" s="277" t="s">
        <v>2416</v>
      </c>
      <c r="O519" s="151" t="s">
        <v>77</v>
      </c>
      <c r="P519" s="151" t="s">
        <v>78</v>
      </c>
      <c r="Q519" s="151" t="s">
        <v>79</v>
      </c>
      <c r="R519" s="151"/>
      <c r="S519" s="151" t="s">
        <v>79</v>
      </c>
      <c r="T519" s="151"/>
      <c r="U519" s="151" t="s">
        <v>6150</v>
      </c>
    </row>
    <row r="520">
      <c r="A520" s="278">
        <v>519.0</v>
      </c>
      <c r="B520" s="278" t="s">
        <v>6140</v>
      </c>
      <c r="C520" s="278" t="s">
        <v>6141</v>
      </c>
      <c r="D520" s="278" t="s">
        <v>6151</v>
      </c>
      <c r="E520" s="278" t="s">
        <v>6143</v>
      </c>
      <c r="F520" s="278" t="s">
        <v>6144</v>
      </c>
      <c r="G520" s="279" t="s">
        <v>6152</v>
      </c>
      <c r="H520" s="271" t="s">
        <v>6153</v>
      </c>
      <c r="I520" s="272" t="s">
        <v>6154</v>
      </c>
      <c r="J520" s="271" t="s">
        <v>6155</v>
      </c>
      <c r="K520" s="367" t="str">
        <f t="shared" si="5"/>
        <v>https://www.youtube.com/watch?v=oP_WrzFuRKE</v>
      </c>
      <c r="L520" s="366">
        <v>0.0037962962962962963</v>
      </c>
      <c r="M520" s="402" t="s">
        <v>6156</v>
      </c>
      <c r="N520" s="284" t="s">
        <v>2416</v>
      </c>
      <c r="O520" s="151" t="s">
        <v>77</v>
      </c>
      <c r="P520" s="151" t="s">
        <v>78</v>
      </c>
      <c r="Q520" s="151" t="s">
        <v>79</v>
      </c>
      <c r="R520" s="151"/>
      <c r="S520" s="151" t="s">
        <v>79</v>
      </c>
      <c r="T520" s="151"/>
      <c r="U520" s="151"/>
    </row>
    <row r="521">
      <c r="A521" s="278">
        <v>520.0</v>
      </c>
      <c r="B521" s="278" t="s">
        <v>6140</v>
      </c>
      <c r="C521" s="278" t="s">
        <v>6141</v>
      </c>
      <c r="D521" s="278" t="s">
        <v>6157</v>
      </c>
      <c r="E521" s="278" t="s">
        <v>6143</v>
      </c>
      <c r="F521" s="278" t="s">
        <v>6144</v>
      </c>
      <c r="G521" s="279" t="s">
        <v>6158</v>
      </c>
      <c r="H521" s="271" t="s">
        <v>6159</v>
      </c>
      <c r="I521" s="272" t="s">
        <v>6160</v>
      </c>
      <c r="J521" s="271" t="s">
        <v>6161</v>
      </c>
      <c r="K521" s="367" t="str">
        <f t="shared" si="5"/>
        <v>https://www.youtube.com/watch?v=S0eIXAOvL3w</v>
      </c>
      <c r="L521" s="366">
        <v>0.0034375</v>
      </c>
      <c r="M521" s="402" t="s">
        <v>6162</v>
      </c>
      <c r="N521" s="284" t="s">
        <v>2416</v>
      </c>
      <c r="O521" s="151" t="s">
        <v>77</v>
      </c>
      <c r="P521" s="151" t="s">
        <v>78</v>
      </c>
      <c r="Q521" s="151" t="s">
        <v>79</v>
      </c>
      <c r="R521" s="151"/>
      <c r="S521" s="151" t="s">
        <v>79</v>
      </c>
      <c r="T521" s="151"/>
      <c r="U521" s="151"/>
    </row>
    <row r="522">
      <c r="A522" s="278">
        <v>521.0</v>
      </c>
      <c r="B522" s="278" t="s">
        <v>6140</v>
      </c>
      <c r="C522" s="278" t="s">
        <v>6141</v>
      </c>
      <c r="D522" s="278" t="s">
        <v>6163</v>
      </c>
      <c r="E522" s="278" t="s">
        <v>6143</v>
      </c>
      <c r="F522" s="278" t="s">
        <v>6144</v>
      </c>
      <c r="G522" s="279" t="s">
        <v>6164</v>
      </c>
      <c r="H522" s="271" t="s">
        <v>6165</v>
      </c>
      <c r="I522" s="272" t="s">
        <v>6166</v>
      </c>
      <c r="J522" s="271" t="s">
        <v>6167</v>
      </c>
      <c r="K522" s="367" t="s">
        <v>6168</v>
      </c>
      <c r="L522" s="366">
        <v>0.003969907407407407</v>
      </c>
      <c r="M522" s="402" t="s">
        <v>6169</v>
      </c>
      <c r="N522" s="284" t="s">
        <v>2416</v>
      </c>
      <c r="O522" s="151" t="s">
        <v>77</v>
      </c>
      <c r="P522" s="151" t="s">
        <v>78</v>
      </c>
      <c r="Q522" s="151" t="s">
        <v>79</v>
      </c>
      <c r="R522" s="151"/>
      <c r="S522" s="151" t="s">
        <v>79</v>
      </c>
      <c r="T522" s="151"/>
      <c r="U522" s="151"/>
    </row>
    <row r="523">
      <c r="A523" s="278">
        <v>522.0</v>
      </c>
      <c r="B523" s="278" t="s">
        <v>6140</v>
      </c>
      <c r="C523" s="278" t="s">
        <v>6141</v>
      </c>
      <c r="D523" s="278" t="s">
        <v>6170</v>
      </c>
      <c r="E523" s="278" t="s">
        <v>6143</v>
      </c>
      <c r="F523" s="278" t="s">
        <v>6144</v>
      </c>
      <c r="G523" s="279" t="s">
        <v>6171</v>
      </c>
      <c r="H523" s="271" t="s">
        <v>6172</v>
      </c>
      <c r="I523" s="272" t="s">
        <v>6173</v>
      </c>
      <c r="J523" s="271" t="s">
        <v>6174</v>
      </c>
      <c r="K523" s="367" t="s">
        <v>6175</v>
      </c>
      <c r="L523" s="366">
        <v>0.004340277777777778</v>
      </c>
      <c r="M523" s="283" t="s">
        <v>6176</v>
      </c>
      <c r="N523" s="284" t="s">
        <v>2416</v>
      </c>
      <c r="O523" s="151" t="s">
        <v>77</v>
      </c>
      <c r="P523" s="151" t="s">
        <v>78</v>
      </c>
      <c r="Q523" s="151" t="s">
        <v>79</v>
      </c>
      <c r="R523" s="151"/>
      <c r="S523" s="151" t="s">
        <v>79</v>
      </c>
      <c r="T523" s="151"/>
      <c r="U523" s="151"/>
    </row>
    <row r="524">
      <c r="A524" s="278">
        <v>523.0</v>
      </c>
      <c r="B524" s="278" t="s">
        <v>6140</v>
      </c>
      <c r="C524" s="278" t="s">
        <v>6141</v>
      </c>
      <c r="D524" s="278" t="s">
        <v>6177</v>
      </c>
      <c r="E524" s="278" t="s">
        <v>6143</v>
      </c>
      <c r="F524" s="278" t="s">
        <v>6144</v>
      </c>
      <c r="G524" s="279" t="s">
        <v>6178</v>
      </c>
      <c r="H524" s="271" t="s">
        <v>6179</v>
      </c>
      <c r="I524" s="272" t="s">
        <v>6180</v>
      </c>
      <c r="J524" s="271" t="s">
        <v>6181</v>
      </c>
      <c r="K524" s="367" t="s">
        <v>6182</v>
      </c>
      <c r="L524" s="366">
        <v>0.004583333333333333</v>
      </c>
      <c r="M524" s="283" t="s">
        <v>6183</v>
      </c>
      <c r="N524" s="284" t="s">
        <v>2416</v>
      </c>
      <c r="O524" s="151" t="s">
        <v>77</v>
      </c>
      <c r="P524" s="151" t="s">
        <v>78</v>
      </c>
      <c r="Q524" s="151" t="s">
        <v>79</v>
      </c>
      <c r="R524" s="151"/>
      <c r="S524" s="151" t="s">
        <v>79</v>
      </c>
      <c r="T524" s="151"/>
      <c r="U524" s="151"/>
    </row>
    <row r="525">
      <c r="A525" s="278">
        <v>524.0</v>
      </c>
      <c r="B525" s="278" t="s">
        <v>6140</v>
      </c>
      <c r="C525" s="278" t="s">
        <v>6141</v>
      </c>
      <c r="D525" s="278" t="s">
        <v>6184</v>
      </c>
      <c r="E525" s="278" t="s">
        <v>6143</v>
      </c>
      <c r="F525" s="278" t="s">
        <v>6144</v>
      </c>
      <c r="G525" s="279" t="s">
        <v>6185</v>
      </c>
      <c r="H525" s="271" t="s">
        <v>6186</v>
      </c>
      <c r="I525" s="272" t="s">
        <v>6187</v>
      </c>
      <c r="J525" s="271" t="s">
        <v>6188</v>
      </c>
      <c r="K525" s="367" t="s">
        <v>6189</v>
      </c>
      <c r="L525" s="366">
        <v>0.004016203703703704</v>
      </c>
      <c r="M525" s="283" t="s">
        <v>6190</v>
      </c>
      <c r="N525" s="284" t="s">
        <v>2416</v>
      </c>
      <c r="O525" s="151" t="s">
        <v>77</v>
      </c>
      <c r="P525" s="151" t="s">
        <v>78</v>
      </c>
      <c r="Q525" s="151" t="s">
        <v>79</v>
      </c>
      <c r="R525" s="151"/>
      <c r="S525" s="151" t="s">
        <v>79</v>
      </c>
      <c r="T525" s="151"/>
      <c r="U525" s="151"/>
    </row>
    <row r="526">
      <c r="A526" s="278">
        <v>525.0</v>
      </c>
      <c r="B526" s="278" t="s">
        <v>6140</v>
      </c>
      <c r="C526" s="278" t="s">
        <v>6141</v>
      </c>
      <c r="D526" s="278" t="s">
        <v>6191</v>
      </c>
      <c r="E526" s="278" t="s">
        <v>6143</v>
      </c>
      <c r="F526" s="278" t="s">
        <v>6144</v>
      </c>
      <c r="G526" s="279" t="s">
        <v>6192</v>
      </c>
      <c r="H526" s="271" t="s">
        <v>6193</v>
      </c>
      <c r="I526" s="272" t="s">
        <v>6194</v>
      </c>
      <c r="J526" s="271" t="s">
        <v>6195</v>
      </c>
      <c r="K526" s="367" t="s">
        <v>6196</v>
      </c>
      <c r="L526" s="366">
        <v>0.0024652777777777776</v>
      </c>
      <c r="M526" s="283" t="s">
        <v>6197</v>
      </c>
      <c r="N526" s="284" t="s">
        <v>2416</v>
      </c>
      <c r="O526" s="151" t="s">
        <v>77</v>
      </c>
      <c r="P526" s="154" t="s">
        <v>78</v>
      </c>
      <c r="Q526" s="151" t="s">
        <v>79</v>
      </c>
      <c r="R526" s="154"/>
      <c r="S526" s="151" t="s">
        <v>79</v>
      </c>
      <c r="T526" s="154"/>
      <c r="U526" s="154" t="s">
        <v>6198</v>
      </c>
    </row>
    <row r="527">
      <c r="A527" s="278">
        <v>526.0</v>
      </c>
      <c r="B527" s="278" t="s">
        <v>6140</v>
      </c>
      <c r="C527" s="278" t="s">
        <v>6141</v>
      </c>
      <c r="D527" s="278" t="s">
        <v>6199</v>
      </c>
      <c r="E527" s="278" t="s">
        <v>6143</v>
      </c>
      <c r="F527" s="278" t="s">
        <v>6144</v>
      </c>
      <c r="G527" s="279" t="s">
        <v>6200</v>
      </c>
      <c r="H527" s="271" t="s">
        <v>6201</v>
      </c>
      <c r="I527" s="272" t="s">
        <v>6202</v>
      </c>
      <c r="J527" s="271" t="s">
        <v>6203</v>
      </c>
      <c r="K527" s="367" t="s">
        <v>6204</v>
      </c>
      <c r="L527" s="366">
        <v>0.0036689814814814814</v>
      </c>
      <c r="M527" s="283" t="s">
        <v>6205</v>
      </c>
      <c r="N527" s="284" t="s">
        <v>2416</v>
      </c>
      <c r="O527" s="151" t="s">
        <v>77</v>
      </c>
      <c r="P527" s="151" t="s">
        <v>78</v>
      </c>
      <c r="Q527" s="151" t="s">
        <v>79</v>
      </c>
      <c r="R527" s="151"/>
      <c r="S527" s="151" t="s">
        <v>79</v>
      </c>
      <c r="T527" s="151"/>
      <c r="U527" s="151"/>
    </row>
    <row r="528">
      <c r="A528" s="287">
        <v>527.0</v>
      </c>
      <c r="B528" s="287" t="s">
        <v>6140</v>
      </c>
      <c r="C528" s="287" t="s">
        <v>6141</v>
      </c>
      <c r="D528" s="287" t="s">
        <v>6206</v>
      </c>
      <c r="E528" s="287" t="s">
        <v>6143</v>
      </c>
      <c r="F528" s="287" t="s">
        <v>6144</v>
      </c>
      <c r="G528" s="288" t="s">
        <v>6207</v>
      </c>
      <c r="H528" s="308" t="s">
        <v>6208</v>
      </c>
      <c r="I528" s="272" t="s">
        <v>6209</v>
      </c>
      <c r="J528" s="308" t="s">
        <v>6210</v>
      </c>
      <c r="K528" s="369" t="s">
        <v>6211</v>
      </c>
      <c r="L528" s="370">
        <v>0.0018402777777777777</v>
      </c>
      <c r="M528" s="292" t="s">
        <v>6212</v>
      </c>
      <c r="N528" s="293" t="s">
        <v>2416</v>
      </c>
      <c r="O528" s="151" t="s">
        <v>77</v>
      </c>
      <c r="P528" s="151" t="s">
        <v>78</v>
      </c>
      <c r="Q528" s="151" t="s">
        <v>79</v>
      </c>
      <c r="R528" s="151"/>
      <c r="S528" s="151" t="s">
        <v>79</v>
      </c>
      <c r="T528" s="151"/>
      <c r="U528" s="151" t="s">
        <v>6213</v>
      </c>
    </row>
    <row r="529">
      <c r="A529" s="269">
        <v>528.0</v>
      </c>
      <c r="B529" s="269" t="s">
        <v>6214</v>
      </c>
      <c r="C529" s="278" t="s">
        <v>6214</v>
      </c>
      <c r="D529" s="418" t="s">
        <v>6215</v>
      </c>
      <c r="E529" s="335" t="s">
        <v>6216</v>
      </c>
      <c r="F529" s="335" t="s">
        <v>6216</v>
      </c>
      <c r="G529" s="335" t="s">
        <v>6217</v>
      </c>
      <c r="H529" s="419" t="s">
        <v>6218</v>
      </c>
      <c r="I529" s="272" t="s">
        <v>6219</v>
      </c>
      <c r="J529" s="358" t="s">
        <v>6220</v>
      </c>
      <c r="K529" s="420" t="s">
        <v>6221</v>
      </c>
      <c r="L529" s="301">
        <v>0.001712962962962963</v>
      </c>
      <c r="M529" s="381" t="s">
        <v>6222</v>
      </c>
      <c r="N529" s="338" t="s">
        <v>2416</v>
      </c>
      <c r="O529" s="151" t="s">
        <v>77</v>
      </c>
      <c r="P529" s="151" t="s">
        <v>78</v>
      </c>
      <c r="Q529" s="151" t="s">
        <v>79</v>
      </c>
      <c r="R529" s="151"/>
      <c r="S529" s="151" t="s">
        <v>79</v>
      </c>
      <c r="T529" s="151"/>
      <c r="U529" s="151"/>
    </row>
    <row r="530">
      <c r="A530" s="278">
        <v>529.0</v>
      </c>
      <c r="B530" s="278" t="s">
        <v>6214</v>
      </c>
      <c r="C530" s="278" t="s">
        <v>6214</v>
      </c>
      <c r="D530" s="421" t="s">
        <v>6223</v>
      </c>
      <c r="E530" s="340" t="s">
        <v>6216</v>
      </c>
      <c r="F530" s="340" t="s">
        <v>6216</v>
      </c>
      <c r="G530" s="340" t="s">
        <v>6224</v>
      </c>
      <c r="H530" s="421" t="s">
        <v>6225</v>
      </c>
      <c r="I530" s="272" t="s">
        <v>6226</v>
      </c>
      <c r="J530" s="318" t="s">
        <v>6227</v>
      </c>
      <c r="K530" s="336" t="s">
        <v>6228</v>
      </c>
      <c r="L530" s="301">
        <v>0.00125</v>
      </c>
      <c r="M530" s="383" t="s">
        <v>6229</v>
      </c>
      <c r="N530" s="338" t="s">
        <v>2416</v>
      </c>
      <c r="O530" s="151" t="s">
        <v>77</v>
      </c>
      <c r="P530" s="151" t="s">
        <v>78</v>
      </c>
      <c r="Q530" s="151" t="s">
        <v>79</v>
      </c>
      <c r="R530" s="151"/>
      <c r="S530" s="151" t="s">
        <v>79</v>
      </c>
      <c r="T530" s="151"/>
      <c r="U530" s="151"/>
    </row>
    <row r="531">
      <c r="A531" s="278">
        <v>530.0</v>
      </c>
      <c r="B531" s="278" t="s">
        <v>6214</v>
      </c>
      <c r="C531" s="278" t="s">
        <v>6214</v>
      </c>
      <c r="D531" s="421" t="s">
        <v>6230</v>
      </c>
      <c r="E531" s="340" t="s">
        <v>6216</v>
      </c>
      <c r="F531" s="340" t="s">
        <v>6216</v>
      </c>
      <c r="G531" s="340" t="s">
        <v>6231</v>
      </c>
      <c r="H531" s="421" t="s">
        <v>6232</v>
      </c>
      <c r="I531" s="272" t="s">
        <v>6233</v>
      </c>
      <c r="J531" s="318" t="s">
        <v>6234</v>
      </c>
      <c r="K531" s="336" t="s">
        <v>6235</v>
      </c>
      <c r="L531" s="301">
        <v>0.0013078703703703703</v>
      </c>
      <c r="M531" s="383" t="s">
        <v>6236</v>
      </c>
      <c r="N531" s="338" t="s">
        <v>2416</v>
      </c>
      <c r="O531" s="151" t="s">
        <v>77</v>
      </c>
      <c r="P531" s="151" t="s">
        <v>78</v>
      </c>
      <c r="Q531" s="151" t="s">
        <v>79</v>
      </c>
      <c r="R531" s="151"/>
      <c r="S531" s="151" t="s">
        <v>79</v>
      </c>
      <c r="T531" s="151"/>
      <c r="U531" s="151"/>
    </row>
    <row r="532">
      <c r="A532" s="278">
        <v>531.0</v>
      </c>
      <c r="B532" s="278" t="s">
        <v>6214</v>
      </c>
      <c r="C532" s="278" t="s">
        <v>6214</v>
      </c>
      <c r="D532" s="421" t="s">
        <v>6237</v>
      </c>
      <c r="E532" s="340" t="s">
        <v>6216</v>
      </c>
      <c r="F532" s="340" t="s">
        <v>6216</v>
      </c>
      <c r="G532" s="340" t="s">
        <v>6238</v>
      </c>
      <c r="H532" s="421" t="s">
        <v>6239</v>
      </c>
      <c r="I532" s="272" t="s">
        <v>6240</v>
      </c>
      <c r="J532" s="318" t="s">
        <v>6241</v>
      </c>
      <c r="K532" s="336" t="s">
        <v>6242</v>
      </c>
      <c r="L532" s="301">
        <v>0.002511574074074074</v>
      </c>
      <c r="M532" s="383" t="s">
        <v>6243</v>
      </c>
      <c r="N532" s="338" t="s">
        <v>2416</v>
      </c>
      <c r="O532" s="151" t="s">
        <v>77</v>
      </c>
      <c r="P532" s="151" t="s">
        <v>78</v>
      </c>
      <c r="Q532" s="151" t="s">
        <v>79</v>
      </c>
      <c r="R532" s="151"/>
      <c r="S532" s="151" t="s">
        <v>79</v>
      </c>
      <c r="T532" s="151"/>
      <c r="U532" s="151"/>
    </row>
    <row r="533">
      <c r="A533" s="278">
        <v>532.0</v>
      </c>
      <c r="B533" s="278" t="s">
        <v>6214</v>
      </c>
      <c r="C533" s="278" t="s">
        <v>6214</v>
      </c>
      <c r="D533" s="421" t="s">
        <v>6244</v>
      </c>
      <c r="E533" s="340" t="s">
        <v>6216</v>
      </c>
      <c r="F533" s="340" t="s">
        <v>6216</v>
      </c>
      <c r="G533" s="340" t="s">
        <v>6245</v>
      </c>
      <c r="H533" s="421" t="s">
        <v>6246</v>
      </c>
      <c r="I533" s="272" t="s">
        <v>6247</v>
      </c>
      <c r="J533" s="422" t="s">
        <v>6248</v>
      </c>
      <c r="K533" s="367" t="s">
        <v>6249</v>
      </c>
      <c r="L533" s="398">
        <v>0.0016203703703703703</v>
      </c>
      <c r="M533" s="383" t="s">
        <v>6250</v>
      </c>
      <c r="N533" s="338" t="s">
        <v>2416</v>
      </c>
      <c r="O533" s="151" t="s">
        <v>77</v>
      </c>
      <c r="P533" s="151" t="s">
        <v>78</v>
      </c>
      <c r="Q533" s="151" t="s">
        <v>79</v>
      </c>
      <c r="R533" s="151"/>
      <c r="S533" s="151" t="s">
        <v>79</v>
      </c>
      <c r="T533" s="151"/>
      <c r="U533" s="151" t="s">
        <v>6251</v>
      </c>
    </row>
    <row r="534">
      <c r="A534" s="278">
        <v>533.0</v>
      </c>
      <c r="B534" s="278" t="s">
        <v>6214</v>
      </c>
      <c r="C534" s="278" t="s">
        <v>6214</v>
      </c>
      <c r="D534" s="421" t="s">
        <v>6252</v>
      </c>
      <c r="E534" s="340" t="s">
        <v>6216</v>
      </c>
      <c r="F534" s="340" t="s">
        <v>6216</v>
      </c>
      <c r="G534" s="340" t="s">
        <v>6253</v>
      </c>
      <c r="H534" s="421" t="s">
        <v>6254</v>
      </c>
      <c r="I534" s="272" t="s">
        <v>6255</v>
      </c>
      <c r="J534" s="421" t="s">
        <v>6256</v>
      </c>
      <c r="K534" s="367" t="s">
        <v>6257</v>
      </c>
      <c r="L534" s="366">
        <v>0.003263888888888889</v>
      </c>
      <c r="M534" s="383" t="s">
        <v>6258</v>
      </c>
      <c r="N534" s="338" t="s">
        <v>2416</v>
      </c>
      <c r="O534" s="151" t="s">
        <v>77</v>
      </c>
      <c r="P534" s="151" t="s">
        <v>78</v>
      </c>
      <c r="Q534" s="151" t="s">
        <v>79</v>
      </c>
      <c r="R534" s="151"/>
      <c r="S534" s="151" t="s">
        <v>79</v>
      </c>
      <c r="T534" s="151"/>
      <c r="U534" s="151"/>
    </row>
    <row r="535">
      <c r="A535" s="278">
        <v>534.0</v>
      </c>
      <c r="B535" s="278" t="s">
        <v>6214</v>
      </c>
      <c r="C535" s="278" t="s">
        <v>6214</v>
      </c>
      <c r="D535" s="421" t="s">
        <v>6259</v>
      </c>
      <c r="E535" s="340" t="s">
        <v>6216</v>
      </c>
      <c r="F535" s="340" t="s">
        <v>6216</v>
      </c>
      <c r="G535" s="340" t="s">
        <v>6260</v>
      </c>
      <c r="H535" s="421" t="s">
        <v>6261</v>
      </c>
      <c r="I535" s="272" t="s">
        <v>6262</v>
      </c>
      <c r="J535" s="423" t="s">
        <v>6263</v>
      </c>
      <c r="K535" s="367" t="s">
        <v>6264</v>
      </c>
      <c r="L535" s="366">
        <v>0.002488425925925926</v>
      </c>
      <c r="M535" s="383" t="s">
        <v>6265</v>
      </c>
      <c r="N535" s="338" t="s">
        <v>2416</v>
      </c>
      <c r="O535" s="151" t="s">
        <v>77</v>
      </c>
      <c r="P535" s="151" t="s">
        <v>78</v>
      </c>
      <c r="Q535" s="151" t="s">
        <v>79</v>
      </c>
      <c r="R535" s="151"/>
      <c r="S535" s="151" t="s">
        <v>79</v>
      </c>
      <c r="T535" s="151"/>
      <c r="U535" s="151" t="s">
        <v>6266</v>
      </c>
    </row>
    <row r="536">
      <c r="A536" s="278">
        <v>535.0</v>
      </c>
      <c r="B536" s="278" t="s">
        <v>6214</v>
      </c>
      <c r="C536" s="278" t="s">
        <v>6214</v>
      </c>
      <c r="D536" s="421" t="s">
        <v>6267</v>
      </c>
      <c r="E536" s="340" t="s">
        <v>6216</v>
      </c>
      <c r="F536" s="340" t="s">
        <v>6216</v>
      </c>
      <c r="G536" s="340" t="s">
        <v>6268</v>
      </c>
      <c r="H536" s="421" t="s">
        <v>6269</v>
      </c>
      <c r="I536" s="272" t="s">
        <v>6270</v>
      </c>
      <c r="J536" s="423" t="s">
        <v>6271</v>
      </c>
      <c r="K536" s="385" t="s">
        <v>6272</v>
      </c>
      <c r="L536" s="386">
        <v>0.003321759259259259</v>
      </c>
      <c r="M536" s="383" t="s">
        <v>6273</v>
      </c>
      <c r="N536" s="338" t="s">
        <v>2416</v>
      </c>
      <c r="O536" s="151" t="s">
        <v>77</v>
      </c>
      <c r="P536" s="151" t="s">
        <v>78</v>
      </c>
      <c r="Q536" s="151" t="s">
        <v>79</v>
      </c>
      <c r="R536" s="151"/>
      <c r="S536" s="151" t="s">
        <v>79</v>
      </c>
      <c r="T536" s="151"/>
      <c r="U536" s="151"/>
    </row>
    <row r="537">
      <c r="A537" s="287">
        <v>536.0</v>
      </c>
      <c r="B537" s="287" t="s">
        <v>6214</v>
      </c>
      <c r="C537" s="287" t="s">
        <v>6214</v>
      </c>
      <c r="D537" s="424" t="s">
        <v>6274</v>
      </c>
      <c r="E537" s="346" t="s">
        <v>6216</v>
      </c>
      <c r="F537" s="346" t="s">
        <v>6216</v>
      </c>
      <c r="G537" s="346" t="s">
        <v>6275</v>
      </c>
      <c r="H537" s="424" t="s">
        <v>6276</v>
      </c>
      <c r="I537" s="272" t="s">
        <v>6277</v>
      </c>
      <c r="J537" s="425" t="s">
        <v>6278</v>
      </c>
      <c r="K537" s="379" t="s">
        <v>6279</v>
      </c>
      <c r="L537" s="426">
        <v>0.0020601851851851853</v>
      </c>
      <c r="M537" s="384" t="s">
        <v>6280</v>
      </c>
      <c r="N537" s="350" t="s">
        <v>2416</v>
      </c>
      <c r="O537" s="151" t="s">
        <v>77</v>
      </c>
      <c r="P537" s="151" t="s">
        <v>78</v>
      </c>
      <c r="Q537" s="151" t="s">
        <v>79</v>
      </c>
      <c r="R537" s="151"/>
      <c r="S537" s="151" t="s">
        <v>79</v>
      </c>
      <c r="T537" s="151"/>
      <c r="U537" s="151"/>
    </row>
    <row r="538">
      <c r="A538" s="269">
        <v>537.0</v>
      </c>
      <c r="B538" s="271" t="s">
        <v>6281</v>
      </c>
      <c r="C538" s="280" t="s">
        <v>6281</v>
      </c>
      <c r="D538" s="418" t="s">
        <v>6282</v>
      </c>
      <c r="E538" s="335" t="s">
        <v>6283</v>
      </c>
      <c r="F538" s="335" t="s">
        <v>6283</v>
      </c>
      <c r="G538" s="335" t="s">
        <v>6284</v>
      </c>
      <c r="H538" s="280" t="s">
        <v>6285</v>
      </c>
      <c r="I538" s="272" t="s">
        <v>6286</v>
      </c>
      <c r="J538" s="269" t="s">
        <v>6287</v>
      </c>
      <c r="K538" s="427" t="s">
        <v>6288</v>
      </c>
      <c r="L538" s="301">
        <v>0.002511574074074074</v>
      </c>
      <c r="M538" s="428" t="s">
        <v>6289</v>
      </c>
      <c r="N538" s="338" t="s">
        <v>2416</v>
      </c>
      <c r="O538" s="151" t="s">
        <v>77</v>
      </c>
      <c r="P538" s="151" t="s">
        <v>78</v>
      </c>
      <c r="Q538" s="151" t="s">
        <v>79</v>
      </c>
      <c r="R538" s="151"/>
      <c r="S538" s="151" t="s">
        <v>79</v>
      </c>
      <c r="T538" s="151"/>
      <c r="U538" s="151" t="s">
        <v>6290</v>
      </c>
    </row>
    <row r="539">
      <c r="A539" s="278">
        <v>538.0</v>
      </c>
      <c r="B539" s="280" t="s">
        <v>6281</v>
      </c>
      <c r="C539" s="280" t="s">
        <v>6281</v>
      </c>
      <c r="D539" s="421" t="s">
        <v>6291</v>
      </c>
      <c r="E539" s="340" t="s">
        <v>6283</v>
      </c>
      <c r="F539" s="340" t="s">
        <v>6283</v>
      </c>
      <c r="G539" s="340" t="s">
        <v>6292</v>
      </c>
      <c r="H539" s="421" t="s">
        <v>6293</v>
      </c>
      <c r="I539" s="272" t="s">
        <v>6294</v>
      </c>
      <c r="J539" s="278" t="s">
        <v>6295</v>
      </c>
      <c r="K539" s="429" t="s">
        <v>6296</v>
      </c>
      <c r="L539" s="301">
        <v>0.0017708333333333332</v>
      </c>
      <c r="M539" s="430" t="s">
        <v>6297</v>
      </c>
      <c r="N539" s="338" t="s">
        <v>2416</v>
      </c>
      <c r="O539" s="151" t="s">
        <v>77</v>
      </c>
      <c r="P539" s="151" t="s">
        <v>78</v>
      </c>
      <c r="Q539" s="151" t="s">
        <v>79</v>
      </c>
      <c r="R539" s="151"/>
      <c r="S539" s="151" t="s">
        <v>79</v>
      </c>
      <c r="T539" s="151"/>
      <c r="U539" s="151"/>
    </row>
    <row r="540">
      <c r="A540" s="278">
        <v>539.0</v>
      </c>
      <c r="B540" s="419" t="s">
        <v>6281</v>
      </c>
      <c r="C540" s="280" t="s">
        <v>6281</v>
      </c>
      <c r="D540" s="421" t="s">
        <v>6298</v>
      </c>
      <c r="E540" s="340" t="s">
        <v>6283</v>
      </c>
      <c r="F540" s="340" t="s">
        <v>6283</v>
      </c>
      <c r="G540" s="340" t="s">
        <v>6299</v>
      </c>
      <c r="H540" s="421" t="s">
        <v>6300</v>
      </c>
      <c r="I540" s="272" t="s">
        <v>6301</v>
      </c>
      <c r="J540" s="278" t="s">
        <v>6302</v>
      </c>
      <c r="K540" s="429" t="s">
        <v>6303</v>
      </c>
      <c r="L540" s="301">
        <v>0.0021180555555555558</v>
      </c>
      <c r="M540" s="430" t="s">
        <v>6304</v>
      </c>
      <c r="N540" s="338" t="s">
        <v>2416</v>
      </c>
      <c r="O540" s="151" t="s">
        <v>77</v>
      </c>
      <c r="P540" s="151" t="s">
        <v>78</v>
      </c>
      <c r="Q540" s="151" t="s">
        <v>79</v>
      </c>
      <c r="R540" s="151"/>
      <c r="S540" s="151" t="s">
        <v>79</v>
      </c>
      <c r="T540" s="151"/>
      <c r="U540" s="151"/>
    </row>
    <row r="541">
      <c r="A541" s="278">
        <v>540.0</v>
      </c>
      <c r="B541" s="419" t="s">
        <v>6281</v>
      </c>
      <c r="C541" s="280" t="s">
        <v>6281</v>
      </c>
      <c r="D541" s="421" t="s">
        <v>6305</v>
      </c>
      <c r="E541" s="340" t="s">
        <v>6283</v>
      </c>
      <c r="F541" s="340" t="s">
        <v>6283</v>
      </c>
      <c r="G541" s="340" t="s">
        <v>6306</v>
      </c>
      <c r="H541" s="421" t="s">
        <v>6307</v>
      </c>
      <c r="I541" s="272" t="s">
        <v>6308</v>
      </c>
      <c r="J541" s="278" t="s">
        <v>6309</v>
      </c>
      <c r="K541" s="429" t="s">
        <v>6310</v>
      </c>
      <c r="L541" s="301">
        <v>0.0020486111111111113</v>
      </c>
      <c r="M541" s="430" t="s">
        <v>6311</v>
      </c>
      <c r="N541" s="338" t="s">
        <v>2416</v>
      </c>
      <c r="O541" s="151" t="s">
        <v>77</v>
      </c>
      <c r="P541" s="151" t="s">
        <v>78</v>
      </c>
      <c r="Q541" s="151" t="s">
        <v>79</v>
      </c>
      <c r="R541" s="151"/>
      <c r="S541" s="151" t="s">
        <v>79</v>
      </c>
      <c r="T541" s="151"/>
      <c r="U541" s="151" t="s">
        <v>6312</v>
      </c>
    </row>
    <row r="542">
      <c r="A542" s="278">
        <v>541.0</v>
      </c>
      <c r="B542" s="419" t="s">
        <v>6281</v>
      </c>
      <c r="C542" s="280" t="s">
        <v>6281</v>
      </c>
      <c r="D542" s="421" t="s">
        <v>6313</v>
      </c>
      <c r="E542" s="340" t="s">
        <v>6283</v>
      </c>
      <c r="F542" s="340" t="s">
        <v>6283</v>
      </c>
      <c r="G542" s="340" t="s">
        <v>6314</v>
      </c>
      <c r="H542" s="421" t="s">
        <v>6315</v>
      </c>
      <c r="I542" s="272" t="s">
        <v>6316</v>
      </c>
      <c r="J542" s="278" t="s">
        <v>6317</v>
      </c>
      <c r="K542" s="429" t="s">
        <v>6318</v>
      </c>
      <c r="L542" s="301">
        <v>0.0033912037037037036</v>
      </c>
      <c r="M542" s="430" t="s">
        <v>6319</v>
      </c>
      <c r="N542" s="338" t="s">
        <v>2416</v>
      </c>
      <c r="O542" s="151" t="s">
        <v>77</v>
      </c>
      <c r="P542" s="151" t="s">
        <v>78</v>
      </c>
      <c r="Q542" s="151" t="s">
        <v>79</v>
      </c>
      <c r="R542" s="151"/>
      <c r="S542" s="151" t="s">
        <v>79</v>
      </c>
      <c r="T542" s="151"/>
      <c r="U542" s="151" t="s">
        <v>6320</v>
      </c>
    </row>
    <row r="543">
      <c r="A543" s="278">
        <v>542.0</v>
      </c>
      <c r="B543" s="419" t="s">
        <v>6281</v>
      </c>
      <c r="C543" s="280" t="s">
        <v>6281</v>
      </c>
      <c r="D543" s="421" t="s">
        <v>6321</v>
      </c>
      <c r="E543" s="340" t="s">
        <v>6283</v>
      </c>
      <c r="F543" s="340" t="s">
        <v>6283</v>
      </c>
      <c r="G543" s="340" t="s">
        <v>6322</v>
      </c>
      <c r="H543" s="421" t="s">
        <v>6323</v>
      </c>
      <c r="I543" s="272" t="s">
        <v>6324</v>
      </c>
      <c r="J543" s="278" t="s">
        <v>6325</v>
      </c>
      <c r="K543" s="429" t="s">
        <v>6326</v>
      </c>
      <c r="L543" s="301">
        <v>0.0021296296296296298</v>
      </c>
      <c r="M543" s="430" t="s">
        <v>6327</v>
      </c>
      <c r="N543" s="338" t="s">
        <v>2416</v>
      </c>
      <c r="O543" s="151" t="s">
        <v>77</v>
      </c>
      <c r="P543" s="151" t="s">
        <v>78</v>
      </c>
      <c r="Q543" s="151" t="s">
        <v>79</v>
      </c>
      <c r="R543" s="151"/>
      <c r="S543" s="151" t="s">
        <v>79</v>
      </c>
      <c r="T543" s="151"/>
      <c r="U543" s="151" t="s">
        <v>6328</v>
      </c>
    </row>
    <row r="544">
      <c r="A544" s="278">
        <v>543.0</v>
      </c>
      <c r="B544" s="419" t="s">
        <v>6281</v>
      </c>
      <c r="C544" s="280" t="s">
        <v>6281</v>
      </c>
      <c r="D544" s="421" t="s">
        <v>6329</v>
      </c>
      <c r="E544" s="340" t="s">
        <v>6283</v>
      </c>
      <c r="F544" s="340" t="s">
        <v>6283</v>
      </c>
      <c r="G544" s="340" t="s">
        <v>6330</v>
      </c>
      <c r="H544" s="421" t="s">
        <v>6331</v>
      </c>
      <c r="I544" s="272" t="s">
        <v>6332</v>
      </c>
      <c r="J544" s="278" t="s">
        <v>6333</v>
      </c>
      <c r="K544" s="429" t="s">
        <v>6334</v>
      </c>
      <c r="L544" s="301">
        <v>0.0024537037037037036</v>
      </c>
      <c r="M544" s="430" t="s">
        <v>6335</v>
      </c>
      <c r="N544" s="338" t="s">
        <v>2416</v>
      </c>
      <c r="O544" s="151" t="s">
        <v>77</v>
      </c>
      <c r="P544" s="151" t="s">
        <v>78</v>
      </c>
      <c r="Q544" s="151" t="s">
        <v>79</v>
      </c>
      <c r="R544" s="151"/>
      <c r="S544" s="151" t="s">
        <v>79</v>
      </c>
      <c r="T544" s="151"/>
      <c r="U544" s="151" t="s">
        <v>6251</v>
      </c>
    </row>
    <row r="545">
      <c r="A545" s="278">
        <v>544.0</v>
      </c>
      <c r="B545" s="419" t="s">
        <v>6281</v>
      </c>
      <c r="C545" s="280" t="s">
        <v>6281</v>
      </c>
      <c r="D545" s="421" t="s">
        <v>6336</v>
      </c>
      <c r="E545" s="340" t="s">
        <v>6283</v>
      </c>
      <c r="F545" s="340" t="s">
        <v>6283</v>
      </c>
      <c r="G545" s="340" t="s">
        <v>6337</v>
      </c>
      <c r="H545" s="421" t="s">
        <v>6338</v>
      </c>
      <c r="I545" s="272" t="s">
        <v>6339</v>
      </c>
      <c r="J545" s="278" t="s">
        <v>6340</v>
      </c>
      <c r="K545" s="429" t="s">
        <v>6341</v>
      </c>
      <c r="L545" s="301">
        <v>0.001990740740740741</v>
      </c>
      <c r="M545" s="430" t="s">
        <v>6342</v>
      </c>
      <c r="N545" s="338" t="s">
        <v>2416</v>
      </c>
      <c r="O545" s="151" t="s">
        <v>77</v>
      </c>
      <c r="P545" s="154" t="s">
        <v>78</v>
      </c>
      <c r="Q545" s="151" t="s">
        <v>79</v>
      </c>
      <c r="R545" s="154"/>
      <c r="S545" s="151" t="s">
        <v>79</v>
      </c>
      <c r="T545" s="154"/>
      <c r="U545" s="154"/>
    </row>
    <row r="546">
      <c r="A546" s="278">
        <v>545.0</v>
      </c>
      <c r="B546" s="419" t="s">
        <v>6281</v>
      </c>
      <c r="C546" s="280" t="s">
        <v>6281</v>
      </c>
      <c r="D546" s="421" t="s">
        <v>6343</v>
      </c>
      <c r="E546" s="340" t="s">
        <v>6283</v>
      </c>
      <c r="F546" s="340" t="s">
        <v>6283</v>
      </c>
      <c r="G546" s="340" t="s">
        <v>6344</v>
      </c>
      <c r="H546" s="421" t="s">
        <v>6345</v>
      </c>
      <c r="I546" s="272" t="s">
        <v>6346</v>
      </c>
      <c r="J546" s="278" t="s">
        <v>6347</v>
      </c>
      <c r="K546" s="429" t="s">
        <v>6348</v>
      </c>
      <c r="L546" s="301">
        <v>0.001585648148148148</v>
      </c>
      <c r="M546" s="430" t="s">
        <v>6349</v>
      </c>
      <c r="N546" s="338" t="s">
        <v>2416</v>
      </c>
      <c r="O546" s="151" t="s">
        <v>77</v>
      </c>
      <c r="P546" s="151" t="s">
        <v>78</v>
      </c>
      <c r="Q546" s="151" t="s">
        <v>79</v>
      </c>
      <c r="R546" s="151"/>
      <c r="S546" s="151" t="s">
        <v>79</v>
      </c>
      <c r="T546" s="151"/>
      <c r="U546" s="151" t="s">
        <v>6251</v>
      </c>
    </row>
    <row r="547">
      <c r="A547" s="278">
        <v>546.0</v>
      </c>
      <c r="B547" s="419" t="s">
        <v>6281</v>
      </c>
      <c r="C547" s="280" t="s">
        <v>6281</v>
      </c>
      <c r="D547" s="421" t="s">
        <v>6350</v>
      </c>
      <c r="E547" s="340" t="s">
        <v>6283</v>
      </c>
      <c r="F547" s="340" t="s">
        <v>6283</v>
      </c>
      <c r="G547" s="340" t="s">
        <v>6351</v>
      </c>
      <c r="H547" s="421" t="s">
        <v>6352</v>
      </c>
      <c r="I547" s="272" t="s">
        <v>6353</v>
      </c>
      <c r="J547" s="278" t="s">
        <v>6354</v>
      </c>
      <c r="K547" s="429" t="s">
        <v>6355</v>
      </c>
      <c r="L547" s="301">
        <v>0.001412037037037037</v>
      </c>
      <c r="M547" s="430" t="s">
        <v>6356</v>
      </c>
      <c r="N547" s="338" t="s">
        <v>2416</v>
      </c>
      <c r="O547" s="151" t="s">
        <v>77</v>
      </c>
      <c r="P547" s="151" t="s">
        <v>78</v>
      </c>
      <c r="Q547" s="151" t="s">
        <v>79</v>
      </c>
      <c r="R547" s="151"/>
      <c r="S547" s="151" t="s">
        <v>79</v>
      </c>
      <c r="T547" s="151"/>
      <c r="U547" s="151"/>
    </row>
    <row r="548">
      <c r="A548" s="278">
        <v>547.0</v>
      </c>
      <c r="B548" s="419" t="s">
        <v>6281</v>
      </c>
      <c r="C548" s="280" t="s">
        <v>6281</v>
      </c>
      <c r="D548" s="421" t="s">
        <v>6357</v>
      </c>
      <c r="E548" s="340" t="s">
        <v>6283</v>
      </c>
      <c r="F548" s="340" t="s">
        <v>6283</v>
      </c>
      <c r="G548" s="340" t="s">
        <v>6358</v>
      </c>
      <c r="H548" s="421" t="s">
        <v>6359</v>
      </c>
      <c r="I548" s="272" t="s">
        <v>6360</v>
      </c>
      <c r="J548" s="278" t="s">
        <v>6361</v>
      </c>
      <c r="K548" s="429" t="s">
        <v>6362</v>
      </c>
      <c r="L548" s="301">
        <v>0.0013541666666666667</v>
      </c>
      <c r="M548" s="430" t="s">
        <v>6363</v>
      </c>
      <c r="N548" s="338" t="s">
        <v>2416</v>
      </c>
      <c r="O548" s="151" t="s">
        <v>77</v>
      </c>
      <c r="P548" s="151" t="s">
        <v>78</v>
      </c>
      <c r="Q548" s="151" t="s">
        <v>79</v>
      </c>
      <c r="R548" s="151"/>
      <c r="S548" s="151" t="s">
        <v>79</v>
      </c>
      <c r="T548" s="151"/>
      <c r="U548" s="151"/>
    </row>
    <row r="549">
      <c r="A549" s="278">
        <v>548.0</v>
      </c>
      <c r="B549" s="419" t="s">
        <v>6281</v>
      </c>
      <c r="C549" s="280" t="s">
        <v>6281</v>
      </c>
      <c r="D549" s="421" t="s">
        <v>6364</v>
      </c>
      <c r="E549" s="340" t="s">
        <v>6283</v>
      </c>
      <c r="F549" s="340" t="s">
        <v>6283</v>
      </c>
      <c r="G549" s="340" t="s">
        <v>6365</v>
      </c>
      <c r="H549" s="421" t="s">
        <v>6366</v>
      </c>
      <c r="I549" s="272" t="s">
        <v>6367</v>
      </c>
      <c r="J549" s="278" t="s">
        <v>6368</v>
      </c>
      <c r="K549" s="429" t="s">
        <v>6369</v>
      </c>
      <c r="L549" s="301">
        <v>0.001400462962962963</v>
      </c>
      <c r="M549" s="430" t="s">
        <v>6370</v>
      </c>
      <c r="N549" s="338" t="s">
        <v>2416</v>
      </c>
      <c r="O549" s="151" t="s">
        <v>77</v>
      </c>
      <c r="P549" s="154" t="s">
        <v>78</v>
      </c>
      <c r="Q549" s="151" t="s">
        <v>79</v>
      </c>
      <c r="R549" s="154"/>
      <c r="S549" s="151" t="s">
        <v>79</v>
      </c>
      <c r="T549" s="154"/>
      <c r="U549" s="154" t="s">
        <v>6251</v>
      </c>
    </row>
    <row r="550">
      <c r="A550" s="278">
        <v>549.0</v>
      </c>
      <c r="B550" s="419" t="s">
        <v>6281</v>
      </c>
      <c r="C550" s="280" t="s">
        <v>6281</v>
      </c>
      <c r="D550" s="421" t="s">
        <v>6371</v>
      </c>
      <c r="E550" s="340" t="s">
        <v>6283</v>
      </c>
      <c r="F550" s="340" t="s">
        <v>6283</v>
      </c>
      <c r="G550" s="340" t="s">
        <v>6372</v>
      </c>
      <c r="H550" s="431" t="s">
        <v>6373</v>
      </c>
      <c r="I550" s="272" t="s">
        <v>6374</v>
      </c>
      <c r="J550" s="278" t="s">
        <v>6375</v>
      </c>
      <c r="K550" s="429" t="s">
        <v>6376</v>
      </c>
      <c r="L550" s="301">
        <v>0.0027083333333333334</v>
      </c>
      <c r="M550" s="430" t="s">
        <v>6377</v>
      </c>
      <c r="N550" s="338" t="s">
        <v>2416</v>
      </c>
      <c r="O550" s="151" t="s">
        <v>77</v>
      </c>
      <c r="P550" s="151" t="s">
        <v>78</v>
      </c>
      <c r="Q550" s="151" t="s">
        <v>79</v>
      </c>
      <c r="R550" s="151"/>
      <c r="S550" s="151" t="s">
        <v>79</v>
      </c>
      <c r="T550" s="151"/>
      <c r="U550" s="151"/>
    </row>
    <row r="551">
      <c r="A551" s="287">
        <v>550.0</v>
      </c>
      <c r="B551" s="432" t="s">
        <v>6281</v>
      </c>
      <c r="C551" s="289" t="s">
        <v>6281</v>
      </c>
      <c r="D551" s="424" t="s">
        <v>6378</v>
      </c>
      <c r="E551" s="346" t="s">
        <v>6283</v>
      </c>
      <c r="F551" s="346" t="s">
        <v>6283</v>
      </c>
      <c r="G551" s="433" t="s">
        <v>6379</v>
      </c>
      <c r="H551" s="432" t="s">
        <v>6380</v>
      </c>
      <c r="I551" s="272" t="s">
        <v>6381</v>
      </c>
      <c r="J551" s="359" t="s">
        <v>6382</v>
      </c>
      <c r="K551" s="434" t="s">
        <v>6383</v>
      </c>
      <c r="L551" s="306">
        <v>0.0036458333333333334</v>
      </c>
      <c r="M551" s="435" t="s">
        <v>6384</v>
      </c>
      <c r="N551" s="350" t="s">
        <v>2416</v>
      </c>
      <c r="O551" s="151" t="s">
        <v>77</v>
      </c>
      <c r="P551" s="151" t="s">
        <v>78</v>
      </c>
      <c r="Q551" s="151" t="s">
        <v>79</v>
      </c>
      <c r="R551" s="151"/>
      <c r="S551" s="151" t="s">
        <v>79</v>
      </c>
      <c r="T551" s="151"/>
      <c r="U551" s="151" t="s">
        <v>6385</v>
      </c>
    </row>
    <row r="552">
      <c r="A552" s="269">
        <v>551.0</v>
      </c>
      <c r="B552" s="436" t="s">
        <v>6386</v>
      </c>
      <c r="C552" s="436" t="s">
        <v>6386</v>
      </c>
      <c r="D552" s="419" t="s">
        <v>6387</v>
      </c>
      <c r="E552" s="335" t="s">
        <v>6388</v>
      </c>
      <c r="F552" s="335" t="s">
        <v>6388</v>
      </c>
      <c r="G552" s="335" t="s">
        <v>6389</v>
      </c>
      <c r="H552" s="419" t="s">
        <v>6390</v>
      </c>
      <c r="I552" s="272" t="s">
        <v>6391</v>
      </c>
      <c r="J552" s="362" t="s">
        <v>6392</v>
      </c>
      <c r="K552" s="437" t="s">
        <v>6393</v>
      </c>
      <c r="L552" s="331">
        <v>0.0038194444444444443</v>
      </c>
      <c r="M552" s="428" t="s">
        <v>6394</v>
      </c>
      <c r="N552" s="338" t="s">
        <v>2416</v>
      </c>
      <c r="O552" s="151" t="s">
        <v>77</v>
      </c>
      <c r="P552" s="151" t="s">
        <v>78</v>
      </c>
      <c r="Q552" s="151" t="s">
        <v>79</v>
      </c>
      <c r="R552" s="151"/>
      <c r="S552" s="151" t="s">
        <v>79</v>
      </c>
      <c r="T552" s="151"/>
      <c r="U552" s="151" t="s">
        <v>6251</v>
      </c>
    </row>
    <row r="553">
      <c r="A553" s="278">
        <v>552.0</v>
      </c>
      <c r="B553" s="438" t="s">
        <v>6386</v>
      </c>
      <c r="C553" s="438" t="s">
        <v>6386</v>
      </c>
      <c r="D553" s="421" t="s">
        <v>6395</v>
      </c>
      <c r="E553" s="340" t="s">
        <v>6388</v>
      </c>
      <c r="F553" s="340" t="s">
        <v>6388</v>
      </c>
      <c r="G553" s="340" t="s">
        <v>6396</v>
      </c>
      <c r="H553" s="421" t="s">
        <v>6397</v>
      </c>
      <c r="I553" s="272" t="s">
        <v>6398</v>
      </c>
      <c r="J553" s="363" t="s">
        <v>6399</v>
      </c>
      <c r="K553" s="439" t="s">
        <v>6400</v>
      </c>
      <c r="L553" s="275">
        <v>0.003912037037037037</v>
      </c>
      <c r="M553" s="430" t="s">
        <v>6401</v>
      </c>
      <c r="N553" s="338" t="s">
        <v>2416</v>
      </c>
      <c r="O553" s="151" t="s">
        <v>77</v>
      </c>
      <c r="P553" s="151" t="s">
        <v>78</v>
      </c>
      <c r="Q553" s="151" t="s">
        <v>79</v>
      </c>
      <c r="R553" s="151"/>
      <c r="S553" s="151" t="s">
        <v>79</v>
      </c>
      <c r="T553" s="151"/>
      <c r="U553" s="151" t="s">
        <v>6251</v>
      </c>
    </row>
    <row r="554">
      <c r="A554" s="278">
        <v>553.0</v>
      </c>
      <c r="B554" s="438" t="s">
        <v>6386</v>
      </c>
      <c r="C554" s="438" t="s">
        <v>6386</v>
      </c>
      <c r="D554" s="421" t="s">
        <v>6402</v>
      </c>
      <c r="E554" s="340" t="s">
        <v>6388</v>
      </c>
      <c r="F554" s="340" t="s">
        <v>6388</v>
      </c>
      <c r="G554" s="340" t="s">
        <v>6403</v>
      </c>
      <c r="H554" s="421" t="s">
        <v>6404</v>
      </c>
      <c r="I554" s="272" t="s">
        <v>6405</v>
      </c>
      <c r="J554" s="363" t="s">
        <v>6406</v>
      </c>
      <c r="K554" s="439" t="s">
        <v>6407</v>
      </c>
      <c r="L554" s="275">
        <v>0.004756944444444445</v>
      </c>
      <c r="M554" s="430" t="s">
        <v>6408</v>
      </c>
      <c r="N554" s="338" t="s">
        <v>2416</v>
      </c>
      <c r="O554" s="151" t="s">
        <v>77</v>
      </c>
      <c r="P554" s="151" t="s">
        <v>78</v>
      </c>
      <c r="Q554" s="151" t="s">
        <v>79</v>
      </c>
      <c r="R554" s="151"/>
      <c r="S554" s="151" t="s">
        <v>79</v>
      </c>
      <c r="T554" s="151"/>
      <c r="U554" s="151" t="s">
        <v>6251</v>
      </c>
    </row>
    <row r="555">
      <c r="A555" s="278">
        <v>554.0</v>
      </c>
      <c r="B555" s="438" t="s">
        <v>6386</v>
      </c>
      <c r="C555" s="438" t="s">
        <v>6386</v>
      </c>
      <c r="D555" s="421" t="s">
        <v>6409</v>
      </c>
      <c r="E555" s="340" t="s">
        <v>6388</v>
      </c>
      <c r="F555" s="340" t="s">
        <v>6388</v>
      </c>
      <c r="G555" s="340" t="s">
        <v>6410</v>
      </c>
      <c r="H555" s="421" t="s">
        <v>6411</v>
      </c>
      <c r="I555" s="272" t="s">
        <v>6412</v>
      </c>
      <c r="J555" s="363" t="s">
        <v>6413</v>
      </c>
      <c r="K555" s="439" t="s">
        <v>6414</v>
      </c>
      <c r="L555" s="275">
        <v>0.00400462962962963</v>
      </c>
      <c r="M555" s="430" t="s">
        <v>6415</v>
      </c>
      <c r="N555" s="338" t="s">
        <v>2416</v>
      </c>
      <c r="O555" s="151" t="s">
        <v>77</v>
      </c>
      <c r="P555" s="151" t="s">
        <v>78</v>
      </c>
      <c r="Q555" s="151" t="s">
        <v>79</v>
      </c>
      <c r="R555" s="151"/>
      <c r="S555" s="151" t="s">
        <v>79</v>
      </c>
      <c r="T555" s="151"/>
      <c r="U555" s="151" t="s">
        <v>6251</v>
      </c>
    </row>
    <row r="556">
      <c r="A556" s="278">
        <v>555.0</v>
      </c>
      <c r="B556" s="438" t="s">
        <v>6386</v>
      </c>
      <c r="C556" s="438" t="s">
        <v>6386</v>
      </c>
      <c r="D556" s="421" t="s">
        <v>6416</v>
      </c>
      <c r="E556" s="340" t="s">
        <v>6388</v>
      </c>
      <c r="F556" s="340" t="s">
        <v>6388</v>
      </c>
      <c r="G556" s="340" t="s">
        <v>6417</v>
      </c>
      <c r="H556" s="421" t="s">
        <v>6418</v>
      </c>
      <c r="I556" s="272" t="s">
        <v>6419</v>
      </c>
      <c r="J556" s="363" t="s">
        <v>6420</v>
      </c>
      <c r="K556" s="439" t="s">
        <v>6421</v>
      </c>
      <c r="L556" s="275">
        <v>0.0033796296296296296</v>
      </c>
      <c r="M556" s="430" t="s">
        <v>6422</v>
      </c>
      <c r="N556" s="338" t="s">
        <v>2416</v>
      </c>
      <c r="O556" s="151" t="s">
        <v>77</v>
      </c>
      <c r="P556" s="151" t="s">
        <v>78</v>
      </c>
      <c r="Q556" s="151" t="s">
        <v>79</v>
      </c>
      <c r="R556" s="151"/>
      <c r="S556" s="151" t="s">
        <v>79</v>
      </c>
      <c r="T556" s="151"/>
      <c r="U556" s="151" t="s">
        <v>6251</v>
      </c>
    </row>
    <row r="557">
      <c r="A557" s="278">
        <v>556.0</v>
      </c>
      <c r="B557" s="438" t="s">
        <v>6386</v>
      </c>
      <c r="C557" s="438" t="s">
        <v>6386</v>
      </c>
      <c r="D557" s="421" t="s">
        <v>6423</v>
      </c>
      <c r="E557" s="340" t="s">
        <v>6388</v>
      </c>
      <c r="F557" s="340" t="s">
        <v>6388</v>
      </c>
      <c r="G557" s="340" t="s">
        <v>6424</v>
      </c>
      <c r="H557" s="421" t="s">
        <v>6425</v>
      </c>
      <c r="I557" s="272" t="s">
        <v>6426</v>
      </c>
      <c r="J557" s="363" t="s">
        <v>6427</v>
      </c>
      <c r="K557" s="439" t="s">
        <v>6428</v>
      </c>
      <c r="L557" s="275">
        <v>0.0018402777777777777</v>
      </c>
      <c r="M557" s="430" t="s">
        <v>6429</v>
      </c>
      <c r="N557" s="338" t="s">
        <v>2416</v>
      </c>
      <c r="O557" s="151" t="s">
        <v>77</v>
      </c>
      <c r="P557" s="151" t="s">
        <v>78</v>
      </c>
      <c r="Q557" s="151" t="s">
        <v>79</v>
      </c>
      <c r="R557" s="151"/>
      <c r="S557" s="151" t="s">
        <v>79</v>
      </c>
      <c r="T557" s="151"/>
      <c r="U557" s="151" t="s">
        <v>6251</v>
      </c>
    </row>
    <row r="558">
      <c r="A558" s="278">
        <v>557.0</v>
      </c>
      <c r="B558" s="438" t="s">
        <v>6386</v>
      </c>
      <c r="C558" s="438" t="s">
        <v>6386</v>
      </c>
      <c r="D558" s="421" t="s">
        <v>6430</v>
      </c>
      <c r="E558" s="340" t="s">
        <v>6388</v>
      </c>
      <c r="F558" s="340" t="s">
        <v>6388</v>
      </c>
      <c r="G558" s="340" t="s">
        <v>6431</v>
      </c>
      <c r="H558" s="421" t="s">
        <v>6432</v>
      </c>
      <c r="I558" s="272" t="s">
        <v>6433</v>
      </c>
      <c r="J558" s="363" t="s">
        <v>6434</v>
      </c>
      <c r="K558" s="439" t="s">
        <v>6435</v>
      </c>
      <c r="L558" s="275">
        <v>0.003414351851851852</v>
      </c>
      <c r="M558" s="430" t="s">
        <v>6436</v>
      </c>
      <c r="N558" s="338" t="s">
        <v>2416</v>
      </c>
      <c r="O558" s="151" t="s">
        <v>77</v>
      </c>
      <c r="P558" s="151" t="s">
        <v>78</v>
      </c>
      <c r="Q558" s="151" t="s">
        <v>79</v>
      </c>
      <c r="R558" s="151"/>
      <c r="S558" s="151" t="s">
        <v>79</v>
      </c>
      <c r="T558" s="151"/>
      <c r="U558" s="151" t="s">
        <v>6251</v>
      </c>
    </row>
    <row r="559">
      <c r="A559" s="278">
        <v>558.0</v>
      </c>
      <c r="B559" s="438" t="s">
        <v>6386</v>
      </c>
      <c r="C559" s="438" t="s">
        <v>6386</v>
      </c>
      <c r="D559" s="421" t="s">
        <v>6437</v>
      </c>
      <c r="E559" s="340" t="s">
        <v>6388</v>
      </c>
      <c r="F559" s="340" t="s">
        <v>6388</v>
      </c>
      <c r="G559" s="340" t="s">
        <v>6438</v>
      </c>
      <c r="H559" s="421" t="s">
        <v>6439</v>
      </c>
      <c r="I559" s="272" t="s">
        <v>6440</v>
      </c>
      <c r="J559" s="363" t="s">
        <v>6441</v>
      </c>
      <c r="K559" s="439" t="s">
        <v>6442</v>
      </c>
      <c r="L559" s="275">
        <v>0.0021527777777777778</v>
      </c>
      <c r="M559" s="430" t="s">
        <v>6443</v>
      </c>
      <c r="N559" s="338" t="s">
        <v>2416</v>
      </c>
      <c r="O559" s="151" t="s">
        <v>77</v>
      </c>
      <c r="P559" s="151" t="s">
        <v>78</v>
      </c>
      <c r="Q559" s="151" t="s">
        <v>79</v>
      </c>
      <c r="R559" s="151"/>
      <c r="S559" s="151" t="s">
        <v>79</v>
      </c>
      <c r="T559" s="151"/>
      <c r="U559" s="151"/>
    </row>
    <row r="560">
      <c r="A560" s="278">
        <v>559.0</v>
      </c>
      <c r="B560" s="438" t="s">
        <v>6386</v>
      </c>
      <c r="C560" s="438" t="s">
        <v>6386</v>
      </c>
      <c r="D560" s="421" t="s">
        <v>6444</v>
      </c>
      <c r="E560" s="340" t="s">
        <v>6388</v>
      </c>
      <c r="F560" s="340" t="s">
        <v>6388</v>
      </c>
      <c r="G560" s="340" t="s">
        <v>6445</v>
      </c>
      <c r="H560" s="421" t="s">
        <v>6446</v>
      </c>
      <c r="I560" s="272" t="s">
        <v>6447</v>
      </c>
      <c r="J560" s="363" t="s">
        <v>6448</v>
      </c>
      <c r="K560" s="439" t="s">
        <v>6449</v>
      </c>
      <c r="L560" s="275">
        <v>0.004363425925925926</v>
      </c>
      <c r="M560" s="430" t="s">
        <v>6450</v>
      </c>
      <c r="N560" s="338" t="s">
        <v>2416</v>
      </c>
      <c r="O560" s="151" t="s">
        <v>77</v>
      </c>
      <c r="P560" s="151" t="s">
        <v>78</v>
      </c>
      <c r="Q560" s="151" t="s">
        <v>79</v>
      </c>
      <c r="R560" s="151"/>
      <c r="S560" s="151" t="s">
        <v>79</v>
      </c>
      <c r="T560" s="151"/>
      <c r="U560" s="151" t="s">
        <v>6451</v>
      </c>
    </row>
    <row r="561">
      <c r="A561" s="278">
        <v>560.0</v>
      </c>
      <c r="B561" s="438" t="s">
        <v>6386</v>
      </c>
      <c r="C561" s="438" t="s">
        <v>6386</v>
      </c>
      <c r="D561" s="421" t="s">
        <v>6452</v>
      </c>
      <c r="E561" s="340" t="s">
        <v>6388</v>
      </c>
      <c r="F561" s="340" t="s">
        <v>6388</v>
      </c>
      <c r="G561" s="340" t="s">
        <v>6453</v>
      </c>
      <c r="H561" s="421" t="s">
        <v>6454</v>
      </c>
      <c r="I561" s="272" t="s">
        <v>6455</v>
      </c>
      <c r="J561" s="363" t="s">
        <v>6456</v>
      </c>
      <c r="K561" s="439" t="s">
        <v>6457</v>
      </c>
      <c r="L561" s="275">
        <v>0.00400462962962963</v>
      </c>
      <c r="M561" s="430" t="s">
        <v>6458</v>
      </c>
      <c r="N561" s="338" t="s">
        <v>2416</v>
      </c>
      <c r="O561" s="151" t="s">
        <v>77</v>
      </c>
      <c r="P561" s="151" t="s">
        <v>78</v>
      </c>
      <c r="Q561" s="151" t="s">
        <v>79</v>
      </c>
      <c r="R561" s="151"/>
      <c r="S561" s="151" t="s">
        <v>79</v>
      </c>
      <c r="T561" s="151"/>
      <c r="U561" s="151"/>
    </row>
    <row r="562">
      <c r="A562" s="278">
        <v>561.0</v>
      </c>
      <c r="B562" s="438" t="s">
        <v>6386</v>
      </c>
      <c r="C562" s="438" t="s">
        <v>6386</v>
      </c>
      <c r="D562" s="421" t="s">
        <v>6459</v>
      </c>
      <c r="E562" s="340" t="s">
        <v>6388</v>
      </c>
      <c r="F562" s="340" t="s">
        <v>6388</v>
      </c>
      <c r="G562" s="340" t="s">
        <v>6460</v>
      </c>
      <c r="H562" s="421" t="s">
        <v>6461</v>
      </c>
      <c r="I562" s="272" t="s">
        <v>6462</v>
      </c>
      <c r="J562" s="363" t="s">
        <v>6463</v>
      </c>
      <c r="K562" s="439" t="s">
        <v>6464</v>
      </c>
      <c r="L562" s="275">
        <v>0.0030902777777777777</v>
      </c>
      <c r="M562" s="430" t="s">
        <v>6465</v>
      </c>
      <c r="N562" s="338" t="s">
        <v>2416</v>
      </c>
      <c r="O562" s="151" t="s">
        <v>77</v>
      </c>
      <c r="P562" s="151" t="s">
        <v>78</v>
      </c>
      <c r="Q562" s="151" t="s">
        <v>79</v>
      </c>
      <c r="R562" s="151"/>
      <c r="S562" s="151" t="s">
        <v>79</v>
      </c>
      <c r="T562" s="151"/>
      <c r="U562" s="151" t="s">
        <v>6251</v>
      </c>
    </row>
    <row r="563">
      <c r="A563" s="278">
        <v>562.0</v>
      </c>
      <c r="B563" s="438" t="s">
        <v>6386</v>
      </c>
      <c r="C563" s="438" t="s">
        <v>6386</v>
      </c>
      <c r="D563" s="421" t="s">
        <v>6466</v>
      </c>
      <c r="E563" s="340" t="s">
        <v>6388</v>
      </c>
      <c r="F563" s="340" t="s">
        <v>6388</v>
      </c>
      <c r="G563" s="340" t="s">
        <v>6467</v>
      </c>
      <c r="H563" s="421" t="s">
        <v>6468</v>
      </c>
      <c r="I563" s="272" t="s">
        <v>6469</v>
      </c>
      <c r="J563" s="363" t="s">
        <v>6470</v>
      </c>
      <c r="K563" s="439" t="s">
        <v>6471</v>
      </c>
      <c r="L563" s="275">
        <v>0.0026157407407407405</v>
      </c>
      <c r="M563" s="430" t="s">
        <v>6472</v>
      </c>
      <c r="N563" s="338" t="s">
        <v>2416</v>
      </c>
      <c r="O563" s="151" t="s">
        <v>77</v>
      </c>
      <c r="P563" s="151" t="s">
        <v>78</v>
      </c>
      <c r="Q563" s="151" t="s">
        <v>79</v>
      </c>
      <c r="R563" s="151"/>
      <c r="S563" s="151" t="s">
        <v>79</v>
      </c>
      <c r="T563" s="151"/>
      <c r="U563" s="151" t="s">
        <v>6251</v>
      </c>
    </row>
    <row r="564">
      <c r="A564" s="287">
        <v>563.0</v>
      </c>
      <c r="B564" s="440" t="s">
        <v>6386</v>
      </c>
      <c r="C564" s="440" t="s">
        <v>6386</v>
      </c>
      <c r="D564" s="424" t="s">
        <v>6473</v>
      </c>
      <c r="E564" s="346" t="s">
        <v>6388</v>
      </c>
      <c r="F564" s="346" t="s">
        <v>6388</v>
      </c>
      <c r="G564" s="346" t="s">
        <v>6474</v>
      </c>
      <c r="H564" s="424" t="s">
        <v>6475</v>
      </c>
      <c r="I564" s="272" t="s">
        <v>6476</v>
      </c>
      <c r="J564" s="364" t="s">
        <v>6477</v>
      </c>
      <c r="K564" s="441" t="s">
        <v>6478</v>
      </c>
      <c r="L564" s="333">
        <v>0.0030787037037037037</v>
      </c>
      <c r="M564" s="435" t="s">
        <v>6479</v>
      </c>
      <c r="N564" s="350" t="s">
        <v>2416</v>
      </c>
      <c r="O564" s="151" t="s">
        <v>77</v>
      </c>
      <c r="P564" s="151" t="s">
        <v>78</v>
      </c>
      <c r="Q564" s="151" t="s">
        <v>79</v>
      </c>
      <c r="R564" s="151"/>
      <c r="S564" s="151" t="s">
        <v>79</v>
      </c>
      <c r="T564" s="151"/>
      <c r="U564" s="151" t="s">
        <v>6251</v>
      </c>
    </row>
    <row r="565">
      <c r="A565" s="269">
        <v>564.0</v>
      </c>
      <c r="B565" s="442" t="s">
        <v>6480</v>
      </c>
      <c r="C565" s="442" t="s">
        <v>6480</v>
      </c>
      <c r="D565" s="419" t="s">
        <v>6481</v>
      </c>
      <c r="E565" s="335" t="s">
        <v>6482</v>
      </c>
      <c r="F565" s="335" t="s">
        <v>6482</v>
      </c>
      <c r="G565" s="335" t="s">
        <v>6483</v>
      </c>
      <c r="H565" s="419" t="s">
        <v>6484</v>
      </c>
      <c r="I565" s="272" t="s">
        <v>6485</v>
      </c>
      <c r="J565" s="269" t="s">
        <v>6486</v>
      </c>
      <c r="K565" s="443" t="s">
        <v>6487</v>
      </c>
      <c r="L565" s="275">
        <v>0.003923611111111111</v>
      </c>
      <c r="M565" s="401" t="s">
        <v>6488</v>
      </c>
      <c r="N565" s="338" t="s">
        <v>2416</v>
      </c>
      <c r="O565" s="151" t="s">
        <v>77</v>
      </c>
      <c r="P565" s="154" t="s">
        <v>78</v>
      </c>
      <c r="Q565" s="151" t="s">
        <v>79</v>
      </c>
      <c r="R565" s="154"/>
      <c r="S565" s="151" t="s">
        <v>79</v>
      </c>
      <c r="T565" s="154"/>
      <c r="U565" s="154" t="s">
        <v>6489</v>
      </c>
    </row>
    <row r="566">
      <c r="A566" s="278">
        <v>565.0</v>
      </c>
      <c r="B566" s="444" t="s">
        <v>6480</v>
      </c>
      <c r="C566" s="444" t="s">
        <v>6480</v>
      </c>
      <c r="D566" s="421" t="s">
        <v>6490</v>
      </c>
      <c r="E566" s="340" t="s">
        <v>6482</v>
      </c>
      <c r="F566" s="340" t="s">
        <v>6482</v>
      </c>
      <c r="G566" s="340" t="s">
        <v>6491</v>
      </c>
      <c r="H566" s="421" t="s">
        <v>6492</v>
      </c>
      <c r="I566" s="272" t="s">
        <v>6493</v>
      </c>
      <c r="J566" s="278" t="s">
        <v>6494</v>
      </c>
      <c r="K566" s="439" t="s">
        <v>6495</v>
      </c>
      <c r="L566" s="275">
        <v>0.0035416666666666665</v>
      </c>
      <c r="M566" s="402" t="s">
        <v>6496</v>
      </c>
      <c r="N566" s="338" t="s">
        <v>2416</v>
      </c>
      <c r="O566" s="151" t="s">
        <v>77</v>
      </c>
      <c r="P566" s="154" t="s">
        <v>78</v>
      </c>
      <c r="Q566" s="151" t="s">
        <v>79</v>
      </c>
      <c r="R566" s="154"/>
      <c r="S566" s="151" t="s">
        <v>79</v>
      </c>
      <c r="T566" s="154"/>
      <c r="U566" s="154"/>
    </row>
    <row r="567">
      <c r="A567" s="278">
        <v>566.0</v>
      </c>
      <c r="B567" s="444" t="s">
        <v>6480</v>
      </c>
      <c r="C567" s="444" t="s">
        <v>6480</v>
      </c>
      <c r="D567" s="421" t="s">
        <v>6497</v>
      </c>
      <c r="E567" s="340" t="s">
        <v>6482</v>
      </c>
      <c r="F567" s="340" t="s">
        <v>6482</v>
      </c>
      <c r="G567" s="340" t="s">
        <v>6498</v>
      </c>
      <c r="H567" s="421" t="s">
        <v>6499</v>
      </c>
      <c r="I567" s="272" t="s">
        <v>6500</v>
      </c>
      <c r="J567" s="278" t="s">
        <v>6501</v>
      </c>
      <c r="K567" s="439" t="s">
        <v>6502</v>
      </c>
      <c r="L567" s="275">
        <v>0.0016666666666666668</v>
      </c>
      <c r="M567" s="402" t="s">
        <v>6503</v>
      </c>
      <c r="N567" s="338" t="s">
        <v>2416</v>
      </c>
      <c r="O567" s="151" t="s">
        <v>77</v>
      </c>
      <c r="P567" s="154" t="s">
        <v>78</v>
      </c>
      <c r="Q567" s="151" t="s">
        <v>79</v>
      </c>
      <c r="R567" s="154"/>
      <c r="S567" s="151" t="s">
        <v>79</v>
      </c>
      <c r="T567" s="154"/>
      <c r="U567" s="154" t="s">
        <v>6504</v>
      </c>
    </row>
    <row r="568">
      <c r="A568" s="278">
        <v>567.0</v>
      </c>
      <c r="B568" s="444" t="s">
        <v>6480</v>
      </c>
      <c r="C568" s="444" t="s">
        <v>6480</v>
      </c>
      <c r="D568" s="421" t="s">
        <v>6505</v>
      </c>
      <c r="E568" s="340" t="s">
        <v>6482</v>
      </c>
      <c r="F568" s="340" t="s">
        <v>6482</v>
      </c>
      <c r="G568" s="340" t="s">
        <v>6506</v>
      </c>
      <c r="H568" s="421" t="s">
        <v>6507</v>
      </c>
      <c r="I568" s="272" t="s">
        <v>6508</v>
      </c>
      <c r="J568" s="278" t="s">
        <v>6509</v>
      </c>
      <c r="K568" s="439" t="s">
        <v>6510</v>
      </c>
      <c r="L568" s="275">
        <v>0.004108796296296296</v>
      </c>
      <c r="M568" s="402" t="s">
        <v>6511</v>
      </c>
      <c r="N568" s="338" t="s">
        <v>2416</v>
      </c>
      <c r="O568" s="151" t="s">
        <v>77</v>
      </c>
      <c r="P568" s="151" t="s">
        <v>78</v>
      </c>
      <c r="Q568" s="151" t="s">
        <v>79</v>
      </c>
      <c r="R568" s="151"/>
      <c r="S568" s="151" t="s">
        <v>79</v>
      </c>
      <c r="T568" s="151"/>
      <c r="U568" s="151" t="s">
        <v>6251</v>
      </c>
    </row>
    <row r="569">
      <c r="A569" s="278">
        <v>568.0</v>
      </c>
      <c r="B569" s="444" t="s">
        <v>6480</v>
      </c>
      <c r="C569" s="444" t="s">
        <v>6480</v>
      </c>
      <c r="D569" s="421" t="s">
        <v>6512</v>
      </c>
      <c r="E569" s="340" t="s">
        <v>6482</v>
      </c>
      <c r="F569" s="340" t="s">
        <v>6482</v>
      </c>
      <c r="G569" s="340" t="s">
        <v>6513</v>
      </c>
      <c r="H569" s="421" t="s">
        <v>6514</v>
      </c>
      <c r="I569" s="272" t="s">
        <v>6515</v>
      </c>
      <c r="J569" s="278" t="s">
        <v>6516</v>
      </c>
      <c r="K569" s="439" t="s">
        <v>6517</v>
      </c>
      <c r="L569" s="275">
        <v>0.004120370370370371</v>
      </c>
      <c r="M569" s="402" t="s">
        <v>6518</v>
      </c>
      <c r="N569" s="338" t="s">
        <v>2416</v>
      </c>
      <c r="O569" s="151" t="s">
        <v>77</v>
      </c>
      <c r="P569" s="151" t="s">
        <v>78</v>
      </c>
      <c r="Q569" s="151" t="s">
        <v>79</v>
      </c>
      <c r="R569" s="151"/>
      <c r="S569" s="151" t="s">
        <v>79</v>
      </c>
      <c r="T569" s="151"/>
      <c r="U569" s="151" t="s">
        <v>6251</v>
      </c>
    </row>
    <row r="570">
      <c r="A570" s="278">
        <v>569.0</v>
      </c>
      <c r="B570" s="444" t="s">
        <v>6480</v>
      </c>
      <c r="C570" s="444" t="s">
        <v>6480</v>
      </c>
      <c r="D570" s="421" t="s">
        <v>6519</v>
      </c>
      <c r="E570" s="340" t="s">
        <v>6482</v>
      </c>
      <c r="F570" s="340" t="s">
        <v>6482</v>
      </c>
      <c r="G570" s="340" t="s">
        <v>6520</v>
      </c>
      <c r="H570" s="421" t="s">
        <v>6521</v>
      </c>
      <c r="I570" s="272" t="s">
        <v>6522</v>
      </c>
      <c r="J570" s="278" t="s">
        <v>6523</v>
      </c>
      <c r="K570" s="439" t="s">
        <v>6524</v>
      </c>
      <c r="L570" s="275">
        <v>0.0030555555555555557</v>
      </c>
      <c r="M570" s="402" t="s">
        <v>6525</v>
      </c>
      <c r="N570" s="338" t="s">
        <v>2416</v>
      </c>
      <c r="O570" s="151" t="s">
        <v>77</v>
      </c>
      <c r="P570" s="151" t="s">
        <v>78</v>
      </c>
      <c r="Q570" s="151" t="s">
        <v>79</v>
      </c>
      <c r="R570" s="151"/>
      <c r="S570" s="151" t="s">
        <v>79</v>
      </c>
      <c r="T570" s="151"/>
      <c r="U570" s="151"/>
    </row>
    <row r="571">
      <c r="A571" s="278">
        <v>570.0</v>
      </c>
      <c r="B571" s="444" t="s">
        <v>6480</v>
      </c>
      <c r="C571" s="444" t="s">
        <v>6480</v>
      </c>
      <c r="D571" s="421" t="s">
        <v>6526</v>
      </c>
      <c r="E571" s="340" t="s">
        <v>6482</v>
      </c>
      <c r="F571" s="340" t="s">
        <v>6482</v>
      </c>
      <c r="G571" s="340" t="s">
        <v>6527</v>
      </c>
      <c r="H571" s="421" t="s">
        <v>6528</v>
      </c>
      <c r="I571" s="272" t="s">
        <v>6529</v>
      </c>
      <c r="J571" s="278" t="s">
        <v>6530</v>
      </c>
      <c r="K571" s="439" t="s">
        <v>6531</v>
      </c>
      <c r="L571" s="275">
        <v>0.0033449074074074076</v>
      </c>
      <c r="M571" s="402" t="s">
        <v>6532</v>
      </c>
      <c r="N571" s="338" t="s">
        <v>2416</v>
      </c>
      <c r="O571" s="151" t="s">
        <v>77</v>
      </c>
      <c r="P571" s="151" t="s">
        <v>78</v>
      </c>
      <c r="Q571" s="151" t="s">
        <v>79</v>
      </c>
      <c r="R571" s="151"/>
      <c r="S571" s="151" t="s">
        <v>79</v>
      </c>
      <c r="T571" s="151"/>
      <c r="U571" s="151" t="s">
        <v>6251</v>
      </c>
    </row>
    <row r="572">
      <c r="A572" s="278">
        <v>571.0</v>
      </c>
      <c r="B572" s="444" t="s">
        <v>6480</v>
      </c>
      <c r="C572" s="444" t="s">
        <v>6480</v>
      </c>
      <c r="D572" s="421" t="s">
        <v>6533</v>
      </c>
      <c r="E572" s="340" t="s">
        <v>6482</v>
      </c>
      <c r="F572" s="340" t="s">
        <v>6482</v>
      </c>
      <c r="G572" s="340" t="s">
        <v>6534</v>
      </c>
      <c r="H572" s="421" t="s">
        <v>6535</v>
      </c>
      <c r="I572" s="272" t="s">
        <v>6536</v>
      </c>
      <c r="J572" s="278" t="s">
        <v>6537</v>
      </c>
      <c r="K572" s="439" t="s">
        <v>6538</v>
      </c>
      <c r="L572" s="275">
        <v>0.003958333333333334</v>
      </c>
      <c r="M572" s="402" t="s">
        <v>6539</v>
      </c>
      <c r="N572" s="338" t="s">
        <v>2416</v>
      </c>
      <c r="O572" s="151" t="s">
        <v>77</v>
      </c>
      <c r="P572" s="151" t="s">
        <v>78</v>
      </c>
      <c r="Q572" s="151" t="s">
        <v>79</v>
      </c>
      <c r="R572" s="151"/>
      <c r="S572" s="151" t="s">
        <v>79</v>
      </c>
      <c r="T572" s="151"/>
      <c r="U572" s="151" t="s">
        <v>6251</v>
      </c>
    </row>
    <row r="573">
      <c r="A573" s="278">
        <v>572.0</v>
      </c>
      <c r="B573" s="444" t="s">
        <v>6480</v>
      </c>
      <c r="C573" s="444" t="s">
        <v>6480</v>
      </c>
      <c r="D573" s="421" t="s">
        <v>6540</v>
      </c>
      <c r="E573" s="340" t="s">
        <v>6482</v>
      </c>
      <c r="F573" s="340" t="s">
        <v>6482</v>
      </c>
      <c r="G573" s="340" t="s">
        <v>6541</v>
      </c>
      <c r="H573" s="421" t="s">
        <v>6542</v>
      </c>
      <c r="I573" s="272" t="s">
        <v>6543</v>
      </c>
      <c r="J573" s="278" t="s">
        <v>6544</v>
      </c>
      <c r="K573" s="439" t="s">
        <v>6545</v>
      </c>
      <c r="L573" s="275">
        <v>0.005138888888888889</v>
      </c>
      <c r="M573" s="402" t="s">
        <v>6546</v>
      </c>
      <c r="N573" s="338" t="s">
        <v>2416</v>
      </c>
      <c r="O573" s="151" t="s">
        <v>77</v>
      </c>
      <c r="P573" s="151" t="s">
        <v>78</v>
      </c>
      <c r="Q573" s="151" t="s">
        <v>79</v>
      </c>
      <c r="R573" s="151"/>
      <c r="S573" s="151" t="s">
        <v>79</v>
      </c>
      <c r="T573" s="151"/>
      <c r="U573" s="151"/>
    </row>
    <row r="574">
      <c r="A574" s="278">
        <v>573.0</v>
      </c>
      <c r="B574" s="444" t="s">
        <v>6480</v>
      </c>
      <c r="C574" s="444" t="s">
        <v>6480</v>
      </c>
      <c r="D574" s="421" t="s">
        <v>6547</v>
      </c>
      <c r="E574" s="340" t="s">
        <v>6482</v>
      </c>
      <c r="F574" s="340" t="s">
        <v>6482</v>
      </c>
      <c r="G574" s="340" t="s">
        <v>6548</v>
      </c>
      <c r="H574" s="421" t="s">
        <v>6549</v>
      </c>
      <c r="I574" s="272" t="s">
        <v>6550</v>
      </c>
      <c r="J574" s="278" t="s">
        <v>6551</v>
      </c>
      <c r="K574" s="439" t="s">
        <v>6552</v>
      </c>
      <c r="L574" s="275">
        <v>0.002523148148148148</v>
      </c>
      <c r="M574" s="402" t="s">
        <v>6553</v>
      </c>
      <c r="N574" s="338" t="s">
        <v>2416</v>
      </c>
      <c r="O574" s="151" t="s">
        <v>77</v>
      </c>
      <c r="P574" s="151" t="s">
        <v>78</v>
      </c>
      <c r="Q574" s="151" t="s">
        <v>79</v>
      </c>
      <c r="R574" s="151"/>
      <c r="S574" s="151" t="s">
        <v>79</v>
      </c>
      <c r="T574" s="151"/>
      <c r="U574" s="151" t="s">
        <v>6251</v>
      </c>
    </row>
    <row r="575">
      <c r="A575" s="278">
        <v>574.0</v>
      </c>
      <c r="B575" s="444" t="s">
        <v>6480</v>
      </c>
      <c r="C575" s="444" t="s">
        <v>6480</v>
      </c>
      <c r="D575" s="421" t="s">
        <v>6554</v>
      </c>
      <c r="E575" s="340" t="s">
        <v>6482</v>
      </c>
      <c r="F575" s="340" t="s">
        <v>6482</v>
      </c>
      <c r="G575" s="340" t="s">
        <v>6555</v>
      </c>
      <c r="H575" s="421" t="s">
        <v>6556</v>
      </c>
      <c r="I575" s="272" t="s">
        <v>6557</v>
      </c>
      <c r="J575" s="278" t="s">
        <v>6558</v>
      </c>
      <c r="K575" s="439" t="s">
        <v>6559</v>
      </c>
      <c r="L575" s="275">
        <v>0.002916666666666667</v>
      </c>
      <c r="M575" s="402" t="s">
        <v>6560</v>
      </c>
      <c r="N575" s="338" t="s">
        <v>2416</v>
      </c>
      <c r="O575" s="151" t="s">
        <v>237</v>
      </c>
      <c r="P575" s="151" t="s">
        <v>78</v>
      </c>
      <c r="Q575" s="151" t="s">
        <v>79</v>
      </c>
      <c r="R575" s="151"/>
      <c r="S575" s="151" t="s">
        <v>79</v>
      </c>
      <c r="T575" s="151"/>
      <c r="U575" s="151"/>
    </row>
    <row r="576">
      <c r="A576" s="287">
        <v>575.0</v>
      </c>
      <c r="B576" s="445" t="s">
        <v>6480</v>
      </c>
      <c r="C576" s="445" t="s">
        <v>6480</v>
      </c>
      <c r="D576" s="424" t="s">
        <v>6561</v>
      </c>
      <c r="E576" s="346" t="s">
        <v>6482</v>
      </c>
      <c r="F576" s="346" t="s">
        <v>6482</v>
      </c>
      <c r="G576" s="346" t="s">
        <v>6562</v>
      </c>
      <c r="H576" s="424" t="s">
        <v>6563</v>
      </c>
      <c r="I576" s="272" t="s">
        <v>6564</v>
      </c>
      <c r="J576" s="287" t="s">
        <v>6565</v>
      </c>
      <c r="K576" s="441" t="s">
        <v>6566</v>
      </c>
      <c r="L576" s="333">
        <v>0.0018402777777777777</v>
      </c>
      <c r="M576" s="404" t="s">
        <v>6567</v>
      </c>
      <c r="N576" s="350" t="s">
        <v>2416</v>
      </c>
      <c r="O576" s="151" t="s">
        <v>77</v>
      </c>
      <c r="P576" s="151" t="s">
        <v>78</v>
      </c>
      <c r="Q576" s="151" t="s">
        <v>79</v>
      </c>
      <c r="R576" s="151"/>
      <c r="S576" s="151" t="s">
        <v>79</v>
      </c>
      <c r="T576" s="151"/>
      <c r="U576" s="151"/>
    </row>
    <row r="577">
      <c r="A577" s="269">
        <v>576.0</v>
      </c>
      <c r="B577" s="421" t="s">
        <v>6568</v>
      </c>
      <c r="C577" s="421" t="s">
        <v>6568</v>
      </c>
      <c r="D577" s="419" t="s">
        <v>6569</v>
      </c>
      <c r="E577" s="335" t="s">
        <v>6570</v>
      </c>
      <c r="F577" s="335" t="s">
        <v>6570</v>
      </c>
      <c r="G577" s="335" t="s">
        <v>6571</v>
      </c>
      <c r="H577" s="419" t="s">
        <v>6572</v>
      </c>
      <c r="I577" s="272" t="s">
        <v>6573</v>
      </c>
      <c r="J577" s="269" t="s">
        <v>6574</v>
      </c>
      <c r="K577" s="446" t="s">
        <v>6575</v>
      </c>
      <c r="L577" s="301">
        <v>0.004872685185185185</v>
      </c>
      <c r="M577" s="276" t="s">
        <v>6576</v>
      </c>
      <c r="N577" s="338" t="s">
        <v>2416</v>
      </c>
      <c r="O577" s="151" t="s">
        <v>77</v>
      </c>
      <c r="P577" s="151" t="s">
        <v>78</v>
      </c>
      <c r="Q577" s="151" t="s">
        <v>79</v>
      </c>
      <c r="R577" s="151"/>
      <c r="S577" s="151" t="s">
        <v>79</v>
      </c>
      <c r="T577" s="151"/>
      <c r="U577" s="151" t="s">
        <v>6251</v>
      </c>
    </row>
    <row r="578">
      <c r="A578" s="278">
        <v>577.0</v>
      </c>
      <c r="B578" s="419" t="s">
        <v>6568</v>
      </c>
      <c r="C578" s="419" t="s">
        <v>6568</v>
      </c>
      <c r="D578" s="421" t="s">
        <v>6577</v>
      </c>
      <c r="E578" s="340" t="s">
        <v>6570</v>
      </c>
      <c r="F578" s="340" t="s">
        <v>6570</v>
      </c>
      <c r="G578" s="340" t="s">
        <v>6578</v>
      </c>
      <c r="H578" s="421" t="s">
        <v>6579</v>
      </c>
      <c r="I578" s="272" t="s">
        <v>6580</v>
      </c>
      <c r="J578" s="278" t="s">
        <v>6581</v>
      </c>
      <c r="K578" s="429" t="s">
        <v>6582</v>
      </c>
      <c r="L578" s="301">
        <v>0.0010185185185185184</v>
      </c>
      <c r="M578" s="283" t="s">
        <v>6583</v>
      </c>
      <c r="N578" s="338" t="s">
        <v>2416</v>
      </c>
      <c r="O578" s="151" t="s">
        <v>77</v>
      </c>
      <c r="P578" s="151" t="s">
        <v>78</v>
      </c>
      <c r="Q578" s="151" t="s">
        <v>79</v>
      </c>
      <c r="R578" s="151"/>
      <c r="S578" s="151" t="s">
        <v>79</v>
      </c>
      <c r="T578" s="151"/>
      <c r="U578" s="151"/>
    </row>
    <row r="579">
      <c r="A579" s="278">
        <v>578.0</v>
      </c>
      <c r="B579" s="419" t="s">
        <v>6568</v>
      </c>
      <c r="C579" s="419" t="s">
        <v>6568</v>
      </c>
      <c r="D579" s="421" t="s">
        <v>6584</v>
      </c>
      <c r="E579" s="340" t="s">
        <v>6570</v>
      </c>
      <c r="F579" s="340" t="s">
        <v>6570</v>
      </c>
      <c r="G579" s="340" t="s">
        <v>6585</v>
      </c>
      <c r="H579" s="421" t="s">
        <v>6586</v>
      </c>
      <c r="I579" s="272" t="s">
        <v>6587</v>
      </c>
      <c r="J579" s="278" t="s">
        <v>6588</v>
      </c>
      <c r="K579" s="429" t="s">
        <v>6589</v>
      </c>
      <c r="L579" s="301">
        <v>0.002199074074074074</v>
      </c>
      <c r="M579" s="283" t="s">
        <v>6590</v>
      </c>
      <c r="N579" s="338" t="s">
        <v>2416</v>
      </c>
      <c r="O579" s="151" t="s">
        <v>77</v>
      </c>
      <c r="P579" s="151" t="s">
        <v>78</v>
      </c>
      <c r="Q579" s="151" t="s">
        <v>79</v>
      </c>
      <c r="R579" s="151"/>
      <c r="S579" s="151" t="s">
        <v>79</v>
      </c>
      <c r="T579" s="151"/>
      <c r="U579" s="151"/>
    </row>
    <row r="580">
      <c r="A580" s="278">
        <v>579.0</v>
      </c>
      <c r="B580" s="419" t="s">
        <v>6568</v>
      </c>
      <c r="C580" s="419" t="s">
        <v>6568</v>
      </c>
      <c r="D580" s="421" t="s">
        <v>6591</v>
      </c>
      <c r="E580" s="340" t="str">
        <f t="shared" ref="E580:E609" si="6">CONCATENATE("حلقے",RIGHT(B580,LEN(B580) - (FIND(" ",B580) - 1)))</f>
        <v>حلقے I</v>
      </c>
      <c r="F580" s="340" t="s">
        <v>6570</v>
      </c>
      <c r="G580" s="340" t="s">
        <v>6592</v>
      </c>
      <c r="H580" s="421" t="s">
        <v>6593</v>
      </c>
      <c r="I580" s="272" t="s">
        <v>6594</v>
      </c>
      <c r="J580" s="278" t="s">
        <v>6595</v>
      </c>
      <c r="K580" s="429" t="s">
        <v>6596</v>
      </c>
      <c r="L580" s="301">
        <v>0.0022337962962962962</v>
      </c>
      <c r="M580" s="283" t="s">
        <v>6597</v>
      </c>
      <c r="N580" s="338" t="s">
        <v>2416</v>
      </c>
      <c r="O580" s="151" t="s">
        <v>77</v>
      </c>
      <c r="P580" s="151" t="s">
        <v>78</v>
      </c>
      <c r="Q580" s="151" t="s">
        <v>79</v>
      </c>
      <c r="R580" s="151"/>
      <c r="S580" s="151" t="s">
        <v>79</v>
      </c>
      <c r="T580" s="151"/>
      <c r="U580" s="151"/>
    </row>
    <row r="581">
      <c r="A581" s="278">
        <v>580.0</v>
      </c>
      <c r="B581" s="419" t="s">
        <v>6568</v>
      </c>
      <c r="C581" s="419" t="s">
        <v>6568</v>
      </c>
      <c r="D581" s="421" t="s">
        <v>6598</v>
      </c>
      <c r="E581" s="340" t="str">
        <f t="shared" si="6"/>
        <v>حلقے I</v>
      </c>
      <c r="F581" s="340" t="str">
        <f t="shared" ref="F581:F589" si="7">CONCATENATE("حلقے",RIGHT(B581,LEN(B581) - (FIND(" ",B581) - 1)))</f>
        <v>حلقے I</v>
      </c>
      <c r="G581" s="340" t="s">
        <v>6599</v>
      </c>
      <c r="H581" s="421" t="s">
        <v>6600</v>
      </c>
      <c r="I581" s="272" t="s">
        <v>6601</v>
      </c>
      <c r="J581" s="278" t="s">
        <v>6602</v>
      </c>
      <c r="K581" s="429" t="s">
        <v>6603</v>
      </c>
      <c r="L581" s="301">
        <v>0.004085648148148148</v>
      </c>
      <c r="M581" s="283" t="s">
        <v>6604</v>
      </c>
      <c r="N581" s="338" t="s">
        <v>2416</v>
      </c>
      <c r="O581" s="151" t="s">
        <v>77</v>
      </c>
      <c r="P581" s="151" t="s">
        <v>78</v>
      </c>
      <c r="Q581" s="151" t="s">
        <v>79</v>
      </c>
      <c r="R581" s="151"/>
      <c r="S581" s="151" t="s">
        <v>79</v>
      </c>
      <c r="T581" s="151"/>
      <c r="U581" s="151"/>
    </row>
    <row r="582">
      <c r="A582" s="278">
        <v>581.0</v>
      </c>
      <c r="B582" s="419" t="s">
        <v>6568</v>
      </c>
      <c r="C582" s="419" t="s">
        <v>6568</v>
      </c>
      <c r="D582" s="421" t="s">
        <v>6605</v>
      </c>
      <c r="E582" s="340" t="str">
        <f t="shared" si="6"/>
        <v>حلقے I</v>
      </c>
      <c r="F582" s="340" t="str">
        <f t="shared" si="7"/>
        <v>حلقے I</v>
      </c>
      <c r="G582" s="340" t="s">
        <v>6606</v>
      </c>
      <c r="H582" s="421" t="s">
        <v>6607</v>
      </c>
      <c r="I582" s="272" t="s">
        <v>6608</v>
      </c>
      <c r="J582" s="278" t="s">
        <v>6609</v>
      </c>
      <c r="K582" s="429" t="s">
        <v>6610</v>
      </c>
      <c r="L582" s="301">
        <v>0.0021064814814814813</v>
      </c>
      <c r="M582" s="283" t="s">
        <v>6611</v>
      </c>
      <c r="N582" s="338" t="s">
        <v>2416</v>
      </c>
      <c r="O582" s="151" t="s">
        <v>77</v>
      </c>
      <c r="P582" s="151" t="s">
        <v>78</v>
      </c>
      <c r="Q582" s="151" t="s">
        <v>79</v>
      </c>
      <c r="R582" s="151"/>
      <c r="S582" s="151" t="s">
        <v>79</v>
      </c>
      <c r="T582" s="151"/>
      <c r="U582" s="151" t="s">
        <v>6612</v>
      </c>
    </row>
    <row r="583">
      <c r="A583" s="278">
        <v>582.0</v>
      </c>
      <c r="B583" s="419" t="s">
        <v>6568</v>
      </c>
      <c r="C583" s="419" t="s">
        <v>6568</v>
      </c>
      <c r="D583" s="421" t="s">
        <v>6613</v>
      </c>
      <c r="E583" s="340" t="str">
        <f t="shared" si="6"/>
        <v>حلقے I</v>
      </c>
      <c r="F583" s="340" t="str">
        <f t="shared" si="7"/>
        <v>حلقے I</v>
      </c>
      <c r="G583" s="340" t="s">
        <v>6614</v>
      </c>
      <c r="H583" s="421" t="s">
        <v>6615</v>
      </c>
      <c r="I583" s="272" t="s">
        <v>6616</v>
      </c>
      <c r="J583" s="278" t="s">
        <v>6617</v>
      </c>
      <c r="K583" s="429" t="s">
        <v>6618</v>
      </c>
      <c r="L583" s="301">
        <v>0.0015509259259259259</v>
      </c>
      <c r="M583" s="283" t="s">
        <v>6619</v>
      </c>
      <c r="N583" s="338" t="s">
        <v>2416</v>
      </c>
      <c r="O583" s="151" t="s">
        <v>77</v>
      </c>
      <c r="P583" s="151" t="s">
        <v>78</v>
      </c>
      <c r="Q583" s="151" t="s">
        <v>79</v>
      </c>
      <c r="R583" s="151"/>
      <c r="S583" s="151" t="s">
        <v>79</v>
      </c>
      <c r="T583" s="151"/>
      <c r="U583" s="151" t="s">
        <v>6612</v>
      </c>
    </row>
    <row r="584">
      <c r="A584" s="278">
        <v>583.0</v>
      </c>
      <c r="B584" s="419" t="s">
        <v>6568</v>
      </c>
      <c r="C584" s="419" t="s">
        <v>6568</v>
      </c>
      <c r="D584" s="421" t="s">
        <v>6620</v>
      </c>
      <c r="E584" s="340" t="str">
        <f t="shared" si="6"/>
        <v>حلقے I</v>
      </c>
      <c r="F584" s="340" t="str">
        <f t="shared" si="7"/>
        <v>حلقے I</v>
      </c>
      <c r="G584" s="340" t="s">
        <v>6621</v>
      </c>
      <c r="H584" s="421" t="s">
        <v>6622</v>
      </c>
      <c r="I584" s="272" t="s">
        <v>6623</v>
      </c>
      <c r="J584" s="278" t="s">
        <v>6624</v>
      </c>
      <c r="K584" s="429" t="s">
        <v>6625</v>
      </c>
      <c r="L584" s="301">
        <v>0.0013541666666666667</v>
      </c>
      <c r="M584" s="283" t="s">
        <v>6626</v>
      </c>
      <c r="N584" s="338" t="s">
        <v>2416</v>
      </c>
      <c r="O584" s="151" t="s">
        <v>77</v>
      </c>
      <c r="P584" s="151" t="s">
        <v>78</v>
      </c>
      <c r="Q584" s="151" t="s">
        <v>79</v>
      </c>
      <c r="R584" s="151"/>
      <c r="S584" s="151" t="s">
        <v>79</v>
      </c>
      <c r="T584" s="151"/>
      <c r="U584" s="151"/>
    </row>
    <row r="585">
      <c r="A585" s="278">
        <v>584.0</v>
      </c>
      <c r="B585" s="419" t="s">
        <v>6568</v>
      </c>
      <c r="C585" s="419" t="s">
        <v>6568</v>
      </c>
      <c r="D585" s="421" t="s">
        <v>6627</v>
      </c>
      <c r="E585" s="340" t="str">
        <f t="shared" si="6"/>
        <v>حلقے I</v>
      </c>
      <c r="F585" s="340" t="str">
        <f t="shared" si="7"/>
        <v>حلقے I</v>
      </c>
      <c r="G585" s="340" t="s">
        <v>6628</v>
      </c>
      <c r="H585" s="421" t="s">
        <v>6629</v>
      </c>
      <c r="I585" s="272" t="s">
        <v>6630</v>
      </c>
      <c r="J585" s="278" t="s">
        <v>6631</v>
      </c>
      <c r="K585" s="429" t="s">
        <v>6632</v>
      </c>
      <c r="L585" s="301">
        <v>0.001238425925925926</v>
      </c>
      <c r="M585" s="283" t="s">
        <v>6633</v>
      </c>
      <c r="N585" s="338" t="s">
        <v>2416</v>
      </c>
      <c r="O585" s="151" t="s">
        <v>77</v>
      </c>
      <c r="P585" s="151" t="s">
        <v>78</v>
      </c>
      <c r="Q585" s="151" t="s">
        <v>79</v>
      </c>
      <c r="R585" s="151"/>
      <c r="S585" s="151" t="s">
        <v>79</v>
      </c>
      <c r="T585" s="151"/>
      <c r="U585" s="151" t="s">
        <v>6612</v>
      </c>
    </row>
    <row r="586">
      <c r="A586" s="278">
        <v>585.0</v>
      </c>
      <c r="B586" s="419" t="s">
        <v>6568</v>
      </c>
      <c r="C586" s="419" t="s">
        <v>6568</v>
      </c>
      <c r="D586" s="421" t="s">
        <v>6634</v>
      </c>
      <c r="E586" s="340" t="str">
        <f t="shared" si="6"/>
        <v>حلقے I</v>
      </c>
      <c r="F586" s="340" t="str">
        <f t="shared" si="7"/>
        <v>حلقے I</v>
      </c>
      <c r="G586" s="340" t="s">
        <v>6635</v>
      </c>
      <c r="H586" s="421" t="s">
        <v>6636</v>
      </c>
      <c r="I586" s="272" t="s">
        <v>6637</v>
      </c>
      <c r="J586" s="278" t="s">
        <v>6638</v>
      </c>
      <c r="K586" s="429" t="s">
        <v>6639</v>
      </c>
      <c r="L586" s="301">
        <v>0.0015625</v>
      </c>
      <c r="M586" s="283" t="s">
        <v>6640</v>
      </c>
      <c r="N586" s="338" t="s">
        <v>2416</v>
      </c>
      <c r="O586" s="151" t="s">
        <v>77</v>
      </c>
      <c r="P586" s="151" t="s">
        <v>78</v>
      </c>
      <c r="Q586" s="151" t="s">
        <v>79</v>
      </c>
      <c r="R586" s="151"/>
      <c r="S586" s="151" t="s">
        <v>79</v>
      </c>
      <c r="T586" s="151"/>
      <c r="U586" s="151"/>
    </row>
    <row r="587">
      <c r="A587" s="278">
        <v>586.0</v>
      </c>
      <c r="B587" s="419" t="s">
        <v>6568</v>
      </c>
      <c r="C587" s="419" t="s">
        <v>6568</v>
      </c>
      <c r="D587" s="421" t="s">
        <v>6641</v>
      </c>
      <c r="E587" s="340" t="str">
        <f t="shared" si="6"/>
        <v>حلقے I</v>
      </c>
      <c r="F587" s="340" t="str">
        <f t="shared" si="7"/>
        <v>حلقے I</v>
      </c>
      <c r="G587" s="340" t="s">
        <v>6642</v>
      </c>
      <c r="H587" s="421" t="s">
        <v>6643</v>
      </c>
      <c r="I587" s="272" t="s">
        <v>6644</v>
      </c>
      <c r="J587" s="278" t="s">
        <v>6645</v>
      </c>
      <c r="K587" s="429" t="s">
        <v>6646</v>
      </c>
      <c r="L587" s="301">
        <v>0.00125</v>
      </c>
      <c r="M587" s="283" t="s">
        <v>6647</v>
      </c>
      <c r="N587" s="338" t="s">
        <v>2416</v>
      </c>
      <c r="O587" s="151" t="s">
        <v>77</v>
      </c>
      <c r="P587" s="151" t="s">
        <v>78</v>
      </c>
      <c r="Q587" s="151" t="s">
        <v>79</v>
      </c>
      <c r="R587" s="151"/>
      <c r="S587" s="151" t="s">
        <v>79</v>
      </c>
      <c r="T587" s="151"/>
      <c r="U587" s="151"/>
    </row>
    <row r="588">
      <c r="A588" s="278">
        <v>587.0</v>
      </c>
      <c r="B588" s="419" t="s">
        <v>6568</v>
      </c>
      <c r="C588" s="419" t="s">
        <v>6568</v>
      </c>
      <c r="D588" s="431" t="s">
        <v>6648</v>
      </c>
      <c r="E588" s="340" t="str">
        <f t="shared" si="6"/>
        <v>حلقے I</v>
      </c>
      <c r="F588" s="340" t="str">
        <f t="shared" si="7"/>
        <v>حلقے I</v>
      </c>
      <c r="G588" s="340" t="s">
        <v>6649</v>
      </c>
      <c r="H588" s="421" t="s">
        <v>6650</v>
      </c>
      <c r="I588" s="272" t="s">
        <v>6651</v>
      </c>
      <c r="J588" s="278" t="s">
        <v>6652</v>
      </c>
      <c r="K588" s="429" t="s">
        <v>6653</v>
      </c>
      <c r="L588" s="301">
        <v>0.007418981481481481</v>
      </c>
      <c r="M588" s="283" t="s">
        <v>6654</v>
      </c>
      <c r="N588" s="338" t="s">
        <v>2416</v>
      </c>
      <c r="O588" s="151" t="s">
        <v>77</v>
      </c>
      <c r="P588" s="151" t="s">
        <v>78</v>
      </c>
      <c r="Q588" s="151" t="s">
        <v>79</v>
      </c>
      <c r="R588" s="151"/>
      <c r="S588" s="151" t="s">
        <v>79</v>
      </c>
      <c r="T588" s="151"/>
      <c r="U588" s="151"/>
    </row>
    <row r="589">
      <c r="A589" s="287">
        <v>588.0</v>
      </c>
      <c r="B589" s="432" t="s">
        <v>6568</v>
      </c>
      <c r="C589" s="447" t="s">
        <v>6568</v>
      </c>
      <c r="D589" s="432" t="s">
        <v>6655</v>
      </c>
      <c r="E589" s="346" t="str">
        <f t="shared" si="6"/>
        <v>حلقے I</v>
      </c>
      <c r="F589" s="346" t="str">
        <f t="shared" si="7"/>
        <v>حلقے I</v>
      </c>
      <c r="G589" s="346" t="s">
        <v>6656</v>
      </c>
      <c r="H589" s="424" t="s">
        <v>6657</v>
      </c>
      <c r="I589" s="272" t="s">
        <v>6658</v>
      </c>
      <c r="J589" s="287" t="s">
        <v>6659</v>
      </c>
      <c r="K589" s="434" t="s">
        <v>6660</v>
      </c>
      <c r="L589" s="306">
        <v>0.003599537037037037</v>
      </c>
      <c r="M589" s="292" t="s">
        <v>6661</v>
      </c>
      <c r="N589" s="350" t="s">
        <v>2416</v>
      </c>
      <c r="O589" s="151" t="s">
        <v>77</v>
      </c>
      <c r="P589" s="151" t="s">
        <v>78</v>
      </c>
      <c r="Q589" s="151" t="s">
        <v>79</v>
      </c>
      <c r="R589" s="151"/>
      <c r="S589" s="151" t="s">
        <v>79</v>
      </c>
      <c r="T589" s="151"/>
      <c r="U589" s="151"/>
    </row>
    <row r="590">
      <c r="A590" s="269">
        <v>589.0</v>
      </c>
      <c r="B590" s="421" t="s">
        <v>6662</v>
      </c>
      <c r="C590" s="421" t="s">
        <v>6662</v>
      </c>
      <c r="D590" s="419" t="s">
        <v>6663</v>
      </c>
      <c r="E590" s="335" t="str">
        <f t="shared" si="6"/>
        <v>حلقے II</v>
      </c>
      <c r="F590" s="335" t="str">
        <f t="shared" ref="F590:F609" si="8">CONCATENATE("حلقے",RIGHT(C590,LEN(C590) - (FIND(" ",C590) - 1)))</f>
        <v>حلقے II</v>
      </c>
      <c r="G590" s="335" t="s">
        <v>6664</v>
      </c>
      <c r="H590" s="418" t="s">
        <v>6665</v>
      </c>
      <c r="I590" s="272" t="s">
        <v>6666</v>
      </c>
      <c r="J590" s="269" t="s">
        <v>6667</v>
      </c>
      <c r="K590" s="448" t="s">
        <v>6668</v>
      </c>
      <c r="L590" s="275">
        <v>0.0020949074074074073</v>
      </c>
      <c r="M590" s="428" t="s">
        <v>6669</v>
      </c>
      <c r="N590" s="338" t="s">
        <v>2416</v>
      </c>
      <c r="O590" s="151" t="s">
        <v>77</v>
      </c>
      <c r="P590" s="151" t="s">
        <v>78</v>
      </c>
      <c r="Q590" s="151" t="s">
        <v>79</v>
      </c>
      <c r="R590" s="151"/>
      <c r="S590" s="151" t="s">
        <v>79</v>
      </c>
      <c r="T590" s="151"/>
      <c r="U590" s="151" t="s">
        <v>6612</v>
      </c>
    </row>
    <row r="591">
      <c r="A591" s="390">
        <v>590.0</v>
      </c>
      <c r="B591" s="438" t="s">
        <v>6662</v>
      </c>
      <c r="C591" s="436" t="s">
        <v>6662</v>
      </c>
      <c r="D591" s="436" t="s">
        <v>6670</v>
      </c>
      <c r="E591" s="449" t="str">
        <f t="shared" si="6"/>
        <v>حلقے II</v>
      </c>
      <c r="F591" s="449" t="str">
        <f t="shared" si="8"/>
        <v>حلقے II</v>
      </c>
      <c r="G591" s="449" t="s">
        <v>6671</v>
      </c>
      <c r="H591" s="436" t="s">
        <v>6672</v>
      </c>
      <c r="I591" s="272" t="s">
        <v>6673</v>
      </c>
      <c r="J591" s="390" t="s">
        <v>6674</v>
      </c>
      <c r="K591" s="450" t="s">
        <v>6675</v>
      </c>
      <c r="L591" s="352">
        <v>0.0027430555555555554</v>
      </c>
      <c r="M591" s="430" t="s">
        <v>6676</v>
      </c>
      <c r="N591" s="451" t="s">
        <v>2416</v>
      </c>
      <c r="O591" s="151" t="s">
        <v>77</v>
      </c>
      <c r="P591" s="151" t="s">
        <v>78</v>
      </c>
      <c r="Q591" s="151" t="s">
        <v>79</v>
      </c>
      <c r="R591" s="151"/>
      <c r="S591" s="151" t="s">
        <v>79</v>
      </c>
      <c r="T591" s="151"/>
      <c r="U591" s="151"/>
    </row>
    <row r="592">
      <c r="A592" s="278">
        <v>591.0</v>
      </c>
      <c r="B592" s="419" t="s">
        <v>6662</v>
      </c>
      <c r="C592" s="421" t="s">
        <v>6662</v>
      </c>
      <c r="D592" s="421" t="s">
        <v>6677</v>
      </c>
      <c r="E592" s="340" t="str">
        <f t="shared" si="6"/>
        <v>حلقے II</v>
      </c>
      <c r="F592" s="340" t="str">
        <f t="shared" si="8"/>
        <v>حلقے II</v>
      </c>
      <c r="G592" s="340" t="s">
        <v>6678</v>
      </c>
      <c r="H592" s="421" t="s">
        <v>6679</v>
      </c>
      <c r="I592" s="272" t="s">
        <v>6680</v>
      </c>
      <c r="J592" s="278" t="s">
        <v>6681</v>
      </c>
      <c r="K592" s="439" t="s">
        <v>6682</v>
      </c>
      <c r="L592" s="275">
        <v>0.0014930555555555556</v>
      </c>
      <c r="M592" s="430" t="s">
        <v>6683</v>
      </c>
      <c r="N592" s="338" t="s">
        <v>2416</v>
      </c>
      <c r="O592" s="151" t="s">
        <v>77</v>
      </c>
      <c r="P592" s="151" t="s">
        <v>78</v>
      </c>
      <c r="Q592" s="151" t="s">
        <v>79</v>
      </c>
      <c r="R592" s="151"/>
      <c r="S592" s="151" t="s">
        <v>79</v>
      </c>
      <c r="T592" s="151"/>
      <c r="U592" s="151"/>
    </row>
    <row r="593">
      <c r="A593" s="278">
        <v>592.0</v>
      </c>
      <c r="B593" s="419" t="s">
        <v>6662</v>
      </c>
      <c r="C593" s="421" t="s">
        <v>6662</v>
      </c>
      <c r="D593" s="421" t="s">
        <v>6684</v>
      </c>
      <c r="E593" s="340" t="str">
        <f t="shared" si="6"/>
        <v>حلقے II</v>
      </c>
      <c r="F593" s="340" t="str">
        <f t="shared" si="8"/>
        <v>حلقے II</v>
      </c>
      <c r="G593" s="340" t="s">
        <v>6685</v>
      </c>
      <c r="H593" s="421" t="s">
        <v>6686</v>
      </c>
      <c r="I593" s="272" t="s">
        <v>6687</v>
      </c>
      <c r="J593" s="278" t="s">
        <v>6688</v>
      </c>
      <c r="K593" s="439" t="s">
        <v>6689</v>
      </c>
      <c r="L593" s="275">
        <v>0.0022337962962962962</v>
      </c>
      <c r="M593" s="430" t="s">
        <v>6690</v>
      </c>
      <c r="N593" s="338" t="s">
        <v>2416</v>
      </c>
      <c r="O593" s="151" t="s">
        <v>77</v>
      </c>
      <c r="P593" s="151" t="s">
        <v>78</v>
      </c>
      <c r="Q593" s="151" t="s">
        <v>79</v>
      </c>
      <c r="R593" s="151"/>
      <c r="S593" s="151" t="s">
        <v>79</v>
      </c>
      <c r="T593" s="151"/>
      <c r="U593" s="151"/>
    </row>
    <row r="594">
      <c r="A594" s="278">
        <v>593.0</v>
      </c>
      <c r="B594" s="419" t="s">
        <v>6662</v>
      </c>
      <c r="C594" s="421" t="s">
        <v>6662</v>
      </c>
      <c r="D594" s="421" t="s">
        <v>6691</v>
      </c>
      <c r="E594" s="340" t="str">
        <f t="shared" si="6"/>
        <v>حلقے II</v>
      </c>
      <c r="F594" s="340" t="str">
        <f t="shared" si="8"/>
        <v>حلقے II</v>
      </c>
      <c r="G594" s="340" t="s">
        <v>6692</v>
      </c>
      <c r="H594" s="421" t="s">
        <v>6693</v>
      </c>
      <c r="I594" s="272" t="s">
        <v>6694</v>
      </c>
      <c r="J594" s="278" t="s">
        <v>6695</v>
      </c>
      <c r="K594" s="330" t="s">
        <v>6696</v>
      </c>
      <c r="L594" s="331">
        <v>0.0020601851851851853</v>
      </c>
      <c r="M594" s="430" t="s">
        <v>6697</v>
      </c>
      <c r="N594" s="338" t="s">
        <v>2416</v>
      </c>
      <c r="O594" s="151" t="s">
        <v>77</v>
      </c>
      <c r="P594" s="151" t="s">
        <v>78</v>
      </c>
      <c r="Q594" s="151" t="s">
        <v>79</v>
      </c>
      <c r="R594" s="151"/>
      <c r="S594" s="151" t="s">
        <v>79</v>
      </c>
      <c r="T594" s="151"/>
      <c r="U594" s="151"/>
    </row>
    <row r="595">
      <c r="A595" s="278">
        <v>594.0</v>
      </c>
      <c r="B595" s="419" t="s">
        <v>6662</v>
      </c>
      <c r="C595" s="421" t="s">
        <v>6662</v>
      </c>
      <c r="D595" s="421" t="s">
        <v>6698</v>
      </c>
      <c r="E595" s="340" t="str">
        <f t="shared" si="6"/>
        <v>حلقے II</v>
      </c>
      <c r="F595" s="340" t="str">
        <f t="shared" si="8"/>
        <v>حلقے II</v>
      </c>
      <c r="G595" s="340" t="s">
        <v>6699</v>
      </c>
      <c r="H595" s="421" t="s">
        <v>6700</v>
      </c>
      <c r="I595" s="272" t="s">
        <v>6701</v>
      </c>
      <c r="J595" s="278" t="s">
        <v>6702</v>
      </c>
      <c r="K595" s="439" t="s">
        <v>6703</v>
      </c>
      <c r="L595" s="275">
        <v>0.00400462962962963</v>
      </c>
      <c r="M595" s="430" t="s">
        <v>6704</v>
      </c>
      <c r="N595" s="338" t="s">
        <v>2416</v>
      </c>
      <c r="O595" s="151" t="s">
        <v>77</v>
      </c>
      <c r="P595" s="151" t="s">
        <v>78</v>
      </c>
      <c r="Q595" s="151" t="s">
        <v>79</v>
      </c>
      <c r="R595" s="151"/>
      <c r="S595" s="151" t="s">
        <v>79</v>
      </c>
      <c r="T595" s="151"/>
      <c r="U595" s="151" t="s">
        <v>6705</v>
      </c>
    </row>
    <row r="596">
      <c r="A596" s="278">
        <v>595.0</v>
      </c>
      <c r="B596" s="419" t="s">
        <v>6662</v>
      </c>
      <c r="C596" s="421" t="s">
        <v>6662</v>
      </c>
      <c r="D596" s="421" t="s">
        <v>6706</v>
      </c>
      <c r="E596" s="340" t="str">
        <f t="shared" si="6"/>
        <v>حلقے II</v>
      </c>
      <c r="F596" s="340" t="str">
        <f t="shared" si="8"/>
        <v>حلقے II</v>
      </c>
      <c r="G596" s="340" t="s">
        <v>6707</v>
      </c>
      <c r="H596" s="421" t="s">
        <v>6708</v>
      </c>
      <c r="I596" s="272" t="s">
        <v>6709</v>
      </c>
      <c r="J596" s="278" t="s">
        <v>6710</v>
      </c>
      <c r="K596" s="439" t="s">
        <v>6711</v>
      </c>
      <c r="L596" s="275">
        <v>0.0022337962962962962</v>
      </c>
      <c r="M596" s="430" t="s">
        <v>6712</v>
      </c>
      <c r="N596" s="338" t="s">
        <v>2416</v>
      </c>
      <c r="O596" s="151" t="s">
        <v>77</v>
      </c>
      <c r="P596" s="151" t="s">
        <v>78</v>
      </c>
      <c r="Q596" s="151" t="s">
        <v>79</v>
      </c>
      <c r="R596" s="151"/>
      <c r="S596" s="151" t="s">
        <v>79</v>
      </c>
      <c r="T596" s="151"/>
      <c r="U596" s="151"/>
    </row>
    <row r="597">
      <c r="A597" s="278">
        <v>596.0</v>
      </c>
      <c r="B597" s="419" t="s">
        <v>6662</v>
      </c>
      <c r="C597" s="421" t="s">
        <v>6662</v>
      </c>
      <c r="D597" s="421" t="s">
        <v>6713</v>
      </c>
      <c r="E597" s="340" t="str">
        <f t="shared" si="6"/>
        <v>حلقے II</v>
      </c>
      <c r="F597" s="340" t="str">
        <f t="shared" si="8"/>
        <v>حلقے II</v>
      </c>
      <c r="G597" s="340" t="s">
        <v>6714</v>
      </c>
      <c r="H597" s="421" t="s">
        <v>6715</v>
      </c>
      <c r="I597" s="272" t="s">
        <v>6716</v>
      </c>
      <c r="J597" s="278" t="s">
        <v>6717</v>
      </c>
      <c r="K597" s="439" t="s">
        <v>6718</v>
      </c>
      <c r="L597" s="275">
        <v>0.0035300925925925925</v>
      </c>
      <c r="M597" s="430" t="s">
        <v>6719</v>
      </c>
      <c r="N597" s="338" t="s">
        <v>2416</v>
      </c>
      <c r="O597" s="151" t="s">
        <v>77</v>
      </c>
      <c r="P597" s="151" t="s">
        <v>78</v>
      </c>
      <c r="Q597" s="151" t="s">
        <v>79</v>
      </c>
      <c r="R597" s="151"/>
      <c r="S597" s="151" t="s">
        <v>79</v>
      </c>
      <c r="T597" s="151"/>
      <c r="U597" s="151" t="s">
        <v>6720</v>
      </c>
    </row>
    <row r="598">
      <c r="A598" s="278">
        <v>597.0</v>
      </c>
      <c r="B598" s="419" t="s">
        <v>6662</v>
      </c>
      <c r="C598" s="421" t="s">
        <v>6662</v>
      </c>
      <c r="D598" s="421" t="s">
        <v>6721</v>
      </c>
      <c r="E598" s="340" t="str">
        <f t="shared" si="6"/>
        <v>حلقے II</v>
      </c>
      <c r="F598" s="340" t="str">
        <f t="shared" si="8"/>
        <v>حلقے II</v>
      </c>
      <c r="G598" s="340" t="s">
        <v>6722</v>
      </c>
      <c r="H598" s="421" t="s">
        <v>6723</v>
      </c>
      <c r="I598" s="272" t="s">
        <v>6724</v>
      </c>
      <c r="J598" s="278" t="s">
        <v>6725</v>
      </c>
      <c r="K598" s="439" t="s">
        <v>6726</v>
      </c>
      <c r="L598" s="275">
        <v>0.0016319444444444445</v>
      </c>
      <c r="M598" s="430" t="s">
        <v>6727</v>
      </c>
      <c r="N598" s="338" t="s">
        <v>2416</v>
      </c>
      <c r="O598" s="151" t="s">
        <v>77</v>
      </c>
      <c r="P598" s="151" t="s">
        <v>78</v>
      </c>
      <c r="Q598" s="151" t="s">
        <v>79</v>
      </c>
      <c r="R598" s="151"/>
      <c r="S598" s="151" t="s">
        <v>79</v>
      </c>
      <c r="T598" s="151"/>
      <c r="U598" s="151" t="s">
        <v>6720</v>
      </c>
    </row>
    <row r="599">
      <c r="A599" s="278">
        <v>598.0</v>
      </c>
      <c r="B599" s="419" t="s">
        <v>6662</v>
      </c>
      <c r="C599" s="421" t="s">
        <v>6662</v>
      </c>
      <c r="D599" s="421" t="s">
        <v>6728</v>
      </c>
      <c r="E599" s="340" t="str">
        <f t="shared" si="6"/>
        <v>حلقے II</v>
      </c>
      <c r="F599" s="340" t="str">
        <f t="shared" si="8"/>
        <v>حلقے II</v>
      </c>
      <c r="G599" s="340" t="s">
        <v>6729</v>
      </c>
      <c r="H599" s="421" t="s">
        <v>6730</v>
      </c>
      <c r="I599" s="272" t="s">
        <v>6731</v>
      </c>
      <c r="J599" s="278" t="s">
        <v>6732</v>
      </c>
      <c r="K599" s="439" t="s">
        <v>6733</v>
      </c>
      <c r="L599" s="275">
        <v>0.0019212962962962964</v>
      </c>
      <c r="M599" s="430" t="s">
        <v>6734</v>
      </c>
      <c r="N599" s="338" t="s">
        <v>2416</v>
      </c>
      <c r="O599" s="151" t="s">
        <v>77</v>
      </c>
      <c r="P599" s="151" t="s">
        <v>78</v>
      </c>
      <c r="Q599" s="151" t="s">
        <v>79</v>
      </c>
      <c r="R599" s="151"/>
      <c r="S599" s="151" t="s">
        <v>79</v>
      </c>
      <c r="T599" s="151"/>
      <c r="U599" s="151" t="s">
        <v>6720</v>
      </c>
    </row>
    <row r="600">
      <c r="A600" s="390">
        <v>599.0</v>
      </c>
      <c r="B600" s="438" t="s">
        <v>6662</v>
      </c>
      <c r="C600" s="436" t="s">
        <v>6662</v>
      </c>
      <c r="D600" s="436" t="s">
        <v>6698</v>
      </c>
      <c r="E600" s="449" t="str">
        <f t="shared" si="6"/>
        <v>حلقے II</v>
      </c>
      <c r="F600" s="449" t="str">
        <f t="shared" si="8"/>
        <v>حلقے II</v>
      </c>
      <c r="G600" s="449" t="s">
        <v>6699</v>
      </c>
      <c r="H600" s="436" t="s">
        <v>6700</v>
      </c>
      <c r="I600" s="272" t="s">
        <v>6701</v>
      </c>
      <c r="J600" s="390" t="s">
        <v>6735</v>
      </c>
      <c r="K600" s="450" t="s">
        <v>6736</v>
      </c>
      <c r="L600" s="352">
        <v>0.0045138888888888885</v>
      </c>
      <c r="M600" s="430" t="s">
        <v>6737</v>
      </c>
      <c r="N600" s="451" t="s">
        <v>2416</v>
      </c>
      <c r="O600" s="151" t="s">
        <v>77</v>
      </c>
      <c r="P600" s="151" t="s">
        <v>78</v>
      </c>
      <c r="Q600" s="151" t="s">
        <v>79</v>
      </c>
      <c r="R600" s="151"/>
      <c r="S600" s="151" t="s">
        <v>79</v>
      </c>
      <c r="T600" s="151"/>
      <c r="U600" s="151"/>
    </row>
    <row r="601">
      <c r="A601" s="278">
        <v>600.0</v>
      </c>
      <c r="B601" s="419" t="s">
        <v>6662</v>
      </c>
      <c r="C601" s="421" t="s">
        <v>6662</v>
      </c>
      <c r="D601" s="421" t="s">
        <v>6738</v>
      </c>
      <c r="E601" s="340" t="str">
        <f t="shared" si="6"/>
        <v>حلقے II</v>
      </c>
      <c r="F601" s="340" t="str">
        <f t="shared" si="8"/>
        <v>حلقے II</v>
      </c>
      <c r="G601" s="340" t="s">
        <v>6739</v>
      </c>
      <c r="H601" s="436" t="s">
        <v>6740</v>
      </c>
      <c r="I601" s="272" t="s">
        <v>6741</v>
      </c>
      <c r="J601" s="278" t="s">
        <v>6742</v>
      </c>
      <c r="K601" s="439" t="s">
        <v>6743</v>
      </c>
      <c r="L601" s="275">
        <v>0.001990740740740741</v>
      </c>
      <c r="M601" s="430" t="s">
        <v>6744</v>
      </c>
      <c r="N601" s="338" t="s">
        <v>2416</v>
      </c>
      <c r="O601" s="151" t="s">
        <v>77</v>
      </c>
      <c r="P601" s="151" t="s">
        <v>78</v>
      </c>
      <c r="Q601" s="151" t="s">
        <v>79</v>
      </c>
      <c r="R601" s="151"/>
      <c r="S601" s="151" t="s">
        <v>79</v>
      </c>
      <c r="T601" s="151"/>
      <c r="U601" s="151" t="s">
        <v>6745</v>
      </c>
    </row>
    <row r="602">
      <c r="A602" s="278">
        <v>601.0</v>
      </c>
      <c r="B602" s="419" t="s">
        <v>6662</v>
      </c>
      <c r="C602" s="421" t="s">
        <v>6662</v>
      </c>
      <c r="D602" s="421" t="s">
        <v>6746</v>
      </c>
      <c r="E602" s="340" t="str">
        <f t="shared" si="6"/>
        <v>حلقے II</v>
      </c>
      <c r="F602" s="340" t="str">
        <f t="shared" si="8"/>
        <v>حلقے II</v>
      </c>
      <c r="G602" s="340" t="s">
        <v>6747</v>
      </c>
      <c r="H602" s="436" t="s">
        <v>6748</v>
      </c>
      <c r="I602" s="272" t="s">
        <v>6749</v>
      </c>
      <c r="J602" s="278" t="s">
        <v>6750</v>
      </c>
      <c r="K602" s="439" t="s">
        <v>6751</v>
      </c>
      <c r="L602" s="275">
        <v>0.007465277777777778</v>
      </c>
      <c r="M602" s="430" t="s">
        <v>6752</v>
      </c>
      <c r="N602" s="338" t="s">
        <v>2416</v>
      </c>
      <c r="O602" s="151" t="s">
        <v>77</v>
      </c>
      <c r="P602" s="151" t="s">
        <v>78</v>
      </c>
      <c r="Q602" s="151" t="s">
        <v>79</v>
      </c>
      <c r="R602" s="151"/>
      <c r="S602" s="151" t="s">
        <v>79</v>
      </c>
      <c r="T602" s="151"/>
      <c r="U602" s="151"/>
    </row>
    <row r="603">
      <c r="A603" s="278">
        <v>602.0</v>
      </c>
      <c r="B603" s="419" t="s">
        <v>6662</v>
      </c>
      <c r="C603" s="421" t="s">
        <v>6662</v>
      </c>
      <c r="D603" s="421" t="s">
        <v>6753</v>
      </c>
      <c r="E603" s="340" t="str">
        <f t="shared" si="6"/>
        <v>حلقے II</v>
      </c>
      <c r="F603" s="340" t="str">
        <f t="shared" si="8"/>
        <v>حلقے II</v>
      </c>
      <c r="G603" s="340" t="s">
        <v>6754</v>
      </c>
      <c r="H603" s="436" t="s">
        <v>6755</v>
      </c>
      <c r="I603" s="272" t="s">
        <v>6756</v>
      </c>
      <c r="J603" s="278" t="s">
        <v>6757</v>
      </c>
      <c r="K603" s="439" t="s">
        <v>6758</v>
      </c>
      <c r="L603" s="275">
        <v>0.0015509259259259259</v>
      </c>
      <c r="M603" s="430" t="s">
        <v>6759</v>
      </c>
      <c r="N603" s="338" t="s">
        <v>2416</v>
      </c>
      <c r="O603" s="151" t="s">
        <v>77</v>
      </c>
      <c r="P603" s="151" t="s">
        <v>78</v>
      </c>
      <c r="Q603" s="151" t="s">
        <v>79</v>
      </c>
      <c r="R603" s="151"/>
      <c r="S603" s="151" t="s">
        <v>79</v>
      </c>
      <c r="T603" s="151"/>
      <c r="U603" s="151" t="s">
        <v>6612</v>
      </c>
    </row>
    <row r="604">
      <c r="A604" s="278">
        <v>603.0</v>
      </c>
      <c r="B604" s="419" t="s">
        <v>6662</v>
      </c>
      <c r="C604" s="421" t="s">
        <v>6662</v>
      </c>
      <c r="D604" s="421" t="s">
        <v>6760</v>
      </c>
      <c r="E604" s="340" t="str">
        <f t="shared" si="6"/>
        <v>حلقے II</v>
      </c>
      <c r="F604" s="340" t="str">
        <f t="shared" si="8"/>
        <v>حلقے II</v>
      </c>
      <c r="G604" s="340" t="s">
        <v>6761</v>
      </c>
      <c r="H604" s="436" t="s">
        <v>6762</v>
      </c>
      <c r="I604" s="272" t="s">
        <v>6763</v>
      </c>
      <c r="J604" s="278" t="s">
        <v>6764</v>
      </c>
      <c r="K604" s="439" t="s">
        <v>6765</v>
      </c>
      <c r="L604" s="275">
        <v>0.002523148148148148</v>
      </c>
      <c r="M604" s="430" t="s">
        <v>6766</v>
      </c>
      <c r="N604" s="338" t="s">
        <v>2416</v>
      </c>
      <c r="O604" s="151" t="s">
        <v>77</v>
      </c>
      <c r="P604" s="151" t="s">
        <v>78</v>
      </c>
      <c r="Q604" s="151" t="s">
        <v>79</v>
      </c>
      <c r="R604" s="151"/>
      <c r="S604" s="151" t="s">
        <v>79</v>
      </c>
      <c r="T604" s="151"/>
      <c r="U604" s="151" t="s">
        <v>6612</v>
      </c>
    </row>
    <row r="605">
      <c r="A605" s="278">
        <v>604.0</v>
      </c>
      <c r="B605" s="419" t="s">
        <v>6662</v>
      </c>
      <c r="C605" s="421" t="s">
        <v>6662</v>
      </c>
      <c r="D605" s="421" t="s">
        <v>6767</v>
      </c>
      <c r="E605" s="340" t="str">
        <f t="shared" si="6"/>
        <v>حلقے II</v>
      </c>
      <c r="F605" s="340" t="str">
        <f t="shared" si="8"/>
        <v>حلقے II</v>
      </c>
      <c r="G605" s="340" t="s">
        <v>6768</v>
      </c>
      <c r="H605" s="436" t="s">
        <v>6769</v>
      </c>
      <c r="I605" s="272" t="s">
        <v>6770</v>
      </c>
      <c r="J605" s="278" t="s">
        <v>6771</v>
      </c>
      <c r="K605" s="439" t="s">
        <v>6772</v>
      </c>
      <c r="L605" s="275">
        <v>0.0023148148148148147</v>
      </c>
      <c r="M605" s="430" t="s">
        <v>6773</v>
      </c>
      <c r="N605" s="338" t="s">
        <v>2416</v>
      </c>
      <c r="O605" s="151" t="s">
        <v>77</v>
      </c>
      <c r="P605" s="151" t="s">
        <v>78</v>
      </c>
      <c r="Q605" s="151" t="s">
        <v>79</v>
      </c>
      <c r="R605" s="151"/>
      <c r="S605" s="151" t="s">
        <v>79</v>
      </c>
      <c r="T605" s="151"/>
      <c r="U605" s="151" t="s">
        <v>6612</v>
      </c>
    </row>
    <row r="606">
      <c r="A606" s="278">
        <v>605.0</v>
      </c>
      <c r="B606" s="419" t="s">
        <v>6662</v>
      </c>
      <c r="C606" s="421" t="s">
        <v>6662</v>
      </c>
      <c r="D606" s="421" t="s">
        <v>6774</v>
      </c>
      <c r="E606" s="340" t="str">
        <f t="shared" si="6"/>
        <v>حلقے II</v>
      </c>
      <c r="F606" s="340" t="str">
        <f t="shared" si="8"/>
        <v>حلقے II</v>
      </c>
      <c r="G606" s="340" t="s">
        <v>6775</v>
      </c>
      <c r="H606" s="436" t="s">
        <v>6776</v>
      </c>
      <c r="I606" s="272" t="s">
        <v>6777</v>
      </c>
      <c r="J606" s="278" t="s">
        <v>6778</v>
      </c>
      <c r="K606" s="439" t="s">
        <v>6779</v>
      </c>
      <c r="L606" s="275">
        <v>0.0024421296296296296</v>
      </c>
      <c r="M606" s="430" t="s">
        <v>6780</v>
      </c>
      <c r="N606" s="338" t="s">
        <v>2416</v>
      </c>
      <c r="O606" s="151" t="s">
        <v>77</v>
      </c>
      <c r="P606" s="151" t="s">
        <v>78</v>
      </c>
      <c r="Q606" s="151" t="s">
        <v>79</v>
      </c>
      <c r="R606" s="151"/>
      <c r="S606" s="151" t="s">
        <v>79</v>
      </c>
      <c r="T606" s="151"/>
      <c r="U606" s="151" t="s">
        <v>6781</v>
      </c>
    </row>
    <row r="607">
      <c r="A607" s="278">
        <v>606.0</v>
      </c>
      <c r="B607" s="419" t="s">
        <v>6662</v>
      </c>
      <c r="C607" s="421" t="s">
        <v>6662</v>
      </c>
      <c r="D607" s="421" t="s">
        <v>6782</v>
      </c>
      <c r="E607" s="340" t="str">
        <f t="shared" si="6"/>
        <v>حلقے II</v>
      </c>
      <c r="F607" s="340" t="str">
        <f t="shared" si="8"/>
        <v>حلقے II</v>
      </c>
      <c r="G607" s="340" t="s">
        <v>6783</v>
      </c>
      <c r="H607" s="436" t="s">
        <v>6784</v>
      </c>
      <c r="I607" s="272" t="s">
        <v>6785</v>
      </c>
      <c r="J607" s="278" t="s">
        <v>6786</v>
      </c>
      <c r="K607" s="439" t="s">
        <v>6787</v>
      </c>
      <c r="L607" s="275">
        <v>0.0020949074074074073</v>
      </c>
      <c r="M607" s="430" t="s">
        <v>6788</v>
      </c>
      <c r="N607" s="338" t="s">
        <v>2416</v>
      </c>
      <c r="O607" s="151" t="s">
        <v>77</v>
      </c>
      <c r="P607" s="151" t="s">
        <v>78</v>
      </c>
      <c r="Q607" s="151" t="s">
        <v>79</v>
      </c>
      <c r="R607" s="151"/>
      <c r="S607" s="151" t="s">
        <v>79</v>
      </c>
      <c r="T607" s="151"/>
      <c r="U607" s="151" t="s">
        <v>6612</v>
      </c>
    </row>
    <row r="608">
      <c r="A608" s="278">
        <v>607.0</v>
      </c>
      <c r="B608" s="419" t="s">
        <v>6662</v>
      </c>
      <c r="C608" s="421" t="s">
        <v>6662</v>
      </c>
      <c r="D608" s="421" t="s">
        <v>6789</v>
      </c>
      <c r="E608" s="340" t="str">
        <f t="shared" si="6"/>
        <v>حلقے II</v>
      </c>
      <c r="F608" s="340" t="str">
        <f t="shared" si="8"/>
        <v>حلقے II</v>
      </c>
      <c r="G608" s="340" t="s">
        <v>6790</v>
      </c>
      <c r="H608" s="436" t="s">
        <v>6791</v>
      </c>
      <c r="I608" s="272" t="s">
        <v>6792</v>
      </c>
      <c r="J608" s="278" t="s">
        <v>6793</v>
      </c>
      <c r="K608" s="439" t="s">
        <v>6794</v>
      </c>
      <c r="L608" s="275">
        <v>0.0033912037037037036</v>
      </c>
      <c r="M608" s="430" t="s">
        <v>6795</v>
      </c>
      <c r="N608" s="338" t="s">
        <v>2416</v>
      </c>
      <c r="O608" s="151" t="s">
        <v>77</v>
      </c>
      <c r="P608" s="151" t="s">
        <v>78</v>
      </c>
      <c r="Q608" s="151" t="s">
        <v>79</v>
      </c>
      <c r="R608" s="151"/>
      <c r="S608" s="151" t="s">
        <v>79</v>
      </c>
      <c r="T608" s="151"/>
      <c r="U608" s="151" t="s">
        <v>6612</v>
      </c>
    </row>
    <row r="609">
      <c r="A609" s="287">
        <v>608.0</v>
      </c>
      <c r="B609" s="432" t="s">
        <v>6662</v>
      </c>
      <c r="C609" s="424" t="s">
        <v>6662</v>
      </c>
      <c r="D609" s="424" t="s">
        <v>6796</v>
      </c>
      <c r="E609" s="346" t="str">
        <f t="shared" si="6"/>
        <v>حلقے II</v>
      </c>
      <c r="F609" s="346" t="str">
        <f t="shared" si="8"/>
        <v>حلقے II</v>
      </c>
      <c r="G609" s="346" t="s">
        <v>6797</v>
      </c>
      <c r="H609" s="452" t="s">
        <v>6798</v>
      </c>
      <c r="I609" s="272" t="s">
        <v>6799</v>
      </c>
      <c r="J609" s="287" t="s">
        <v>6800</v>
      </c>
      <c r="K609" s="441" t="s">
        <v>6801</v>
      </c>
      <c r="L609" s="333">
        <v>0.0034837962962962965</v>
      </c>
      <c r="M609" s="435" t="s">
        <v>6802</v>
      </c>
      <c r="N609" s="350" t="s">
        <v>2416</v>
      </c>
      <c r="O609" s="151" t="s">
        <v>77</v>
      </c>
      <c r="P609" s="151" t="s">
        <v>78</v>
      </c>
      <c r="Q609" s="151" t="s">
        <v>79</v>
      </c>
      <c r="R609" s="151"/>
      <c r="S609" s="151" t="s">
        <v>79</v>
      </c>
      <c r="T609" s="151"/>
      <c r="U609" s="151" t="s">
        <v>6612</v>
      </c>
    </row>
    <row r="610">
      <c r="A610" s="269">
        <v>609.0</v>
      </c>
      <c r="B610" s="421" t="s">
        <v>6803</v>
      </c>
      <c r="C610" s="421" t="s">
        <v>6803</v>
      </c>
      <c r="D610" s="419" t="s">
        <v>6804</v>
      </c>
      <c r="E610" s="453" t="s">
        <v>6805</v>
      </c>
      <c r="F610" s="453" t="s">
        <v>6805</v>
      </c>
      <c r="G610" s="335" t="s">
        <v>6806</v>
      </c>
      <c r="H610" s="419" t="s">
        <v>6807</v>
      </c>
      <c r="I610" s="272" t="s">
        <v>6808</v>
      </c>
      <c r="J610" s="269" t="s">
        <v>6809</v>
      </c>
      <c r="K610" s="443" t="s">
        <v>6810</v>
      </c>
      <c r="L610" s="275">
        <v>0.003472222222222222</v>
      </c>
      <c r="M610" s="428" t="s">
        <v>6811</v>
      </c>
      <c r="N610" s="382" t="s">
        <v>2416</v>
      </c>
      <c r="O610" s="151" t="s">
        <v>77</v>
      </c>
      <c r="P610" s="151" t="s">
        <v>78</v>
      </c>
      <c r="Q610" s="151" t="s">
        <v>79</v>
      </c>
      <c r="R610" s="151"/>
      <c r="S610" s="151" t="s">
        <v>79</v>
      </c>
      <c r="T610" s="151"/>
      <c r="U610" s="151" t="s">
        <v>6612</v>
      </c>
    </row>
    <row r="611">
      <c r="A611" s="278">
        <v>610.0</v>
      </c>
      <c r="B611" s="419" t="s">
        <v>6803</v>
      </c>
      <c r="C611" s="278" t="s">
        <v>6803</v>
      </c>
      <c r="D611" s="421" t="s">
        <v>6812</v>
      </c>
      <c r="E611" s="453" t="s">
        <v>6805</v>
      </c>
      <c r="F611" s="453" t="s">
        <v>6805</v>
      </c>
      <c r="G611" s="340" t="s">
        <v>6813</v>
      </c>
      <c r="H611" s="421" t="s">
        <v>6814</v>
      </c>
      <c r="I611" s="272" t="s">
        <v>6815</v>
      </c>
      <c r="J611" s="278" t="s">
        <v>6816</v>
      </c>
      <c r="K611" s="439" t="s">
        <v>6817</v>
      </c>
      <c r="L611" s="275">
        <v>0.0013078703703703703</v>
      </c>
      <c r="M611" s="430" t="s">
        <v>6818</v>
      </c>
      <c r="N611" s="338" t="s">
        <v>2416</v>
      </c>
      <c r="O611" s="151" t="s">
        <v>77</v>
      </c>
      <c r="P611" s="151" t="s">
        <v>78</v>
      </c>
      <c r="Q611" s="151" t="s">
        <v>79</v>
      </c>
      <c r="R611" s="151"/>
      <c r="S611" s="151" t="s">
        <v>79</v>
      </c>
      <c r="T611" s="151"/>
      <c r="U611" s="151" t="s">
        <v>6819</v>
      </c>
    </row>
    <row r="612">
      <c r="A612" s="278">
        <v>611.0</v>
      </c>
      <c r="B612" s="419" t="s">
        <v>6803</v>
      </c>
      <c r="C612" s="421" t="s">
        <v>6803</v>
      </c>
      <c r="D612" s="421" t="s">
        <v>6820</v>
      </c>
      <c r="E612" s="453" t="s">
        <v>6805</v>
      </c>
      <c r="F612" s="453" t="s">
        <v>6805</v>
      </c>
      <c r="G612" s="340" t="s">
        <v>6821</v>
      </c>
      <c r="H612" s="421" t="s">
        <v>6822</v>
      </c>
      <c r="I612" s="272" t="s">
        <v>6823</v>
      </c>
      <c r="J612" s="278" t="s">
        <v>6824</v>
      </c>
      <c r="K612" s="439" t="s">
        <v>6825</v>
      </c>
      <c r="L612" s="275">
        <v>0.0012268518518518518</v>
      </c>
      <c r="M612" s="430" t="s">
        <v>6826</v>
      </c>
      <c r="N612" s="338" t="s">
        <v>2416</v>
      </c>
      <c r="O612" s="151" t="s">
        <v>77</v>
      </c>
      <c r="P612" s="151" t="s">
        <v>78</v>
      </c>
      <c r="Q612" s="151" t="s">
        <v>79</v>
      </c>
      <c r="R612" s="151"/>
      <c r="S612" s="151" t="s">
        <v>79</v>
      </c>
      <c r="T612" s="151"/>
      <c r="U612" s="151"/>
    </row>
    <row r="613">
      <c r="A613" s="278">
        <v>612.0</v>
      </c>
      <c r="B613" s="419" t="s">
        <v>6803</v>
      </c>
      <c r="C613" s="421" t="s">
        <v>6803</v>
      </c>
      <c r="D613" s="421" t="s">
        <v>6827</v>
      </c>
      <c r="E613" s="453" t="s">
        <v>6805</v>
      </c>
      <c r="F613" s="453" t="s">
        <v>6805</v>
      </c>
      <c r="G613" s="340" t="s">
        <v>6828</v>
      </c>
      <c r="H613" s="421" t="s">
        <v>6829</v>
      </c>
      <c r="I613" s="272" t="s">
        <v>6830</v>
      </c>
      <c r="J613" s="278" t="s">
        <v>6831</v>
      </c>
      <c r="K613" s="439" t="s">
        <v>6832</v>
      </c>
      <c r="L613" s="275">
        <v>0.00474537037037037</v>
      </c>
      <c r="M613" s="430" t="s">
        <v>6833</v>
      </c>
      <c r="N613" s="338" t="s">
        <v>2416</v>
      </c>
      <c r="O613" s="151" t="s">
        <v>77</v>
      </c>
      <c r="P613" s="151" t="s">
        <v>78</v>
      </c>
      <c r="Q613" s="151" t="s">
        <v>79</v>
      </c>
      <c r="R613" s="151"/>
      <c r="S613" s="151" t="s">
        <v>79</v>
      </c>
      <c r="T613" s="151"/>
      <c r="U613" s="151" t="s">
        <v>6834</v>
      </c>
    </row>
    <row r="614">
      <c r="A614" s="278">
        <v>613.0</v>
      </c>
      <c r="B614" s="419" t="s">
        <v>6803</v>
      </c>
      <c r="C614" s="421" t="s">
        <v>6803</v>
      </c>
      <c r="D614" s="421" t="s">
        <v>6835</v>
      </c>
      <c r="E614" s="453" t="s">
        <v>6805</v>
      </c>
      <c r="F614" s="453" t="s">
        <v>6805</v>
      </c>
      <c r="G614" s="340" t="s">
        <v>6836</v>
      </c>
      <c r="H614" s="421" t="s">
        <v>6837</v>
      </c>
      <c r="I614" s="272" t="s">
        <v>6838</v>
      </c>
      <c r="J614" s="278" t="s">
        <v>6839</v>
      </c>
      <c r="K614" s="439" t="s">
        <v>6840</v>
      </c>
      <c r="L614" s="275">
        <v>0.004895833333333334</v>
      </c>
      <c r="M614" s="430" t="s">
        <v>6841</v>
      </c>
      <c r="N614" s="338" t="s">
        <v>2416</v>
      </c>
      <c r="O614" s="151" t="s">
        <v>77</v>
      </c>
      <c r="P614" s="151" t="s">
        <v>78</v>
      </c>
      <c r="Q614" s="151" t="s">
        <v>79</v>
      </c>
      <c r="R614" s="151"/>
      <c r="S614" s="151" t="s">
        <v>79</v>
      </c>
      <c r="T614" s="151"/>
      <c r="U614" s="151"/>
    </row>
    <row r="615">
      <c r="A615" s="278">
        <v>614.0</v>
      </c>
      <c r="B615" s="419" t="s">
        <v>6803</v>
      </c>
      <c r="C615" s="421" t="s">
        <v>6803</v>
      </c>
      <c r="D615" s="421" t="s">
        <v>6842</v>
      </c>
      <c r="E615" s="453" t="s">
        <v>6805</v>
      </c>
      <c r="F615" s="453" t="s">
        <v>6805</v>
      </c>
      <c r="G615" s="340" t="s">
        <v>6843</v>
      </c>
      <c r="H615" s="421" t="s">
        <v>6844</v>
      </c>
      <c r="I615" s="272" t="s">
        <v>6845</v>
      </c>
      <c r="J615" s="278" t="s">
        <v>6846</v>
      </c>
      <c r="K615" s="439" t="s">
        <v>6847</v>
      </c>
      <c r="L615" s="275">
        <v>0.0025462962962962965</v>
      </c>
      <c r="M615" s="430" t="s">
        <v>6848</v>
      </c>
      <c r="N615" s="338" t="s">
        <v>2416</v>
      </c>
      <c r="O615" s="151" t="s">
        <v>77</v>
      </c>
      <c r="P615" s="154" t="s">
        <v>78</v>
      </c>
      <c r="Q615" s="151" t="s">
        <v>79</v>
      </c>
      <c r="R615" s="154"/>
      <c r="S615" s="151" t="s">
        <v>79</v>
      </c>
      <c r="T615" s="154"/>
      <c r="U615" s="154"/>
    </row>
    <row r="616">
      <c r="A616" s="278">
        <v>615.0</v>
      </c>
      <c r="B616" s="419" t="s">
        <v>6803</v>
      </c>
      <c r="C616" s="421" t="s">
        <v>6803</v>
      </c>
      <c r="D616" s="421" t="s">
        <v>6849</v>
      </c>
      <c r="E616" s="453" t="s">
        <v>6805</v>
      </c>
      <c r="F616" s="453" t="s">
        <v>6805</v>
      </c>
      <c r="G616" s="340" t="s">
        <v>6850</v>
      </c>
      <c r="H616" s="421" t="s">
        <v>6851</v>
      </c>
      <c r="I616" s="272" t="s">
        <v>6852</v>
      </c>
      <c r="J616" s="278" t="s">
        <v>6853</v>
      </c>
      <c r="K616" s="439" t="s">
        <v>6854</v>
      </c>
      <c r="L616" s="275">
        <v>0.004537037037037037</v>
      </c>
      <c r="M616" s="430" t="s">
        <v>6855</v>
      </c>
      <c r="N616" s="338" t="s">
        <v>2416</v>
      </c>
      <c r="O616" s="151" t="s">
        <v>77</v>
      </c>
      <c r="P616" s="151" t="s">
        <v>78</v>
      </c>
      <c r="Q616" s="151" t="s">
        <v>79</v>
      </c>
      <c r="R616" s="151"/>
      <c r="S616" s="151" t="s">
        <v>79</v>
      </c>
      <c r="T616" s="151"/>
      <c r="U616" s="151"/>
    </row>
    <row r="617">
      <c r="A617" s="278">
        <v>616.0</v>
      </c>
      <c r="B617" s="419" t="s">
        <v>6803</v>
      </c>
      <c r="C617" s="421" t="s">
        <v>6803</v>
      </c>
      <c r="D617" s="421" t="s">
        <v>6856</v>
      </c>
      <c r="E617" s="453" t="s">
        <v>6805</v>
      </c>
      <c r="F617" s="453" t="s">
        <v>6805</v>
      </c>
      <c r="G617" s="340" t="s">
        <v>6857</v>
      </c>
      <c r="H617" s="421" t="s">
        <v>6858</v>
      </c>
      <c r="I617" s="272" t="s">
        <v>6859</v>
      </c>
      <c r="J617" s="278" t="s">
        <v>6860</v>
      </c>
      <c r="K617" s="439" t="s">
        <v>6861</v>
      </c>
      <c r="L617" s="275">
        <v>0.00318287037037037</v>
      </c>
      <c r="M617" s="430" t="s">
        <v>6862</v>
      </c>
      <c r="N617" s="338" t="s">
        <v>2416</v>
      </c>
      <c r="O617" s="151" t="s">
        <v>77</v>
      </c>
      <c r="P617" s="151" t="s">
        <v>78</v>
      </c>
      <c r="Q617" s="151" t="s">
        <v>79</v>
      </c>
      <c r="R617" s="151"/>
      <c r="S617" s="151" t="s">
        <v>79</v>
      </c>
      <c r="T617" s="151"/>
      <c r="U617" s="151"/>
    </row>
    <row r="618">
      <c r="A618" s="278">
        <v>617.0</v>
      </c>
      <c r="B618" s="419" t="s">
        <v>6803</v>
      </c>
      <c r="C618" s="421" t="s">
        <v>6803</v>
      </c>
      <c r="D618" s="421" t="s">
        <v>6863</v>
      </c>
      <c r="E618" s="453" t="s">
        <v>6805</v>
      </c>
      <c r="F618" s="453" t="s">
        <v>6805</v>
      </c>
      <c r="G618" s="340" t="s">
        <v>6864</v>
      </c>
      <c r="H618" s="421" t="s">
        <v>6865</v>
      </c>
      <c r="I618" s="272" t="s">
        <v>6866</v>
      </c>
      <c r="J618" s="278" t="s">
        <v>6867</v>
      </c>
      <c r="K618" s="439" t="s">
        <v>6868</v>
      </c>
      <c r="L618" s="275">
        <v>0.004849537037037037</v>
      </c>
      <c r="M618" s="430" t="s">
        <v>6869</v>
      </c>
      <c r="N618" s="338" t="s">
        <v>2416</v>
      </c>
      <c r="O618" s="151" t="s">
        <v>77</v>
      </c>
      <c r="P618" s="151" t="s">
        <v>78</v>
      </c>
      <c r="Q618" s="151" t="s">
        <v>79</v>
      </c>
      <c r="R618" s="151"/>
      <c r="S618" s="151" t="s">
        <v>79</v>
      </c>
      <c r="T618" s="151"/>
      <c r="U618" s="151"/>
    </row>
    <row r="619">
      <c r="A619" s="278">
        <v>618.0</v>
      </c>
      <c r="B619" s="419" t="s">
        <v>6803</v>
      </c>
      <c r="C619" s="421" t="s">
        <v>6803</v>
      </c>
      <c r="D619" s="421" t="s">
        <v>6870</v>
      </c>
      <c r="E619" s="453" t="s">
        <v>6805</v>
      </c>
      <c r="F619" s="453" t="s">
        <v>6805</v>
      </c>
      <c r="G619" s="340" t="s">
        <v>6871</v>
      </c>
      <c r="H619" s="421" t="s">
        <v>6872</v>
      </c>
      <c r="I619" s="272" t="s">
        <v>6873</v>
      </c>
      <c r="J619" s="278" t="s">
        <v>6874</v>
      </c>
      <c r="K619" s="439" t="s">
        <v>6875</v>
      </c>
      <c r="L619" s="275">
        <v>0.004166666666666667</v>
      </c>
      <c r="M619" s="430" t="s">
        <v>6876</v>
      </c>
      <c r="N619" s="338" t="s">
        <v>2416</v>
      </c>
      <c r="O619" s="151" t="s">
        <v>77</v>
      </c>
      <c r="P619" s="151" t="s">
        <v>78</v>
      </c>
      <c r="Q619" s="151" t="s">
        <v>79</v>
      </c>
      <c r="R619" s="151"/>
      <c r="S619" s="151" t="s">
        <v>79</v>
      </c>
      <c r="T619" s="151"/>
      <c r="U619" s="151"/>
    </row>
    <row r="620">
      <c r="A620" s="278">
        <v>619.0</v>
      </c>
      <c r="B620" s="419" t="s">
        <v>6803</v>
      </c>
      <c r="C620" s="421" t="s">
        <v>6803</v>
      </c>
      <c r="D620" s="421" t="s">
        <v>6877</v>
      </c>
      <c r="E620" s="453" t="s">
        <v>6805</v>
      </c>
      <c r="F620" s="453" t="s">
        <v>6805</v>
      </c>
      <c r="G620" s="340" t="s">
        <v>6878</v>
      </c>
      <c r="H620" s="421" t="s">
        <v>6879</v>
      </c>
      <c r="I620" s="272" t="s">
        <v>6880</v>
      </c>
      <c r="J620" s="278" t="s">
        <v>6881</v>
      </c>
      <c r="K620" s="439" t="s">
        <v>6882</v>
      </c>
      <c r="L620" s="275">
        <v>0.005509259259259259</v>
      </c>
      <c r="M620" s="430" t="s">
        <v>6883</v>
      </c>
      <c r="N620" s="338" t="s">
        <v>2416</v>
      </c>
      <c r="O620" s="151" t="s">
        <v>77</v>
      </c>
      <c r="P620" s="151" t="s">
        <v>78</v>
      </c>
      <c r="Q620" s="151" t="s">
        <v>79</v>
      </c>
      <c r="R620" s="151"/>
      <c r="S620" s="151" t="s">
        <v>79</v>
      </c>
      <c r="T620" s="151"/>
      <c r="U620" s="151"/>
    </row>
    <row r="621">
      <c r="A621" s="278">
        <v>620.0</v>
      </c>
      <c r="B621" s="419" t="s">
        <v>6803</v>
      </c>
      <c r="C621" s="421" t="s">
        <v>6803</v>
      </c>
      <c r="D621" s="421" t="s">
        <v>6884</v>
      </c>
      <c r="E621" s="453" t="s">
        <v>6805</v>
      </c>
      <c r="F621" s="453" t="s">
        <v>6805</v>
      </c>
      <c r="G621" s="340" t="s">
        <v>6885</v>
      </c>
      <c r="H621" s="421" t="s">
        <v>6886</v>
      </c>
      <c r="I621" s="272" t="s">
        <v>6887</v>
      </c>
      <c r="J621" s="278" t="s">
        <v>6888</v>
      </c>
      <c r="K621" s="439" t="s">
        <v>6889</v>
      </c>
      <c r="L621" s="275">
        <v>0.004918981481481482</v>
      </c>
      <c r="M621" s="430" t="s">
        <v>6890</v>
      </c>
      <c r="N621" s="338" t="s">
        <v>2416</v>
      </c>
      <c r="O621" s="151" t="s">
        <v>77</v>
      </c>
      <c r="P621" s="151" t="s">
        <v>78</v>
      </c>
      <c r="Q621" s="151" t="s">
        <v>79</v>
      </c>
      <c r="R621" s="151"/>
      <c r="S621" s="151" t="s">
        <v>79</v>
      </c>
      <c r="T621" s="151"/>
      <c r="U621" s="151"/>
    </row>
    <row r="622">
      <c r="A622" s="278">
        <v>621.0</v>
      </c>
      <c r="B622" s="419" t="s">
        <v>6803</v>
      </c>
      <c r="C622" s="421" t="s">
        <v>6803</v>
      </c>
      <c r="D622" s="421" t="s">
        <v>6891</v>
      </c>
      <c r="E622" s="453" t="s">
        <v>6805</v>
      </c>
      <c r="F622" s="453" t="s">
        <v>6805</v>
      </c>
      <c r="G622" s="340" t="s">
        <v>6892</v>
      </c>
      <c r="H622" s="421" t="s">
        <v>6893</v>
      </c>
      <c r="I622" s="272" t="s">
        <v>6894</v>
      </c>
      <c r="J622" s="278" t="s">
        <v>6895</v>
      </c>
      <c r="K622" s="439" t="s">
        <v>6896</v>
      </c>
      <c r="L622" s="275">
        <v>0.004039351851851852</v>
      </c>
      <c r="M622" s="430" t="s">
        <v>6897</v>
      </c>
      <c r="N622" s="338" t="s">
        <v>2416</v>
      </c>
      <c r="O622" s="151" t="s">
        <v>77</v>
      </c>
      <c r="P622" s="151" t="s">
        <v>78</v>
      </c>
      <c r="Q622" s="151" t="s">
        <v>79</v>
      </c>
      <c r="R622" s="151"/>
      <c r="S622" s="151" t="s">
        <v>79</v>
      </c>
      <c r="T622" s="151"/>
      <c r="U622" s="151"/>
    </row>
    <row r="623">
      <c r="A623" s="278">
        <v>622.0</v>
      </c>
      <c r="B623" s="419" t="s">
        <v>6803</v>
      </c>
      <c r="C623" s="421" t="s">
        <v>6803</v>
      </c>
      <c r="D623" s="421" t="s">
        <v>6898</v>
      </c>
      <c r="E623" s="453" t="s">
        <v>6805</v>
      </c>
      <c r="F623" s="453" t="s">
        <v>6805</v>
      </c>
      <c r="G623" s="340" t="s">
        <v>6899</v>
      </c>
      <c r="H623" s="421" t="s">
        <v>6900</v>
      </c>
      <c r="I623" s="272" t="s">
        <v>6901</v>
      </c>
      <c r="J623" s="278" t="s">
        <v>6902</v>
      </c>
      <c r="K623" s="439" t="s">
        <v>6903</v>
      </c>
      <c r="L623" s="275">
        <v>0.005509259259259259</v>
      </c>
      <c r="M623" s="430" t="s">
        <v>6904</v>
      </c>
      <c r="N623" s="338" t="s">
        <v>2416</v>
      </c>
      <c r="O623" s="151" t="s">
        <v>77</v>
      </c>
      <c r="P623" s="151" t="s">
        <v>78</v>
      </c>
      <c r="Q623" s="151" t="s">
        <v>79</v>
      </c>
      <c r="R623" s="151"/>
      <c r="S623" s="151" t="s">
        <v>79</v>
      </c>
      <c r="T623" s="151"/>
      <c r="U623" s="151"/>
    </row>
    <row r="624">
      <c r="A624" s="278">
        <v>623.0</v>
      </c>
      <c r="B624" s="419" t="s">
        <v>6803</v>
      </c>
      <c r="C624" s="421" t="s">
        <v>6803</v>
      </c>
      <c r="D624" s="421" t="s">
        <v>6905</v>
      </c>
      <c r="E624" s="453" t="s">
        <v>6805</v>
      </c>
      <c r="F624" s="453" t="s">
        <v>6805</v>
      </c>
      <c r="G624" s="340" t="s">
        <v>6906</v>
      </c>
      <c r="H624" s="421" t="s">
        <v>6907</v>
      </c>
      <c r="I624" s="272" t="s">
        <v>6908</v>
      </c>
      <c r="J624" s="278" t="s">
        <v>6909</v>
      </c>
      <c r="K624" s="439" t="s">
        <v>6910</v>
      </c>
      <c r="L624" s="275">
        <v>0.0038773148148148148</v>
      </c>
      <c r="M624" s="430" t="s">
        <v>6911</v>
      </c>
      <c r="N624" s="338" t="s">
        <v>2416</v>
      </c>
      <c r="O624" s="151" t="s">
        <v>77</v>
      </c>
      <c r="P624" s="151" t="s">
        <v>78</v>
      </c>
      <c r="Q624" s="151" t="s">
        <v>79</v>
      </c>
      <c r="R624" s="151"/>
      <c r="S624" s="151" t="s">
        <v>79</v>
      </c>
      <c r="T624" s="151"/>
      <c r="U624" s="151"/>
    </row>
    <row r="625">
      <c r="A625" s="278">
        <v>624.0</v>
      </c>
      <c r="B625" s="419" t="s">
        <v>6803</v>
      </c>
      <c r="C625" s="421" t="s">
        <v>6803</v>
      </c>
      <c r="D625" s="421" t="s">
        <v>6912</v>
      </c>
      <c r="E625" s="453" t="s">
        <v>6805</v>
      </c>
      <c r="F625" s="453" t="s">
        <v>6805</v>
      </c>
      <c r="G625" s="340" t="s">
        <v>6913</v>
      </c>
      <c r="H625" s="421" t="s">
        <v>6914</v>
      </c>
      <c r="I625" s="272" t="s">
        <v>6915</v>
      </c>
      <c r="J625" s="278" t="s">
        <v>6916</v>
      </c>
      <c r="K625" s="439" t="s">
        <v>6917</v>
      </c>
      <c r="L625" s="275">
        <v>0.0050810185185185186</v>
      </c>
      <c r="M625" s="430" t="s">
        <v>6918</v>
      </c>
      <c r="N625" s="338" t="s">
        <v>2416</v>
      </c>
      <c r="O625" s="151" t="s">
        <v>77</v>
      </c>
      <c r="P625" s="151" t="s">
        <v>78</v>
      </c>
      <c r="Q625" s="151" t="s">
        <v>79</v>
      </c>
      <c r="R625" s="151"/>
      <c r="S625" s="151" t="s">
        <v>79</v>
      </c>
      <c r="T625" s="151"/>
      <c r="U625" s="151"/>
    </row>
    <row r="626">
      <c r="A626" s="278">
        <v>625.0</v>
      </c>
      <c r="B626" s="419" t="s">
        <v>6803</v>
      </c>
      <c r="C626" s="421" t="s">
        <v>6803</v>
      </c>
      <c r="D626" s="421" t="s">
        <v>6919</v>
      </c>
      <c r="E626" s="453" t="s">
        <v>6805</v>
      </c>
      <c r="F626" s="453" t="s">
        <v>6805</v>
      </c>
      <c r="G626" s="340" t="s">
        <v>6920</v>
      </c>
      <c r="H626" s="421" t="s">
        <v>6921</v>
      </c>
      <c r="I626" s="272" t="s">
        <v>6922</v>
      </c>
      <c r="J626" s="278" t="s">
        <v>6923</v>
      </c>
      <c r="K626" s="439" t="s">
        <v>6924</v>
      </c>
      <c r="L626" s="275">
        <v>0.005069444444444444</v>
      </c>
      <c r="M626" s="430" t="s">
        <v>6925</v>
      </c>
      <c r="N626" s="338" t="s">
        <v>2416</v>
      </c>
      <c r="O626" s="151" t="s">
        <v>77</v>
      </c>
      <c r="P626" s="151" t="s">
        <v>78</v>
      </c>
      <c r="Q626" s="151" t="s">
        <v>79</v>
      </c>
      <c r="R626" s="151"/>
      <c r="S626" s="151" t="s">
        <v>79</v>
      </c>
      <c r="T626" s="151"/>
      <c r="U626" s="151"/>
    </row>
    <row r="627">
      <c r="A627" s="278">
        <v>626.0</v>
      </c>
      <c r="B627" s="419" t="s">
        <v>6803</v>
      </c>
      <c r="C627" s="421" t="s">
        <v>6803</v>
      </c>
      <c r="D627" s="421" t="s">
        <v>6926</v>
      </c>
      <c r="E627" s="453" t="s">
        <v>6805</v>
      </c>
      <c r="F627" s="453" t="s">
        <v>6805</v>
      </c>
      <c r="G627" s="340" t="s">
        <v>6927</v>
      </c>
      <c r="H627" s="421" t="s">
        <v>6928</v>
      </c>
      <c r="I627" s="272" t="s">
        <v>6929</v>
      </c>
      <c r="J627" s="278" t="s">
        <v>6930</v>
      </c>
      <c r="K627" s="439" t="s">
        <v>6931</v>
      </c>
      <c r="L627" s="275">
        <v>0.0024652777777777776</v>
      </c>
      <c r="M627" s="430" t="s">
        <v>6932</v>
      </c>
      <c r="N627" s="338" t="s">
        <v>2416</v>
      </c>
      <c r="O627" s="151" t="s">
        <v>77</v>
      </c>
      <c r="P627" s="151" t="s">
        <v>78</v>
      </c>
      <c r="Q627" s="151" t="s">
        <v>79</v>
      </c>
      <c r="R627" s="151"/>
      <c r="S627" s="151" t="s">
        <v>79</v>
      </c>
      <c r="T627" s="151"/>
      <c r="U627" s="151" t="s">
        <v>6933</v>
      </c>
    </row>
    <row r="628">
      <c r="A628" s="278">
        <v>627.0</v>
      </c>
      <c r="B628" s="419" t="s">
        <v>6803</v>
      </c>
      <c r="C628" s="421" t="s">
        <v>6803</v>
      </c>
      <c r="D628" s="421" t="s">
        <v>6934</v>
      </c>
      <c r="E628" s="453" t="s">
        <v>6805</v>
      </c>
      <c r="F628" s="453" t="s">
        <v>6805</v>
      </c>
      <c r="G628" s="340" t="s">
        <v>6935</v>
      </c>
      <c r="H628" s="421" t="s">
        <v>6936</v>
      </c>
      <c r="I628" s="272" t="s">
        <v>6937</v>
      </c>
      <c r="J628" s="278" t="s">
        <v>6938</v>
      </c>
      <c r="K628" s="439" t="s">
        <v>6939</v>
      </c>
      <c r="L628" s="275">
        <v>0.001388888888888889</v>
      </c>
      <c r="M628" s="430" t="s">
        <v>6940</v>
      </c>
      <c r="N628" s="338" t="s">
        <v>2416</v>
      </c>
      <c r="O628" s="151" t="s">
        <v>77</v>
      </c>
      <c r="P628" s="151" t="s">
        <v>78</v>
      </c>
      <c r="Q628" s="151" t="s">
        <v>79</v>
      </c>
      <c r="R628" s="151"/>
      <c r="S628" s="151" t="s">
        <v>79</v>
      </c>
      <c r="T628" s="151"/>
      <c r="U628" s="151" t="s">
        <v>6941</v>
      </c>
    </row>
    <row r="629">
      <c r="A629" s="287">
        <v>628.0</v>
      </c>
      <c r="B629" s="432" t="s">
        <v>6803</v>
      </c>
      <c r="C629" s="424" t="s">
        <v>6803</v>
      </c>
      <c r="D629" s="424" t="s">
        <v>6942</v>
      </c>
      <c r="E629" s="454" t="s">
        <v>6805</v>
      </c>
      <c r="F629" s="454" t="s">
        <v>6805</v>
      </c>
      <c r="G629" s="346" t="s">
        <v>6943</v>
      </c>
      <c r="H629" s="424" t="s">
        <v>6944</v>
      </c>
      <c r="I629" s="272" t="s">
        <v>6945</v>
      </c>
      <c r="J629" s="287" t="s">
        <v>6946</v>
      </c>
      <c r="K629" s="441" t="s">
        <v>6947</v>
      </c>
      <c r="L629" s="333">
        <v>0.0031134259259259257</v>
      </c>
      <c r="M629" s="435" t="s">
        <v>6948</v>
      </c>
      <c r="N629" s="350" t="s">
        <v>2416</v>
      </c>
      <c r="O629" s="151" t="s">
        <v>77</v>
      </c>
      <c r="P629" s="151" t="s">
        <v>78</v>
      </c>
      <c r="Q629" s="151" t="s">
        <v>79</v>
      </c>
      <c r="R629" s="151"/>
      <c r="S629" s="151" t="s">
        <v>79</v>
      </c>
      <c r="T629" s="151"/>
      <c r="U629" s="151"/>
    </row>
    <row r="630">
      <c r="A630" s="269">
        <v>629.0</v>
      </c>
      <c r="B630" s="436" t="s">
        <v>6949</v>
      </c>
      <c r="C630" s="436" t="s">
        <v>6950</v>
      </c>
      <c r="D630" s="438" t="s">
        <v>6951</v>
      </c>
      <c r="E630" s="335" t="s">
        <v>6952</v>
      </c>
      <c r="F630" s="335" t="s">
        <v>6953</v>
      </c>
      <c r="G630" s="335" t="s">
        <v>6954</v>
      </c>
      <c r="H630" s="438" t="s">
        <v>6955</v>
      </c>
      <c r="I630" s="272" t="s">
        <v>6956</v>
      </c>
      <c r="J630" s="269" t="s">
        <v>6957</v>
      </c>
      <c r="K630" s="439" t="s">
        <v>6958</v>
      </c>
      <c r="L630" s="275">
        <v>0.0044907407407407405</v>
      </c>
      <c r="M630" s="455" t="s">
        <v>6959</v>
      </c>
      <c r="N630" s="338" t="s">
        <v>2416</v>
      </c>
      <c r="O630" s="151" t="s">
        <v>77</v>
      </c>
      <c r="P630" s="154" t="s">
        <v>78</v>
      </c>
      <c r="Q630" s="151" t="s">
        <v>79</v>
      </c>
      <c r="R630" s="154"/>
      <c r="S630" s="151" t="s">
        <v>79</v>
      </c>
      <c r="T630" s="154"/>
      <c r="U630" s="154" t="s">
        <v>6960</v>
      </c>
    </row>
    <row r="631">
      <c r="A631" s="278">
        <v>630.0</v>
      </c>
      <c r="B631" s="438" t="s">
        <v>6949</v>
      </c>
      <c r="C631" s="438" t="s">
        <v>6950</v>
      </c>
      <c r="D631" s="436" t="s">
        <v>6961</v>
      </c>
      <c r="E631" s="335" t="s">
        <v>6952</v>
      </c>
      <c r="F631" s="335" t="s">
        <v>6953</v>
      </c>
      <c r="G631" s="340" t="s">
        <v>6962</v>
      </c>
      <c r="H631" s="436" t="s">
        <v>6963</v>
      </c>
      <c r="I631" s="272" t="s">
        <v>6964</v>
      </c>
      <c r="J631" s="278" t="s">
        <v>6965</v>
      </c>
      <c r="K631" s="443" t="s">
        <v>6966</v>
      </c>
      <c r="L631" s="282">
        <v>0.0038425925925925928</v>
      </c>
      <c r="M631" s="456" t="s">
        <v>6967</v>
      </c>
      <c r="N631" s="338" t="s">
        <v>2416</v>
      </c>
      <c r="O631" s="151" t="s">
        <v>77</v>
      </c>
      <c r="P631" s="151" t="s">
        <v>78</v>
      </c>
      <c r="Q631" s="151" t="s">
        <v>79</v>
      </c>
      <c r="R631" s="151"/>
      <c r="S631" s="151" t="s">
        <v>79</v>
      </c>
      <c r="T631" s="151"/>
      <c r="U631" s="151" t="s">
        <v>6968</v>
      </c>
    </row>
    <row r="632">
      <c r="A632" s="278">
        <v>631.0</v>
      </c>
      <c r="B632" s="438" t="s">
        <v>6949</v>
      </c>
      <c r="C632" s="438" t="s">
        <v>6950</v>
      </c>
      <c r="D632" s="436" t="s">
        <v>6969</v>
      </c>
      <c r="E632" s="335" t="s">
        <v>6952</v>
      </c>
      <c r="F632" s="335" t="s">
        <v>6953</v>
      </c>
      <c r="G632" s="340" t="s">
        <v>6970</v>
      </c>
      <c r="H632" s="436" t="s">
        <v>6971</v>
      </c>
      <c r="I632" s="272" t="s">
        <v>6972</v>
      </c>
      <c r="J632" s="278" t="s">
        <v>6973</v>
      </c>
      <c r="K632" s="443" t="s">
        <v>6974</v>
      </c>
      <c r="L632" s="282">
        <v>0.0014930555555555556</v>
      </c>
      <c r="M632" s="456" t="s">
        <v>6975</v>
      </c>
      <c r="N632" s="338" t="s">
        <v>2416</v>
      </c>
      <c r="O632" s="151" t="s">
        <v>77</v>
      </c>
      <c r="P632" s="151" t="s">
        <v>78</v>
      </c>
      <c r="Q632" s="151" t="s">
        <v>79</v>
      </c>
      <c r="R632" s="151"/>
      <c r="S632" s="151" t="s">
        <v>79</v>
      </c>
      <c r="T632" s="151"/>
      <c r="U632" s="151" t="s">
        <v>6976</v>
      </c>
    </row>
    <row r="633">
      <c r="A633" s="278">
        <v>632.0</v>
      </c>
      <c r="B633" s="438" t="s">
        <v>6949</v>
      </c>
      <c r="C633" s="438" t="s">
        <v>6950</v>
      </c>
      <c r="D633" s="436" t="s">
        <v>6977</v>
      </c>
      <c r="E633" s="335" t="s">
        <v>6952</v>
      </c>
      <c r="F633" s="335" t="s">
        <v>6953</v>
      </c>
      <c r="G633" s="340" t="s">
        <v>6978</v>
      </c>
      <c r="H633" s="436" t="s">
        <v>6979</v>
      </c>
      <c r="I633" s="272" t="s">
        <v>6980</v>
      </c>
      <c r="J633" s="278" t="s">
        <v>6981</v>
      </c>
      <c r="K633" s="443" t="s">
        <v>6982</v>
      </c>
      <c r="L633" s="282">
        <v>0.0045138888888888885</v>
      </c>
      <c r="M633" s="456" t="s">
        <v>6983</v>
      </c>
      <c r="N633" s="338" t="s">
        <v>2416</v>
      </c>
      <c r="O633" s="151" t="s">
        <v>77</v>
      </c>
      <c r="P633" s="151" t="s">
        <v>78</v>
      </c>
      <c r="Q633" s="151" t="s">
        <v>79</v>
      </c>
      <c r="R633" s="151"/>
      <c r="S633" s="151" t="s">
        <v>79</v>
      </c>
      <c r="T633" s="151"/>
      <c r="U633" s="151" t="s">
        <v>6984</v>
      </c>
    </row>
    <row r="634">
      <c r="A634" s="278">
        <v>633.0</v>
      </c>
      <c r="B634" s="438" t="s">
        <v>6949</v>
      </c>
      <c r="C634" s="438" t="s">
        <v>6950</v>
      </c>
      <c r="D634" s="436" t="s">
        <v>6985</v>
      </c>
      <c r="E634" s="335" t="s">
        <v>6952</v>
      </c>
      <c r="F634" s="335" t="s">
        <v>6953</v>
      </c>
      <c r="G634" s="340" t="s">
        <v>6986</v>
      </c>
      <c r="H634" s="436" t="s">
        <v>6987</v>
      </c>
      <c r="I634" s="272" t="s">
        <v>6988</v>
      </c>
      <c r="J634" s="278" t="s">
        <v>6989</v>
      </c>
      <c r="K634" s="443" t="s">
        <v>6990</v>
      </c>
      <c r="L634" s="282">
        <v>0.0030208333333333333</v>
      </c>
      <c r="M634" s="456" t="s">
        <v>6991</v>
      </c>
      <c r="N634" s="338" t="s">
        <v>2416</v>
      </c>
      <c r="O634" s="151" t="s">
        <v>77</v>
      </c>
      <c r="P634" s="151" t="s">
        <v>78</v>
      </c>
      <c r="Q634" s="151" t="s">
        <v>79</v>
      </c>
      <c r="R634" s="151"/>
      <c r="S634" s="151" t="s">
        <v>79</v>
      </c>
      <c r="T634" s="151"/>
      <c r="U634" s="154" t="s">
        <v>6992</v>
      </c>
    </row>
    <row r="635">
      <c r="A635" s="278">
        <v>634.0</v>
      </c>
      <c r="B635" s="438" t="s">
        <v>6949</v>
      </c>
      <c r="C635" s="438" t="s">
        <v>6950</v>
      </c>
      <c r="D635" s="436" t="s">
        <v>6993</v>
      </c>
      <c r="E635" s="335" t="s">
        <v>6952</v>
      </c>
      <c r="F635" s="335" t="s">
        <v>6953</v>
      </c>
      <c r="G635" s="340" t="s">
        <v>6994</v>
      </c>
      <c r="H635" s="436" t="s">
        <v>6995</v>
      </c>
      <c r="I635" s="272" t="s">
        <v>6996</v>
      </c>
      <c r="J635" s="278" t="s">
        <v>6997</v>
      </c>
      <c r="K635" s="443" t="s">
        <v>6998</v>
      </c>
      <c r="L635" s="282">
        <v>0.0059953703703703705</v>
      </c>
      <c r="M635" s="456" t="s">
        <v>6999</v>
      </c>
      <c r="N635" s="338" t="s">
        <v>2416</v>
      </c>
      <c r="O635" s="151" t="s">
        <v>77</v>
      </c>
      <c r="P635" s="151" t="s">
        <v>78</v>
      </c>
      <c r="Q635" s="151" t="s">
        <v>79</v>
      </c>
      <c r="R635" s="151"/>
      <c r="S635" s="151" t="s">
        <v>79</v>
      </c>
      <c r="T635" s="151"/>
      <c r="U635" s="151"/>
    </row>
    <row r="636">
      <c r="A636" s="278">
        <v>635.0</v>
      </c>
      <c r="B636" s="438" t="s">
        <v>6949</v>
      </c>
      <c r="C636" s="438" t="s">
        <v>6950</v>
      </c>
      <c r="D636" s="436" t="s">
        <v>7000</v>
      </c>
      <c r="E636" s="335" t="s">
        <v>6952</v>
      </c>
      <c r="F636" s="335" t="s">
        <v>6953</v>
      </c>
      <c r="G636" s="340" t="s">
        <v>7001</v>
      </c>
      <c r="H636" s="436" t="s">
        <v>7002</v>
      </c>
      <c r="I636" s="272" t="s">
        <v>7003</v>
      </c>
      <c r="J636" s="278" t="s">
        <v>7004</v>
      </c>
      <c r="K636" s="443" t="s">
        <v>7005</v>
      </c>
      <c r="L636" s="282">
        <v>0.00494212962962963</v>
      </c>
      <c r="M636" s="456" t="s">
        <v>7006</v>
      </c>
      <c r="N636" s="338" t="s">
        <v>2416</v>
      </c>
      <c r="O636" s="151" t="s">
        <v>77</v>
      </c>
      <c r="P636" s="151" t="s">
        <v>78</v>
      </c>
      <c r="Q636" s="151" t="s">
        <v>79</v>
      </c>
      <c r="R636" s="151"/>
      <c r="S636" s="151" t="s">
        <v>79</v>
      </c>
      <c r="T636" s="151"/>
      <c r="U636" s="151"/>
    </row>
    <row r="637">
      <c r="A637" s="278">
        <v>636.0</v>
      </c>
      <c r="B637" s="438" t="s">
        <v>6949</v>
      </c>
      <c r="C637" s="438" t="s">
        <v>6950</v>
      </c>
      <c r="D637" s="436" t="s">
        <v>7007</v>
      </c>
      <c r="E637" s="335" t="s">
        <v>6952</v>
      </c>
      <c r="F637" s="335" t="s">
        <v>6953</v>
      </c>
      <c r="G637" s="340" t="s">
        <v>7008</v>
      </c>
      <c r="H637" s="436" t="s">
        <v>7009</v>
      </c>
      <c r="I637" s="272" t="s">
        <v>7010</v>
      </c>
      <c r="J637" s="278" t="s">
        <v>7011</v>
      </c>
      <c r="K637" s="443" t="s">
        <v>7012</v>
      </c>
      <c r="L637" s="282">
        <v>0.002673611111111111</v>
      </c>
      <c r="M637" s="456" t="s">
        <v>7013</v>
      </c>
      <c r="N637" s="338" t="s">
        <v>2416</v>
      </c>
      <c r="O637" s="151" t="s">
        <v>77</v>
      </c>
      <c r="P637" s="151" t="s">
        <v>78</v>
      </c>
      <c r="Q637" s="151" t="s">
        <v>79</v>
      </c>
      <c r="R637" s="151"/>
      <c r="S637" s="151" t="s">
        <v>79</v>
      </c>
      <c r="T637" s="151"/>
      <c r="U637" s="151"/>
    </row>
    <row r="638">
      <c r="A638" s="278">
        <v>637.0</v>
      </c>
      <c r="B638" s="438" t="s">
        <v>6949</v>
      </c>
      <c r="C638" s="438" t="s">
        <v>6950</v>
      </c>
      <c r="D638" s="436" t="s">
        <v>7014</v>
      </c>
      <c r="E638" s="335" t="s">
        <v>6952</v>
      </c>
      <c r="F638" s="335" t="s">
        <v>6953</v>
      </c>
      <c r="G638" s="340" t="s">
        <v>7015</v>
      </c>
      <c r="H638" s="436" t="s">
        <v>7016</v>
      </c>
      <c r="I638" s="272" t="s">
        <v>7017</v>
      </c>
      <c r="J638" s="278" t="s">
        <v>7018</v>
      </c>
      <c r="K638" s="443" t="s">
        <v>7019</v>
      </c>
      <c r="L638" s="282">
        <v>0.004409722222222222</v>
      </c>
      <c r="M638" s="456" t="s">
        <v>7020</v>
      </c>
      <c r="N638" s="338" t="s">
        <v>2416</v>
      </c>
      <c r="O638" s="151" t="s">
        <v>77</v>
      </c>
      <c r="P638" s="151" t="s">
        <v>78</v>
      </c>
      <c r="Q638" s="151" t="s">
        <v>79</v>
      </c>
      <c r="R638" s="151"/>
      <c r="S638" s="151" t="s">
        <v>79</v>
      </c>
      <c r="T638" s="151"/>
      <c r="U638" s="151"/>
    </row>
    <row r="639">
      <c r="A639" s="278">
        <v>638.0</v>
      </c>
      <c r="B639" s="438" t="s">
        <v>6949</v>
      </c>
      <c r="C639" s="438" t="s">
        <v>6950</v>
      </c>
      <c r="D639" s="436" t="s">
        <v>7021</v>
      </c>
      <c r="E639" s="335" t="s">
        <v>6952</v>
      </c>
      <c r="F639" s="335" t="s">
        <v>6953</v>
      </c>
      <c r="G639" s="340" t="s">
        <v>7022</v>
      </c>
      <c r="H639" s="436" t="s">
        <v>7023</v>
      </c>
      <c r="I639" s="272" t="s">
        <v>7024</v>
      </c>
      <c r="J639" s="278" t="s">
        <v>7025</v>
      </c>
      <c r="K639" s="443" t="s">
        <v>7026</v>
      </c>
      <c r="L639" s="282">
        <v>0.003726851851851852</v>
      </c>
      <c r="M639" s="456" t="s">
        <v>7027</v>
      </c>
      <c r="N639" s="338" t="s">
        <v>2416</v>
      </c>
      <c r="O639" s="151" t="s">
        <v>77</v>
      </c>
      <c r="P639" s="151" t="s">
        <v>78</v>
      </c>
      <c r="Q639" s="151" t="s">
        <v>79</v>
      </c>
      <c r="R639" s="151"/>
      <c r="S639" s="151" t="s">
        <v>79</v>
      </c>
      <c r="T639" s="151"/>
      <c r="U639" s="151"/>
    </row>
    <row r="640">
      <c r="A640" s="278">
        <v>639.0</v>
      </c>
      <c r="B640" s="438" t="s">
        <v>6949</v>
      </c>
      <c r="C640" s="438" t="s">
        <v>6950</v>
      </c>
      <c r="D640" s="436" t="s">
        <v>7028</v>
      </c>
      <c r="E640" s="335" t="s">
        <v>6952</v>
      </c>
      <c r="F640" s="335" t="s">
        <v>6953</v>
      </c>
      <c r="G640" s="340" t="s">
        <v>7029</v>
      </c>
      <c r="H640" s="436" t="s">
        <v>7030</v>
      </c>
      <c r="I640" s="272" t="s">
        <v>7031</v>
      </c>
      <c r="J640" s="278" t="s">
        <v>7032</v>
      </c>
      <c r="K640" s="443" t="s">
        <v>7033</v>
      </c>
      <c r="L640" s="282">
        <v>0.0024189814814814816</v>
      </c>
      <c r="M640" s="456" t="s">
        <v>7034</v>
      </c>
      <c r="N640" s="338" t="s">
        <v>2416</v>
      </c>
      <c r="O640" s="151" t="s">
        <v>77</v>
      </c>
      <c r="P640" s="151" t="s">
        <v>78</v>
      </c>
      <c r="Q640" s="151" t="s">
        <v>79</v>
      </c>
      <c r="R640" s="151"/>
      <c r="S640" s="151" t="s">
        <v>79</v>
      </c>
      <c r="T640" s="151"/>
      <c r="U640" s="151"/>
    </row>
    <row r="641">
      <c r="A641" s="278">
        <v>640.0</v>
      </c>
      <c r="B641" s="438" t="s">
        <v>6949</v>
      </c>
      <c r="C641" s="438" t="s">
        <v>6950</v>
      </c>
      <c r="D641" s="436" t="s">
        <v>7035</v>
      </c>
      <c r="E641" s="335" t="s">
        <v>6952</v>
      </c>
      <c r="F641" s="335" t="s">
        <v>6953</v>
      </c>
      <c r="G641" s="340" t="s">
        <v>7036</v>
      </c>
      <c r="H641" s="436" t="s">
        <v>7037</v>
      </c>
      <c r="I641" s="272" t="s">
        <v>7038</v>
      </c>
      <c r="J641" s="278" t="s">
        <v>7039</v>
      </c>
      <c r="K641" s="443" t="s">
        <v>7040</v>
      </c>
      <c r="L641" s="282">
        <v>0.0029976851851851853</v>
      </c>
      <c r="M641" s="456" t="s">
        <v>7041</v>
      </c>
      <c r="N641" s="338" t="s">
        <v>2416</v>
      </c>
      <c r="O641" s="151" t="s">
        <v>77</v>
      </c>
      <c r="P641" s="151" t="s">
        <v>78</v>
      </c>
      <c r="Q641" s="151" t="s">
        <v>79</v>
      </c>
      <c r="R641" s="151"/>
      <c r="S641" s="151" t="s">
        <v>79</v>
      </c>
      <c r="T641" s="151"/>
      <c r="U641" s="151"/>
    </row>
    <row r="642">
      <c r="A642" s="278">
        <v>641.0</v>
      </c>
      <c r="B642" s="438" t="s">
        <v>6949</v>
      </c>
      <c r="C642" s="438" t="s">
        <v>6950</v>
      </c>
      <c r="D642" s="436" t="s">
        <v>7042</v>
      </c>
      <c r="E642" s="335" t="s">
        <v>6952</v>
      </c>
      <c r="F642" s="335" t="s">
        <v>6953</v>
      </c>
      <c r="G642" s="340" t="s">
        <v>7043</v>
      </c>
      <c r="H642" s="436" t="s">
        <v>7044</v>
      </c>
      <c r="I642" s="272" t="s">
        <v>7045</v>
      </c>
      <c r="J642" s="278" t="s">
        <v>7046</v>
      </c>
      <c r="K642" s="443" t="s">
        <v>7047</v>
      </c>
      <c r="L642" s="282">
        <v>0.0021643518518518518</v>
      </c>
      <c r="M642" s="456" t="s">
        <v>7048</v>
      </c>
      <c r="N642" s="338" t="s">
        <v>2416</v>
      </c>
      <c r="O642" s="151" t="s">
        <v>77</v>
      </c>
      <c r="P642" s="151" t="s">
        <v>78</v>
      </c>
      <c r="Q642" s="151" t="s">
        <v>79</v>
      </c>
      <c r="R642" s="151"/>
      <c r="S642" s="151" t="s">
        <v>79</v>
      </c>
      <c r="T642" s="151"/>
      <c r="U642" s="151"/>
    </row>
    <row r="643">
      <c r="A643" s="278">
        <v>642.0</v>
      </c>
      <c r="B643" s="438" t="s">
        <v>6949</v>
      </c>
      <c r="C643" s="438" t="s">
        <v>6950</v>
      </c>
      <c r="D643" s="436" t="s">
        <v>7049</v>
      </c>
      <c r="E643" s="335" t="s">
        <v>6952</v>
      </c>
      <c r="F643" s="335" t="s">
        <v>6953</v>
      </c>
      <c r="G643" s="340" t="s">
        <v>7050</v>
      </c>
      <c r="H643" s="436" t="s">
        <v>7051</v>
      </c>
      <c r="I643" s="272" t="s">
        <v>7052</v>
      </c>
      <c r="J643" s="278" t="s">
        <v>7053</v>
      </c>
      <c r="K643" s="443" t="s">
        <v>7054</v>
      </c>
      <c r="L643" s="282">
        <v>0.0021296296296296298</v>
      </c>
      <c r="M643" s="456" t="s">
        <v>7055</v>
      </c>
      <c r="N643" s="338" t="s">
        <v>2416</v>
      </c>
      <c r="O643" s="151" t="s">
        <v>77</v>
      </c>
      <c r="P643" s="151" t="s">
        <v>78</v>
      </c>
      <c r="Q643" s="151" t="s">
        <v>79</v>
      </c>
      <c r="R643" s="151"/>
      <c r="S643" s="151" t="s">
        <v>79</v>
      </c>
      <c r="T643" s="151"/>
      <c r="U643" s="151" t="s">
        <v>7056</v>
      </c>
    </row>
    <row r="644">
      <c r="A644" s="278">
        <v>643.0</v>
      </c>
      <c r="B644" s="438" t="s">
        <v>6949</v>
      </c>
      <c r="C644" s="438" t="s">
        <v>6950</v>
      </c>
      <c r="D644" s="436" t="s">
        <v>7057</v>
      </c>
      <c r="E644" s="335" t="s">
        <v>6952</v>
      </c>
      <c r="F644" s="335" t="s">
        <v>6953</v>
      </c>
      <c r="G644" s="340" t="s">
        <v>7058</v>
      </c>
      <c r="H644" s="436" t="s">
        <v>7059</v>
      </c>
      <c r="I644" s="272" t="s">
        <v>7060</v>
      </c>
      <c r="J644" s="278" t="s">
        <v>7061</v>
      </c>
      <c r="K644" s="443" t="s">
        <v>7062</v>
      </c>
      <c r="L644" s="282">
        <v>0.00125</v>
      </c>
      <c r="M644" s="456" t="s">
        <v>7063</v>
      </c>
      <c r="N644" s="338" t="s">
        <v>2416</v>
      </c>
      <c r="O644" s="151" t="s">
        <v>77</v>
      </c>
      <c r="P644" s="151" t="s">
        <v>78</v>
      </c>
      <c r="Q644" s="151" t="s">
        <v>79</v>
      </c>
      <c r="R644" s="151"/>
      <c r="S644" s="151" t="s">
        <v>79</v>
      </c>
      <c r="T644" s="151"/>
      <c r="U644" s="151" t="s">
        <v>7056</v>
      </c>
    </row>
    <row r="645">
      <c r="A645" s="278">
        <v>644.0</v>
      </c>
      <c r="B645" s="438" t="s">
        <v>6949</v>
      </c>
      <c r="C645" s="438" t="s">
        <v>6950</v>
      </c>
      <c r="D645" s="436" t="s">
        <v>7064</v>
      </c>
      <c r="E645" s="335" t="s">
        <v>6952</v>
      </c>
      <c r="F645" s="335" t="s">
        <v>6953</v>
      </c>
      <c r="G645" s="340" t="s">
        <v>7065</v>
      </c>
      <c r="H645" s="436" t="s">
        <v>7066</v>
      </c>
      <c r="I645" s="272" t="s">
        <v>7067</v>
      </c>
      <c r="J645" s="278" t="s">
        <v>7068</v>
      </c>
      <c r="K645" s="443" t="s">
        <v>7069</v>
      </c>
      <c r="L645" s="282">
        <v>0.0030787037037037037</v>
      </c>
      <c r="M645" s="456" t="s">
        <v>7070</v>
      </c>
      <c r="N645" s="338" t="s">
        <v>2416</v>
      </c>
      <c r="O645" s="151" t="s">
        <v>77</v>
      </c>
      <c r="P645" s="154" t="s">
        <v>78</v>
      </c>
      <c r="Q645" s="151" t="s">
        <v>79</v>
      </c>
      <c r="R645" s="154"/>
      <c r="S645" s="151" t="s">
        <v>79</v>
      </c>
      <c r="T645" s="154"/>
      <c r="U645" s="154"/>
    </row>
    <row r="646">
      <c r="A646" s="278">
        <v>645.0</v>
      </c>
      <c r="B646" s="438" t="s">
        <v>6949</v>
      </c>
      <c r="C646" s="438" t="s">
        <v>6950</v>
      </c>
      <c r="D646" s="436" t="s">
        <v>7071</v>
      </c>
      <c r="E646" s="335" t="s">
        <v>6952</v>
      </c>
      <c r="F646" s="335" t="s">
        <v>6953</v>
      </c>
      <c r="G646" s="340" t="s">
        <v>7072</v>
      </c>
      <c r="H646" s="436" t="s">
        <v>7073</v>
      </c>
      <c r="I646" s="272" t="s">
        <v>7074</v>
      </c>
      <c r="J646" s="278" t="s">
        <v>7075</v>
      </c>
      <c r="K646" s="443" t="s">
        <v>7076</v>
      </c>
      <c r="L646" s="282">
        <v>0.005023148148148148</v>
      </c>
      <c r="M646" s="456" t="s">
        <v>7077</v>
      </c>
      <c r="N646" s="338" t="s">
        <v>2416</v>
      </c>
      <c r="O646" s="151" t="s">
        <v>77</v>
      </c>
      <c r="P646" s="151" t="s">
        <v>78</v>
      </c>
      <c r="Q646" s="151" t="s">
        <v>79</v>
      </c>
      <c r="R646" s="151"/>
      <c r="S646" s="151" t="s">
        <v>79</v>
      </c>
      <c r="T646" s="151"/>
      <c r="U646" s="151"/>
    </row>
    <row r="647">
      <c r="A647" s="278">
        <v>646.0</v>
      </c>
      <c r="B647" s="438" t="s">
        <v>6949</v>
      </c>
      <c r="C647" s="438" t="s">
        <v>6950</v>
      </c>
      <c r="D647" s="436" t="s">
        <v>7078</v>
      </c>
      <c r="E647" s="335" t="s">
        <v>6952</v>
      </c>
      <c r="F647" s="335" t="s">
        <v>6953</v>
      </c>
      <c r="G647" s="340" t="s">
        <v>7079</v>
      </c>
      <c r="H647" s="436" t="s">
        <v>7080</v>
      </c>
      <c r="I647" s="272" t="s">
        <v>7081</v>
      </c>
      <c r="J647" s="278" t="s">
        <v>7082</v>
      </c>
      <c r="K647" s="443" t="s">
        <v>7083</v>
      </c>
      <c r="L647" s="282">
        <v>0.0021875</v>
      </c>
      <c r="M647" s="456" t="s">
        <v>7084</v>
      </c>
      <c r="N647" s="338" t="s">
        <v>2416</v>
      </c>
      <c r="O647" s="151" t="s">
        <v>77</v>
      </c>
      <c r="P647" s="151" t="s">
        <v>78</v>
      </c>
      <c r="Q647" s="151" t="s">
        <v>79</v>
      </c>
      <c r="R647" s="151"/>
      <c r="S647" s="151" t="s">
        <v>79</v>
      </c>
      <c r="T647" s="151"/>
      <c r="U647" s="151"/>
    </row>
    <row r="648">
      <c r="A648" s="278">
        <v>647.0</v>
      </c>
      <c r="B648" s="438" t="s">
        <v>6949</v>
      </c>
      <c r="C648" s="438" t="s">
        <v>6950</v>
      </c>
      <c r="D648" s="436" t="s">
        <v>7085</v>
      </c>
      <c r="E648" s="335" t="s">
        <v>6952</v>
      </c>
      <c r="F648" s="335" t="s">
        <v>6953</v>
      </c>
      <c r="G648" s="340" t="s">
        <v>7086</v>
      </c>
      <c r="H648" s="436" t="s">
        <v>7087</v>
      </c>
      <c r="I648" s="272" t="s">
        <v>7088</v>
      </c>
      <c r="J648" s="278" t="s">
        <v>7089</v>
      </c>
      <c r="K648" s="443" t="s">
        <v>7090</v>
      </c>
      <c r="L648" s="282">
        <v>0.003263888888888889</v>
      </c>
      <c r="M648" s="456" t="s">
        <v>7091</v>
      </c>
      <c r="N648" s="338" t="s">
        <v>2416</v>
      </c>
      <c r="O648" s="151" t="s">
        <v>77</v>
      </c>
      <c r="P648" s="151" t="s">
        <v>78</v>
      </c>
      <c r="Q648" s="151" t="s">
        <v>79</v>
      </c>
      <c r="R648" s="151"/>
      <c r="S648" s="151" t="s">
        <v>79</v>
      </c>
      <c r="T648" s="151"/>
      <c r="U648" s="151" t="s">
        <v>7092</v>
      </c>
    </row>
    <row r="649">
      <c r="A649" s="287">
        <v>648.0</v>
      </c>
      <c r="B649" s="440" t="s">
        <v>6949</v>
      </c>
      <c r="C649" s="440" t="s">
        <v>6950</v>
      </c>
      <c r="D649" s="452" t="s">
        <v>7093</v>
      </c>
      <c r="E649" s="368" t="s">
        <v>6952</v>
      </c>
      <c r="F649" s="368" t="s">
        <v>6953</v>
      </c>
      <c r="G649" s="346" t="s">
        <v>7094</v>
      </c>
      <c r="H649" s="452" t="s">
        <v>7095</v>
      </c>
      <c r="I649" s="272" t="s">
        <v>7096</v>
      </c>
      <c r="J649" s="287" t="s">
        <v>7097</v>
      </c>
      <c r="K649" s="457" t="s">
        <v>7098</v>
      </c>
      <c r="L649" s="291">
        <v>0.002800925925925926</v>
      </c>
      <c r="M649" s="458" t="s">
        <v>7099</v>
      </c>
      <c r="N649" s="350" t="s">
        <v>2416</v>
      </c>
      <c r="O649" s="151" t="s">
        <v>77</v>
      </c>
      <c r="P649" s="151" t="s">
        <v>78</v>
      </c>
      <c r="Q649" s="151" t="s">
        <v>79</v>
      </c>
      <c r="R649" s="151"/>
      <c r="S649" s="151" t="s">
        <v>79</v>
      </c>
      <c r="T649" s="151"/>
      <c r="U649" s="151"/>
    </row>
    <row r="650">
      <c r="A650" s="269">
        <v>649.0</v>
      </c>
      <c r="B650" s="459" t="s">
        <v>6949</v>
      </c>
      <c r="C650" s="438" t="s">
        <v>7100</v>
      </c>
      <c r="D650" s="438" t="s">
        <v>7028</v>
      </c>
      <c r="E650" s="335" t="s">
        <v>7101</v>
      </c>
      <c r="F650" s="335" t="s">
        <v>6953</v>
      </c>
      <c r="G650" s="335" t="s">
        <v>7029</v>
      </c>
      <c r="H650" s="438" t="s">
        <v>7030</v>
      </c>
      <c r="I650" s="272" t="s">
        <v>7031</v>
      </c>
      <c r="J650" s="269" t="s">
        <v>7032</v>
      </c>
      <c r="K650" s="439" t="s">
        <v>7033</v>
      </c>
      <c r="L650" s="275">
        <v>0.0024189814814814816</v>
      </c>
      <c r="M650" s="428" t="s">
        <v>7102</v>
      </c>
      <c r="N650" s="338" t="s">
        <v>2416</v>
      </c>
      <c r="O650" s="151" t="s">
        <v>77</v>
      </c>
      <c r="P650" s="151" t="s">
        <v>78</v>
      </c>
      <c r="Q650" s="151" t="s">
        <v>79</v>
      </c>
      <c r="R650" s="151"/>
      <c r="S650" s="151" t="s">
        <v>79</v>
      </c>
      <c r="T650" s="151"/>
      <c r="U650" s="151" t="s">
        <v>7103</v>
      </c>
    </row>
    <row r="651">
      <c r="A651" s="278">
        <v>650.0</v>
      </c>
      <c r="B651" s="460" t="s">
        <v>6949</v>
      </c>
      <c r="C651" s="436" t="s">
        <v>7100</v>
      </c>
      <c r="D651" s="436" t="s">
        <v>7035</v>
      </c>
      <c r="E651" s="335" t="s">
        <v>7101</v>
      </c>
      <c r="F651" s="335" t="s">
        <v>6953</v>
      </c>
      <c r="G651" s="340" t="s">
        <v>7036</v>
      </c>
      <c r="H651" s="436" t="s">
        <v>7037</v>
      </c>
      <c r="I651" s="272" t="s">
        <v>7038</v>
      </c>
      <c r="J651" s="278" t="s">
        <v>7039</v>
      </c>
      <c r="K651" s="443" t="s">
        <v>7040</v>
      </c>
      <c r="L651" s="282">
        <v>0.0029976851851851853</v>
      </c>
      <c r="M651" s="430" t="s">
        <v>7104</v>
      </c>
      <c r="N651" s="338" t="s">
        <v>2416</v>
      </c>
      <c r="O651" s="151" t="s">
        <v>77</v>
      </c>
      <c r="P651" s="151" t="s">
        <v>78</v>
      </c>
      <c r="Q651" s="151" t="s">
        <v>79</v>
      </c>
      <c r="R651" s="151"/>
      <c r="S651" s="151" t="s">
        <v>79</v>
      </c>
      <c r="T651" s="151"/>
      <c r="U651" s="151" t="s">
        <v>7103</v>
      </c>
    </row>
    <row r="652">
      <c r="A652" s="278">
        <v>651.0</v>
      </c>
      <c r="B652" s="460" t="s">
        <v>6949</v>
      </c>
      <c r="C652" s="436" t="s">
        <v>7100</v>
      </c>
      <c r="D652" s="436" t="s">
        <v>7042</v>
      </c>
      <c r="E652" s="335" t="s">
        <v>7101</v>
      </c>
      <c r="F652" s="335" t="s">
        <v>6953</v>
      </c>
      <c r="G652" s="340" t="s">
        <v>7043</v>
      </c>
      <c r="H652" s="436" t="s">
        <v>7044</v>
      </c>
      <c r="I652" s="272" t="s">
        <v>7045</v>
      </c>
      <c r="J652" s="278" t="s">
        <v>7046</v>
      </c>
      <c r="K652" s="443" t="s">
        <v>7047</v>
      </c>
      <c r="L652" s="282">
        <v>0.0021643518518518518</v>
      </c>
      <c r="M652" s="430" t="s">
        <v>7105</v>
      </c>
      <c r="N652" s="338" t="s">
        <v>2416</v>
      </c>
      <c r="O652" s="151" t="s">
        <v>77</v>
      </c>
      <c r="P652" s="151" t="s">
        <v>78</v>
      </c>
      <c r="Q652" s="151" t="s">
        <v>79</v>
      </c>
      <c r="R652" s="151"/>
      <c r="S652" s="151" t="s">
        <v>79</v>
      </c>
      <c r="T652" s="151"/>
      <c r="U652" s="151" t="s">
        <v>7103</v>
      </c>
    </row>
    <row r="653">
      <c r="A653" s="278">
        <v>652.0</v>
      </c>
      <c r="B653" s="460" t="s">
        <v>6949</v>
      </c>
      <c r="C653" s="436" t="s">
        <v>7100</v>
      </c>
      <c r="D653" s="436" t="s">
        <v>7049</v>
      </c>
      <c r="E653" s="335" t="s">
        <v>7101</v>
      </c>
      <c r="F653" s="335" t="s">
        <v>6953</v>
      </c>
      <c r="G653" s="340" t="s">
        <v>7050</v>
      </c>
      <c r="H653" s="436" t="s">
        <v>7051</v>
      </c>
      <c r="I653" s="272" t="s">
        <v>7052</v>
      </c>
      <c r="J653" s="278" t="s">
        <v>7053</v>
      </c>
      <c r="K653" s="443" t="s">
        <v>7054</v>
      </c>
      <c r="L653" s="282">
        <v>0.0021296296296296298</v>
      </c>
      <c r="M653" s="430" t="s">
        <v>7106</v>
      </c>
      <c r="N653" s="338" t="s">
        <v>2416</v>
      </c>
      <c r="O653" s="151" t="s">
        <v>77</v>
      </c>
      <c r="P653" s="151" t="s">
        <v>78</v>
      </c>
      <c r="Q653" s="151" t="s">
        <v>79</v>
      </c>
      <c r="R653" s="151"/>
      <c r="S653" s="151" t="s">
        <v>79</v>
      </c>
      <c r="T653" s="151"/>
      <c r="U653" s="151" t="s">
        <v>7103</v>
      </c>
    </row>
    <row r="654">
      <c r="A654" s="278">
        <v>653.0</v>
      </c>
      <c r="B654" s="460" t="s">
        <v>6949</v>
      </c>
      <c r="C654" s="436" t="s">
        <v>7100</v>
      </c>
      <c r="D654" s="436" t="s">
        <v>7057</v>
      </c>
      <c r="E654" s="335" t="s">
        <v>7101</v>
      </c>
      <c r="F654" s="335" t="s">
        <v>6953</v>
      </c>
      <c r="G654" s="340" t="s">
        <v>7058</v>
      </c>
      <c r="H654" s="436" t="s">
        <v>7059</v>
      </c>
      <c r="I654" s="272" t="s">
        <v>7060</v>
      </c>
      <c r="J654" s="278" t="s">
        <v>7061</v>
      </c>
      <c r="K654" s="443" t="s">
        <v>7062</v>
      </c>
      <c r="L654" s="282">
        <v>0.00125</v>
      </c>
      <c r="M654" s="430" t="s">
        <v>7107</v>
      </c>
      <c r="N654" s="338" t="s">
        <v>2416</v>
      </c>
      <c r="O654" s="151" t="s">
        <v>77</v>
      </c>
      <c r="P654" s="151" t="s">
        <v>78</v>
      </c>
      <c r="Q654" s="151" t="s">
        <v>79</v>
      </c>
      <c r="R654" s="151"/>
      <c r="S654" s="151" t="s">
        <v>79</v>
      </c>
      <c r="T654" s="151"/>
      <c r="U654" s="151" t="s">
        <v>7103</v>
      </c>
    </row>
    <row r="655">
      <c r="A655" s="278">
        <v>654.0</v>
      </c>
      <c r="B655" s="460" t="s">
        <v>6949</v>
      </c>
      <c r="C655" s="436" t="s">
        <v>7100</v>
      </c>
      <c r="D655" s="436" t="s">
        <v>7064</v>
      </c>
      <c r="E655" s="335" t="s">
        <v>7101</v>
      </c>
      <c r="F655" s="335" t="s">
        <v>6953</v>
      </c>
      <c r="G655" s="340" t="s">
        <v>7065</v>
      </c>
      <c r="H655" s="436" t="s">
        <v>7066</v>
      </c>
      <c r="I655" s="272" t="s">
        <v>7067</v>
      </c>
      <c r="J655" s="278" t="s">
        <v>7068</v>
      </c>
      <c r="K655" s="443" t="s">
        <v>7069</v>
      </c>
      <c r="L655" s="282">
        <v>0.0030787037037037037</v>
      </c>
      <c r="M655" s="430" t="s">
        <v>7108</v>
      </c>
      <c r="N655" s="338" t="s">
        <v>2416</v>
      </c>
      <c r="O655" s="151" t="s">
        <v>77</v>
      </c>
      <c r="P655" s="151" t="s">
        <v>78</v>
      </c>
      <c r="Q655" s="151" t="s">
        <v>79</v>
      </c>
      <c r="R655" s="151"/>
      <c r="S655" s="151" t="s">
        <v>79</v>
      </c>
      <c r="T655" s="151"/>
      <c r="U655" s="151" t="s">
        <v>7103</v>
      </c>
    </row>
    <row r="656">
      <c r="A656" s="278">
        <v>655.0</v>
      </c>
      <c r="B656" s="460" t="s">
        <v>6949</v>
      </c>
      <c r="C656" s="436" t="s">
        <v>7100</v>
      </c>
      <c r="D656" s="436" t="s">
        <v>7071</v>
      </c>
      <c r="E656" s="335" t="s">
        <v>7101</v>
      </c>
      <c r="F656" s="335" t="s">
        <v>6953</v>
      </c>
      <c r="G656" s="340" t="s">
        <v>7072</v>
      </c>
      <c r="H656" s="436" t="s">
        <v>7073</v>
      </c>
      <c r="I656" s="272" t="s">
        <v>7074</v>
      </c>
      <c r="J656" s="278" t="s">
        <v>7075</v>
      </c>
      <c r="K656" s="443" t="s">
        <v>7076</v>
      </c>
      <c r="L656" s="282">
        <v>0.005023148148148148</v>
      </c>
      <c r="M656" s="430" t="s">
        <v>7109</v>
      </c>
      <c r="N656" s="338" t="s">
        <v>2416</v>
      </c>
      <c r="O656" s="151" t="s">
        <v>77</v>
      </c>
      <c r="P656" s="151" t="s">
        <v>78</v>
      </c>
      <c r="Q656" s="151" t="s">
        <v>79</v>
      </c>
      <c r="R656" s="151"/>
      <c r="S656" s="151" t="s">
        <v>79</v>
      </c>
      <c r="T656" s="151"/>
      <c r="U656" s="151" t="s">
        <v>7103</v>
      </c>
    </row>
    <row r="657">
      <c r="A657" s="278">
        <v>656.0</v>
      </c>
      <c r="B657" s="460" t="s">
        <v>6949</v>
      </c>
      <c r="C657" s="436" t="s">
        <v>7100</v>
      </c>
      <c r="D657" s="436" t="s">
        <v>7078</v>
      </c>
      <c r="E657" s="335" t="s">
        <v>7101</v>
      </c>
      <c r="F657" s="335" t="s">
        <v>6953</v>
      </c>
      <c r="G657" s="340" t="s">
        <v>7079</v>
      </c>
      <c r="H657" s="436" t="s">
        <v>7080</v>
      </c>
      <c r="I657" s="272" t="s">
        <v>7081</v>
      </c>
      <c r="J657" s="278" t="s">
        <v>7082</v>
      </c>
      <c r="K657" s="443" t="s">
        <v>7083</v>
      </c>
      <c r="L657" s="282">
        <v>0.0021875</v>
      </c>
      <c r="M657" s="430" t="s">
        <v>7110</v>
      </c>
      <c r="N657" s="338" t="s">
        <v>2416</v>
      </c>
      <c r="O657" s="151" t="s">
        <v>77</v>
      </c>
      <c r="P657" s="151" t="s">
        <v>78</v>
      </c>
      <c r="Q657" s="151" t="s">
        <v>79</v>
      </c>
      <c r="R657" s="151"/>
      <c r="S657" s="151" t="s">
        <v>79</v>
      </c>
      <c r="T657" s="151"/>
      <c r="U657" s="151" t="s">
        <v>7103</v>
      </c>
    </row>
    <row r="658">
      <c r="A658" s="278">
        <v>657.0</v>
      </c>
      <c r="B658" s="460" t="s">
        <v>6949</v>
      </c>
      <c r="C658" s="436" t="s">
        <v>7100</v>
      </c>
      <c r="D658" s="436" t="s">
        <v>7085</v>
      </c>
      <c r="E658" s="335" t="s">
        <v>7101</v>
      </c>
      <c r="F658" s="335" t="s">
        <v>6953</v>
      </c>
      <c r="G658" s="340" t="s">
        <v>7086</v>
      </c>
      <c r="H658" s="436" t="s">
        <v>7087</v>
      </c>
      <c r="I658" s="272" t="s">
        <v>7088</v>
      </c>
      <c r="J658" s="278" t="s">
        <v>7089</v>
      </c>
      <c r="K658" s="443" t="s">
        <v>7090</v>
      </c>
      <c r="L658" s="282">
        <v>0.003263888888888889</v>
      </c>
      <c r="M658" s="430" t="s">
        <v>7111</v>
      </c>
      <c r="N658" s="338" t="s">
        <v>2416</v>
      </c>
      <c r="O658" s="151" t="s">
        <v>77</v>
      </c>
      <c r="P658" s="151" t="s">
        <v>78</v>
      </c>
      <c r="Q658" s="151" t="s">
        <v>79</v>
      </c>
      <c r="R658" s="151"/>
      <c r="S658" s="151" t="s">
        <v>79</v>
      </c>
      <c r="T658" s="151"/>
      <c r="U658" s="151" t="s">
        <v>7103</v>
      </c>
    </row>
    <row r="659">
      <c r="A659" s="278">
        <v>658.0</v>
      </c>
      <c r="B659" s="460" t="s">
        <v>6949</v>
      </c>
      <c r="C659" s="436" t="s">
        <v>7100</v>
      </c>
      <c r="D659" s="436" t="s">
        <v>7093</v>
      </c>
      <c r="E659" s="335" t="s">
        <v>7101</v>
      </c>
      <c r="F659" s="335" t="s">
        <v>6953</v>
      </c>
      <c r="G659" s="340" t="s">
        <v>7094</v>
      </c>
      <c r="H659" s="436" t="s">
        <v>7095</v>
      </c>
      <c r="I659" s="272" t="s">
        <v>7096</v>
      </c>
      <c r="J659" s="278" t="s">
        <v>7097</v>
      </c>
      <c r="K659" s="443" t="s">
        <v>7098</v>
      </c>
      <c r="L659" s="282">
        <v>0.002800925925925926</v>
      </c>
      <c r="M659" s="430" t="s">
        <v>7112</v>
      </c>
      <c r="N659" s="338" t="s">
        <v>2416</v>
      </c>
      <c r="O659" s="151" t="s">
        <v>77</v>
      </c>
      <c r="P659" s="151" t="s">
        <v>78</v>
      </c>
      <c r="Q659" s="151" t="s">
        <v>79</v>
      </c>
      <c r="R659" s="151"/>
      <c r="S659" s="151" t="s">
        <v>79</v>
      </c>
      <c r="T659" s="151"/>
      <c r="U659" s="151" t="s">
        <v>7103</v>
      </c>
    </row>
    <row r="660">
      <c r="A660" s="278">
        <v>659.0</v>
      </c>
      <c r="B660" s="460" t="s">
        <v>6949</v>
      </c>
      <c r="C660" s="436" t="s">
        <v>7100</v>
      </c>
      <c r="D660" s="436" t="s">
        <v>7113</v>
      </c>
      <c r="E660" s="335" t="s">
        <v>7101</v>
      </c>
      <c r="F660" s="335" t="s">
        <v>6953</v>
      </c>
      <c r="G660" s="340" t="s">
        <v>7114</v>
      </c>
      <c r="H660" s="436" t="s">
        <v>7115</v>
      </c>
      <c r="I660" s="272" t="s">
        <v>7116</v>
      </c>
      <c r="J660" s="278" t="s">
        <v>7117</v>
      </c>
      <c r="K660" s="443" t="s">
        <v>7118</v>
      </c>
      <c r="L660" s="282">
        <v>0.006030092592592593</v>
      </c>
      <c r="M660" s="430" t="s">
        <v>7119</v>
      </c>
      <c r="N660" s="338" t="s">
        <v>2416</v>
      </c>
      <c r="O660" s="151" t="s">
        <v>77</v>
      </c>
      <c r="P660" s="151" t="s">
        <v>78</v>
      </c>
      <c r="Q660" s="151" t="s">
        <v>79</v>
      </c>
      <c r="R660" s="151"/>
      <c r="S660" s="151" t="s">
        <v>79</v>
      </c>
      <c r="T660" s="151"/>
      <c r="U660" s="151"/>
    </row>
    <row r="661">
      <c r="A661" s="278">
        <v>660.0</v>
      </c>
      <c r="B661" s="460" t="s">
        <v>6949</v>
      </c>
      <c r="C661" s="436" t="s">
        <v>7100</v>
      </c>
      <c r="D661" s="436" t="s">
        <v>7120</v>
      </c>
      <c r="E661" s="335" t="s">
        <v>7101</v>
      </c>
      <c r="F661" s="335" t="s">
        <v>6953</v>
      </c>
      <c r="G661" s="340" t="s">
        <v>7121</v>
      </c>
      <c r="H661" s="436" t="s">
        <v>7122</v>
      </c>
      <c r="I661" s="272" t="s">
        <v>7123</v>
      </c>
      <c r="J661" s="278" t="s">
        <v>7124</v>
      </c>
      <c r="K661" s="443" t="s">
        <v>7125</v>
      </c>
      <c r="L661" s="282">
        <v>0.0011111111111111111</v>
      </c>
      <c r="M661" s="430" t="s">
        <v>7126</v>
      </c>
      <c r="N661" s="338" t="s">
        <v>2416</v>
      </c>
      <c r="O661" s="151" t="s">
        <v>77</v>
      </c>
      <c r="P661" s="151" t="s">
        <v>78</v>
      </c>
      <c r="Q661" s="151" t="s">
        <v>79</v>
      </c>
      <c r="R661" s="151"/>
      <c r="S661" s="151" t="s">
        <v>79</v>
      </c>
      <c r="T661" s="151"/>
      <c r="U661" s="151" t="s">
        <v>7127</v>
      </c>
    </row>
    <row r="662">
      <c r="A662" s="278">
        <v>661.0</v>
      </c>
      <c r="B662" s="460" t="s">
        <v>6949</v>
      </c>
      <c r="C662" s="436" t="s">
        <v>7100</v>
      </c>
      <c r="D662" s="436" t="s">
        <v>7128</v>
      </c>
      <c r="E662" s="335" t="s">
        <v>7101</v>
      </c>
      <c r="F662" s="335" t="s">
        <v>6953</v>
      </c>
      <c r="G662" s="340" t="s">
        <v>7129</v>
      </c>
      <c r="H662" s="436" t="s">
        <v>7130</v>
      </c>
      <c r="I662" s="272" t="s">
        <v>7131</v>
      </c>
      <c r="J662" s="278" t="s">
        <v>7132</v>
      </c>
      <c r="K662" s="443" t="s">
        <v>7133</v>
      </c>
      <c r="L662" s="282">
        <v>0.0040625</v>
      </c>
      <c r="M662" s="430" t="s">
        <v>7134</v>
      </c>
      <c r="N662" s="338" t="s">
        <v>2416</v>
      </c>
      <c r="O662" s="151" t="s">
        <v>77</v>
      </c>
      <c r="P662" s="461" t="s">
        <v>78</v>
      </c>
      <c r="Q662" s="151" t="s">
        <v>79</v>
      </c>
      <c r="R662" s="151"/>
      <c r="S662" s="151" t="s">
        <v>79</v>
      </c>
      <c r="T662" s="151"/>
      <c r="U662" s="151" t="s">
        <v>7135</v>
      </c>
    </row>
    <row r="663">
      <c r="A663" s="278">
        <v>662.0</v>
      </c>
      <c r="B663" s="460" t="s">
        <v>6949</v>
      </c>
      <c r="C663" s="436" t="s">
        <v>7100</v>
      </c>
      <c r="D663" s="436" t="s">
        <v>7136</v>
      </c>
      <c r="E663" s="335" t="s">
        <v>7101</v>
      </c>
      <c r="F663" s="335" t="s">
        <v>6953</v>
      </c>
      <c r="G663" s="340" t="s">
        <v>7137</v>
      </c>
      <c r="H663" s="436" t="s">
        <v>7138</v>
      </c>
      <c r="I663" s="272" t="s">
        <v>7139</v>
      </c>
      <c r="J663" s="278" t="s">
        <v>7140</v>
      </c>
      <c r="K663" s="443" t="s">
        <v>7141</v>
      </c>
      <c r="L663" s="282">
        <v>0.004803240740740741</v>
      </c>
      <c r="M663" s="430" t="s">
        <v>7142</v>
      </c>
      <c r="N663" s="338" t="s">
        <v>2416</v>
      </c>
      <c r="O663" s="151" t="s">
        <v>77</v>
      </c>
      <c r="P663" s="151" t="s">
        <v>78</v>
      </c>
      <c r="Q663" s="151" t="s">
        <v>79</v>
      </c>
      <c r="R663" s="151"/>
      <c r="S663" s="151" t="s">
        <v>79</v>
      </c>
      <c r="T663" s="151"/>
      <c r="U663" s="151"/>
    </row>
    <row r="664">
      <c r="A664" s="278">
        <v>663.0</v>
      </c>
      <c r="B664" s="460" t="s">
        <v>6949</v>
      </c>
      <c r="C664" s="436" t="s">
        <v>7100</v>
      </c>
      <c r="D664" s="436" t="s">
        <v>7143</v>
      </c>
      <c r="E664" s="335" t="s">
        <v>7101</v>
      </c>
      <c r="F664" s="335" t="s">
        <v>6953</v>
      </c>
      <c r="G664" s="340" t="s">
        <v>7144</v>
      </c>
      <c r="H664" s="436" t="s">
        <v>7145</v>
      </c>
      <c r="I664" s="272" t="s">
        <v>7146</v>
      </c>
      <c r="J664" s="278" t="s">
        <v>7147</v>
      </c>
      <c r="K664" s="443" t="s">
        <v>7148</v>
      </c>
      <c r="L664" s="282">
        <v>0.002928240740740741</v>
      </c>
      <c r="M664" s="430" t="s">
        <v>7149</v>
      </c>
      <c r="N664" s="338" t="s">
        <v>2416</v>
      </c>
      <c r="O664" s="151" t="s">
        <v>77</v>
      </c>
      <c r="P664" s="151" t="s">
        <v>78</v>
      </c>
      <c r="Q664" s="151" t="s">
        <v>79</v>
      </c>
      <c r="R664" s="151"/>
      <c r="S664" s="151" t="s">
        <v>79</v>
      </c>
      <c r="T664" s="151"/>
      <c r="U664" s="151"/>
    </row>
    <row r="665">
      <c r="A665" s="278">
        <v>664.0</v>
      </c>
      <c r="B665" s="460" t="s">
        <v>6949</v>
      </c>
      <c r="C665" s="436" t="s">
        <v>7100</v>
      </c>
      <c r="D665" s="436" t="s">
        <v>7150</v>
      </c>
      <c r="E665" s="335" t="s">
        <v>7101</v>
      </c>
      <c r="F665" s="335" t="s">
        <v>6953</v>
      </c>
      <c r="G665" s="340" t="s">
        <v>7151</v>
      </c>
      <c r="H665" s="436" t="s">
        <v>7152</v>
      </c>
      <c r="I665" s="272" t="s">
        <v>7153</v>
      </c>
      <c r="J665" s="278" t="s">
        <v>7154</v>
      </c>
      <c r="K665" s="443" t="s">
        <v>7155</v>
      </c>
      <c r="L665" s="282">
        <v>0.005694444444444445</v>
      </c>
      <c r="M665" s="430" t="s">
        <v>7156</v>
      </c>
      <c r="N665" s="338" t="s">
        <v>2416</v>
      </c>
      <c r="O665" s="151" t="s">
        <v>77</v>
      </c>
      <c r="P665" s="151" t="s">
        <v>78</v>
      </c>
      <c r="Q665" s="151" t="s">
        <v>79</v>
      </c>
      <c r="R665" s="151"/>
      <c r="S665" s="151" t="s">
        <v>79</v>
      </c>
      <c r="T665" s="151"/>
      <c r="U665" s="151"/>
    </row>
    <row r="666">
      <c r="A666" s="278">
        <v>665.0</v>
      </c>
      <c r="B666" s="460" t="s">
        <v>6949</v>
      </c>
      <c r="C666" s="436" t="s">
        <v>7100</v>
      </c>
      <c r="D666" s="436" t="s">
        <v>7157</v>
      </c>
      <c r="E666" s="335" t="s">
        <v>7101</v>
      </c>
      <c r="F666" s="335" t="s">
        <v>6953</v>
      </c>
      <c r="G666" s="340" t="s">
        <v>7158</v>
      </c>
      <c r="H666" s="436" t="s">
        <v>7159</v>
      </c>
      <c r="I666" s="272" t="s">
        <v>7160</v>
      </c>
      <c r="J666" s="278" t="s">
        <v>7161</v>
      </c>
      <c r="K666" s="443" t="s">
        <v>7162</v>
      </c>
      <c r="L666" s="282">
        <v>0.0020601851851851853</v>
      </c>
      <c r="M666" s="430" t="s">
        <v>7163</v>
      </c>
      <c r="N666" s="338" t="s">
        <v>2416</v>
      </c>
      <c r="O666" s="151" t="s">
        <v>77</v>
      </c>
      <c r="P666" s="151" t="s">
        <v>78</v>
      </c>
      <c r="Q666" s="151" t="s">
        <v>79</v>
      </c>
      <c r="R666" s="151"/>
      <c r="S666" s="151" t="s">
        <v>79</v>
      </c>
      <c r="T666" s="151"/>
      <c r="U666" s="151"/>
    </row>
    <row r="667">
      <c r="A667" s="278">
        <v>666.0</v>
      </c>
      <c r="B667" s="460" t="s">
        <v>6949</v>
      </c>
      <c r="C667" s="436" t="s">
        <v>7100</v>
      </c>
      <c r="D667" s="436" t="s">
        <v>7164</v>
      </c>
      <c r="E667" s="335" t="s">
        <v>7101</v>
      </c>
      <c r="F667" s="335" t="s">
        <v>6953</v>
      </c>
      <c r="G667" s="340" t="s">
        <v>7165</v>
      </c>
      <c r="H667" s="436" t="s">
        <v>7166</v>
      </c>
      <c r="I667" s="272" t="s">
        <v>7167</v>
      </c>
      <c r="J667" s="278" t="s">
        <v>7168</v>
      </c>
      <c r="K667" s="443" t="s">
        <v>7169</v>
      </c>
      <c r="L667" s="282">
        <v>0.008344907407407407</v>
      </c>
      <c r="M667" s="430" t="s">
        <v>7170</v>
      </c>
      <c r="N667" s="338" t="s">
        <v>2416</v>
      </c>
      <c r="O667" s="151" t="s">
        <v>77</v>
      </c>
      <c r="P667" s="151" t="s">
        <v>78</v>
      </c>
      <c r="Q667" s="151" t="s">
        <v>79</v>
      </c>
      <c r="R667" s="151"/>
      <c r="S667" s="151" t="s">
        <v>79</v>
      </c>
      <c r="T667" s="151"/>
      <c r="U667" s="151"/>
    </row>
    <row r="668">
      <c r="A668" s="278">
        <v>667.0</v>
      </c>
      <c r="B668" s="460" t="s">
        <v>6949</v>
      </c>
      <c r="C668" s="436" t="s">
        <v>7100</v>
      </c>
      <c r="D668" s="436" t="s">
        <v>7171</v>
      </c>
      <c r="E668" s="335" t="s">
        <v>7101</v>
      </c>
      <c r="F668" s="335" t="s">
        <v>6953</v>
      </c>
      <c r="G668" s="340" t="s">
        <v>7172</v>
      </c>
      <c r="H668" s="436" t="s">
        <v>7173</v>
      </c>
      <c r="I668" s="272" t="s">
        <v>7174</v>
      </c>
      <c r="J668" s="278" t="s">
        <v>7175</v>
      </c>
      <c r="K668" s="443" t="s">
        <v>7176</v>
      </c>
      <c r="L668" s="282">
        <v>0.0029861111111111113</v>
      </c>
      <c r="M668" s="430" t="s">
        <v>7177</v>
      </c>
      <c r="N668" s="338" t="s">
        <v>2416</v>
      </c>
      <c r="O668" s="151" t="s">
        <v>77</v>
      </c>
      <c r="P668" s="151" t="s">
        <v>78</v>
      </c>
      <c r="Q668" s="151" t="s">
        <v>79</v>
      </c>
      <c r="R668" s="151"/>
      <c r="S668" s="151" t="s">
        <v>79</v>
      </c>
      <c r="T668" s="151"/>
      <c r="U668" s="151"/>
    </row>
    <row r="669">
      <c r="A669" s="287">
        <v>668.0</v>
      </c>
      <c r="B669" s="462" t="s">
        <v>6949</v>
      </c>
      <c r="C669" s="452" t="s">
        <v>7100</v>
      </c>
      <c r="D669" s="452" t="s">
        <v>7178</v>
      </c>
      <c r="E669" s="368" t="s">
        <v>7101</v>
      </c>
      <c r="F669" s="368" t="s">
        <v>6953</v>
      </c>
      <c r="G669" s="346" t="s">
        <v>7179</v>
      </c>
      <c r="H669" s="452" t="s">
        <v>7180</v>
      </c>
      <c r="I669" s="272" t="s">
        <v>7181</v>
      </c>
      <c r="J669" s="287" t="s">
        <v>7182</v>
      </c>
      <c r="K669" s="457" t="s">
        <v>7183</v>
      </c>
      <c r="L669" s="291">
        <v>0.006481481481481481</v>
      </c>
      <c r="M669" s="435" t="s">
        <v>7184</v>
      </c>
      <c r="N669" s="350" t="s">
        <v>2416</v>
      </c>
      <c r="O669" s="151" t="s">
        <v>77</v>
      </c>
      <c r="P669" s="151" t="s">
        <v>78</v>
      </c>
      <c r="Q669" s="151" t="s">
        <v>79</v>
      </c>
      <c r="R669" s="151"/>
      <c r="S669" s="151" t="s">
        <v>79</v>
      </c>
      <c r="T669" s="151"/>
      <c r="U669" s="151"/>
    </row>
    <row r="670">
      <c r="A670" s="269">
        <v>669.0</v>
      </c>
      <c r="B670" s="436" t="s">
        <v>6949</v>
      </c>
      <c r="C670" s="436" t="s">
        <v>7185</v>
      </c>
      <c r="D670" s="418" t="s">
        <v>7186</v>
      </c>
      <c r="E670" s="335" t="s">
        <v>7187</v>
      </c>
      <c r="F670" s="335" t="s">
        <v>6953</v>
      </c>
      <c r="G670" s="335" t="s">
        <v>7188</v>
      </c>
      <c r="H670" s="463" t="s">
        <v>7189</v>
      </c>
      <c r="I670" s="272" t="s">
        <v>7190</v>
      </c>
      <c r="J670" s="269" t="s">
        <v>7191</v>
      </c>
      <c r="K670" s="439" t="s">
        <v>7192</v>
      </c>
      <c r="L670" s="275">
        <v>0.0038425925925925928</v>
      </c>
      <c r="M670" s="428" t="s">
        <v>7193</v>
      </c>
      <c r="N670" s="338" t="s">
        <v>2416</v>
      </c>
      <c r="O670" s="151" t="s">
        <v>77</v>
      </c>
      <c r="P670" s="151" t="s">
        <v>78</v>
      </c>
      <c r="Q670" s="151" t="s">
        <v>79</v>
      </c>
      <c r="R670" s="151"/>
      <c r="S670" s="151" t="s">
        <v>79</v>
      </c>
      <c r="T670" s="151"/>
      <c r="U670" s="151"/>
    </row>
    <row r="671">
      <c r="A671" s="278">
        <v>670.0</v>
      </c>
      <c r="B671" s="438" t="s">
        <v>6949</v>
      </c>
      <c r="C671" s="438" t="s">
        <v>7185</v>
      </c>
      <c r="D671" s="421" t="s">
        <v>7194</v>
      </c>
      <c r="E671" s="335" t="s">
        <v>7187</v>
      </c>
      <c r="F671" s="335" t="s">
        <v>6953</v>
      </c>
      <c r="G671" s="340" t="s">
        <v>7195</v>
      </c>
      <c r="H671" s="436" t="s">
        <v>7196</v>
      </c>
      <c r="I671" s="272" t="s">
        <v>7197</v>
      </c>
      <c r="J671" s="278" t="s">
        <v>7198</v>
      </c>
      <c r="K671" s="437" t="s">
        <v>7199</v>
      </c>
      <c r="L671" s="464">
        <v>0.006782407407407407</v>
      </c>
      <c r="M671" s="430" t="s">
        <v>7200</v>
      </c>
      <c r="N671" s="338" t="s">
        <v>2416</v>
      </c>
      <c r="O671" s="151" t="s">
        <v>77</v>
      </c>
      <c r="P671" s="151" t="s">
        <v>78</v>
      </c>
      <c r="Q671" s="151" t="s">
        <v>79</v>
      </c>
      <c r="R671" s="151"/>
      <c r="S671" s="151" t="s">
        <v>79</v>
      </c>
      <c r="T671" s="151"/>
      <c r="U671" s="151"/>
    </row>
    <row r="672">
      <c r="A672" s="278">
        <v>671.0</v>
      </c>
      <c r="B672" s="438" t="s">
        <v>6949</v>
      </c>
      <c r="C672" s="438" t="s">
        <v>7185</v>
      </c>
      <c r="D672" s="421" t="s">
        <v>7201</v>
      </c>
      <c r="E672" s="335" t="s">
        <v>7187</v>
      </c>
      <c r="F672" s="335" t="s">
        <v>6953</v>
      </c>
      <c r="G672" s="340" t="s">
        <v>7202</v>
      </c>
      <c r="H672" s="436" t="s">
        <v>7203</v>
      </c>
      <c r="I672" s="272" t="s">
        <v>7204</v>
      </c>
      <c r="J672" s="278" t="s">
        <v>7205</v>
      </c>
      <c r="K672" s="443" t="s">
        <v>7206</v>
      </c>
      <c r="L672" s="282">
        <v>0.004178240740740741</v>
      </c>
      <c r="M672" s="430" t="s">
        <v>7207</v>
      </c>
      <c r="N672" s="338" t="s">
        <v>2416</v>
      </c>
      <c r="O672" s="151" t="s">
        <v>77</v>
      </c>
      <c r="P672" s="151" t="s">
        <v>78</v>
      </c>
      <c r="Q672" s="151" t="s">
        <v>79</v>
      </c>
      <c r="R672" s="151"/>
      <c r="S672" s="151" t="s">
        <v>79</v>
      </c>
      <c r="T672" s="151"/>
      <c r="U672" s="151" t="s">
        <v>7208</v>
      </c>
    </row>
    <row r="673">
      <c r="A673" s="278">
        <v>672.0</v>
      </c>
      <c r="B673" s="438" t="s">
        <v>6949</v>
      </c>
      <c r="C673" s="438" t="s">
        <v>7185</v>
      </c>
      <c r="D673" s="421" t="s">
        <v>7209</v>
      </c>
      <c r="E673" s="335" t="s">
        <v>7187</v>
      </c>
      <c r="F673" s="335" t="s">
        <v>6953</v>
      </c>
      <c r="G673" s="340" t="s">
        <v>7210</v>
      </c>
      <c r="H673" s="436" t="s">
        <v>7211</v>
      </c>
      <c r="I673" s="272" t="s">
        <v>7212</v>
      </c>
      <c r="J673" s="278" t="s">
        <v>7213</v>
      </c>
      <c r="K673" s="443" t="s">
        <v>7214</v>
      </c>
      <c r="L673" s="282">
        <v>0.0020486111111111113</v>
      </c>
      <c r="M673" s="430" t="s">
        <v>7215</v>
      </c>
      <c r="N673" s="338" t="s">
        <v>2416</v>
      </c>
      <c r="O673" s="151" t="s">
        <v>77</v>
      </c>
      <c r="P673" s="151" t="s">
        <v>78</v>
      </c>
      <c r="Q673" s="151" t="s">
        <v>79</v>
      </c>
      <c r="R673" s="151"/>
      <c r="S673" s="151" t="s">
        <v>79</v>
      </c>
      <c r="T673" s="151"/>
      <c r="U673" s="151"/>
    </row>
    <row r="674">
      <c r="A674" s="278">
        <v>673.0</v>
      </c>
      <c r="B674" s="438" t="s">
        <v>6949</v>
      </c>
      <c r="C674" s="438" t="s">
        <v>7185</v>
      </c>
      <c r="D674" s="421" t="s">
        <v>7216</v>
      </c>
      <c r="E674" s="335" t="s">
        <v>7187</v>
      </c>
      <c r="F674" s="335" t="s">
        <v>6953</v>
      </c>
      <c r="G674" s="340" t="s">
        <v>7217</v>
      </c>
      <c r="H674" s="436" t="s">
        <v>7218</v>
      </c>
      <c r="I674" s="272" t="s">
        <v>7219</v>
      </c>
      <c r="J674" s="278" t="s">
        <v>7220</v>
      </c>
      <c r="K674" s="443" t="s">
        <v>7221</v>
      </c>
      <c r="L674" s="282">
        <v>0.0032523148148148147</v>
      </c>
      <c r="M674" s="430" t="s">
        <v>7222</v>
      </c>
      <c r="N674" s="338" t="s">
        <v>2416</v>
      </c>
      <c r="O674" s="151" t="s">
        <v>77</v>
      </c>
      <c r="P674" s="151" t="s">
        <v>78</v>
      </c>
      <c r="Q674" s="151" t="s">
        <v>79</v>
      </c>
      <c r="R674" s="151"/>
      <c r="S674" s="151" t="s">
        <v>79</v>
      </c>
      <c r="T674" s="151"/>
      <c r="U674" s="151"/>
    </row>
    <row r="675">
      <c r="A675" s="278">
        <v>674.0</v>
      </c>
      <c r="B675" s="438" t="s">
        <v>6949</v>
      </c>
      <c r="C675" s="438" t="s">
        <v>7185</v>
      </c>
      <c r="D675" s="421" t="s">
        <v>7223</v>
      </c>
      <c r="E675" s="335" t="s">
        <v>7187</v>
      </c>
      <c r="F675" s="335" t="s">
        <v>6953</v>
      </c>
      <c r="G675" s="340" t="s">
        <v>7224</v>
      </c>
      <c r="H675" s="436" t="s">
        <v>7225</v>
      </c>
      <c r="I675" s="272" t="s">
        <v>7226</v>
      </c>
      <c r="J675" s="278" t="s">
        <v>7227</v>
      </c>
      <c r="K675" s="443" t="s">
        <v>7228</v>
      </c>
      <c r="L675" s="282">
        <v>0.002534722222222222</v>
      </c>
      <c r="M675" s="430" t="s">
        <v>7229</v>
      </c>
      <c r="N675" s="338" t="s">
        <v>2416</v>
      </c>
      <c r="O675" s="151" t="s">
        <v>77</v>
      </c>
      <c r="P675" s="154" t="s">
        <v>78</v>
      </c>
      <c r="Q675" s="151" t="s">
        <v>79</v>
      </c>
      <c r="R675" s="154"/>
      <c r="S675" s="151" t="s">
        <v>79</v>
      </c>
      <c r="T675" s="154"/>
      <c r="U675" s="154" t="s">
        <v>7230</v>
      </c>
    </row>
    <row r="676">
      <c r="A676" s="278">
        <v>675.0</v>
      </c>
      <c r="B676" s="438" t="s">
        <v>6949</v>
      </c>
      <c r="C676" s="438" t="s">
        <v>7185</v>
      </c>
      <c r="D676" s="421" t="s">
        <v>7231</v>
      </c>
      <c r="E676" s="335" t="s">
        <v>7187</v>
      </c>
      <c r="F676" s="335" t="s">
        <v>6953</v>
      </c>
      <c r="G676" s="340" t="s">
        <v>7232</v>
      </c>
      <c r="H676" s="436" t="s">
        <v>7233</v>
      </c>
      <c r="I676" s="272" t="s">
        <v>7234</v>
      </c>
      <c r="J676" s="278" t="s">
        <v>7235</v>
      </c>
      <c r="K676" s="443" t="s">
        <v>7236</v>
      </c>
      <c r="L676" s="282">
        <v>0.004398148148148148</v>
      </c>
      <c r="M676" s="430" t="s">
        <v>7237</v>
      </c>
      <c r="N676" s="338" t="s">
        <v>2416</v>
      </c>
      <c r="O676" s="151" t="s">
        <v>77</v>
      </c>
      <c r="P676" s="151" t="s">
        <v>78</v>
      </c>
      <c r="Q676" s="151" t="s">
        <v>79</v>
      </c>
      <c r="R676" s="151"/>
      <c r="S676" s="151" t="s">
        <v>79</v>
      </c>
      <c r="T676" s="151"/>
      <c r="U676" s="151"/>
    </row>
    <row r="677">
      <c r="A677" s="278">
        <v>676.0</v>
      </c>
      <c r="B677" s="438" t="s">
        <v>6949</v>
      </c>
      <c r="C677" s="438" t="s">
        <v>7185</v>
      </c>
      <c r="D677" s="421" t="s">
        <v>7238</v>
      </c>
      <c r="E677" s="335" t="s">
        <v>7187</v>
      </c>
      <c r="F677" s="335" t="s">
        <v>6953</v>
      </c>
      <c r="G677" s="340" t="s">
        <v>7239</v>
      </c>
      <c r="H677" s="436" t="s">
        <v>7240</v>
      </c>
      <c r="I677" s="272" t="s">
        <v>7241</v>
      </c>
      <c r="J677" s="278" t="s">
        <v>7242</v>
      </c>
      <c r="K677" s="443" t="s">
        <v>7243</v>
      </c>
      <c r="L677" s="282">
        <v>0.0059375</v>
      </c>
      <c r="M677" s="430" t="s">
        <v>7244</v>
      </c>
      <c r="N677" s="338" t="s">
        <v>2416</v>
      </c>
      <c r="O677" s="151" t="s">
        <v>77</v>
      </c>
      <c r="P677" s="154" t="s">
        <v>78</v>
      </c>
      <c r="Q677" s="151" t="s">
        <v>79</v>
      </c>
      <c r="R677" s="154"/>
      <c r="S677" s="151" t="s">
        <v>79</v>
      </c>
      <c r="T677" s="154"/>
      <c r="U677" s="154"/>
    </row>
    <row r="678">
      <c r="A678" s="278">
        <v>677.0</v>
      </c>
      <c r="B678" s="438" t="s">
        <v>6949</v>
      </c>
      <c r="C678" s="438" t="s">
        <v>7185</v>
      </c>
      <c r="D678" s="421" t="s">
        <v>7245</v>
      </c>
      <c r="E678" s="335" t="s">
        <v>7187</v>
      </c>
      <c r="F678" s="335" t="s">
        <v>6953</v>
      </c>
      <c r="G678" s="340" t="s">
        <v>7246</v>
      </c>
      <c r="H678" s="436" t="s">
        <v>7247</v>
      </c>
      <c r="I678" s="272" t="s">
        <v>7248</v>
      </c>
      <c r="J678" s="278" t="s">
        <v>7249</v>
      </c>
      <c r="K678" s="443" t="s">
        <v>7250</v>
      </c>
      <c r="L678" s="282">
        <v>0.004050925925925926</v>
      </c>
      <c r="M678" s="430" t="s">
        <v>7251</v>
      </c>
      <c r="N678" s="338" t="s">
        <v>2416</v>
      </c>
      <c r="O678" s="151" t="s">
        <v>77</v>
      </c>
      <c r="P678" s="151" t="s">
        <v>78</v>
      </c>
      <c r="Q678" s="151" t="s">
        <v>79</v>
      </c>
      <c r="R678" s="151"/>
      <c r="S678" s="151" t="s">
        <v>79</v>
      </c>
      <c r="T678" s="151"/>
      <c r="U678" s="151"/>
    </row>
    <row r="679">
      <c r="A679" s="278">
        <v>678.0</v>
      </c>
      <c r="B679" s="438" t="s">
        <v>6949</v>
      </c>
      <c r="C679" s="438" t="s">
        <v>7185</v>
      </c>
      <c r="D679" s="421" t="s">
        <v>7252</v>
      </c>
      <c r="E679" s="335" t="s">
        <v>7187</v>
      </c>
      <c r="F679" s="335" t="s">
        <v>6953</v>
      </c>
      <c r="G679" s="340" t="s">
        <v>7253</v>
      </c>
      <c r="H679" s="436" t="s">
        <v>7254</v>
      </c>
      <c r="I679" s="272" t="s">
        <v>7255</v>
      </c>
      <c r="J679" s="278" t="s">
        <v>7256</v>
      </c>
      <c r="K679" s="443" t="s">
        <v>7257</v>
      </c>
      <c r="L679" s="282">
        <v>0.004409722222222222</v>
      </c>
      <c r="M679" s="430" t="s">
        <v>7258</v>
      </c>
      <c r="N679" s="338" t="s">
        <v>2416</v>
      </c>
      <c r="O679" s="151" t="s">
        <v>77</v>
      </c>
      <c r="P679" s="151" t="s">
        <v>78</v>
      </c>
      <c r="Q679" s="151" t="s">
        <v>79</v>
      </c>
      <c r="R679" s="151"/>
      <c r="S679" s="151" t="s">
        <v>79</v>
      </c>
      <c r="T679" s="151"/>
      <c r="U679" s="151"/>
    </row>
    <row r="680">
      <c r="A680" s="278">
        <v>679.0</v>
      </c>
      <c r="B680" s="438" t="s">
        <v>6949</v>
      </c>
      <c r="C680" s="438" t="s">
        <v>7185</v>
      </c>
      <c r="D680" s="421" t="s">
        <v>7259</v>
      </c>
      <c r="E680" s="335" t="s">
        <v>7187</v>
      </c>
      <c r="F680" s="335" t="s">
        <v>6953</v>
      </c>
      <c r="G680" s="340" t="s">
        <v>7260</v>
      </c>
      <c r="H680" s="436" t="s">
        <v>7261</v>
      </c>
      <c r="I680" s="272" t="s">
        <v>7262</v>
      </c>
      <c r="J680" s="278" t="s">
        <v>7263</v>
      </c>
      <c r="K680" s="443" t="s">
        <v>7264</v>
      </c>
      <c r="L680" s="282">
        <v>0.004247685185185185</v>
      </c>
      <c r="M680" s="430" t="s">
        <v>7265</v>
      </c>
      <c r="N680" s="338" t="s">
        <v>2416</v>
      </c>
      <c r="O680" s="151" t="s">
        <v>77</v>
      </c>
      <c r="P680" s="151" t="s">
        <v>78</v>
      </c>
      <c r="Q680" s="151" t="s">
        <v>79</v>
      </c>
      <c r="R680" s="151"/>
      <c r="S680" s="151" t="s">
        <v>79</v>
      </c>
      <c r="T680" s="151"/>
      <c r="U680" s="151" t="s">
        <v>7266</v>
      </c>
    </row>
    <row r="681">
      <c r="A681" s="278">
        <v>680.0</v>
      </c>
      <c r="B681" s="438" t="s">
        <v>6949</v>
      </c>
      <c r="C681" s="438" t="s">
        <v>7185</v>
      </c>
      <c r="D681" s="421" t="s">
        <v>7267</v>
      </c>
      <c r="E681" s="335" t="s">
        <v>7187</v>
      </c>
      <c r="F681" s="335" t="s">
        <v>6953</v>
      </c>
      <c r="G681" s="340" t="s">
        <v>7268</v>
      </c>
      <c r="H681" s="436" t="s">
        <v>7269</v>
      </c>
      <c r="I681" s="272" t="s">
        <v>7270</v>
      </c>
      <c r="J681" s="278" t="s">
        <v>7271</v>
      </c>
      <c r="K681" s="443" t="s">
        <v>7272</v>
      </c>
      <c r="L681" s="282">
        <v>0.0013773148148148147</v>
      </c>
      <c r="M681" s="430" t="s">
        <v>7273</v>
      </c>
      <c r="N681" s="338" t="s">
        <v>2416</v>
      </c>
      <c r="O681" s="151" t="s">
        <v>77</v>
      </c>
      <c r="P681" s="151" t="s">
        <v>78</v>
      </c>
      <c r="Q681" s="151" t="s">
        <v>79</v>
      </c>
      <c r="R681" s="151"/>
      <c r="S681" s="151" t="s">
        <v>79</v>
      </c>
      <c r="T681" s="151"/>
      <c r="U681" s="151"/>
    </row>
    <row r="682">
      <c r="A682" s="278">
        <v>681.0</v>
      </c>
      <c r="B682" s="438" t="s">
        <v>6949</v>
      </c>
      <c r="C682" s="438" t="s">
        <v>7185</v>
      </c>
      <c r="D682" s="421" t="s">
        <v>7274</v>
      </c>
      <c r="E682" s="335" t="s">
        <v>7187</v>
      </c>
      <c r="F682" s="335" t="s">
        <v>6953</v>
      </c>
      <c r="G682" s="340" t="s">
        <v>7275</v>
      </c>
      <c r="H682" s="436" t="s">
        <v>7276</v>
      </c>
      <c r="I682" s="272" t="s">
        <v>7277</v>
      </c>
      <c r="J682" s="278" t="s">
        <v>7278</v>
      </c>
      <c r="K682" s="443" t="s">
        <v>7279</v>
      </c>
      <c r="L682" s="282">
        <v>0.005833333333333334</v>
      </c>
      <c r="M682" s="430" t="s">
        <v>7280</v>
      </c>
      <c r="N682" s="338" t="s">
        <v>2416</v>
      </c>
      <c r="O682" s="151" t="s">
        <v>77</v>
      </c>
      <c r="P682" s="151" t="s">
        <v>78</v>
      </c>
      <c r="Q682" s="151" t="s">
        <v>79</v>
      </c>
      <c r="R682" s="151"/>
      <c r="S682" s="151" t="s">
        <v>79</v>
      </c>
      <c r="T682" s="151"/>
      <c r="U682" s="151"/>
    </row>
    <row r="683">
      <c r="A683" s="278">
        <v>682.0</v>
      </c>
      <c r="B683" s="438" t="s">
        <v>6949</v>
      </c>
      <c r="C683" s="438" t="s">
        <v>7185</v>
      </c>
      <c r="D683" s="421" t="s">
        <v>7281</v>
      </c>
      <c r="E683" s="335" t="s">
        <v>7187</v>
      </c>
      <c r="F683" s="335" t="s">
        <v>6953</v>
      </c>
      <c r="G683" s="340" t="s">
        <v>7282</v>
      </c>
      <c r="H683" s="436" t="s">
        <v>7283</v>
      </c>
      <c r="I683" s="272" t="s">
        <v>7284</v>
      </c>
      <c r="J683" s="278" t="s">
        <v>7285</v>
      </c>
      <c r="K683" s="443" t="s">
        <v>7286</v>
      </c>
      <c r="L683" s="282">
        <v>0.0020601851851851853</v>
      </c>
      <c r="M683" s="430" t="s">
        <v>7287</v>
      </c>
      <c r="N683" s="338" t="s">
        <v>2416</v>
      </c>
      <c r="O683" s="151" t="s">
        <v>77</v>
      </c>
      <c r="P683" s="154" t="s">
        <v>78</v>
      </c>
      <c r="Q683" s="151" t="s">
        <v>79</v>
      </c>
      <c r="R683" s="154"/>
      <c r="S683" s="151" t="s">
        <v>79</v>
      </c>
      <c r="T683" s="154"/>
      <c r="U683" s="154" t="s">
        <v>7288</v>
      </c>
    </row>
    <row r="684">
      <c r="A684" s="278">
        <v>683.0</v>
      </c>
      <c r="B684" s="438" t="s">
        <v>6949</v>
      </c>
      <c r="C684" s="438" t="s">
        <v>7185</v>
      </c>
      <c r="D684" s="421" t="s">
        <v>7289</v>
      </c>
      <c r="E684" s="335" t="s">
        <v>7187</v>
      </c>
      <c r="F684" s="335" t="s">
        <v>6953</v>
      </c>
      <c r="G684" s="340" t="s">
        <v>7290</v>
      </c>
      <c r="H684" s="436" t="s">
        <v>7291</v>
      </c>
      <c r="I684" s="272" t="s">
        <v>7292</v>
      </c>
      <c r="J684" s="278" t="s">
        <v>7293</v>
      </c>
      <c r="K684" s="443" t="s">
        <v>7294</v>
      </c>
      <c r="L684" s="282">
        <v>0.01005787037037037</v>
      </c>
      <c r="M684" s="430" t="s">
        <v>7295</v>
      </c>
      <c r="N684" s="338" t="s">
        <v>2416</v>
      </c>
      <c r="O684" s="151" t="s">
        <v>77</v>
      </c>
      <c r="P684" s="154" t="s">
        <v>78</v>
      </c>
      <c r="Q684" s="151" t="s">
        <v>79</v>
      </c>
      <c r="R684" s="154"/>
      <c r="S684" s="151" t="s">
        <v>79</v>
      </c>
      <c r="T684" s="154"/>
      <c r="U684" s="154" t="s">
        <v>7288</v>
      </c>
    </row>
    <row r="685">
      <c r="A685" s="278">
        <v>684.0</v>
      </c>
      <c r="B685" s="438" t="s">
        <v>6949</v>
      </c>
      <c r="C685" s="438" t="s">
        <v>7185</v>
      </c>
      <c r="D685" s="421" t="s">
        <v>7296</v>
      </c>
      <c r="E685" s="335" t="s">
        <v>7187</v>
      </c>
      <c r="F685" s="335" t="s">
        <v>6953</v>
      </c>
      <c r="G685" s="340" t="s">
        <v>7297</v>
      </c>
      <c r="H685" s="436" t="s">
        <v>7298</v>
      </c>
      <c r="I685" s="272" t="s">
        <v>7299</v>
      </c>
      <c r="J685" s="278" t="s">
        <v>7300</v>
      </c>
      <c r="K685" s="443" t="s">
        <v>7301</v>
      </c>
      <c r="L685" s="282">
        <v>0.00542824074074074</v>
      </c>
      <c r="M685" s="430" t="s">
        <v>7302</v>
      </c>
      <c r="N685" s="338" t="s">
        <v>2416</v>
      </c>
      <c r="O685" s="151" t="s">
        <v>77</v>
      </c>
      <c r="P685" s="151" t="s">
        <v>78</v>
      </c>
      <c r="Q685" s="151" t="s">
        <v>79</v>
      </c>
      <c r="R685" s="151"/>
      <c r="S685" s="151" t="s">
        <v>79</v>
      </c>
      <c r="T685" s="151"/>
      <c r="U685" s="151" t="s">
        <v>7288</v>
      </c>
    </row>
    <row r="686">
      <c r="A686" s="278">
        <v>685.0</v>
      </c>
      <c r="B686" s="438" t="s">
        <v>6949</v>
      </c>
      <c r="C686" s="438" t="s">
        <v>7185</v>
      </c>
      <c r="D686" s="421" t="s">
        <v>7303</v>
      </c>
      <c r="E686" s="335" t="s">
        <v>7187</v>
      </c>
      <c r="F686" s="335" t="s">
        <v>6953</v>
      </c>
      <c r="G686" s="340" t="s">
        <v>7304</v>
      </c>
      <c r="H686" s="436" t="s">
        <v>7305</v>
      </c>
      <c r="I686" s="272" t="s">
        <v>7306</v>
      </c>
      <c r="J686" s="278" t="s">
        <v>7307</v>
      </c>
      <c r="K686" s="443" t="s">
        <v>7308</v>
      </c>
      <c r="L686" s="282">
        <v>0.006944444444444444</v>
      </c>
      <c r="M686" s="430" t="s">
        <v>7309</v>
      </c>
      <c r="N686" s="338" t="s">
        <v>2416</v>
      </c>
      <c r="O686" s="151" t="s">
        <v>77</v>
      </c>
      <c r="P686" s="151" t="s">
        <v>78</v>
      </c>
      <c r="Q686" s="151" t="s">
        <v>79</v>
      </c>
      <c r="R686" s="151"/>
      <c r="S686" s="151" t="s">
        <v>79</v>
      </c>
      <c r="T686" s="151"/>
      <c r="U686" s="151"/>
    </row>
    <row r="687">
      <c r="A687" s="278">
        <v>686.0</v>
      </c>
      <c r="B687" s="438" t="s">
        <v>6949</v>
      </c>
      <c r="C687" s="438" t="s">
        <v>7185</v>
      </c>
      <c r="D687" s="421" t="s">
        <v>7310</v>
      </c>
      <c r="E687" s="335" t="s">
        <v>7187</v>
      </c>
      <c r="F687" s="335" t="s">
        <v>6953</v>
      </c>
      <c r="G687" s="340" t="s">
        <v>7311</v>
      </c>
      <c r="H687" s="436" t="s">
        <v>7312</v>
      </c>
      <c r="I687" s="272" t="s">
        <v>7313</v>
      </c>
      <c r="J687" s="278" t="s">
        <v>7314</v>
      </c>
      <c r="K687" s="443" t="s">
        <v>7315</v>
      </c>
      <c r="L687" s="282">
        <v>0.0044444444444444444</v>
      </c>
      <c r="M687" s="430" t="s">
        <v>7316</v>
      </c>
      <c r="N687" s="338" t="s">
        <v>2416</v>
      </c>
      <c r="O687" s="151" t="s">
        <v>77</v>
      </c>
      <c r="P687" s="154" t="s">
        <v>78</v>
      </c>
      <c r="Q687" s="151" t="s">
        <v>79</v>
      </c>
      <c r="R687" s="154"/>
      <c r="S687" s="151" t="s">
        <v>79</v>
      </c>
      <c r="T687" s="154"/>
      <c r="U687" s="154"/>
    </row>
    <row r="688">
      <c r="A688" s="278">
        <v>687.0</v>
      </c>
      <c r="B688" s="438" t="s">
        <v>6949</v>
      </c>
      <c r="C688" s="438" t="s">
        <v>7185</v>
      </c>
      <c r="D688" s="421" t="s">
        <v>7317</v>
      </c>
      <c r="E688" s="335" t="s">
        <v>7187</v>
      </c>
      <c r="F688" s="335" t="s">
        <v>6953</v>
      </c>
      <c r="G688" s="340" t="s">
        <v>7318</v>
      </c>
      <c r="H688" s="436" t="s">
        <v>7319</v>
      </c>
      <c r="I688" s="272" t="s">
        <v>7320</v>
      </c>
      <c r="J688" s="278" t="s">
        <v>7321</v>
      </c>
      <c r="K688" s="443" t="s">
        <v>7322</v>
      </c>
      <c r="L688" s="282">
        <v>0.005023148148148148</v>
      </c>
      <c r="M688" s="430" t="s">
        <v>7323</v>
      </c>
      <c r="N688" s="338" t="s">
        <v>2416</v>
      </c>
      <c r="O688" s="151" t="s">
        <v>77</v>
      </c>
      <c r="P688" s="154" t="s">
        <v>78</v>
      </c>
      <c r="Q688" s="151" t="s">
        <v>79</v>
      </c>
      <c r="R688" s="154"/>
      <c r="S688" s="151" t="s">
        <v>79</v>
      </c>
      <c r="T688" s="154"/>
      <c r="U688" s="154"/>
    </row>
    <row r="689">
      <c r="A689" s="287">
        <v>688.0</v>
      </c>
      <c r="B689" s="440" t="s">
        <v>6949</v>
      </c>
      <c r="C689" s="440" t="s">
        <v>7185</v>
      </c>
      <c r="D689" s="424" t="s">
        <v>7324</v>
      </c>
      <c r="E689" s="368" t="s">
        <v>7187</v>
      </c>
      <c r="F689" s="368" t="s">
        <v>6953</v>
      </c>
      <c r="G689" s="346" t="s">
        <v>7325</v>
      </c>
      <c r="H689" s="452" t="s">
        <v>7326</v>
      </c>
      <c r="I689" s="272" t="s">
        <v>7327</v>
      </c>
      <c r="J689" s="287" t="s">
        <v>7328</v>
      </c>
      <c r="K689" s="457" t="s">
        <v>7329</v>
      </c>
      <c r="L689" s="291">
        <v>0.0039004629629629628</v>
      </c>
      <c r="M689" s="435" t="s">
        <v>7330</v>
      </c>
      <c r="N689" s="350" t="s">
        <v>2416</v>
      </c>
      <c r="O689" s="151" t="s">
        <v>77</v>
      </c>
      <c r="P689" s="461" t="s">
        <v>78</v>
      </c>
      <c r="Q689" s="151" t="s">
        <v>79</v>
      </c>
      <c r="R689" s="151"/>
      <c r="S689" s="151" t="s">
        <v>79</v>
      </c>
      <c r="T689" s="151"/>
      <c r="U689" s="151" t="s">
        <v>7331</v>
      </c>
    </row>
    <row r="690">
      <c r="A690" s="269">
        <v>689.0</v>
      </c>
      <c r="B690" s="436" t="s">
        <v>6949</v>
      </c>
      <c r="C690" s="460" t="s">
        <v>7332</v>
      </c>
      <c r="D690" s="419" t="s">
        <v>7333</v>
      </c>
      <c r="E690" s="335" t="s">
        <v>7334</v>
      </c>
      <c r="F690" s="335" t="s">
        <v>6953</v>
      </c>
      <c r="G690" s="335" t="s">
        <v>7335</v>
      </c>
      <c r="H690" s="438" t="s">
        <v>7336</v>
      </c>
      <c r="I690" s="272" t="s">
        <v>7337</v>
      </c>
      <c r="J690" s="362" t="s">
        <v>7338</v>
      </c>
      <c r="K690" s="439" t="s">
        <v>7339</v>
      </c>
      <c r="L690" s="275">
        <v>0.006307870370370371</v>
      </c>
      <c r="M690" s="428" t="s">
        <v>7340</v>
      </c>
      <c r="N690" s="338" t="s">
        <v>2416</v>
      </c>
      <c r="O690" s="151" t="s">
        <v>77</v>
      </c>
      <c r="P690" s="151" t="s">
        <v>78</v>
      </c>
      <c r="Q690" s="151" t="s">
        <v>79</v>
      </c>
      <c r="R690" s="151"/>
      <c r="S690" s="151" t="s">
        <v>79</v>
      </c>
      <c r="T690" s="151"/>
      <c r="U690" s="151"/>
    </row>
    <row r="691">
      <c r="A691" s="278">
        <v>690.0</v>
      </c>
      <c r="B691" s="438" t="s">
        <v>6949</v>
      </c>
      <c r="C691" s="459" t="s">
        <v>7332</v>
      </c>
      <c r="D691" s="421" t="s">
        <v>7341</v>
      </c>
      <c r="E691" s="335" t="s">
        <v>7334</v>
      </c>
      <c r="F691" s="335" t="s">
        <v>6953</v>
      </c>
      <c r="G691" s="340" t="s">
        <v>7342</v>
      </c>
      <c r="H691" s="436" t="s">
        <v>7343</v>
      </c>
      <c r="I691" s="272" t="s">
        <v>7344</v>
      </c>
      <c r="J691" s="363" t="s">
        <v>7345</v>
      </c>
      <c r="K691" s="443" t="s">
        <v>7346</v>
      </c>
      <c r="L691" s="282">
        <v>0.004837962962962963</v>
      </c>
      <c r="M691" s="430" t="s">
        <v>7347</v>
      </c>
      <c r="N691" s="338" t="s">
        <v>2416</v>
      </c>
      <c r="O691" s="151" t="s">
        <v>77</v>
      </c>
      <c r="P691" s="154" t="s">
        <v>78</v>
      </c>
      <c r="Q691" s="151" t="s">
        <v>79</v>
      </c>
      <c r="R691" s="154"/>
      <c r="S691" s="151" t="s">
        <v>79</v>
      </c>
      <c r="T691" s="154"/>
      <c r="U691" s="154"/>
    </row>
    <row r="692">
      <c r="A692" s="278">
        <v>691.0</v>
      </c>
      <c r="B692" s="438" t="s">
        <v>6949</v>
      </c>
      <c r="C692" s="459" t="s">
        <v>7332</v>
      </c>
      <c r="D692" s="421" t="s">
        <v>7348</v>
      </c>
      <c r="E692" s="335" t="s">
        <v>7334</v>
      </c>
      <c r="F692" s="335" t="s">
        <v>6953</v>
      </c>
      <c r="G692" s="340" t="s">
        <v>7349</v>
      </c>
      <c r="H692" s="436" t="s">
        <v>7350</v>
      </c>
      <c r="I692" s="272" t="s">
        <v>7351</v>
      </c>
      <c r="J692" s="363" t="s">
        <v>7352</v>
      </c>
      <c r="K692" s="443" t="s">
        <v>7353</v>
      </c>
      <c r="L692" s="282">
        <v>0.0040625</v>
      </c>
      <c r="M692" s="430" t="s">
        <v>7354</v>
      </c>
      <c r="N692" s="338" t="s">
        <v>2416</v>
      </c>
      <c r="O692" s="151" t="s">
        <v>77</v>
      </c>
      <c r="P692" s="151" t="s">
        <v>78</v>
      </c>
      <c r="Q692" s="151" t="s">
        <v>79</v>
      </c>
      <c r="R692" s="151"/>
      <c r="S692" s="151" t="s">
        <v>79</v>
      </c>
      <c r="T692" s="151"/>
      <c r="U692" s="151" t="s">
        <v>7288</v>
      </c>
    </row>
    <row r="693">
      <c r="A693" s="278">
        <v>692.0</v>
      </c>
      <c r="B693" s="438" t="s">
        <v>6949</v>
      </c>
      <c r="C693" s="459" t="s">
        <v>7332</v>
      </c>
      <c r="D693" s="421" t="s">
        <v>7355</v>
      </c>
      <c r="E693" s="335" t="s">
        <v>7334</v>
      </c>
      <c r="F693" s="335" t="s">
        <v>6953</v>
      </c>
      <c r="G693" s="340" t="s">
        <v>7356</v>
      </c>
      <c r="H693" s="436" t="s">
        <v>7357</v>
      </c>
      <c r="I693" s="272" t="s">
        <v>7358</v>
      </c>
      <c r="J693" s="363" t="s">
        <v>7359</v>
      </c>
      <c r="K693" s="443" t="s">
        <v>7360</v>
      </c>
      <c r="L693" s="282">
        <v>0.0019328703703703704</v>
      </c>
      <c r="M693" s="430" t="s">
        <v>7361</v>
      </c>
      <c r="N693" s="338" t="s">
        <v>2416</v>
      </c>
      <c r="O693" s="151" t="s">
        <v>77</v>
      </c>
      <c r="P693" s="151" t="s">
        <v>78</v>
      </c>
      <c r="Q693" s="151" t="s">
        <v>79</v>
      </c>
      <c r="R693" s="151"/>
      <c r="S693" s="151" t="s">
        <v>79</v>
      </c>
      <c r="T693" s="151"/>
      <c r="U693" s="151"/>
    </row>
    <row r="694">
      <c r="A694" s="278">
        <v>693.0</v>
      </c>
      <c r="B694" s="438" t="s">
        <v>6949</v>
      </c>
      <c r="C694" s="459" t="s">
        <v>7332</v>
      </c>
      <c r="D694" s="421" t="s">
        <v>7362</v>
      </c>
      <c r="E694" s="335" t="s">
        <v>7334</v>
      </c>
      <c r="F694" s="335" t="s">
        <v>6953</v>
      </c>
      <c r="G694" s="340" t="s">
        <v>7363</v>
      </c>
      <c r="H694" s="436" t="s">
        <v>7364</v>
      </c>
      <c r="I694" s="272" t="s">
        <v>7365</v>
      </c>
      <c r="J694" s="363" t="s">
        <v>7366</v>
      </c>
      <c r="K694" s="443" t="s">
        <v>7367</v>
      </c>
      <c r="L694" s="282">
        <v>0.004421296296296296</v>
      </c>
      <c r="M694" s="430" t="s">
        <v>7368</v>
      </c>
      <c r="N694" s="338" t="s">
        <v>2416</v>
      </c>
      <c r="O694" s="151" t="s">
        <v>77</v>
      </c>
      <c r="P694" s="154" t="s">
        <v>78</v>
      </c>
      <c r="Q694" s="151" t="s">
        <v>79</v>
      </c>
      <c r="R694" s="154"/>
      <c r="S694" s="151" t="s">
        <v>79</v>
      </c>
      <c r="T694" s="154"/>
      <c r="U694" s="154"/>
    </row>
    <row r="695">
      <c r="A695" s="278">
        <v>694.0</v>
      </c>
      <c r="B695" s="438" t="s">
        <v>6949</v>
      </c>
      <c r="C695" s="459" t="s">
        <v>7332</v>
      </c>
      <c r="D695" s="421" t="s">
        <v>7369</v>
      </c>
      <c r="E695" s="335" t="s">
        <v>7334</v>
      </c>
      <c r="F695" s="335" t="s">
        <v>6953</v>
      </c>
      <c r="G695" s="340" t="s">
        <v>7370</v>
      </c>
      <c r="H695" s="436" t="s">
        <v>7371</v>
      </c>
      <c r="I695" s="272" t="s">
        <v>7372</v>
      </c>
      <c r="J695" s="363" t="s">
        <v>7373</v>
      </c>
      <c r="K695" s="443" t="s">
        <v>7374</v>
      </c>
      <c r="L695" s="282">
        <v>0.0028935185185185184</v>
      </c>
      <c r="M695" s="430" t="s">
        <v>7375</v>
      </c>
      <c r="N695" s="338" t="s">
        <v>2416</v>
      </c>
      <c r="O695" s="151" t="s">
        <v>77</v>
      </c>
      <c r="P695" s="154" t="s">
        <v>78</v>
      </c>
      <c r="Q695" s="151" t="s">
        <v>79</v>
      </c>
      <c r="R695" s="154"/>
      <c r="S695" s="151" t="s">
        <v>79</v>
      </c>
      <c r="T695" s="154"/>
      <c r="U695" s="154"/>
    </row>
    <row r="696">
      <c r="A696" s="278">
        <v>695.0</v>
      </c>
      <c r="B696" s="438" t="s">
        <v>6949</v>
      </c>
      <c r="C696" s="459" t="s">
        <v>7332</v>
      </c>
      <c r="D696" s="421" t="s">
        <v>7376</v>
      </c>
      <c r="E696" s="335" t="s">
        <v>7334</v>
      </c>
      <c r="F696" s="335" t="s">
        <v>6953</v>
      </c>
      <c r="G696" s="340" t="s">
        <v>7377</v>
      </c>
      <c r="H696" s="436" t="s">
        <v>7378</v>
      </c>
      <c r="I696" s="272" t="s">
        <v>7379</v>
      </c>
      <c r="J696" s="363" t="s">
        <v>7380</v>
      </c>
      <c r="K696" s="443" t="s">
        <v>7381</v>
      </c>
      <c r="L696" s="282">
        <v>0.004247685185185185</v>
      </c>
      <c r="M696" s="430" t="s">
        <v>7382</v>
      </c>
      <c r="N696" s="338" t="s">
        <v>2416</v>
      </c>
      <c r="O696" s="151" t="s">
        <v>77</v>
      </c>
      <c r="P696" s="151" t="s">
        <v>78</v>
      </c>
      <c r="Q696" s="151" t="s">
        <v>79</v>
      </c>
      <c r="R696" s="151"/>
      <c r="S696" s="151" t="s">
        <v>79</v>
      </c>
      <c r="T696" s="151"/>
      <c r="U696" s="151"/>
    </row>
    <row r="697">
      <c r="A697" s="278">
        <v>696.0</v>
      </c>
      <c r="B697" s="438" t="s">
        <v>6949</v>
      </c>
      <c r="C697" s="459" t="s">
        <v>7332</v>
      </c>
      <c r="D697" s="421" t="s">
        <v>7383</v>
      </c>
      <c r="E697" s="335" t="s">
        <v>7334</v>
      </c>
      <c r="F697" s="335" t="s">
        <v>6953</v>
      </c>
      <c r="G697" s="340" t="s">
        <v>7384</v>
      </c>
      <c r="H697" s="436" t="s">
        <v>7385</v>
      </c>
      <c r="I697" s="272" t="s">
        <v>7386</v>
      </c>
      <c r="J697" s="363" t="s">
        <v>7387</v>
      </c>
      <c r="K697" s="443" t="s">
        <v>7388</v>
      </c>
      <c r="L697" s="282">
        <v>0.003449074074074074</v>
      </c>
      <c r="M697" s="430" t="s">
        <v>7389</v>
      </c>
      <c r="N697" s="338" t="s">
        <v>2416</v>
      </c>
      <c r="O697" s="151" t="s">
        <v>77</v>
      </c>
      <c r="P697" s="151" t="s">
        <v>78</v>
      </c>
      <c r="Q697" s="151" t="s">
        <v>79</v>
      </c>
      <c r="R697" s="151"/>
      <c r="S697" s="151" t="s">
        <v>79</v>
      </c>
      <c r="T697" s="151"/>
      <c r="U697" s="151"/>
    </row>
    <row r="698">
      <c r="A698" s="278">
        <v>697.0</v>
      </c>
      <c r="B698" s="438" t="s">
        <v>6949</v>
      </c>
      <c r="C698" s="459" t="s">
        <v>7332</v>
      </c>
      <c r="D698" s="421" t="s">
        <v>7390</v>
      </c>
      <c r="E698" s="335" t="s">
        <v>7334</v>
      </c>
      <c r="F698" s="335" t="s">
        <v>6953</v>
      </c>
      <c r="G698" s="340" t="s">
        <v>7391</v>
      </c>
      <c r="H698" s="436" t="s">
        <v>7392</v>
      </c>
      <c r="I698" s="272" t="s">
        <v>7393</v>
      </c>
      <c r="J698" s="363" t="s">
        <v>7394</v>
      </c>
      <c r="K698" s="443" t="s">
        <v>7395</v>
      </c>
      <c r="L698" s="282">
        <v>0.0033796296296296296</v>
      </c>
      <c r="M698" s="430" t="s">
        <v>7396</v>
      </c>
      <c r="N698" s="338" t="s">
        <v>2416</v>
      </c>
      <c r="O698" s="151" t="s">
        <v>77</v>
      </c>
      <c r="P698" s="151" t="s">
        <v>78</v>
      </c>
      <c r="Q698" s="151" t="s">
        <v>79</v>
      </c>
      <c r="R698" s="151"/>
      <c r="S698" s="151" t="s">
        <v>79</v>
      </c>
      <c r="T698" s="151"/>
      <c r="U698" s="151"/>
    </row>
    <row r="699">
      <c r="A699" s="278">
        <v>698.0</v>
      </c>
      <c r="B699" s="438" t="s">
        <v>6949</v>
      </c>
      <c r="C699" s="459" t="s">
        <v>7332</v>
      </c>
      <c r="D699" s="421" t="s">
        <v>7397</v>
      </c>
      <c r="E699" s="335" t="s">
        <v>7334</v>
      </c>
      <c r="F699" s="335" t="s">
        <v>6953</v>
      </c>
      <c r="G699" s="340" t="s">
        <v>7398</v>
      </c>
      <c r="H699" s="436" t="s">
        <v>7399</v>
      </c>
      <c r="I699" s="272" t="s">
        <v>7400</v>
      </c>
      <c r="J699" s="363" t="s">
        <v>7401</v>
      </c>
      <c r="K699" s="443" t="s">
        <v>7402</v>
      </c>
      <c r="L699" s="282">
        <v>0.0036689814814814814</v>
      </c>
      <c r="M699" s="430" t="s">
        <v>7403</v>
      </c>
      <c r="N699" s="338" t="s">
        <v>2416</v>
      </c>
      <c r="O699" s="151" t="s">
        <v>77</v>
      </c>
      <c r="P699" s="151" t="s">
        <v>78</v>
      </c>
      <c r="Q699" s="151" t="s">
        <v>79</v>
      </c>
      <c r="R699" s="151"/>
      <c r="S699" s="151" t="s">
        <v>79</v>
      </c>
      <c r="T699" s="151"/>
      <c r="U699" s="151"/>
    </row>
    <row r="700">
      <c r="A700" s="278">
        <v>699.0</v>
      </c>
      <c r="B700" s="438" t="s">
        <v>6949</v>
      </c>
      <c r="C700" s="459" t="s">
        <v>7332</v>
      </c>
      <c r="D700" s="421" t="s">
        <v>7404</v>
      </c>
      <c r="E700" s="335" t="s">
        <v>7334</v>
      </c>
      <c r="F700" s="335" t="s">
        <v>6953</v>
      </c>
      <c r="G700" s="340" t="s">
        <v>7405</v>
      </c>
      <c r="H700" s="436" t="s">
        <v>7406</v>
      </c>
      <c r="I700" s="272" t="s">
        <v>7407</v>
      </c>
      <c r="J700" s="363" t="s">
        <v>7408</v>
      </c>
      <c r="K700" s="443" t="s">
        <v>7409</v>
      </c>
      <c r="L700" s="282">
        <v>0.003425925925925926</v>
      </c>
      <c r="M700" s="430" t="s">
        <v>7410</v>
      </c>
      <c r="N700" s="338" t="s">
        <v>2416</v>
      </c>
      <c r="O700" s="151" t="s">
        <v>77</v>
      </c>
      <c r="P700" s="154" t="s">
        <v>78</v>
      </c>
      <c r="Q700" s="151" t="s">
        <v>79</v>
      </c>
      <c r="R700" s="154"/>
      <c r="S700" s="151" t="s">
        <v>79</v>
      </c>
      <c r="T700" s="154"/>
      <c r="U700" s="154"/>
    </row>
    <row r="701">
      <c r="A701" s="278">
        <v>700.0</v>
      </c>
      <c r="B701" s="438" t="s">
        <v>6949</v>
      </c>
      <c r="C701" s="459" t="s">
        <v>7332</v>
      </c>
      <c r="D701" s="421" t="s">
        <v>7411</v>
      </c>
      <c r="E701" s="335" t="s">
        <v>7334</v>
      </c>
      <c r="F701" s="335" t="s">
        <v>6953</v>
      </c>
      <c r="G701" s="340" t="s">
        <v>7412</v>
      </c>
      <c r="H701" s="436" t="s">
        <v>7413</v>
      </c>
      <c r="I701" s="272" t="s">
        <v>7414</v>
      </c>
      <c r="J701" s="363" t="s">
        <v>7415</v>
      </c>
      <c r="K701" s="443" t="s">
        <v>7416</v>
      </c>
      <c r="L701" s="282">
        <v>0.003703703703703704</v>
      </c>
      <c r="M701" s="430" t="s">
        <v>7417</v>
      </c>
      <c r="N701" s="338" t="s">
        <v>2416</v>
      </c>
      <c r="O701" s="151" t="s">
        <v>77</v>
      </c>
      <c r="P701" s="151" t="s">
        <v>78</v>
      </c>
      <c r="Q701" s="151" t="s">
        <v>79</v>
      </c>
      <c r="R701" s="151"/>
      <c r="S701" s="151" t="s">
        <v>79</v>
      </c>
      <c r="T701" s="151"/>
      <c r="U701" s="151" t="s">
        <v>7418</v>
      </c>
    </row>
    <row r="702">
      <c r="A702" s="278">
        <v>701.0</v>
      </c>
      <c r="B702" s="438" t="s">
        <v>6949</v>
      </c>
      <c r="C702" s="459" t="s">
        <v>7332</v>
      </c>
      <c r="D702" s="421" t="s">
        <v>7419</v>
      </c>
      <c r="E702" s="335" t="s">
        <v>7334</v>
      </c>
      <c r="F702" s="335" t="s">
        <v>6953</v>
      </c>
      <c r="G702" s="340" t="s">
        <v>7420</v>
      </c>
      <c r="H702" s="436" t="s">
        <v>7421</v>
      </c>
      <c r="I702" s="272" t="s">
        <v>7422</v>
      </c>
      <c r="J702" s="363" t="s">
        <v>7423</v>
      </c>
      <c r="K702" s="443" t="s">
        <v>7424</v>
      </c>
      <c r="L702" s="282">
        <v>0.003472222222222222</v>
      </c>
      <c r="M702" s="430" t="s">
        <v>7425</v>
      </c>
      <c r="N702" s="338" t="s">
        <v>2416</v>
      </c>
      <c r="O702" s="151" t="s">
        <v>77</v>
      </c>
      <c r="P702" s="151" t="s">
        <v>78</v>
      </c>
      <c r="Q702" s="151" t="s">
        <v>79</v>
      </c>
      <c r="R702" s="151"/>
      <c r="S702" s="151" t="s">
        <v>79</v>
      </c>
      <c r="T702" s="151"/>
      <c r="U702" s="151"/>
    </row>
    <row r="703">
      <c r="A703" s="278">
        <v>702.0</v>
      </c>
      <c r="B703" s="438" t="s">
        <v>6949</v>
      </c>
      <c r="C703" s="459" t="s">
        <v>7332</v>
      </c>
      <c r="D703" s="421" t="s">
        <v>7426</v>
      </c>
      <c r="E703" s="335" t="s">
        <v>7334</v>
      </c>
      <c r="F703" s="335" t="s">
        <v>6953</v>
      </c>
      <c r="G703" s="340" t="s">
        <v>7427</v>
      </c>
      <c r="H703" s="436" t="s">
        <v>7428</v>
      </c>
      <c r="I703" s="272" t="s">
        <v>7429</v>
      </c>
      <c r="J703" s="363" t="s">
        <v>7430</v>
      </c>
      <c r="K703" s="443" t="s">
        <v>7431</v>
      </c>
      <c r="L703" s="282">
        <v>0.0018402777777777777</v>
      </c>
      <c r="M703" s="430" t="s">
        <v>7432</v>
      </c>
      <c r="N703" s="338" t="s">
        <v>2416</v>
      </c>
      <c r="O703" s="151" t="s">
        <v>77</v>
      </c>
      <c r="P703" s="151" t="s">
        <v>78</v>
      </c>
      <c r="Q703" s="151" t="s">
        <v>79</v>
      </c>
      <c r="R703" s="151"/>
      <c r="S703" s="151" t="s">
        <v>79</v>
      </c>
      <c r="T703" s="151"/>
      <c r="U703" s="151"/>
    </row>
    <row r="704">
      <c r="A704" s="278">
        <v>703.0</v>
      </c>
      <c r="B704" s="438" t="s">
        <v>6949</v>
      </c>
      <c r="C704" s="459" t="s">
        <v>7332</v>
      </c>
      <c r="D704" s="421" t="s">
        <v>7433</v>
      </c>
      <c r="E704" s="335" t="s">
        <v>7334</v>
      </c>
      <c r="F704" s="335" t="s">
        <v>6953</v>
      </c>
      <c r="G704" s="340" t="s">
        <v>7434</v>
      </c>
      <c r="H704" s="436" t="s">
        <v>7435</v>
      </c>
      <c r="I704" s="272" t="s">
        <v>7436</v>
      </c>
      <c r="J704" s="363" t="s">
        <v>7437</v>
      </c>
      <c r="K704" s="443" t="s">
        <v>7438</v>
      </c>
      <c r="L704" s="282">
        <v>0.002002314814814815</v>
      </c>
      <c r="M704" s="430" t="s">
        <v>7439</v>
      </c>
      <c r="N704" s="338" t="s">
        <v>2416</v>
      </c>
      <c r="O704" s="151" t="s">
        <v>77</v>
      </c>
      <c r="P704" s="151" t="s">
        <v>78</v>
      </c>
      <c r="Q704" s="151" t="s">
        <v>79</v>
      </c>
      <c r="R704" s="151"/>
      <c r="S704" s="151" t="s">
        <v>79</v>
      </c>
      <c r="T704" s="151"/>
      <c r="U704" s="151"/>
    </row>
    <row r="705">
      <c r="A705" s="278">
        <v>704.0</v>
      </c>
      <c r="B705" s="438" t="s">
        <v>6949</v>
      </c>
      <c r="C705" s="459" t="s">
        <v>7332</v>
      </c>
      <c r="D705" s="421" t="s">
        <v>7440</v>
      </c>
      <c r="E705" s="335" t="s">
        <v>7334</v>
      </c>
      <c r="F705" s="335" t="s">
        <v>6953</v>
      </c>
      <c r="G705" s="340" t="s">
        <v>7441</v>
      </c>
      <c r="H705" s="436" t="s">
        <v>7442</v>
      </c>
      <c r="I705" s="272" t="s">
        <v>7443</v>
      </c>
      <c r="J705" s="363" t="s">
        <v>7444</v>
      </c>
      <c r="K705" s="443" t="s">
        <v>7445</v>
      </c>
      <c r="L705" s="282">
        <v>0.004074074074074074</v>
      </c>
      <c r="M705" s="430" t="s">
        <v>7446</v>
      </c>
      <c r="N705" s="338" t="s">
        <v>2416</v>
      </c>
      <c r="O705" s="151" t="s">
        <v>77</v>
      </c>
      <c r="P705" s="151" t="s">
        <v>78</v>
      </c>
      <c r="Q705" s="151" t="s">
        <v>79</v>
      </c>
      <c r="R705" s="151"/>
      <c r="S705" s="151" t="s">
        <v>79</v>
      </c>
      <c r="T705" s="151"/>
      <c r="U705" s="151"/>
    </row>
    <row r="706">
      <c r="A706" s="278">
        <v>705.0</v>
      </c>
      <c r="B706" s="438" t="s">
        <v>6949</v>
      </c>
      <c r="C706" s="459" t="s">
        <v>7332</v>
      </c>
      <c r="D706" s="421" t="s">
        <v>7447</v>
      </c>
      <c r="E706" s="335" t="s">
        <v>7334</v>
      </c>
      <c r="F706" s="335" t="s">
        <v>6953</v>
      </c>
      <c r="G706" s="279" t="s">
        <v>7448</v>
      </c>
      <c r="H706" s="436" t="s">
        <v>7449</v>
      </c>
      <c r="I706" s="272" t="s">
        <v>7450</v>
      </c>
      <c r="J706" s="363" t="s">
        <v>7451</v>
      </c>
      <c r="K706" s="443" t="s">
        <v>7452</v>
      </c>
      <c r="L706" s="282">
        <v>0.00587962962962963</v>
      </c>
      <c r="M706" s="430" t="s">
        <v>7453</v>
      </c>
      <c r="N706" s="338" t="s">
        <v>2416</v>
      </c>
      <c r="O706" s="151" t="s">
        <v>77</v>
      </c>
      <c r="P706" s="151" t="s">
        <v>78</v>
      </c>
      <c r="Q706" s="151" t="s">
        <v>79</v>
      </c>
      <c r="R706" s="151"/>
      <c r="S706" s="151" t="s">
        <v>79</v>
      </c>
      <c r="T706" s="151"/>
      <c r="U706" s="151" t="s">
        <v>7454</v>
      </c>
    </row>
    <row r="707">
      <c r="A707" s="278">
        <v>706.0</v>
      </c>
      <c r="B707" s="438" t="s">
        <v>6949</v>
      </c>
      <c r="C707" s="459" t="s">
        <v>7332</v>
      </c>
      <c r="D707" s="421" t="s">
        <v>7455</v>
      </c>
      <c r="E707" s="335" t="s">
        <v>7334</v>
      </c>
      <c r="F707" s="335" t="s">
        <v>6953</v>
      </c>
      <c r="G707" s="340" t="s">
        <v>7456</v>
      </c>
      <c r="H707" s="436" t="s">
        <v>7457</v>
      </c>
      <c r="I707" s="272" t="s">
        <v>7458</v>
      </c>
      <c r="J707" s="363" t="s">
        <v>7459</v>
      </c>
      <c r="K707" s="443" t="s">
        <v>7460</v>
      </c>
      <c r="L707" s="282">
        <v>0.007210648148148148</v>
      </c>
      <c r="M707" s="430" t="s">
        <v>7461</v>
      </c>
      <c r="N707" s="338" t="s">
        <v>2416</v>
      </c>
      <c r="O707" s="151" t="s">
        <v>77</v>
      </c>
      <c r="P707" s="151" t="s">
        <v>78</v>
      </c>
      <c r="Q707" s="151" t="s">
        <v>79</v>
      </c>
      <c r="R707" s="151"/>
      <c r="S707" s="151" t="s">
        <v>79</v>
      </c>
      <c r="T707" s="151"/>
      <c r="U707" s="151"/>
    </row>
    <row r="708">
      <c r="A708" s="278">
        <v>707.0</v>
      </c>
      <c r="B708" s="438" t="s">
        <v>6949</v>
      </c>
      <c r="C708" s="459" t="s">
        <v>7332</v>
      </c>
      <c r="D708" s="421" t="s">
        <v>7462</v>
      </c>
      <c r="E708" s="335" t="s">
        <v>7334</v>
      </c>
      <c r="F708" s="335" t="s">
        <v>6953</v>
      </c>
      <c r="G708" s="340" t="s">
        <v>7463</v>
      </c>
      <c r="H708" s="436" t="s">
        <v>7464</v>
      </c>
      <c r="I708" s="272" t="s">
        <v>7465</v>
      </c>
      <c r="J708" s="363" t="s">
        <v>7466</v>
      </c>
      <c r="K708" s="443" t="s">
        <v>7467</v>
      </c>
      <c r="L708" s="282">
        <v>0.002013888888888889</v>
      </c>
      <c r="M708" s="430" t="s">
        <v>7468</v>
      </c>
      <c r="N708" s="338" t="s">
        <v>2416</v>
      </c>
      <c r="O708" s="151" t="s">
        <v>77</v>
      </c>
      <c r="P708" s="151" t="s">
        <v>78</v>
      </c>
      <c r="Q708" s="151" t="s">
        <v>79</v>
      </c>
      <c r="R708" s="151"/>
      <c r="S708" s="151" t="s">
        <v>79</v>
      </c>
      <c r="T708" s="151"/>
      <c r="U708" s="151"/>
    </row>
    <row r="709">
      <c r="A709" s="287">
        <v>708.0</v>
      </c>
      <c r="B709" s="440" t="s">
        <v>6949</v>
      </c>
      <c r="C709" s="465" t="s">
        <v>7332</v>
      </c>
      <c r="D709" s="424" t="s">
        <v>7469</v>
      </c>
      <c r="E709" s="368" t="s">
        <v>7334</v>
      </c>
      <c r="F709" s="368" t="s">
        <v>6953</v>
      </c>
      <c r="G709" s="346" t="s">
        <v>7470</v>
      </c>
      <c r="H709" s="452" t="s">
        <v>7471</v>
      </c>
      <c r="I709" s="272" t="s">
        <v>7472</v>
      </c>
      <c r="J709" s="364" t="s">
        <v>7473</v>
      </c>
      <c r="K709" s="457" t="s">
        <v>7474</v>
      </c>
      <c r="L709" s="291">
        <v>0.0070023148148148145</v>
      </c>
      <c r="M709" s="435" t="s">
        <v>7475</v>
      </c>
      <c r="N709" s="350" t="s">
        <v>2416</v>
      </c>
      <c r="O709" s="151" t="s">
        <v>77</v>
      </c>
      <c r="P709" s="151" t="s">
        <v>78</v>
      </c>
      <c r="Q709" s="151" t="s">
        <v>79</v>
      </c>
      <c r="R709" s="151"/>
      <c r="S709" s="151" t="s">
        <v>79</v>
      </c>
      <c r="T709" s="151"/>
      <c r="U709" s="151"/>
    </row>
    <row r="710">
      <c r="A710" s="269">
        <v>709.0</v>
      </c>
      <c r="B710" s="436" t="s">
        <v>6949</v>
      </c>
      <c r="C710" s="436" t="s">
        <v>7476</v>
      </c>
      <c r="D710" s="419" t="s">
        <v>7477</v>
      </c>
      <c r="E710" s="335" t="s">
        <v>7478</v>
      </c>
      <c r="F710" s="335" t="s">
        <v>6953</v>
      </c>
      <c r="G710" s="335" t="s">
        <v>7479</v>
      </c>
      <c r="H710" s="438" t="s">
        <v>7480</v>
      </c>
      <c r="I710" s="272" t="s">
        <v>7481</v>
      </c>
      <c r="J710" s="269" t="s">
        <v>7482</v>
      </c>
      <c r="K710" s="439" t="s">
        <v>7483</v>
      </c>
      <c r="L710" s="275">
        <v>0.005775462962962963</v>
      </c>
      <c r="M710" s="428" t="s">
        <v>7484</v>
      </c>
      <c r="N710" s="338" t="s">
        <v>2416</v>
      </c>
      <c r="O710" s="151" t="s">
        <v>77</v>
      </c>
      <c r="P710" s="151" t="s">
        <v>78</v>
      </c>
      <c r="Q710" s="151" t="s">
        <v>79</v>
      </c>
      <c r="R710" s="151"/>
      <c r="S710" s="151" t="s">
        <v>79</v>
      </c>
      <c r="T710" s="151"/>
      <c r="U710" s="151"/>
    </row>
    <row r="711">
      <c r="A711" s="278">
        <v>710.0</v>
      </c>
      <c r="B711" s="438" t="s">
        <v>6949</v>
      </c>
      <c r="C711" s="438" t="s">
        <v>7476</v>
      </c>
      <c r="D711" s="421" t="s">
        <v>7485</v>
      </c>
      <c r="E711" s="335" t="s">
        <v>7478</v>
      </c>
      <c r="F711" s="335" t="s">
        <v>6953</v>
      </c>
      <c r="G711" s="340" t="s">
        <v>7486</v>
      </c>
      <c r="H711" s="436" t="s">
        <v>7487</v>
      </c>
      <c r="I711" s="272" t="s">
        <v>7488</v>
      </c>
      <c r="J711" s="278" t="s">
        <v>7489</v>
      </c>
      <c r="K711" s="443" t="s">
        <v>7490</v>
      </c>
      <c r="L711" s="282">
        <v>0.005474537037037037</v>
      </c>
      <c r="M711" s="430" t="s">
        <v>7491</v>
      </c>
      <c r="N711" s="338" t="s">
        <v>2416</v>
      </c>
      <c r="O711" s="151" t="s">
        <v>77</v>
      </c>
      <c r="P711" s="151" t="s">
        <v>78</v>
      </c>
      <c r="Q711" s="151" t="s">
        <v>79</v>
      </c>
      <c r="R711" s="151"/>
      <c r="S711" s="151" t="s">
        <v>79</v>
      </c>
      <c r="T711" s="151"/>
      <c r="U711" s="151"/>
    </row>
    <row r="712">
      <c r="A712" s="278">
        <v>711.0</v>
      </c>
      <c r="B712" s="438" t="s">
        <v>6949</v>
      </c>
      <c r="C712" s="438" t="s">
        <v>7476</v>
      </c>
      <c r="D712" s="421" t="s">
        <v>7492</v>
      </c>
      <c r="E712" s="335" t="s">
        <v>7478</v>
      </c>
      <c r="F712" s="335" t="s">
        <v>6953</v>
      </c>
      <c r="G712" s="340" t="s">
        <v>7493</v>
      </c>
      <c r="H712" s="436" t="s">
        <v>7494</v>
      </c>
      <c r="I712" s="272" t="s">
        <v>7495</v>
      </c>
      <c r="J712" s="278" t="s">
        <v>7496</v>
      </c>
      <c r="K712" s="443" t="s">
        <v>7497</v>
      </c>
      <c r="L712" s="282">
        <v>0.0038078703703703703</v>
      </c>
      <c r="M712" s="430" t="s">
        <v>7498</v>
      </c>
      <c r="N712" s="338" t="s">
        <v>2416</v>
      </c>
      <c r="O712" s="151" t="s">
        <v>77</v>
      </c>
      <c r="P712" s="151" t="s">
        <v>78</v>
      </c>
      <c r="Q712" s="151" t="s">
        <v>79</v>
      </c>
      <c r="R712" s="151"/>
      <c r="S712" s="151" t="s">
        <v>79</v>
      </c>
      <c r="T712" s="151"/>
      <c r="U712" s="151"/>
    </row>
    <row r="713">
      <c r="A713" s="278">
        <v>712.0</v>
      </c>
      <c r="B713" s="438" t="s">
        <v>6949</v>
      </c>
      <c r="C713" s="438" t="s">
        <v>7476</v>
      </c>
      <c r="D713" s="421" t="s">
        <v>7499</v>
      </c>
      <c r="E713" s="335" t="s">
        <v>7478</v>
      </c>
      <c r="F713" s="335" t="s">
        <v>6953</v>
      </c>
      <c r="G713" s="340" t="s">
        <v>7500</v>
      </c>
      <c r="H713" s="436" t="s">
        <v>7501</v>
      </c>
      <c r="I713" s="272" t="s">
        <v>7502</v>
      </c>
      <c r="J713" s="278" t="s">
        <v>7503</v>
      </c>
      <c r="K713" s="443" t="s">
        <v>7504</v>
      </c>
      <c r="L713" s="282">
        <v>0.006423611111111111</v>
      </c>
      <c r="M713" s="430" t="s">
        <v>7505</v>
      </c>
      <c r="N713" s="338" t="s">
        <v>2416</v>
      </c>
      <c r="O713" s="151" t="s">
        <v>77</v>
      </c>
      <c r="P713" s="154" t="s">
        <v>78</v>
      </c>
      <c r="Q713" s="151" t="s">
        <v>79</v>
      </c>
      <c r="R713" s="154"/>
      <c r="S713" s="151" t="s">
        <v>79</v>
      </c>
      <c r="T713" s="154"/>
      <c r="U713" s="154"/>
    </row>
    <row r="714">
      <c r="A714" s="278">
        <v>713.0</v>
      </c>
      <c r="B714" s="438" t="s">
        <v>6949</v>
      </c>
      <c r="C714" s="438" t="s">
        <v>7476</v>
      </c>
      <c r="D714" s="421" t="s">
        <v>7506</v>
      </c>
      <c r="E714" s="335" t="s">
        <v>7478</v>
      </c>
      <c r="F714" s="335" t="s">
        <v>6953</v>
      </c>
      <c r="G714" s="340" t="s">
        <v>7507</v>
      </c>
      <c r="H714" s="436" t="s">
        <v>7508</v>
      </c>
      <c r="I714" s="272" t="s">
        <v>7509</v>
      </c>
      <c r="J714" s="278" t="s">
        <v>7510</v>
      </c>
      <c r="K714" s="443" t="s">
        <v>7511</v>
      </c>
      <c r="L714" s="282">
        <v>0.007997685185185186</v>
      </c>
      <c r="M714" s="430" t="s">
        <v>7512</v>
      </c>
      <c r="N714" s="338" t="s">
        <v>2416</v>
      </c>
      <c r="O714" s="151" t="s">
        <v>77</v>
      </c>
      <c r="P714" s="154" t="s">
        <v>78</v>
      </c>
      <c r="Q714" s="151" t="s">
        <v>79</v>
      </c>
      <c r="R714" s="154"/>
      <c r="S714" s="151" t="s">
        <v>79</v>
      </c>
      <c r="T714" s="154"/>
      <c r="U714" s="154"/>
    </row>
    <row r="715">
      <c r="A715" s="278">
        <v>714.0</v>
      </c>
      <c r="B715" s="438" t="s">
        <v>6949</v>
      </c>
      <c r="C715" s="438" t="s">
        <v>7476</v>
      </c>
      <c r="D715" s="421" t="s">
        <v>7513</v>
      </c>
      <c r="E715" s="335" t="s">
        <v>7478</v>
      </c>
      <c r="F715" s="335" t="s">
        <v>6953</v>
      </c>
      <c r="G715" s="340" t="s">
        <v>7514</v>
      </c>
      <c r="H715" s="436" t="s">
        <v>7515</v>
      </c>
      <c r="I715" s="272" t="s">
        <v>7516</v>
      </c>
      <c r="J715" s="278" t="s">
        <v>7517</v>
      </c>
      <c r="K715" s="443" t="s">
        <v>7518</v>
      </c>
      <c r="L715" s="282">
        <v>0.009525462962962963</v>
      </c>
      <c r="M715" s="430" t="s">
        <v>7519</v>
      </c>
      <c r="N715" s="338" t="s">
        <v>2416</v>
      </c>
      <c r="O715" s="151" t="s">
        <v>77</v>
      </c>
      <c r="P715" s="151" t="s">
        <v>78</v>
      </c>
      <c r="Q715" s="151" t="s">
        <v>79</v>
      </c>
      <c r="R715" s="151"/>
      <c r="S715" s="151" t="s">
        <v>79</v>
      </c>
      <c r="T715" s="151"/>
      <c r="U715" s="151"/>
    </row>
    <row r="716">
      <c r="A716" s="278">
        <v>715.0</v>
      </c>
      <c r="B716" s="438" t="s">
        <v>6949</v>
      </c>
      <c r="C716" s="438" t="s">
        <v>7476</v>
      </c>
      <c r="D716" s="421" t="s">
        <v>7520</v>
      </c>
      <c r="E716" s="335" t="s">
        <v>7478</v>
      </c>
      <c r="F716" s="335" t="s">
        <v>6953</v>
      </c>
      <c r="G716" s="340" t="s">
        <v>7521</v>
      </c>
      <c r="H716" s="436" t="s">
        <v>7522</v>
      </c>
      <c r="I716" s="272" t="s">
        <v>7523</v>
      </c>
      <c r="J716" s="278" t="s">
        <v>7524</v>
      </c>
      <c r="K716" s="443" t="s">
        <v>7525</v>
      </c>
      <c r="L716" s="282">
        <v>0.0076851851851851855</v>
      </c>
      <c r="M716" s="430" t="s">
        <v>7526</v>
      </c>
      <c r="N716" s="338" t="s">
        <v>2416</v>
      </c>
      <c r="O716" s="151" t="s">
        <v>77</v>
      </c>
      <c r="P716" s="151" t="s">
        <v>78</v>
      </c>
      <c r="Q716" s="151" t="s">
        <v>79</v>
      </c>
      <c r="R716" s="151"/>
      <c r="S716" s="151" t="s">
        <v>79</v>
      </c>
      <c r="T716" s="151"/>
      <c r="U716" s="151"/>
    </row>
    <row r="717">
      <c r="A717" s="278">
        <v>716.0</v>
      </c>
      <c r="B717" s="438" t="s">
        <v>6949</v>
      </c>
      <c r="C717" s="438" t="s">
        <v>7476</v>
      </c>
      <c r="D717" s="421" t="s">
        <v>7527</v>
      </c>
      <c r="E717" s="335" t="s">
        <v>7478</v>
      </c>
      <c r="F717" s="335" t="s">
        <v>6953</v>
      </c>
      <c r="G717" s="340" t="s">
        <v>7528</v>
      </c>
      <c r="H717" s="436" t="s">
        <v>7529</v>
      </c>
      <c r="I717" s="272" t="s">
        <v>7530</v>
      </c>
      <c r="J717" s="278" t="s">
        <v>7531</v>
      </c>
      <c r="K717" s="443" t="s">
        <v>7532</v>
      </c>
      <c r="L717" s="282">
        <v>0.003159722222222222</v>
      </c>
      <c r="M717" s="430" t="s">
        <v>7533</v>
      </c>
      <c r="N717" s="338" t="s">
        <v>2416</v>
      </c>
      <c r="O717" s="151" t="s">
        <v>77</v>
      </c>
      <c r="P717" s="154" t="s">
        <v>78</v>
      </c>
      <c r="Q717" s="151" t="s">
        <v>79</v>
      </c>
      <c r="R717" s="154"/>
      <c r="S717" s="151" t="s">
        <v>79</v>
      </c>
      <c r="T717" s="154"/>
      <c r="U717" s="154"/>
    </row>
    <row r="718">
      <c r="A718" s="278">
        <v>717.0</v>
      </c>
      <c r="B718" s="438" t="s">
        <v>6949</v>
      </c>
      <c r="C718" s="438" t="s">
        <v>7476</v>
      </c>
      <c r="D718" s="421" t="s">
        <v>7534</v>
      </c>
      <c r="E718" s="335" t="s">
        <v>7478</v>
      </c>
      <c r="F718" s="335" t="s">
        <v>6953</v>
      </c>
      <c r="G718" s="340" t="s">
        <v>7535</v>
      </c>
      <c r="H718" s="436" t="s">
        <v>7536</v>
      </c>
      <c r="I718" s="272" t="s">
        <v>7537</v>
      </c>
      <c r="J718" s="278" t="s">
        <v>7538</v>
      </c>
      <c r="K718" s="443" t="s">
        <v>7539</v>
      </c>
      <c r="L718" s="282">
        <v>0.008043981481481482</v>
      </c>
      <c r="M718" s="430" t="s">
        <v>7540</v>
      </c>
      <c r="N718" s="338" t="s">
        <v>2416</v>
      </c>
      <c r="O718" s="151" t="s">
        <v>77</v>
      </c>
      <c r="P718" s="151" t="s">
        <v>78</v>
      </c>
      <c r="Q718" s="151" t="s">
        <v>79</v>
      </c>
      <c r="R718" s="151"/>
      <c r="S718" s="151" t="s">
        <v>79</v>
      </c>
      <c r="T718" s="151"/>
      <c r="U718" s="151"/>
    </row>
    <row r="719">
      <c r="A719" s="278">
        <v>718.0</v>
      </c>
      <c r="B719" s="438" t="s">
        <v>6949</v>
      </c>
      <c r="C719" s="438" t="s">
        <v>7476</v>
      </c>
      <c r="D719" s="421" t="s">
        <v>7541</v>
      </c>
      <c r="E719" s="335" t="s">
        <v>7478</v>
      </c>
      <c r="F719" s="335" t="s">
        <v>6953</v>
      </c>
      <c r="G719" s="340" t="s">
        <v>7542</v>
      </c>
      <c r="H719" s="436" t="s">
        <v>7543</v>
      </c>
      <c r="I719" s="272" t="s">
        <v>7544</v>
      </c>
      <c r="J719" s="278" t="s">
        <v>7545</v>
      </c>
      <c r="K719" s="443" t="s">
        <v>7546</v>
      </c>
      <c r="L719" s="282">
        <v>0.00369212962962963</v>
      </c>
      <c r="M719" s="430" t="s">
        <v>7547</v>
      </c>
      <c r="N719" s="338" t="s">
        <v>2416</v>
      </c>
      <c r="O719" s="151" t="s">
        <v>77</v>
      </c>
      <c r="P719" s="151" t="s">
        <v>78</v>
      </c>
      <c r="Q719" s="151" t="s">
        <v>79</v>
      </c>
      <c r="R719" s="151"/>
      <c r="S719" s="151" t="s">
        <v>79</v>
      </c>
      <c r="T719" s="151"/>
      <c r="U719" s="151"/>
    </row>
    <row r="720">
      <c r="A720" s="278">
        <v>719.0</v>
      </c>
      <c r="B720" s="438" t="s">
        <v>6949</v>
      </c>
      <c r="C720" s="438" t="s">
        <v>7476</v>
      </c>
      <c r="D720" s="421" t="s">
        <v>7548</v>
      </c>
      <c r="E720" s="335" t="s">
        <v>7478</v>
      </c>
      <c r="F720" s="335" t="s">
        <v>6953</v>
      </c>
      <c r="G720" s="340" t="s">
        <v>7549</v>
      </c>
      <c r="H720" s="436" t="s">
        <v>7550</v>
      </c>
      <c r="I720" s="272" t="s">
        <v>7551</v>
      </c>
      <c r="J720" s="278" t="s">
        <v>7552</v>
      </c>
      <c r="K720" s="443" t="s">
        <v>7553</v>
      </c>
      <c r="L720" s="282">
        <v>0.005601851851851852</v>
      </c>
      <c r="M720" s="430" t="s">
        <v>7554</v>
      </c>
      <c r="N720" s="338" t="s">
        <v>2416</v>
      </c>
      <c r="O720" s="151" t="s">
        <v>77</v>
      </c>
      <c r="P720" s="151" t="s">
        <v>78</v>
      </c>
      <c r="Q720" s="151" t="s">
        <v>79</v>
      </c>
      <c r="R720" s="151"/>
      <c r="S720" s="151" t="s">
        <v>79</v>
      </c>
      <c r="T720" s="151"/>
      <c r="U720" s="151"/>
    </row>
    <row r="721">
      <c r="A721" s="278">
        <v>720.0</v>
      </c>
      <c r="B721" s="438" t="s">
        <v>6949</v>
      </c>
      <c r="C721" s="438" t="s">
        <v>7476</v>
      </c>
      <c r="D721" s="421" t="s">
        <v>7555</v>
      </c>
      <c r="E721" s="335" t="s">
        <v>7478</v>
      </c>
      <c r="F721" s="335" t="s">
        <v>6953</v>
      </c>
      <c r="G721" s="340" t="s">
        <v>7556</v>
      </c>
      <c r="H721" s="436" t="s">
        <v>7557</v>
      </c>
      <c r="I721" s="272" t="s">
        <v>7558</v>
      </c>
      <c r="J721" s="278" t="s">
        <v>7559</v>
      </c>
      <c r="K721" s="443" t="s">
        <v>7560</v>
      </c>
      <c r="L721" s="282">
        <v>0.004768518518518518</v>
      </c>
      <c r="M721" s="430" t="s">
        <v>7561</v>
      </c>
      <c r="N721" s="338" t="s">
        <v>2416</v>
      </c>
      <c r="O721" s="151" t="s">
        <v>77</v>
      </c>
      <c r="P721" s="154" t="s">
        <v>78</v>
      </c>
      <c r="Q721" s="151" t="s">
        <v>79</v>
      </c>
      <c r="R721" s="154"/>
      <c r="S721" s="151" t="s">
        <v>79</v>
      </c>
      <c r="T721" s="154"/>
      <c r="U721" s="154"/>
    </row>
    <row r="722">
      <c r="A722" s="287">
        <v>721.0</v>
      </c>
      <c r="B722" s="440" t="s">
        <v>6949</v>
      </c>
      <c r="C722" s="440" t="s">
        <v>7476</v>
      </c>
      <c r="D722" s="424" t="s">
        <v>7562</v>
      </c>
      <c r="E722" s="368" t="s">
        <v>7478</v>
      </c>
      <c r="F722" s="368" t="s">
        <v>6953</v>
      </c>
      <c r="G722" s="346" t="s">
        <v>7563</v>
      </c>
      <c r="H722" s="452" t="s">
        <v>7564</v>
      </c>
      <c r="I722" s="272" t="s">
        <v>7565</v>
      </c>
      <c r="J722" s="287" t="s">
        <v>7566</v>
      </c>
      <c r="K722" s="457" t="s">
        <v>7567</v>
      </c>
      <c r="L722" s="291">
        <v>0.0067708333333333336</v>
      </c>
      <c r="M722" s="435" t="s">
        <v>7568</v>
      </c>
      <c r="N722" s="350" t="s">
        <v>2416</v>
      </c>
      <c r="O722" s="151" t="s">
        <v>77</v>
      </c>
      <c r="P722" s="154" t="s">
        <v>78</v>
      </c>
      <c r="Q722" s="151" t="s">
        <v>79</v>
      </c>
      <c r="R722" s="154"/>
      <c r="S722" s="151" t="s">
        <v>79</v>
      </c>
      <c r="T722" s="154"/>
      <c r="U722" s="154"/>
    </row>
    <row r="723">
      <c r="A723" s="269">
        <v>722.0</v>
      </c>
      <c r="B723" s="436" t="s">
        <v>6949</v>
      </c>
      <c r="C723" s="436" t="s">
        <v>7476</v>
      </c>
      <c r="D723" s="421" t="s">
        <v>7569</v>
      </c>
      <c r="E723" s="335" t="s">
        <v>7478</v>
      </c>
      <c r="F723" s="335" t="s">
        <v>6953</v>
      </c>
      <c r="G723" s="335" t="s">
        <v>7570</v>
      </c>
      <c r="H723" s="436" t="s">
        <v>7571</v>
      </c>
      <c r="I723" s="272" t="s">
        <v>7572</v>
      </c>
      <c r="J723" s="269" t="s">
        <v>7573</v>
      </c>
      <c r="K723" s="330" t="s">
        <v>7574</v>
      </c>
      <c r="L723" s="331">
        <v>0.005798611111111111</v>
      </c>
      <c r="M723" s="466" t="s">
        <v>7575</v>
      </c>
      <c r="N723" s="382" t="s">
        <v>2416</v>
      </c>
      <c r="O723" s="151" t="s">
        <v>77</v>
      </c>
      <c r="P723" s="154" t="s">
        <v>78</v>
      </c>
      <c r="Q723" s="151" t="s">
        <v>79</v>
      </c>
      <c r="R723" s="154"/>
      <c r="S723" s="151" t="s">
        <v>79</v>
      </c>
      <c r="T723" s="154"/>
      <c r="U723" s="154"/>
    </row>
    <row r="724">
      <c r="A724" s="278">
        <v>723.0</v>
      </c>
      <c r="B724" s="438" t="s">
        <v>6949</v>
      </c>
      <c r="C724" s="438" t="s">
        <v>7476</v>
      </c>
      <c r="D724" s="421" t="s">
        <v>7576</v>
      </c>
      <c r="E724" s="335" t="s">
        <v>7478</v>
      </c>
      <c r="F724" s="335" t="s">
        <v>6953</v>
      </c>
      <c r="G724" s="340" t="s">
        <v>7577</v>
      </c>
      <c r="H724" s="436" t="s">
        <v>7578</v>
      </c>
      <c r="I724" s="272" t="s">
        <v>7579</v>
      </c>
      <c r="J724" s="278" t="s">
        <v>7580</v>
      </c>
      <c r="K724" s="437" t="s">
        <v>7581</v>
      </c>
      <c r="L724" s="464">
        <v>0.0071875</v>
      </c>
      <c r="M724" s="430" t="s">
        <v>7582</v>
      </c>
      <c r="N724" s="338" t="s">
        <v>2416</v>
      </c>
      <c r="O724" s="151" t="s">
        <v>77</v>
      </c>
      <c r="P724" s="154" t="s">
        <v>78</v>
      </c>
      <c r="Q724" s="151" t="s">
        <v>79</v>
      </c>
      <c r="R724" s="154"/>
      <c r="S724" s="151" t="s">
        <v>79</v>
      </c>
      <c r="T724" s="154"/>
      <c r="U724" s="154"/>
    </row>
    <row r="725">
      <c r="A725" s="278">
        <v>724.0</v>
      </c>
      <c r="B725" s="438" t="s">
        <v>6949</v>
      </c>
      <c r="C725" s="438" t="s">
        <v>7476</v>
      </c>
      <c r="D725" s="421" t="s">
        <v>7583</v>
      </c>
      <c r="E725" s="335" t="s">
        <v>7478</v>
      </c>
      <c r="F725" s="335" t="s">
        <v>6953</v>
      </c>
      <c r="G725" s="340" t="s">
        <v>7584</v>
      </c>
      <c r="H725" s="436" t="s">
        <v>7585</v>
      </c>
      <c r="I725" s="272" t="s">
        <v>7586</v>
      </c>
      <c r="J725" s="278" t="s">
        <v>7587</v>
      </c>
      <c r="K725" s="437" t="s">
        <v>7588</v>
      </c>
      <c r="L725" s="464">
        <v>0.008506944444444444</v>
      </c>
      <c r="M725" s="467" t="s">
        <v>7589</v>
      </c>
      <c r="N725" s="338" t="s">
        <v>2416</v>
      </c>
      <c r="O725" s="151" t="s">
        <v>77</v>
      </c>
      <c r="P725" s="151" t="s">
        <v>78</v>
      </c>
      <c r="Q725" s="151" t="s">
        <v>79</v>
      </c>
      <c r="R725" s="151"/>
      <c r="S725" s="151" t="s">
        <v>79</v>
      </c>
      <c r="T725" s="151"/>
      <c r="U725" s="151"/>
    </row>
    <row r="726">
      <c r="A726" s="278">
        <v>725.0</v>
      </c>
      <c r="B726" s="438" t="s">
        <v>6949</v>
      </c>
      <c r="C726" s="438" t="s">
        <v>7476</v>
      </c>
      <c r="D726" s="421" t="s">
        <v>7590</v>
      </c>
      <c r="E726" s="335" t="s">
        <v>7478</v>
      </c>
      <c r="F726" s="335" t="s">
        <v>6953</v>
      </c>
      <c r="G726" s="340" t="s">
        <v>7591</v>
      </c>
      <c r="H726" s="436" t="s">
        <v>7592</v>
      </c>
      <c r="I726" s="272" t="s">
        <v>7593</v>
      </c>
      <c r="J726" s="468" t="s">
        <v>7594</v>
      </c>
      <c r="K726" s="437" t="s">
        <v>7595</v>
      </c>
      <c r="L726" s="469">
        <v>0.009108796296296297</v>
      </c>
      <c r="M726" s="467" t="s">
        <v>7596</v>
      </c>
      <c r="N726" s="338" t="s">
        <v>2416</v>
      </c>
      <c r="O726" s="151" t="s">
        <v>77</v>
      </c>
      <c r="P726" s="154" t="s">
        <v>78</v>
      </c>
      <c r="Q726" s="151" t="s">
        <v>79</v>
      </c>
      <c r="R726" s="154"/>
      <c r="S726" s="151" t="s">
        <v>79</v>
      </c>
      <c r="T726" s="154"/>
      <c r="U726" s="154"/>
    </row>
    <row r="727">
      <c r="A727" s="278">
        <v>726.0</v>
      </c>
      <c r="B727" s="438" t="s">
        <v>6949</v>
      </c>
      <c r="C727" s="438" t="s">
        <v>7476</v>
      </c>
      <c r="D727" s="421" t="s">
        <v>7597</v>
      </c>
      <c r="E727" s="335" t="s">
        <v>7478</v>
      </c>
      <c r="F727" s="335" t="s">
        <v>6953</v>
      </c>
      <c r="G727" s="340" t="s">
        <v>7598</v>
      </c>
      <c r="H727" s="436" t="s">
        <v>7599</v>
      </c>
      <c r="I727" s="272" t="s">
        <v>7600</v>
      </c>
      <c r="J727" s="278" t="s">
        <v>7601</v>
      </c>
      <c r="K727" s="437" t="s">
        <v>7602</v>
      </c>
      <c r="L727" s="464">
        <v>0.008969907407407407</v>
      </c>
      <c r="M727" s="430" t="s">
        <v>7603</v>
      </c>
      <c r="N727" s="338" t="s">
        <v>2416</v>
      </c>
      <c r="O727" s="151" t="s">
        <v>77</v>
      </c>
      <c r="P727" s="151" t="s">
        <v>78</v>
      </c>
      <c r="Q727" s="151" t="s">
        <v>79</v>
      </c>
      <c r="R727" s="151"/>
      <c r="S727" s="151" t="s">
        <v>79</v>
      </c>
      <c r="T727" s="151"/>
      <c r="U727" s="151" t="s">
        <v>7604</v>
      </c>
    </row>
    <row r="728">
      <c r="A728" s="278">
        <v>727.0</v>
      </c>
      <c r="B728" s="438" t="s">
        <v>6949</v>
      </c>
      <c r="C728" s="438" t="s">
        <v>7476</v>
      </c>
      <c r="D728" s="436" t="s">
        <v>7605</v>
      </c>
      <c r="E728" s="335" t="s">
        <v>7478</v>
      </c>
      <c r="F728" s="335" t="s">
        <v>6953</v>
      </c>
      <c r="G728" s="340" t="s">
        <v>7606</v>
      </c>
      <c r="H728" s="436" t="s">
        <v>7607</v>
      </c>
      <c r="I728" s="272" t="s">
        <v>7608</v>
      </c>
      <c r="J728" s="278" t="s">
        <v>7609</v>
      </c>
      <c r="K728" s="437" t="s">
        <v>7610</v>
      </c>
      <c r="L728" s="464">
        <v>0.010694444444444444</v>
      </c>
      <c r="M728" s="430" t="s">
        <v>7611</v>
      </c>
      <c r="N728" s="338" t="s">
        <v>2416</v>
      </c>
      <c r="O728" s="151" t="s">
        <v>77</v>
      </c>
      <c r="P728" s="151" t="s">
        <v>78</v>
      </c>
      <c r="Q728" s="151" t="s">
        <v>79</v>
      </c>
      <c r="R728" s="151"/>
      <c r="S728" s="151" t="s">
        <v>79</v>
      </c>
      <c r="T728" s="151"/>
      <c r="U728" s="151"/>
    </row>
    <row r="729">
      <c r="A729" s="287">
        <v>728.0</v>
      </c>
      <c r="B729" s="440" t="s">
        <v>6949</v>
      </c>
      <c r="C729" s="440" t="s">
        <v>7476</v>
      </c>
      <c r="D729" s="452" t="s">
        <v>7612</v>
      </c>
      <c r="E729" s="368" t="s">
        <v>7478</v>
      </c>
      <c r="F729" s="368" t="s">
        <v>6953</v>
      </c>
      <c r="G729" s="346" t="s">
        <v>7613</v>
      </c>
      <c r="H729" s="452" t="s">
        <v>7614</v>
      </c>
      <c r="I729" s="272" t="s">
        <v>7615</v>
      </c>
      <c r="J729" s="287" t="s">
        <v>7616</v>
      </c>
      <c r="K729" s="347" t="s">
        <v>7617</v>
      </c>
      <c r="L729" s="470">
        <v>0.0022569444444444442</v>
      </c>
      <c r="M729" s="435" t="s">
        <v>7618</v>
      </c>
      <c r="N729" s="350" t="s">
        <v>2416</v>
      </c>
      <c r="O729" s="151" t="s">
        <v>77</v>
      </c>
      <c r="P729" s="154" t="s">
        <v>78</v>
      </c>
      <c r="Q729" s="151" t="s">
        <v>79</v>
      </c>
      <c r="R729" s="154"/>
      <c r="S729" s="151" t="s">
        <v>79</v>
      </c>
      <c r="T729" s="154"/>
      <c r="U729" s="154"/>
    </row>
    <row r="730">
      <c r="A730" s="269">
        <v>729.0</v>
      </c>
      <c r="B730" s="436" t="s">
        <v>6949</v>
      </c>
      <c r="C730" s="436" t="s">
        <v>7619</v>
      </c>
      <c r="D730" s="438" t="s">
        <v>7620</v>
      </c>
      <c r="E730" s="335" t="s">
        <v>7621</v>
      </c>
      <c r="F730" s="335" t="s">
        <v>6953</v>
      </c>
      <c r="G730" s="335" t="s">
        <v>7622</v>
      </c>
      <c r="H730" s="438" t="s">
        <v>7623</v>
      </c>
      <c r="I730" s="272" t="s">
        <v>7624</v>
      </c>
      <c r="J730" s="471" t="s">
        <v>7625</v>
      </c>
      <c r="K730" s="330" t="s">
        <v>7626</v>
      </c>
      <c r="L730" s="331">
        <v>0.003321759259259259</v>
      </c>
      <c r="M730" s="466" t="s">
        <v>7627</v>
      </c>
      <c r="N730" s="338" t="s">
        <v>2416</v>
      </c>
      <c r="O730" s="151" t="s">
        <v>77</v>
      </c>
      <c r="P730" s="151" t="s">
        <v>78</v>
      </c>
      <c r="Q730" s="151" t="s">
        <v>79</v>
      </c>
      <c r="R730" s="151"/>
      <c r="S730" s="151" t="s">
        <v>79</v>
      </c>
      <c r="T730" s="151"/>
      <c r="U730" s="151"/>
    </row>
    <row r="731">
      <c r="A731" s="278">
        <v>730.0</v>
      </c>
      <c r="B731" s="438" t="s">
        <v>6949</v>
      </c>
      <c r="C731" s="438" t="s">
        <v>7619</v>
      </c>
      <c r="D731" s="436" t="s">
        <v>7628</v>
      </c>
      <c r="E731" s="335" t="s">
        <v>7621</v>
      </c>
      <c r="F731" s="335" t="s">
        <v>6953</v>
      </c>
      <c r="G731" s="340" t="s">
        <v>7629</v>
      </c>
      <c r="H731" s="436" t="s">
        <v>7630</v>
      </c>
      <c r="I731" s="272" t="s">
        <v>7631</v>
      </c>
      <c r="J731" s="422" t="s">
        <v>7632</v>
      </c>
      <c r="K731" s="437" t="s">
        <v>7633</v>
      </c>
      <c r="L731" s="464">
        <v>0.010717592592592593</v>
      </c>
      <c r="M731" s="467" t="s">
        <v>7634</v>
      </c>
      <c r="N731" s="338" t="s">
        <v>2416</v>
      </c>
      <c r="O731" s="151" t="s">
        <v>77</v>
      </c>
      <c r="P731" s="154" t="s">
        <v>78</v>
      </c>
      <c r="Q731" s="151" t="s">
        <v>79</v>
      </c>
      <c r="R731" s="154"/>
      <c r="S731" s="151" t="s">
        <v>79</v>
      </c>
      <c r="T731" s="154"/>
      <c r="U731" s="154"/>
    </row>
    <row r="732">
      <c r="A732" s="278">
        <v>731.0</v>
      </c>
      <c r="B732" s="438" t="s">
        <v>6949</v>
      </c>
      <c r="C732" s="438" t="s">
        <v>7619</v>
      </c>
      <c r="D732" s="436" t="s">
        <v>7635</v>
      </c>
      <c r="E732" s="335" t="s">
        <v>7621</v>
      </c>
      <c r="F732" s="335" t="s">
        <v>6953</v>
      </c>
      <c r="G732" s="340" t="s">
        <v>7636</v>
      </c>
      <c r="H732" s="436" t="s">
        <v>7637</v>
      </c>
      <c r="I732" s="272" t="s">
        <v>7638</v>
      </c>
      <c r="J732" s="422" t="s">
        <v>7639</v>
      </c>
      <c r="K732" s="437" t="s">
        <v>7640</v>
      </c>
      <c r="L732" s="464">
        <v>0.006574074074074074</v>
      </c>
      <c r="M732" s="467" t="s">
        <v>7641</v>
      </c>
      <c r="N732" s="338" t="s">
        <v>2416</v>
      </c>
      <c r="O732" s="151" t="s">
        <v>77</v>
      </c>
      <c r="P732" s="154" t="s">
        <v>78</v>
      </c>
      <c r="Q732" s="151" t="s">
        <v>79</v>
      </c>
      <c r="R732" s="154"/>
      <c r="S732" s="151" t="s">
        <v>79</v>
      </c>
      <c r="T732" s="154"/>
      <c r="U732" s="154"/>
    </row>
    <row r="733">
      <c r="A733" s="278">
        <v>732.0</v>
      </c>
      <c r="B733" s="438" t="s">
        <v>6949</v>
      </c>
      <c r="C733" s="438" t="s">
        <v>7619</v>
      </c>
      <c r="D733" s="436" t="s">
        <v>7642</v>
      </c>
      <c r="E733" s="335" t="s">
        <v>7621</v>
      </c>
      <c r="F733" s="335" t="s">
        <v>6953</v>
      </c>
      <c r="G733" s="340" t="s">
        <v>7643</v>
      </c>
      <c r="H733" s="436" t="s">
        <v>7644</v>
      </c>
      <c r="I733" s="272" t="s">
        <v>7645</v>
      </c>
      <c r="J733" s="422" t="s">
        <v>7646</v>
      </c>
      <c r="K733" s="437" t="s">
        <v>7647</v>
      </c>
      <c r="L733" s="464">
        <v>0.008043981481481482</v>
      </c>
      <c r="M733" s="430" t="s">
        <v>7648</v>
      </c>
      <c r="N733" s="338" t="s">
        <v>2416</v>
      </c>
      <c r="O733" s="151" t="s">
        <v>77</v>
      </c>
      <c r="P733" s="154" t="s">
        <v>78</v>
      </c>
      <c r="Q733" s="151" t="s">
        <v>79</v>
      </c>
      <c r="R733" s="154"/>
      <c r="S733" s="151" t="s">
        <v>79</v>
      </c>
      <c r="T733" s="154"/>
      <c r="U733" s="154"/>
    </row>
    <row r="734">
      <c r="A734" s="278">
        <v>733.0</v>
      </c>
      <c r="B734" s="438" t="s">
        <v>6949</v>
      </c>
      <c r="C734" s="438" t="s">
        <v>7619</v>
      </c>
      <c r="D734" s="436" t="s">
        <v>7649</v>
      </c>
      <c r="E734" s="335" t="s">
        <v>7621</v>
      </c>
      <c r="F734" s="335" t="s">
        <v>6953</v>
      </c>
      <c r="G734" s="340" t="s">
        <v>7650</v>
      </c>
      <c r="H734" s="436" t="s">
        <v>7651</v>
      </c>
      <c r="I734" s="272" t="s">
        <v>7652</v>
      </c>
      <c r="J734" s="422" t="s">
        <v>7653</v>
      </c>
      <c r="K734" s="437" t="s">
        <v>7654</v>
      </c>
      <c r="L734" s="464">
        <v>0.005162037037037037</v>
      </c>
      <c r="M734" s="430" t="s">
        <v>7655</v>
      </c>
      <c r="N734" s="338" t="s">
        <v>2416</v>
      </c>
      <c r="O734" s="151" t="s">
        <v>77</v>
      </c>
      <c r="P734" s="154" t="s">
        <v>78</v>
      </c>
      <c r="Q734" s="151" t="s">
        <v>79</v>
      </c>
      <c r="R734" s="154"/>
      <c r="S734" s="151" t="s">
        <v>79</v>
      </c>
      <c r="T734" s="154"/>
      <c r="U734" s="154"/>
    </row>
    <row r="735">
      <c r="A735" s="278">
        <v>734.0</v>
      </c>
      <c r="B735" s="438" t="s">
        <v>6949</v>
      </c>
      <c r="C735" s="438" t="s">
        <v>7619</v>
      </c>
      <c r="D735" s="436" t="s">
        <v>7656</v>
      </c>
      <c r="E735" s="335" t="s">
        <v>7621</v>
      </c>
      <c r="F735" s="335" t="s">
        <v>6953</v>
      </c>
      <c r="G735" s="340" t="s">
        <v>7657</v>
      </c>
      <c r="H735" s="436" t="s">
        <v>7658</v>
      </c>
      <c r="I735" s="272" t="s">
        <v>7659</v>
      </c>
      <c r="J735" s="422" t="s">
        <v>7660</v>
      </c>
      <c r="K735" s="437" t="s">
        <v>7661</v>
      </c>
      <c r="L735" s="464">
        <v>0.0024421296296296296</v>
      </c>
      <c r="M735" s="430" t="s">
        <v>7662</v>
      </c>
      <c r="N735" s="338" t="s">
        <v>2416</v>
      </c>
      <c r="O735" s="151" t="s">
        <v>77</v>
      </c>
      <c r="P735" s="151" t="s">
        <v>78</v>
      </c>
      <c r="Q735" s="151" t="s">
        <v>79</v>
      </c>
      <c r="R735" s="151"/>
      <c r="S735" s="151" t="s">
        <v>79</v>
      </c>
      <c r="T735" s="151"/>
      <c r="U735" s="151"/>
    </row>
    <row r="736">
      <c r="A736" s="278">
        <v>735.0</v>
      </c>
      <c r="B736" s="438" t="s">
        <v>6949</v>
      </c>
      <c r="C736" s="438" t="s">
        <v>7619</v>
      </c>
      <c r="D736" s="436" t="s">
        <v>7663</v>
      </c>
      <c r="E736" s="335" t="s">
        <v>7621</v>
      </c>
      <c r="F736" s="335" t="s">
        <v>6953</v>
      </c>
      <c r="G736" s="340" t="s">
        <v>7664</v>
      </c>
      <c r="H736" s="436" t="s">
        <v>7665</v>
      </c>
      <c r="I736" s="272" t="s">
        <v>7666</v>
      </c>
      <c r="J736" s="422" t="s">
        <v>7667</v>
      </c>
      <c r="K736" s="437" t="s">
        <v>7668</v>
      </c>
      <c r="L736" s="464">
        <v>0.007337962962962963</v>
      </c>
      <c r="M736" s="430" t="s">
        <v>7669</v>
      </c>
      <c r="N736" s="338" t="s">
        <v>2416</v>
      </c>
      <c r="O736" s="151" t="s">
        <v>77</v>
      </c>
      <c r="P736" s="154" t="s">
        <v>78</v>
      </c>
      <c r="Q736" s="151" t="s">
        <v>79</v>
      </c>
      <c r="R736" s="154"/>
      <c r="S736" s="151" t="s">
        <v>79</v>
      </c>
      <c r="T736" s="154"/>
      <c r="U736" s="472" t="s">
        <v>7670</v>
      </c>
    </row>
    <row r="737">
      <c r="A737" s="278">
        <v>736.0</v>
      </c>
      <c r="B737" s="438" t="s">
        <v>6949</v>
      </c>
      <c r="C737" s="438" t="s">
        <v>7619</v>
      </c>
      <c r="D737" s="436" t="s">
        <v>7671</v>
      </c>
      <c r="E737" s="335" t="s">
        <v>7621</v>
      </c>
      <c r="F737" s="335" t="s">
        <v>6953</v>
      </c>
      <c r="G737" s="340" t="s">
        <v>7672</v>
      </c>
      <c r="H737" s="436" t="s">
        <v>7673</v>
      </c>
      <c r="I737" s="272" t="s">
        <v>7674</v>
      </c>
      <c r="J737" s="422" t="s">
        <v>7675</v>
      </c>
      <c r="K737" s="437" t="s">
        <v>7676</v>
      </c>
      <c r="L737" s="464">
        <v>0.0071875</v>
      </c>
      <c r="M737" s="430" t="s">
        <v>7677</v>
      </c>
      <c r="N737" s="338" t="s">
        <v>2416</v>
      </c>
      <c r="O737" s="151" t="s">
        <v>77</v>
      </c>
      <c r="P737" s="151" t="s">
        <v>78</v>
      </c>
      <c r="Q737" s="151" t="s">
        <v>79</v>
      </c>
      <c r="R737" s="151"/>
      <c r="S737" s="151" t="s">
        <v>79</v>
      </c>
      <c r="T737" s="151"/>
      <c r="U737" s="151"/>
    </row>
    <row r="738">
      <c r="A738" s="278">
        <v>737.0</v>
      </c>
      <c r="B738" s="438" t="s">
        <v>6949</v>
      </c>
      <c r="C738" s="438" t="s">
        <v>7619</v>
      </c>
      <c r="D738" s="436" t="s">
        <v>7678</v>
      </c>
      <c r="E738" s="335" t="s">
        <v>7621</v>
      </c>
      <c r="F738" s="335" t="s">
        <v>6953</v>
      </c>
      <c r="G738" s="340" t="s">
        <v>7679</v>
      </c>
      <c r="H738" s="436" t="s">
        <v>7680</v>
      </c>
      <c r="I738" s="272" t="s">
        <v>7681</v>
      </c>
      <c r="J738" s="422" t="s">
        <v>7682</v>
      </c>
      <c r="K738" s="437" t="s">
        <v>7683</v>
      </c>
      <c r="L738" s="464">
        <v>0.008657407407407407</v>
      </c>
      <c r="M738" s="430" t="s">
        <v>7684</v>
      </c>
      <c r="N738" s="338" t="s">
        <v>2416</v>
      </c>
      <c r="O738" s="151" t="s">
        <v>77</v>
      </c>
      <c r="P738" s="151" t="s">
        <v>78</v>
      </c>
      <c r="Q738" s="151" t="s">
        <v>79</v>
      </c>
      <c r="R738" s="151"/>
      <c r="S738" s="151" t="s">
        <v>79</v>
      </c>
      <c r="T738" s="151"/>
      <c r="U738" s="151" t="s">
        <v>7604</v>
      </c>
    </row>
    <row r="739">
      <c r="A739" s="287">
        <v>738.0</v>
      </c>
      <c r="B739" s="440" t="s">
        <v>6949</v>
      </c>
      <c r="C739" s="440" t="s">
        <v>7619</v>
      </c>
      <c r="D739" s="452" t="s">
        <v>7685</v>
      </c>
      <c r="E739" s="368" t="s">
        <v>7621</v>
      </c>
      <c r="F739" s="368" t="s">
        <v>6953</v>
      </c>
      <c r="G739" s="346" t="s">
        <v>7686</v>
      </c>
      <c r="H739" s="452" t="s">
        <v>7687</v>
      </c>
      <c r="I739" s="272" t="s">
        <v>7688</v>
      </c>
      <c r="J739" s="473" t="s">
        <v>7689</v>
      </c>
      <c r="K739" s="347" t="s">
        <v>7690</v>
      </c>
      <c r="L739" s="470">
        <v>0.006006944444444444</v>
      </c>
      <c r="M739" s="474" t="s">
        <v>7691</v>
      </c>
      <c r="N739" s="350" t="s">
        <v>2416</v>
      </c>
      <c r="O739" s="151" t="s">
        <v>77</v>
      </c>
      <c r="P739" s="151" t="s">
        <v>78</v>
      </c>
      <c r="Q739" s="151" t="s">
        <v>79</v>
      </c>
      <c r="R739" s="151"/>
      <c r="S739" s="151" t="s">
        <v>79</v>
      </c>
      <c r="T739" s="151"/>
      <c r="U739" s="151"/>
    </row>
    <row r="740">
      <c r="A740" s="269">
        <v>739.0</v>
      </c>
      <c r="B740" s="436" t="s">
        <v>6949</v>
      </c>
      <c r="C740" s="436" t="s">
        <v>7692</v>
      </c>
      <c r="D740" s="463" t="s">
        <v>7693</v>
      </c>
      <c r="E740" s="335" t="s">
        <v>7694</v>
      </c>
      <c r="F740" s="335" t="s">
        <v>6953</v>
      </c>
      <c r="G740" s="335" t="s">
        <v>7695</v>
      </c>
      <c r="H740" s="436" t="s">
        <v>7696</v>
      </c>
      <c r="I740" s="272" t="s">
        <v>7697</v>
      </c>
      <c r="J740" s="471" t="s">
        <v>7698</v>
      </c>
      <c r="K740" s="330" t="s">
        <v>7699</v>
      </c>
      <c r="L740" s="331">
        <v>0.002199074074074074</v>
      </c>
      <c r="M740" s="466" t="s">
        <v>7700</v>
      </c>
      <c r="N740" s="382" t="s">
        <v>2416</v>
      </c>
      <c r="O740" s="151" t="s">
        <v>77</v>
      </c>
      <c r="P740" s="151" t="s">
        <v>78</v>
      </c>
      <c r="Q740" s="151" t="s">
        <v>79</v>
      </c>
      <c r="R740" s="151"/>
      <c r="S740" s="151" t="s">
        <v>79</v>
      </c>
      <c r="T740" s="151"/>
      <c r="U740" s="151"/>
    </row>
    <row r="741">
      <c r="A741" s="278">
        <v>740.0</v>
      </c>
      <c r="B741" s="438" t="s">
        <v>6949</v>
      </c>
      <c r="C741" s="438" t="s">
        <v>7692</v>
      </c>
      <c r="D741" s="436" t="s">
        <v>7701</v>
      </c>
      <c r="E741" s="335" t="s">
        <v>7694</v>
      </c>
      <c r="F741" s="335" t="s">
        <v>6953</v>
      </c>
      <c r="G741" s="340" t="s">
        <v>7702</v>
      </c>
      <c r="H741" s="436" t="s">
        <v>7703</v>
      </c>
      <c r="I741" s="272" t="s">
        <v>7704</v>
      </c>
      <c r="J741" s="422" t="s">
        <v>7705</v>
      </c>
      <c r="K741" s="437" t="s">
        <v>7706</v>
      </c>
      <c r="L741" s="464">
        <v>0.004143518518518519</v>
      </c>
      <c r="M741" s="430" t="s">
        <v>7707</v>
      </c>
      <c r="N741" s="338" t="s">
        <v>2416</v>
      </c>
      <c r="O741" s="151" t="s">
        <v>77</v>
      </c>
      <c r="P741" s="151" t="s">
        <v>78</v>
      </c>
      <c r="Q741" s="151" t="s">
        <v>79</v>
      </c>
      <c r="R741" s="151"/>
      <c r="S741" s="151" t="s">
        <v>79</v>
      </c>
      <c r="T741" s="151"/>
      <c r="U741" s="151"/>
    </row>
    <row r="742">
      <c r="A742" s="278">
        <v>741.0</v>
      </c>
      <c r="B742" s="438" t="s">
        <v>6949</v>
      </c>
      <c r="C742" s="438" t="s">
        <v>7692</v>
      </c>
      <c r="D742" s="436" t="s">
        <v>7708</v>
      </c>
      <c r="E742" s="335" t="s">
        <v>7694</v>
      </c>
      <c r="F742" s="335" t="s">
        <v>6953</v>
      </c>
      <c r="G742" s="340" t="s">
        <v>7709</v>
      </c>
      <c r="H742" s="436" t="s">
        <v>7710</v>
      </c>
      <c r="I742" s="272" t="s">
        <v>7711</v>
      </c>
      <c r="J742" s="422" t="s">
        <v>7712</v>
      </c>
      <c r="K742" s="437" t="s">
        <v>7713</v>
      </c>
      <c r="L742" s="464">
        <v>0.003287037037037037</v>
      </c>
      <c r="M742" s="430" t="s">
        <v>7714</v>
      </c>
      <c r="N742" s="338" t="s">
        <v>2416</v>
      </c>
      <c r="O742" s="151" t="s">
        <v>77</v>
      </c>
      <c r="P742" s="151" t="s">
        <v>78</v>
      </c>
      <c r="Q742" s="151" t="s">
        <v>79</v>
      </c>
      <c r="R742" s="151"/>
      <c r="S742" s="151" t="s">
        <v>79</v>
      </c>
      <c r="T742" s="151"/>
      <c r="U742" s="151"/>
    </row>
    <row r="743">
      <c r="A743" s="278">
        <v>742.0</v>
      </c>
      <c r="B743" s="438" t="s">
        <v>6949</v>
      </c>
      <c r="C743" s="438" t="s">
        <v>7692</v>
      </c>
      <c r="D743" s="436" t="s">
        <v>7715</v>
      </c>
      <c r="E743" s="335" t="s">
        <v>7694</v>
      </c>
      <c r="F743" s="335" t="s">
        <v>6953</v>
      </c>
      <c r="G743" s="340" t="s">
        <v>7716</v>
      </c>
      <c r="H743" s="436" t="s">
        <v>7717</v>
      </c>
      <c r="I743" s="272" t="s">
        <v>7718</v>
      </c>
      <c r="J743" s="422" t="s">
        <v>7719</v>
      </c>
      <c r="K743" s="437" t="s">
        <v>7720</v>
      </c>
      <c r="L743" s="464">
        <v>0.005613425925925926</v>
      </c>
      <c r="M743" s="430" t="s">
        <v>7721</v>
      </c>
      <c r="N743" s="338" t="s">
        <v>2416</v>
      </c>
      <c r="O743" s="151" t="s">
        <v>77</v>
      </c>
      <c r="P743" s="154" t="s">
        <v>78</v>
      </c>
      <c r="Q743" s="151" t="s">
        <v>79</v>
      </c>
      <c r="R743" s="154"/>
      <c r="S743" s="151" t="s">
        <v>79</v>
      </c>
      <c r="T743" s="154"/>
      <c r="U743" s="154"/>
    </row>
    <row r="744">
      <c r="A744" s="278">
        <v>743.0</v>
      </c>
      <c r="B744" s="438" t="s">
        <v>6949</v>
      </c>
      <c r="C744" s="438" t="s">
        <v>7692</v>
      </c>
      <c r="D744" s="436" t="s">
        <v>7722</v>
      </c>
      <c r="E744" s="335" t="s">
        <v>7694</v>
      </c>
      <c r="F744" s="335" t="s">
        <v>6953</v>
      </c>
      <c r="G744" s="340" t="s">
        <v>7723</v>
      </c>
      <c r="H744" s="436" t="s">
        <v>7724</v>
      </c>
      <c r="I744" s="272" t="s">
        <v>7725</v>
      </c>
      <c r="J744" s="422" t="s">
        <v>7726</v>
      </c>
      <c r="K744" s="437" t="s">
        <v>7727</v>
      </c>
      <c r="L744" s="464">
        <v>0.009039351851851852</v>
      </c>
      <c r="M744" s="430" t="s">
        <v>7728</v>
      </c>
      <c r="N744" s="338" t="s">
        <v>2416</v>
      </c>
      <c r="O744" s="151" t="s">
        <v>77</v>
      </c>
      <c r="P744" s="151" t="s">
        <v>78</v>
      </c>
      <c r="Q744" s="151" t="s">
        <v>79</v>
      </c>
      <c r="R744" s="151"/>
      <c r="S744" s="151" t="s">
        <v>79</v>
      </c>
      <c r="T744" s="151"/>
      <c r="U744" s="151"/>
    </row>
    <row r="745">
      <c r="A745" s="278">
        <v>744.0</v>
      </c>
      <c r="B745" s="438" t="s">
        <v>6949</v>
      </c>
      <c r="C745" s="438" t="s">
        <v>7692</v>
      </c>
      <c r="D745" s="475" t="s">
        <v>7729</v>
      </c>
      <c r="E745" s="335" t="s">
        <v>7694</v>
      </c>
      <c r="F745" s="335" t="s">
        <v>6953</v>
      </c>
      <c r="G745" s="340" t="s">
        <v>7730</v>
      </c>
      <c r="H745" s="436" t="s">
        <v>7731</v>
      </c>
      <c r="I745" s="272" t="s">
        <v>7732</v>
      </c>
      <c r="J745" s="422" t="s">
        <v>7733</v>
      </c>
      <c r="K745" s="437" t="s">
        <v>7734</v>
      </c>
      <c r="L745" s="464">
        <v>0.007141203703703703</v>
      </c>
      <c r="M745" s="430" t="s">
        <v>7735</v>
      </c>
      <c r="N745" s="338" t="s">
        <v>2416</v>
      </c>
      <c r="O745" s="151" t="s">
        <v>77</v>
      </c>
      <c r="P745" s="151" t="s">
        <v>78</v>
      </c>
      <c r="Q745" s="151" t="s">
        <v>79</v>
      </c>
      <c r="R745" s="151"/>
      <c r="S745" s="151" t="s">
        <v>79</v>
      </c>
      <c r="T745" s="151"/>
      <c r="U745" s="151"/>
    </row>
    <row r="746">
      <c r="A746" s="278">
        <v>745.0</v>
      </c>
      <c r="B746" s="438" t="s">
        <v>6949</v>
      </c>
      <c r="C746" s="438" t="s">
        <v>7692</v>
      </c>
      <c r="D746" s="436" t="s">
        <v>7736</v>
      </c>
      <c r="E746" s="335" t="s">
        <v>7694</v>
      </c>
      <c r="F746" s="335" t="s">
        <v>6953</v>
      </c>
      <c r="G746" s="340" t="s">
        <v>7737</v>
      </c>
      <c r="H746" s="436" t="s">
        <v>7738</v>
      </c>
      <c r="I746" s="272" t="s">
        <v>7739</v>
      </c>
      <c r="J746" s="422" t="s">
        <v>7740</v>
      </c>
      <c r="K746" s="437" t="s">
        <v>7741</v>
      </c>
      <c r="L746" s="464">
        <v>0.006863425925925926</v>
      </c>
      <c r="M746" s="467" t="s">
        <v>7742</v>
      </c>
      <c r="N746" s="338" t="s">
        <v>2416</v>
      </c>
      <c r="O746" s="151" t="s">
        <v>77</v>
      </c>
      <c r="P746" s="151" t="s">
        <v>78</v>
      </c>
      <c r="Q746" s="151" t="s">
        <v>79</v>
      </c>
      <c r="R746" s="151"/>
      <c r="S746" s="151" t="s">
        <v>79</v>
      </c>
      <c r="T746" s="151"/>
      <c r="U746" s="151" t="s">
        <v>7454</v>
      </c>
    </row>
    <row r="747">
      <c r="A747" s="278">
        <v>746.0</v>
      </c>
      <c r="B747" s="438" t="s">
        <v>6949</v>
      </c>
      <c r="C747" s="438" t="s">
        <v>7692</v>
      </c>
      <c r="D747" s="436" t="s">
        <v>7743</v>
      </c>
      <c r="E747" s="335" t="s">
        <v>7694</v>
      </c>
      <c r="F747" s="335" t="s">
        <v>6953</v>
      </c>
      <c r="G747" s="340" t="s">
        <v>7744</v>
      </c>
      <c r="H747" s="436" t="s">
        <v>7745</v>
      </c>
      <c r="I747" s="272" t="s">
        <v>7746</v>
      </c>
      <c r="J747" s="422" t="s">
        <v>7747</v>
      </c>
      <c r="K747" s="437" t="s">
        <v>7748</v>
      </c>
      <c r="L747" s="464">
        <v>0.008391203703703705</v>
      </c>
      <c r="M747" s="467" t="s">
        <v>7749</v>
      </c>
      <c r="N747" s="338" t="s">
        <v>2416</v>
      </c>
      <c r="O747" s="151" t="s">
        <v>77</v>
      </c>
      <c r="P747" s="151" t="s">
        <v>78</v>
      </c>
      <c r="Q747" s="151" t="s">
        <v>79</v>
      </c>
      <c r="R747" s="151"/>
      <c r="S747" s="151" t="s">
        <v>79</v>
      </c>
      <c r="T747" s="151"/>
      <c r="U747" s="151"/>
    </row>
    <row r="748">
      <c r="A748" s="278">
        <v>747.0</v>
      </c>
      <c r="B748" s="438" t="s">
        <v>6949</v>
      </c>
      <c r="C748" s="438" t="s">
        <v>7692</v>
      </c>
      <c r="D748" s="436" t="s">
        <v>7750</v>
      </c>
      <c r="E748" s="335" t="s">
        <v>7694</v>
      </c>
      <c r="F748" s="335" t="s">
        <v>6953</v>
      </c>
      <c r="G748" s="340" t="s">
        <v>7751</v>
      </c>
      <c r="H748" s="436" t="s">
        <v>7752</v>
      </c>
      <c r="I748" s="272" t="s">
        <v>7753</v>
      </c>
      <c r="J748" s="422" t="s">
        <v>7754</v>
      </c>
      <c r="K748" s="437" t="s">
        <v>7755</v>
      </c>
      <c r="L748" s="464">
        <v>0.004398148148148148</v>
      </c>
      <c r="M748" s="467" t="s">
        <v>7756</v>
      </c>
      <c r="N748" s="338" t="s">
        <v>2416</v>
      </c>
      <c r="O748" s="151" t="s">
        <v>77</v>
      </c>
      <c r="P748" s="151" t="s">
        <v>78</v>
      </c>
      <c r="Q748" s="151" t="s">
        <v>79</v>
      </c>
      <c r="R748" s="151"/>
      <c r="S748" s="151" t="s">
        <v>79</v>
      </c>
      <c r="T748" s="151"/>
      <c r="U748" s="151"/>
    </row>
    <row r="749">
      <c r="A749" s="278">
        <v>748.0</v>
      </c>
      <c r="B749" s="438" t="s">
        <v>6949</v>
      </c>
      <c r="C749" s="438" t="s">
        <v>7692</v>
      </c>
      <c r="D749" s="436" t="s">
        <v>7757</v>
      </c>
      <c r="E749" s="335" t="s">
        <v>7694</v>
      </c>
      <c r="F749" s="335" t="s">
        <v>6953</v>
      </c>
      <c r="G749" s="340" t="s">
        <v>7758</v>
      </c>
      <c r="H749" s="436" t="s">
        <v>7759</v>
      </c>
      <c r="I749" s="272" t="s">
        <v>7760</v>
      </c>
      <c r="J749" s="422" t="s">
        <v>7761</v>
      </c>
      <c r="K749" s="437" t="s">
        <v>7762</v>
      </c>
      <c r="L749" s="464">
        <v>0.006400462962962963</v>
      </c>
      <c r="M749" s="430" t="s">
        <v>7763</v>
      </c>
      <c r="N749" s="338" t="s">
        <v>2416</v>
      </c>
      <c r="O749" s="151" t="s">
        <v>77</v>
      </c>
      <c r="P749" s="151" t="s">
        <v>78</v>
      </c>
      <c r="Q749" s="151" t="s">
        <v>79</v>
      </c>
      <c r="R749" s="151"/>
      <c r="S749" s="151" t="s">
        <v>79</v>
      </c>
      <c r="T749" s="151"/>
      <c r="U749" s="151"/>
    </row>
    <row r="750">
      <c r="A750" s="278">
        <v>749.0</v>
      </c>
      <c r="B750" s="438" t="s">
        <v>6949</v>
      </c>
      <c r="C750" s="438" t="s">
        <v>7692</v>
      </c>
      <c r="D750" s="436" t="s">
        <v>7764</v>
      </c>
      <c r="E750" s="335" t="s">
        <v>7694</v>
      </c>
      <c r="F750" s="335" t="s">
        <v>6953</v>
      </c>
      <c r="G750" s="340" t="s">
        <v>7765</v>
      </c>
      <c r="H750" s="436" t="s">
        <v>7766</v>
      </c>
      <c r="I750" s="272" t="s">
        <v>7767</v>
      </c>
      <c r="J750" s="422" t="s">
        <v>7768</v>
      </c>
      <c r="K750" s="437" t="s">
        <v>7769</v>
      </c>
      <c r="L750" s="464">
        <v>0.004710648148148148</v>
      </c>
      <c r="M750" s="430" t="s">
        <v>7770</v>
      </c>
      <c r="N750" s="338" t="s">
        <v>2416</v>
      </c>
      <c r="O750" s="151" t="s">
        <v>77</v>
      </c>
      <c r="P750" s="151" t="s">
        <v>78</v>
      </c>
      <c r="Q750" s="151" t="s">
        <v>79</v>
      </c>
      <c r="R750" s="151"/>
      <c r="S750" s="151" t="s">
        <v>79</v>
      </c>
      <c r="T750" s="151"/>
      <c r="U750" s="151"/>
    </row>
    <row r="751">
      <c r="A751" s="278">
        <v>750.0</v>
      </c>
      <c r="B751" s="438" t="s">
        <v>6949</v>
      </c>
      <c r="C751" s="438" t="s">
        <v>7692</v>
      </c>
      <c r="D751" s="436" t="s">
        <v>7771</v>
      </c>
      <c r="E751" s="335" t="s">
        <v>7694</v>
      </c>
      <c r="F751" s="335" t="s">
        <v>6953</v>
      </c>
      <c r="G751" s="340" t="s">
        <v>7772</v>
      </c>
      <c r="H751" s="436" t="s">
        <v>7773</v>
      </c>
      <c r="I751" s="272" t="s">
        <v>7774</v>
      </c>
      <c r="J751" s="422" t="s">
        <v>7775</v>
      </c>
      <c r="K751" s="437" t="s">
        <v>7776</v>
      </c>
      <c r="L751" s="464">
        <v>0.0068865740740740745</v>
      </c>
      <c r="M751" s="430" t="s">
        <v>7777</v>
      </c>
      <c r="N751" s="338" t="s">
        <v>2416</v>
      </c>
      <c r="O751" s="151" t="s">
        <v>77</v>
      </c>
      <c r="P751" s="151" t="s">
        <v>78</v>
      </c>
      <c r="Q751" s="151" t="s">
        <v>79</v>
      </c>
      <c r="R751" s="151"/>
      <c r="S751" s="151" t="s">
        <v>79</v>
      </c>
      <c r="T751" s="151"/>
      <c r="U751" s="151"/>
    </row>
    <row r="752">
      <c r="A752" s="278">
        <v>751.0</v>
      </c>
      <c r="B752" s="438" t="s">
        <v>6949</v>
      </c>
      <c r="C752" s="438" t="s">
        <v>7692</v>
      </c>
      <c r="D752" s="436" t="s">
        <v>7778</v>
      </c>
      <c r="E752" s="335" t="s">
        <v>7694</v>
      </c>
      <c r="F752" s="335" t="s">
        <v>6953</v>
      </c>
      <c r="G752" s="340" t="s">
        <v>7779</v>
      </c>
      <c r="H752" s="436" t="s">
        <v>7780</v>
      </c>
      <c r="I752" s="272" t="s">
        <v>7781</v>
      </c>
      <c r="J752" s="422" t="s">
        <v>7782</v>
      </c>
      <c r="K752" s="437" t="s">
        <v>7783</v>
      </c>
      <c r="L752" s="464">
        <v>0.004212962962962963</v>
      </c>
      <c r="M752" s="430" t="s">
        <v>7784</v>
      </c>
      <c r="N752" s="338" t="s">
        <v>2416</v>
      </c>
      <c r="O752" s="151" t="s">
        <v>77</v>
      </c>
      <c r="P752" s="151" t="s">
        <v>78</v>
      </c>
      <c r="Q752" s="151" t="s">
        <v>79</v>
      </c>
      <c r="R752" s="151"/>
      <c r="S752" s="151" t="s">
        <v>79</v>
      </c>
      <c r="T752" s="151"/>
      <c r="U752" s="151" t="s">
        <v>7454</v>
      </c>
    </row>
    <row r="753">
      <c r="A753" s="278">
        <v>752.0</v>
      </c>
      <c r="B753" s="438" t="s">
        <v>6949</v>
      </c>
      <c r="C753" s="438" t="s">
        <v>7692</v>
      </c>
      <c r="D753" s="436" t="s">
        <v>7785</v>
      </c>
      <c r="E753" s="335" t="s">
        <v>7694</v>
      </c>
      <c r="F753" s="335" t="s">
        <v>6953</v>
      </c>
      <c r="G753" s="340" t="s">
        <v>7786</v>
      </c>
      <c r="H753" s="436" t="s">
        <v>7787</v>
      </c>
      <c r="I753" s="272" t="s">
        <v>7788</v>
      </c>
      <c r="J753" s="422" t="s">
        <v>7789</v>
      </c>
      <c r="K753" s="437" t="s">
        <v>7790</v>
      </c>
      <c r="L753" s="464">
        <v>0.0038773148148148148</v>
      </c>
      <c r="M753" s="430" t="s">
        <v>7791</v>
      </c>
      <c r="N753" s="338" t="s">
        <v>2416</v>
      </c>
      <c r="O753" s="151" t="s">
        <v>77</v>
      </c>
      <c r="P753" s="151" t="s">
        <v>78</v>
      </c>
      <c r="Q753" s="151" t="s">
        <v>79</v>
      </c>
      <c r="R753" s="151"/>
      <c r="S753" s="151" t="s">
        <v>79</v>
      </c>
      <c r="T753" s="151"/>
      <c r="U753" s="151" t="s">
        <v>7454</v>
      </c>
    </row>
    <row r="754">
      <c r="A754" s="278">
        <v>753.0</v>
      </c>
      <c r="B754" s="438" t="s">
        <v>6949</v>
      </c>
      <c r="C754" s="438" t="s">
        <v>7692</v>
      </c>
      <c r="D754" s="436" t="s">
        <v>7792</v>
      </c>
      <c r="E754" s="335" t="s">
        <v>7694</v>
      </c>
      <c r="F754" s="335" t="s">
        <v>6953</v>
      </c>
      <c r="G754" s="340" t="s">
        <v>7793</v>
      </c>
      <c r="H754" s="436" t="s">
        <v>7794</v>
      </c>
      <c r="I754" s="272" t="s">
        <v>7795</v>
      </c>
      <c r="J754" s="422" t="s">
        <v>7796</v>
      </c>
      <c r="K754" s="437" t="s">
        <v>7797</v>
      </c>
      <c r="L754" s="464">
        <v>0.005543981481481481</v>
      </c>
      <c r="M754" s="430" t="s">
        <v>7798</v>
      </c>
      <c r="N754" s="338" t="s">
        <v>2416</v>
      </c>
      <c r="O754" s="151" t="s">
        <v>77</v>
      </c>
      <c r="P754" s="151" t="s">
        <v>78</v>
      </c>
      <c r="Q754" s="151" t="s">
        <v>79</v>
      </c>
      <c r="R754" s="151"/>
      <c r="S754" s="151" t="s">
        <v>79</v>
      </c>
      <c r="T754" s="151"/>
      <c r="U754" s="151"/>
    </row>
    <row r="755">
      <c r="A755" s="278">
        <v>754.0</v>
      </c>
      <c r="B755" s="438" t="s">
        <v>6949</v>
      </c>
      <c r="C755" s="438" t="s">
        <v>7692</v>
      </c>
      <c r="D755" s="436" t="s">
        <v>7799</v>
      </c>
      <c r="E755" s="335" t="s">
        <v>7694</v>
      </c>
      <c r="F755" s="335" t="s">
        <v>6953</v>
      </c>
      <c r="G755" s="340" t="s">
        <v>7800</v>
      </c>
      <c r="H755" s="436" t="s">
        <v>7801</v>
      </c>
      <c r="I755" s="272" t="s">
        <v>7802</v>
      </c>
      <c r="J755" s="422" t="s">
        <v>7803</v>
      </c>
      <c r="K755" s="437" t="s">
        <v>7804</v>
      </c>
      <c r="L755" s="464">
        <v>0.0017708333333333332</v>
      </c>
      <c r="M755" s="467" t="s">
        <v>7805</v>
      </c>
      <c r="N755" s="338" t="s">
        <v>2416</v>
      </c>
      <c r="O755" s="151" t="s">
        <v>77</v>
      </c>
      <c r="P755" s="151" t="s">
        <v>78</v>
      </c>
      <c r="Q755" s="151" t="s">
        <v>79</v>
      </c>
      <c r="R755" s="151"/>
      <c r="S755" s="151" t="s">
        <v>79</v>
      </c>
      <c r="T755" s="151"/>
      <c r="U755" s="151"/>
    </row>
    <row r="756">
      <c r="A756" s="278">
        <v>755.0</v>
      </c>
      <c r="B756" s="438" t="s">
        <v>6949</v>
      </c>
      <c r="C756" s="438" t="s">
        <v>7692</v>
      </c>
      <c r="D756" s="436" t="s">
        <v>7806</v>
      </c>
      <c r="E756" s="335" t="s">
        <v>7694</v>
      </c>
      <c r="F756" s="335" t="s">
        <v>6953</v>
      </c>
      <c r="G756" s="340" t="s">
        <v>7807</v>
      </c>
      <c r="H756" s="436" t="s">
        <v>7808</v>
      </c>
      <c r="I756" s="272" t="s">
        <v>7809</v>
      </c>
      <c r="J756" s="422" t="s">
        <v>7810</v>
      </c>
      <c r="K756" s="437" t="s">
        <v>7811</v>
      </c>
      <c r="L756" s="464">
        <v>0.007106481481481482</v>
      </c>
      <c r="M756" s="430" t="s">
        <v>7812</v>
      </c>
      <c r="N756" s="338" t="s">
        <v>2416</v>
      </c>
      <c r="O756" s="151" t="s">
        <v>77</v>
      </c>
      <c r="P756" s="151" t="s">
        <v>78</v>
      </c>
      <c r="Q756" s="151" t="s">
        <v>79</v>
      </c>
      <c r="R756" s="151"/>
      <c r="S756" s="151" t="s">
        <v>79</v>
      </c>
      <c r="T756" s="151"/>
      <c r="U756" s="151"/>
    </row>
    <row r="757">
      <c r="A757" s="278">
        <v>756.0</v>
      </c>
      <c r="B757" s="438" t="s">
        <v>6949</v>
      </c>
      <c r="C757" s="438" t="s">
        <v>7692</v>
      </c>
      <c r="D757" s="436" t="s">
        <v>7813</v>
      </c>
      <c r="E757" s="335" t="s">
        <v>7694</v>
      </c>
      <c r="F757" s="335" t="s">
        <v>6953</v>
      </c>
      <c r="G757" s="340" t="s">
        <v>7814</v>
      </c>
      <c r="H757" s="436" t="s">
        <v>7815</v>
      </c>
      <c r="I757" s="272" t="s">
        <v>7816</v>
      </c>
      <c r="J757" s="422" t="s">
        <v>7817</v>
      </c>
      <c r="K757" s="476" t="s">
        <v>7818</v>
      </c>
      <c r="L757" s="477">
        <v>0.013784722222222223</v>
      </c>
      <c r="M757" s="430" t="s">
        <v>7819</v>
      </c>
      <c r="N757" s="338" t="s">
        <v>2416</v>
      </c>
      <c r="O757" s="151" t="s">
        <v>77</v>
      </c>
      <c r="P757" s="151" t="s">
        <v>78</v>
      </c>
      <c r="Q757" s="151" t="s">
        <v>79</v>
      </c>
      <c r="R757" s="151"/>
      <c r="S757" s="151" t="s">
        <v>79</v>
      </c>
      <c r="T757" s="151"/>
      <c r="U757" s="151"/>
    </row>
    <row r="758">
      <c r="A758" s="278">
        <v>757.0</v>
      </c>
      <c r="B758" s="438" t="s">
        <v>6949</v>
      </c>
      <c r="C758" s="438" t="s">
        <v>7692</v>
      </c>
      <c r="D758" s="436" t="s">
        <v>7820</v>
      </c>
      <c r="E758" s="335" t="s">
        <v>7694</v>
      </c>
      <c r="F758" s="335" t="s">
        <v>6953</v>
      </c>
      <c r="G758" s="340" t="s">
        <v>7821</v>
      </c>
      <c r="H758" s="436" t="s">
        <v>7822</v>
      </c>
      <c r="I758" s="272" t="s">
        <v>7823</v>
      </c>
      <c r="J758" s="478" t="s">
        <v>7824</v>
      </c>
      <c r="K758" s="437" t="s">
        <v>7825</v>
      </c>
      <c r="L758" s="464">
        <v>0.004409722222222222</v>
      </c>
      <c r="M758" s="430" t="s">
        <v>7826</v>
      </c>
      <c r="N758" s="338" t="s">
        <v>2416</v>
      </c>
      <c r="O758" s="151" t="s">
        <v>77</v>
      </c>
      <c r="P758" s="151" t="s">
        <v>78</v>
      </c>
      <c r="Q758" s="151" t="s">
        <v>79</v>
      </c>
      <c r="R758" s="151"/>
      <c r="S758" s="151" t="s">
        <v>79</v>
      </c>
      <c r="T758" s="151"/>
      <c r="U758" s="151"/>
    </row>
    <row r="759">
      <c r="A759" s="287">
        <v>758.0</v>
      </c>
      <c r="B759" s="440" t="s">
        <v>6949</v>
      </c>
      <c r="C759" s="440" t="s">
        <v>7692</v>
      </c>
      <c r="D759" s="452" t="s">
        <v>7827</v>
      </c>
      <c r="E759" s="368" t="s">
        <v>7694</v>
      </c>
      <c r="F759" s="368" t="s">
        <v>6953</v>
      </c>
      <c r="G759" s="346" t="s">
        <v>7828</v>
      </c>
      <c r="H759" s="452" t="s">
        <v>7829</v>
      </c>
      <c r="I759" s="272" t="s">
        <v>7830</v>
      </c>
      <c r="J759" s="473" t="s">
        <v>7675</v>
      </c>
      <c r="K759" s="360" t="s">
        <v>7676</v>
      </c>
      <c r="L759" s="348">
        <v>0.0071875</v>
      </c>
      <c r="M759" s="435" t="s">
        <v>7831</v>
      </c>
      <c r="N759" s="350" t="s">
        <v>2416</v>
      </c>
      <c r="O759" s="151" t="s">
        <v>77</v>
      </c>
      <c r="P759" s="151" t="s">
        <v>78</v>
      </c>
      <c r="Q759" s="151" t="s">
        <v>79</v>
      </c>
      <c r="R759" s="151"/>
      <c r="S759" s="151" t="s">
        <v>79</v>
      </c>
      <c r="T759" s="151"/>
      <c r="U759" s="151" t="s">
        <v>7832</v>
      </c>
    </row>
    <row r="760">
      <c r="A760" s="269">
        <v>759.0</v>
      </c>
      <c r="B760" s="436" t="s">
        <v>6949</v>
      </c>
      <c r="C760" s="436" t="s">
        <v>7833</v>
      </c>
      <c r="D760" s="438" t="s">
        <v>7834</v>
      </c>
      <c r="E760" s="335" t="s">
        <v>7835</v>
      </c>
      <c r="F760" s="335" t="s">
        <v>6953</v>
      </c>
      <c r="G760" s="335" t="s">
        <v>7836</v>
      </c>
      <c r="H760" s="438" t="s">
        <v>7837</v>
      </c>
      <c r="I760" s="272" t="s">
        <v>7838</v>
      </c>
      <c r="J760" s="479" t="s">
        <v>7839</v>
      </c>
      <c r="K760" s="330" t="s">
        <v>7840</v>
      </c>
      <c r="L760" s="331">
        <v>0.0062268518518518515</v>
      </c>
      <c r="M760" s="428" t="s">
        <v>7841</v>
      </c>
      <c r="N760" s="382" t="s">
        <v>2416</v>
      </c>
      <c r="O760" s="151" t="s">
        <v>77</v>
      </c>
      <c r="P760" s="151" t="s">
        <v>78</v>
      </c>
      <c r="Q760" s="151" t="s">
        <v>79</v>
      </c>
      <c r="R760" s="151"/>
      <c r="S760" s="151" t="s">
        <v>79</v>
      </c>
      <c r="T760" s="151"/>
      <c r="U760" s="151"/>
    </row>
    <row r="761">
      <c r="A761" s="278">
        <v>760.0</v>
      </c>
      <c r="B761" s="438" t="s">
        <v>6949</v>
      </c>
      <c r="C761" s="438" t="s">
        <v>7833</v>
      </c>
      <c r="D761" s="436" t="s">
        <v>7842</v>
      </c>
      <c r="E761" s="335" t="s">
        <v>7835</v>
      </c>
      <c r="F761" s="335" t="s">
        <v>6953</v>
      </c>
      <c r="G761" s="340" t="s">
        <v>7843</v>
      </c>
      <c r="H761" s="436" t="s">
        <v>7844</v>
      </c>
      <c r="I761" s="272" t="s">
        <v>7845</v>
      </c>
      <c r="J761" s="478" t="s">
        <v>7846</v>
      </c>
      <c r="K761" s="437" t="s">
        <v>7847</v>
      </c>
      <c r="L761" s="464">
        <v>0.004664351851851852</v>
      </c>
      <c r="M761" s="467" t="s">
        <v>7848</v>
      </c>
      <c r="N761" s="338" t="s">
        <v>2416</v>
      </c>
      <c r="O761" s="151" t="s">
        <v>77</v>
      </c>
      <c r="P761" s="151" t="s">
        <v>78</v>
      </c>
      <c r="Q761" s="151" t="s">
        <v>79</v>
      </c>
      <c r="R761" s="151"/>
      <c r="S761" s="151" t="s">
        <v>79</v>
      </c>
      <c r="T761" s="151"/>
      <c r="U761" s="151"/>
    </row>
    <row r="762">
      <c r="A762" s="278">
        <v>761.0</v>
      </c>
      <c r="B762" s="438" t="s">
        <v>6949</v>
      </c>
      <c r="C762" s="438" t="s">
        <v>7833</v>
      </c>
      <c r="D762" s="436" t="s">
        <v>7849</v>
      </c>
      <c r="E762" s="335" t="s">
        <v>7835</v>
      </c>
      <c r="F762" s="335" t="s">
        <v>6953</v>
      </c>
      <c r="G762" s="340" t="s">
        <v>7850</v>
      </c>
      <c r="H762" s="436" t="s">
        <v>7851</v>
      </c>
      <c r="I762" s="272" t="s">
        <v>7852</v>
      </c>
      <c r="J762" s="478" t="s">
        <v>7853</v>
      </c>
      <c r="K762" s="437" t="s">
        <v>7854</v>
      </c>
      <c r="L762" s="464">
        <v>0.005520833333333333</v>
      </c>
      <c r="M762" s="467" t="s">
        <v>7855</v>
      </c>
      <c r="N762" s="338" t="s">
        <v>2416</v>
      </c>
      <c r="O762" s="151" t="s">
        <v>77</v>
      </c>
      <c r="P762" s="151" t="s">
        <v>78</v>
      </c>
      <c r="Q762" s="151" t="s">
        <v>79</v>
      </c>
      <c r="R762" s="151"/>
      <c r="S762" s="151" t="s">
        <v>79</v>
      </c>
      <c r="T762" s="151"/>
      <c r="U762" s="151" t="s">
        <v>7454</v>
      </c>
    </row>
    <row r="763">
      <c r="A763" s="278">
        <v>762.0</v>
      </c>
      <c r="B763" s="438" t="s">
        <v>6949</v>
      </c>
      <c r="C763" s="438" t="s">
        <v>7833</v>
      </c>
      <c r="D763" s="436" t="s">
        <v>7856</v>
      </c>
      <c r="E763" s="335" t="s">
        <v>7835</v>
      </c>
      <c r="F763" s="335" t="s">
        <v>6953</v>
      </c>
      <c r="G763" s="340" t="s">
        <v>7857</v>
      </c>
      <c r="H763" s="436" t="s">
        <v>7858</v>
      </c>
      <c r="I763" s="272" t="s">
        <v>7859</v>
      </c>
      <c r="J763" s="478" t="s">
        <v>7860</v>
      </c>
      <c r="K763" s="437" t="s">
        <v>7861</v>
      </c>
      <c r="L763" s="464">
        <v>0.0052662037037037035</v>
      </c>
      <c r="M763" s="430" t="s">
        <v>7862</v>
      </c>
      <c r="N763" s="338" t="s">
        <v>2416</v>
      </c>
      <c r="O763" s="151" t="s">
        <v>77</v>
      </c>
      <c r="P763" s="151" t="s">
        <v>78</v>
      </c>
      <c r="Q763" s="151" t="s">
        <v>79</v>
      </c>
      <c r="R763" s="151"/>
      <c r="S763" s="151" t="s">
        <v>79</v>
      </c>
      <c r="T763" s="151"/>
      <c r="U763" s="151"/>
    </row>
    <row r="764">
      <c r="A764" s="278">
        <v>763.0</v>
      </c>
      <c r="B764" s="438" t="s">
        <v>6949</v>
      </c>
      <c r="C764" s="438" t="s">
        <v>7833</v>
      </c>
      <c r="D764" s="436" t="s">
        <v>7863</v>
      </c>
      <c r="E764" s="335" t="s">
        <v>7835</v>
      </c>
      <c r="F764" s="335" t="s">
        <v>6953</v>
      </c>
      <c r="G764" s="340" t="s">
        <v>7864</v>
      </c>
      <c r="H764" s="436" t="s">
        <v>7865</v>
      </c>
      <c r="I764" s="272" t="s">
        <v>7866</v>
      </c>
      <c r="J764" s="478" t="s">
        <v>7867</v>
      </c>
      <c r="K764" s="437" t="s">
        <v>7868</v>
      </c>
      <c r="L764" s="464">
        <v>0.0018402777777777777</v>
      </c>
      <c r="M764" s="467" t="s">
        <v>7869</v>
      </c>
      <c r="N764" s="338" t="s">
        <v>2416</v>
      </c>
      <c r="O764" s="151" t="s">
        <v>77</v>
      </c>
      <c r="P764" s="151" t="s">
        <v>78</v>
      </c>
      <c r="Q764" s="151" t="s">
        <v>79</v>
      </c>
      <c r="R764" s="151"/>
      <c r="S764" s="151" t="s">
        <v>79</v>
      </c>
      <c r="T764" s="151"/>
      <c r="U764" s="151"/>
    </row>
    <row r="765">
      <c r="A765" s="278">
        <v>764.0</v>
      </c>
      <c r="B765" s="438" t="s">
        <v>6949</v>
      </c>
      <c r="C765" s="438" t="s">
        <v>7833</v>
      </c>
      <c r="D765" s="436" t="s">
        <v>7870</v>
      </c>
      <c r="E765" s="335" t="s">
        <v>7835</v>
      </c>
      <c r="F765" s="335" t="s">
        <v>6953</v>
      </c>
      <c r="G765" s="340" t="s">
        <v>7871</v>
      </c>
      <c r="H765" s="436" t="s">
        <v>7872</v>
      </c>
      <c r="I765" s="272" t="s">
        <v>7873</v>
      </c>
      <c r="J765" s="478" t="s">
        <v>7874</v>
      </c>
      <c r="K765" s="437" t="s">
        <v>7875</v>
      </c>
      <c r="L765" s="464">
        <v>0.004976851851851852</v>
      </c>
      <c r="M765" s="430" t="s">
        <v>7876</v>
      </c>
      <c r="N765" s="338" t="s">
        <v>2416</v>
      </c>
      <c r="O765" s="151" t="s">
        <v>77</v>
      </c>
      <c r="P765" s="151" t="s">
        <v>78</v>
      </c>
      <c r="Q765" s="151" t="s">
        <v>79</v>
      </c>
      <c r="R765" s="151"/>
      <c r="S765" s="151" t="s">
        <v>79</v>
      </c>
      <c r="T765" s="151"/>
      <c r="U765" s="151"/>
    </row>
    <row r="766">
      <c r="A766" s="278">
        <v>765.0</v>
      </c>
      <c r="B766" s="438" t="s">
        <v>6949</v>
      </c>
      <c r="C766" s="438" t="s">
        <v>7833</v>
      </c>
      <c r="D766" s="436" t="s">
        <v>7877</v>
      </c>
      <c r="E766" s="335" t="s">
        <v>7835</v>
      </c>
      <c r="F766" s="335" t="s">
        <v>6953</v>
      </c>
      <c r="G766" s="340" t="s">
        <v>7878</v>
      </c>
      <c r="H766" s="436" t="s">
        <v>7879</v>
      </c>
      <c r="I766" s="272" t="s">
        <v>7880</v>
      </c>
      <c r="J766" s="478" t="s">
        <v>7881</v>
      </c>
      <c r="K766" s="437" t="s">
        <v>7882</v>
      </c>
      <c r="L766" s="464">
        <v>0.005208333333333333</v>
      </c>
      <c r="M766" s="467" t="s">
        <v>7883</v>
      </c>
      <c r="N766" s="338" t="s">
        <v>2416</v>
      </c>
      <c r="O766" s="151" t="s">
        <v>77</v>
      </c>
      <c r="P766" s="151" t="s">
        <v>78</v>
      </c>
      <c r="Q766" s="151" t="s">
        <v>79</v>
      </c>
      <c r="R766" s="151"/>
      <c r="S766" s="151" t="s">
        <v>79</v>
      </c>
      <c r="T766" s="151"/>
      <c r="U766" s="151"/>
    </row>
    <row r="767">
      <c r="A767" s="278">
        <v>766.0</v>
      </c>
      <c r="B767" s="438" t="s">
        <v>6949</v>
      </c>
      <c r="C767" s="438" t="s">
        <v>7833</v>
      </c>
      <c r="D767" s="436" t="s">
        <v>7884</v>
      </c>
      <c r="E767" s="335" t="s">
        <v>7835</v>
      </c>
      <c r="F767" s="335" t="s">
        <v>6953</v>
      </c>
      <c r="G767" s="340" t="s">
        <v>7885</v>
      </c>
      <c r="H767" s="436" t="s">
        <v>7886</v>
      </c>
      <c r="I767" s="272" t="s">
        <v>7887</v>
      </c>
      <c r="J767" s="478" t="s">
        <v>7888</v>
      </c>
      <c r="K767" s="437" t="s">
        <v>7889</v>
      </c>
      <c r="L767" s="464">
        <v>0.0024421296296296296</v>
      </c>
      <c r="M767" s="430" t="s">
        <v>7890</v>
      </c>
      <c r="N767" s="338" t="s">
        <v>2416</v>
      </c>
      <c r="O767" s="151" t="s">
        <v>77</v>
      </c>
      <c r="P767" s="151" t="s">
        <v>78</v>
      </c>
      <c r="Q767" s="151" t="s">
        <v>79</v>
      </c>
      <c r="R767" s="151"/>
      <c r="S767" s="151" t="s">
        <v>79</v>
      </c>
      <c r="T767" s="151"/>
      <c r="U767" s="151"/>
    </row>
    <row r="768">
      <c r="A768" s="278">
        <v>767.0</v>
      </c>
      <c r="B768" s="438" t="s">
        <v>6949</v>
      </c>
      <c r="C768" s="438" t="s">
        <v>7833</v>
      </c>
      <c r="D768" s="436" t="s">
        <v>7891</v>
      </c>
      <c r="E768" s="335" t="s">
        <v>7835</v>
      </c>
      <c r="F768" s="335" t="s">
        <v>6953</v>
      </c>
      <c r="G768" s="340" t="s">
        <v>7892</v>
      </c>
      <c r="H768" s="436" t="s">
        <v>7893</v>
      </c>
      <c r="I768" s="272" t="s">
        <v>7894</v>
      </c>
      <c r="J768" s="478" t="s">
        <v>7895</v>
      </c>
      <c r="K768" s="437" t="s">
        <v>7896</v>
      </c>
      <c r="L768" s="464">
        <v>0.0028819444444444444</v>
      </c>
      <c r="M768" s="467" t="s">
        <v>7897</v>
      </c>
      <c r="N768" s="338" t="s">
        <v>2416</v>
      </c>
      <c r="O768" s="151" t="s">
        <v>77</v>
      </c>
      <c r="P768" s="151" t="s">
        <v>78</v>
      </c>
      <c r="Q768" s="151" t="s">
        <v>79</v>
      </c>
      <c r="R768" s="151"/>
      <c r="S768" s="151" t="s">
        <v>79</v>
      </c>
      <c r="T768" s="151"/>
      <c r="U768" s="151" t="s">
        <v>7454</v>
      </c>
    </row>
    <row r="769">
      <c r="A769" s="278">
        <v>768.0</v>
      </c>
      <c r="B769" s="438" t="s">
        <v>6949</v>
      </c>
      <c r="C769" s="438" t="s">
        <v>7833</v>
      </c>
      <c r="D769" s="436" t="s">
        <v>7898</v>
      </c>
      <c r="E769" s="335" t="s">
        <v>7835</v>
      </c>
      <c r="F769" s="335" t="s">
        <v>6953</v>
      </c>
      <c r="G769" s="340" t="s">
        <v>7899</v>
      </c>
      <c r="H769" s="436" t="s">
        <v>7900</v>
      </c>
      <c r="I769" s="272" t="s">
        <v>7901</v>
      </c>
      <c r="J769" s="478" t="s">
        <v>7902</v>
      </c>
      <c r="K769" s="437" t="s">
        <v>7903</v>
      </c>
      <c r="L769" s="464">
        <v>0.0032060185185185186</v>
      </c>
      <c r="M769" s="467" t="s">
        <v>7904</v>
      </c>
      <c r="N769" s="338" t="s">
        <v>2416</v>
      </c>
      <c r="O769" s="151" t="s">
        <v>77</v>
      </c>
      <c r="P769" s="151" t="s">
        <v>78</v>
      </c>
      <c r="Q769" s="151" t="s">
        <v>79</v>
      </c>
      <c r="R769" s="151"/>
      <c r="S769" s="151" t="s">
        <v>79</v>
      </c>
      <c r="T769" s="151"/>
      <c r="U769" s="151" t="s">
        <v>7454</v>
      </c>
    </row>
    <row r="770">
      <c r="A770" s="278">
        <v>769.0</v>
      </c>
      <c r="B770" s="438" t="s">
        <v>6949</v>
      </c>
      <c r="C770" s="438" t="s">
        <v>7833</v>
      </c>
      <c r="D770" s="436" t="s">
        <v>7905</v>
      </c>
      <c r="E770" s="335" t="s">
        <v>7835</v>
      </c>
      <c r="F770" s="335" t="s">
        <v>6953</v>
      </c>
      <c r="G770" s="340" t="s">
        <v>7906</v>
      </c>
      <c r="H770" s="436" t="s">
        <v>7907</v>
      </c>
      <c r="I770" s="272" t="s">
        <v>7908</v>
      </c>
      <c r="J770" s="478" t="s">
        <v>7909</v>
      </c>
      <c r="K770" s="437" t="s">
        <v>7910</v>
      </c>
      <c r="L770" s="464">
        <v>0.003287037037037037</v>
      </c>
      <c r="M770" s="430" t="s">
        <v>7911</v>
      </c>
      <c r="N770" s="338" t="s">
        <v>2416</v>
      </c>
      <c r="O770" s="151" t="s">
        <v>77</v>
      </c>
      <c r="P770" s="151" t="s">
        <v>78</v>
      </c>
      <c r="Q770" s="151" t="s">
        <v>79</v>
      </c>
      <c r="R770" s="151"/>
      <c r="S770" s="151" t="s">
        <v>79</v>
      </c>
      <c r="T770" s="151"/>
      <c r="U770" s="151" t="s">
        <v>7454</v>
      </c>
    </row>
    <row r="771">
      <c r="A771" s="278">
        <v>770.0</v>
      </c>
      <c r="B771" s="438" t="s">
        <v>6949</v>
      </c>
      <c r="C771" s="438" t="s">
        <v>7833</v>
      </c>
      <c r="D771" s="436" t="s">
        <v>7912</v>
      </c>
      <c r="E771" s="335" t="s">
        <v>7835</v>
      </c>
      <c r="F771" s="335" t="s">
        <v>6953</v>
      </c>
      <c r="G771" s="340" t="s">
        <v>7913</v>
      </c>
      <c r="H771" s="436" t="s">
        <v>7914</v>
      </c>
      <c r="I771" s="272" t="s">
        <v>7915</v>
      </c>
      <c r="J771" s="478" t="s">
        <v>7916</v>
      </c>
      <c r="K771" s="437" t="s">
        <v>7917</v>
      </c>
      <c r="L771" s="464">
        <v>0.00880787037037037</v>
      </c>
      <c r="M771" s="467" t="s">
        <v>7918</v>
      </c>
      <c r="N771" s="338" t="s">
        <v>2416</v>
      </c>
      <c r="O771" s="151" t="s">
        <v>77</v>
      </c>
      <c r="P771" s="151" t="s">
        <v>78</v>
      </c>
      <c r="Q771" s="151" t="s">
        <v>79</v>
      </c>
      <c r="R771" s="151"/>
      <c r="S771" s="151" t="s">
        <v>79</v>
      </c>
      <c r="T771" s="151"/>
      <c r="U771" s="151"/>
    </row>
    <row r="772">
      <c r="A772" s="287">
        <v>771.0</v>
      </c>
      <c r="B772" s="440" t="s">
        <v>6949</v>
      </c>
      <c r="C772" s="440" t="s">
        <v>7833</v>
      </c>
      <c r="D772" s="452" t="s">
        <v>7919</v>
      </c>
      <c r="E772" s="368" t="s">
        <v>7835</v>
      </c>
      <c r="F772" s="368" t="s">
        <v>6953</v>
      </c>
      <c r="G772" s="346" t="s">
        <v>7920</v>
      </c>
      <c r="H772" s="452" t="s">
        <v>7921</v>
      </c>
      <c r="I772" s="272" t="s">
        <v>7922</v>
      </c>
      <c r="J772" s="480" t="s">
        <v>7923</v>
      </c>
      <c r="K772" s="347" t="s">
        <v>7924</v>
      </c>
      <c r="L772" s="470">
        <v>0.006701388888888889</v>
      </c>
      <c r="M772" s="435" t="s">
        <v>7925</v>
      </c>
      <c r="N772" s="350" t="s">
        <v>2416</v>
      </c>
      <c r="O772" s="151" t="s">
        <v>77</v>
      </c>
      <c r="P772" s="151" t="s">
        <v>78</v>
      </c>
      <c r="Q772" s="151" t="s">
        <v>79</v>
      </c>
      <c r="R772" s="151"/>
      <c r="S772" s="151" t="s">
        <v>79</v>
      </c>
      <c r="T772" s="151"/>
      <c r="U772" s="151" t="s">
        <v>7454</v>
      </c>
    </row>
    <row r="773">
      <c r="A773" s="417">
        <v>772.0</v>
      </c>
      <c r="B773" s="436" t="s">
        <v>6949</v>
      </c>
      <c r="C773" s="436" t="s">
        <v>7926</v>
      </c>
      <c r="D773" s="436" t="s">
        <v>7927</v>
      </c>
      <c r="E773" s="335" t="s">
        <v>7928</v>
      </c>
      <c r="F773" s="335" t="s">
        <v>6953</v>
      </c>
      <c r="G773" s="481" t="s">
        <v>7929</v>
      </c>
      <c r="H773" s="436" t="s">
        <v>7930</v>
      </c>
      <c r="I773" s="272" t="s">
        <v>7931</v>
      </c>
      <c r="J773" s="421" t="s">
        <v>7932</v>
      </c>
      <c r="K773" s="439" t="s">
        <v>7933</v>
      </c>
      <c r="L773" s="275">
        <v>0.0052430555555555555</v>
      </c>
      <c r="M773" s="428" t="s">
        <v>7934</v>
      </c>
      <c r="N773" s="482" t="s">
        <v>2416</v>
      </c>
      <c r="O773" s="151" t="s">
        <v>77</v>
      </c>
      <c r="P773" s="151" t="s">
        <v>78</v>
      </c>
      <c r="Q773" s="151" t="s">
        <v>79</v>
      </c>
      <c r="R773" s="151"/>
      <c r="S773" s="151" t="s">
        <v>79</v>
      </c>
      <c r="T773" s="151"/>
      <c r="U773" s="151" t="s">
        <v>7454</v>
      </c>
    </row>
    <row r="774">
      <c r="A774" s="278">
        <v>773.0</v>
      </c>
      <c r="B774" s="438" t="s">
        <v>6949</v>
      </c>
      <c r="C774" s="438" t="s">
        <v>7926</v>
      </c>
      <c r="D774" s="436" t="s">
        <v>7935</v>
      </c>
      <c r="E774" s="335" t="s">
        <v>7928</v>
      </c>
      <c r="F774" s="335" t="s">
        <v>6953</v>
      </c>
      <c r="G774" s="340" t="s">
        <v>7936</v>
      </c>
      <c r="H774" s="436" t="s">
        <v>7937</v>
      </c>
      <c r="I774" s="272" t="s">
        <v>7938</v>
      </c>
      <c r="J774" s="419" t="s">
        <v>7939</v>
      </c>
      <c r="K774" s="443" t="s">
        <v>7940</v>
      </c>
      <c r="L774" s="282">
        <v>0.005231481481481481</v>
      </c>
      <c r="M774" s="467" t="s">
        <v>7941</v>
      </c>
      <c r="N774" s="338" t="s">
        <v>2416</v>
      </c>
      <c r="O774" s="151" t="s">
        <v>77</v>
      </c>
      <c r="P774" s="151" t="s">
        <v>78</v>
      </c>
      <c r="Q774" s="151" t="s">
        <v>79</v>
      </c>
      <c r="R774" s="151"/>
      <c r="S774" s="151" t="s">
        <v>79</v>
      </c>
      <c r="T774" s="151"/>
      <c r="U774" s="151" t="s">
        <v>7454</v>
      </c>
    </row>
    <row r="775">
      <c r="A775" s="278">
        <v>774.0</v>
      </c>
      <c r="B775" s="438" t="s">
        <v>6949</v>
      </c>
      <c r="C775" s="438" t="s">
        <v>7926</v>
      </c>
      <c r="D775" s="436" t="s">
        <v>7942</v>
      </c>
      <c r="E775" s="335" t="s">
        <v>7928</v>
      </c>
      <c r="F775" s="335" t="s">
        <v>6953</v>
      </c>
      <c r="G775" s="340" t="s">
        <v>7943</v>
      </c>
      <c r="H775" s="436" t="s">
        <v>7944</v>
      </c>
      <c r="I775" s="272" t="s">
        <v>7945</v>
      </c>
      <c r="J775" s="419" t="s">
        <v>7946</v>
      </c>
      <c r="K775" s="443" t="s">
        <v>7947</v>
      </c>
      <c r="L775" s="282">
        <v>0.008622685185185185</v>
      </c>
      <c r="M775" s="430" t="s">
        <v>7948</v>
      </c>
      <c r="N775" s="338" t="s">
        <v>2416</v>
      </c>
      <c r="O775" s="151" t="s">
        <v>77</v>
      </c>
      <c r="P775" s="151" t="s">
        <v>78</v>
      </c>
      <c r="Q775" s="151" t="s">
        <v>79</v>
      </c>
      <c r="R775" s="151"/>
      <c r="S775" s="151" t="s">
        <v>79</v>
      </c>
      <c r="T775" s="151"/>
      <c r="U775" s="151"/>
    </row>
    <row r="776">
      <c r="A776" s="278">
        <v>775.0</v>
      </c>
      <c r="B776" s="438" t="s">
        <v>6949</v>
      </c>
      <c r="C776" s="438" t="s">
        <v>7926</v>
      </c>
      <c r="D776" s="436" t="s">
        <v>7949</v>
      </c>
      <c r="E776" s="335" t="s">
        <v>7928</v>
      </c>
      <c r="F776" s="335" t="s">
        <v>6953</v>
      </c>
      <c r="G776" s="340" t="s">
        <v>7950</v>
      </c>
      <c r="H776" s="436" t="s">
        <v>7951</v>
      </c>
      <c r="I776" s="272" t="s">
        <v>7952</v>
      </c>
      <c r="J776" s="419" t="s">
        <v>7953</v>
      </c>
      <c r="K776" s="443" t="s">
        <v>7954</v>
      </c>
      <c r="L776" s="282">
        <v>0.011180555555555555</v>
      </c>
      <c r="M776" s="467" t="s">
        <v>7955</v>
      </c>
      <c r="N776" s="338" t="s">
        <v>2416</v>
      </c>
      <c r="O776" s="151" t="s">
        <v>77</v>
      </c>
      <c r="P776" s="151" t="s">
        <v>78</v>
      </c>
      <c r="Q776" s="151" t="s">
        <v>79</v>
      </c>
      <c r="R776" s="151"/>
      <c r="S776" s="151" t="s">
        <v>79</v>
      </c>
      <c r="T776" s="151"/>
      <c r="U776" s="151"/>
    </row>
    <row r="777">
      <c r="A777" s="278">
        <v>776.0</v>
      </c>
      <c r="B777" s="438" t="s">
        <v>6949</v>
      </c>
      <c r="C777" s="438" t="s">
        <v>7926</v>
      </c>
      <c r="D777" s="436" t="s">
        <v>7956</v>
      </c>
      <c r="E777" s="335" t="s">
        <v>7928</v>
      </c>
      <c r="F777" s="335" t="s">
        <v>6953</v>
      </c>
      <c r="G777" s="340" t="s">
        <v>7957</v>
      </c>
      <c r="H777" s="436" t="s">
        <v>7958</v>
      </c>
      <c r="I777" s="272" t="s">
        <v>7959</v>
      </c>
      <c r="J777" s="419" t="s">
        <v>7960</v>
      </c>
      <c r="K777" s="443" t="s">
        <v>7961</v>
      </c>
      <c r="L777" s="282">
        <v>0.01025462962962963</v>
      </c>
      <c r="M777" s="430" t="s">
        <v>7962</v>
      </c>
      <c r="N777" s="338" t="s">
        <v>2416</v>
      </c>
      <c r="O777" s="151" t="s">
        <v>77</v>
      </c>
      <c r="P777" s="151" t="s">
        <v>78</v>
      </c>
      <c r="Q777" s="151" t="s">
        <v>79</v>
      </c>
      <c r="R777" s="151"/>
      <c r="S777" s="151" t="s">
        <v>79</v>
      </c>
      <c r="T777" s="151"/>
      <c r="U777" s="151"/>
    </row>
    <row r="778">
      <c r="A778" s="278">
        <v>777.0</v>
      </c>
      <c r="B778" s="438" t="s">
        <v>6949</v>
      </c>
      <c r="C778" s="438" t="s">
        <v>7926</v>
      </c>
      <c r="D778" s="436" t="s">
        <v>7963</v>
      </c>
      <c r="E778" s="335" t="s">
        <v>7928</v>
      </c>
      <c r="F778" s="335" t="s">
        <v>6953</v>
      </c>
      <c r="G778" s="340" t="s">
        <v>7964</v>
      </c>
      <c r="H778" s="436" t="s">
        <v>7965</v>
      </c>
      <c r="I778" s="272" t="s">
        <v>7966</v>
      </c>
      <c r="J778" s="419" t="s">
        <v>7967</v>
      </c>
      <c r="K778" s="443" t="s">
        <v>7968</v>
      </c>
      <c r="L778" s="282">
        <v>0.01318287037037037</v>
      </c>
      <c r="M778" s="467" t="s">
        <v>7969</v>
      </c>
      <c r="N778" s="338" t="s">
        <v>2416</v>
      </c>
      <c r="O778" s="151" t="s">
        <v>77</v>
      </c>
      <c r="P778" s="151" t="s">
        <v>78</v>
      </c>
      <c r="Q778" s="151" t="s">
        <v>79</v>
      </c>
      <c r="R778" s="151"/>
      <c r="S778" s="151" t="s">
        <v>79</v>
      </c>
      <c r="T778" s="151"/>
      <c r="U778" s="151"/>
    </row>
    <row r="779">
      <c r="A779" s="278">
        <v>778.0</v>
      </c>
      <c r="B779" s="438" t="s">
        <v>6949</v>
      </c>
      <c r="C779" s="438" t="s">
        <v>7926</v>
      </c>
      <c r="D779" s="436" t="s">
        <v>7970</v>
      </c>
      <c r="E779" s="335" t="s">
        <v>7928</v>
      </c>
      <c r="F779" s="335" t="s">
        <v>6953</v>
      </c>
      <c r="G779" s="340" t="s">
        <v>7971</v>
      </c>
      <c r="H779" s="436" t="s">
        <v>7972</v>
      </c>
      <c r="I779" s="272" t="s">
        <v>7973</v>
      </c>
      <c r="J779" s="419" t="s">
        <v>7974</v>
      </c>
      <c r="K779" s="443" t="s">
        <v>7975</v>
      </c>
      <c r="L779" s="282">
        <v>0.011863425925925927</v>
      </c>
      <c r="M779" s="467" t="s">
        <v>7976</v>
      </c>
      <c r="N779" s="338" t="s">
        <v>2416</v>
      </c>
      <c r="O779" s="151" t="s">
        <v>77</v>
      </c>
      <c r="P779" s="151" t="s">
        <v>78</v>
      </c>
      <c r="Q779" s="151" t="s">
        <v>79</v>
      </c>
      <c r="R779" s="151"/>
      <c r="S779" s="151" t="s">
        <v>79</v>
      </c>
      <c r="T779" s="151"/>
      <c r="U779" s="151"/>
    </row>
    <row r="780">
      <c r="A780" s="278">
        <v>779.0</v>
      </c>
      <c r="B780" s="438" t="s">
        <v>6949</v>
      </c>
      <c r="C780" s="438" t="s">
        <v>7926</v>
      </c>
      <c r="D780" s="436" t="s">
        <v>7977</v>
      </c>
      <c r="E780" s="335" t="s">
        <v>7928</v>
      </c>
      <c r="F780" s="335" t="s">
        <v>6953</v>
      </c>
      <c r="G780" s="340" t="s">
        <v>7978</v>
      </c>
      <c r="H780" s="436" t="s">
        <v>7979</v>
      </c>
      <c r="I780" s="272" t="s">
        <v>7980</v>
      </c>
      <c r="J780" s="419" t="s">
        <v>7981</v>
      </c>
      <c r="K780" s="443" t="s">
        <v>7982</v>
      </c>
      <c r="L780" s="282">
        <v>0.005509259259259259</v>
      </c>
      <c r="M780" s="430" t="s">
        <v>7983</v>
      </c>
      <c r="N780" s="338" t="s">
        <v>2416</v>
      </c>
      <c r="O780" s="151" t="s">
        <v>77</v>
      </c>
      <c r="P780" s="151" t="s">
        <v>78</v>
      </c>
      <c r="Q780" s="151" t="s">
        <v>79</v>
      </c>
      <c r="R780" s="151"/>
      <c r="S780" s="151" t="s">
        <v>79</v>
      </c>
      <c r="T780" s="151"/>
      <c r="U780" s="151"/>
    </row>
    <row r="781">
      <c r="A781" s="278">
        <v>780.0</v>
      </c>
      <c r="B781" s="438" t="s">
        <v>6949</v>
      </c>
      <c r="C781" s="438" t="s">
        <v>7926</v>
      </c>
      <c r="D781" s="436" t="s">
        <v>7984</v>
      </c>
      <c r="E781" s="335" t="s">
        <v>7928</v>
      </c>
      <c r="F781" s="335" t="s">
        <v>6953</v>
      </c>
      <c r="G781" s="340" t="s">
        <v>7985</v>
      </c>
      <c r="H781" s="436" t="s">
        <v>7986</v>
      </c>
      <c r="I781" s="272" t="s">
        <v>7987</v>
      </c>
      <c r="J781" s="419" t="s">
        <v>7988</v>
      </c>
      <c r="K781" s="443" t="s">
        <v>7989</v>
      </c>
      <c r="L781" s="282">
        <v>0.006423611111111111</v>
      </c>
      <c r="M781" s="467" t="s">
        <v>7990</v>
      </c>
      <c r="N781" s="338" t="s">
        <v>2416</v>
      </c>
      <c r="O781" s="151" t="s">
        <v>77</v>
      </c>
      <c r="P781" s="151" t="s">
        <v>78</v>
      </c>
      <c r="Q781" s="151" t="s">
        <v>79</v>
      </c>
      <c r="R781" s="151"/>
      <c r="S781" s="151" t="s">
        <v>79</v>
      </c>
      <c r="T781" s="151"/>
      <c r="U781" s="151"/>
    </row>
    <row r="782">
      <c r="A782" s="278">
        <v>781.0</v>
      </c>
      <c r="B782" s="438" t="s">
        <v>6949</v>
      </c>
      <c r="C782" s="438" t="s">
        <v>7926</v>
      </c>
      <c r="D782" s="436" t="s">
        <v>7991</v>
      </c>
      <c r="E782" s="335" t="s">
        <v>7928</v>
      </c>
      <c r="F782" s="335" t="s">
        <v>6953</v>
      </c>
      <c r="G782" s="340" t="s">
        <v>7992</v>
      </c>
      <c r="H782" s="436" t="s">
        <v>7993</v>
      </c>
      <c r="I782" s="272" t="s">
        <v>7994</v>
      </c>
      <c r="J782" s="419" t="s">
        <v>7995</v>
      </c>
      <c r="K782" s="443" t="s">
        <v>7996</v>
      </c>
      <c r="L782" s="282">
        <v>0.007789351851851852</v>
      </c>
      <c r="M782" s="467" t="s">
        <v>7997</v>
      </c>
      <c r="N782" s="338" t="s">
        <v>2416</v>
      </c>
      <c r="O782" s="151" t="s">
        <v>77</v>
      </c>
      <c r="P782" s="151" t="s">
        <v>78</v>
      </c>
      <c r="Q782" s="151" t="s">
        <v>79</v>
      </c>
      <c r="R782" s="151"/>
      <c r="S782" s="151" t="s">
        <v>79</v>
      </c>
      <c r="T782" s="151"/>
      <c r="U782" s="151"/>
    </row>
    <row r="783">
      <c r="A783" s="278">
        <v>782.0</v>
      </c>
      <c r="B783" s="438" t="s">
        <v>6949</v>
      </c>
      <c r="C783" s="438" t="s">
        <v>7926</v>
      </c>
      <c r="D783" s="436" t="s">
        <v>7998</v>
      </c>
      <c r="E783" s="335" t="s">
        <v>7928</v>
      </c>
      <c r="F783" s="335" t="s">
        <v>6953</v>
      </c>
      <c r="G783" s="340" t="s">
        <v>7999</v>
      </c>
      <c r="H783" s="436" t="s">
        <v>8000</v>
      </c>
      <c r="I783" s="272" t="s">
        <v>8001</v>
      </c>
      <c r="J783" s="419" t="s">
        <v>8002</v>
      </c>
      <c r="K783" s="443" t="s">
        <v>8003</v>
      </c>
      <c r="L783" s="282">
        <v>0.011840277777777778</v>
      </c>
      <c r="M783" s="430" t="s">
        <v>8004</v>
      </c>
      <c r="N783" s="338" t="s">
        <v>2416</v>
      </c>
      <c r="O783" s="151" t="s">
        <v>77</v>
      </c>
      <c r="P783" s="151" t="s">
        <v>78</v>
      </c>
      <c r="Q783" s="151" t="s">
        <v>79</v>
      </c>
      <c r="R783" s="151"/>
      <c r="S783" s="151" t="s">
        <v>79</v>
      </c>
      <c r="T783" s="151"/>
      <c r="U783" s="151"/>
    </row>
    <row r="784">
      <c r="A784" s="278">
        <v>783.0</v>
      </c>
      <c r="B784" s="438" t="s">
        <v>6949</v>
      </c>
      <c r="C784" s="438" t="s">
        <v>7926</v>
      </c>
      <c r="D784" s="436" t="s">
        <v>8005</v>
      </c>
      <c r="E784" s="335" t="s">
        <v>7928</v>
      </c>
      <c r="F784" s="335" t="s">
        <v>6953</v>
      </c>
      <c r="G784" s="340" t="s">
        <v>8006</v>
      </c>
      <c r="H784" s="436" t="s">
        <v>8007</v>
      </c>
      <c r="I784" s="272" t="s">
        <v>8008</v>
      </c>
      <c r="J784" s="419" t="s">
        <v>8009</v>
      </c>
      <c r="K784" s="443" t="s">
        <v>8010</v>
      </c>
      <c r="L784" s="282">
        <v>0.0015509259259259259</v>
      </c>
      <c r="M784" s="430" t="s">
        <v>8011</v>
      </c>
      <c r="N784" s="338" t="s">
        <v>2416</v>
      </c>
      <c r="O784" s="151" t="s">
        <v>77</v>
      </c>
      <c r="P784" s="151" t="s">
        <v>78</v>
      </c>
      <c r="Q784" s="151" t="s">
        <v>79</v>
      </c>
      <c r="R784" s="151"/>
      <c r="S784" s="151" t="s">
        <v>79</v>
      </c>
      <c r="T784" s="151"/>
      <c r="U784" s="151"/>
    </row>
    <row r="785">
      <c r="A785" s="278">
        <v>784.0</v>
      </c>
      <c r="B785" s="438" t="s">
        <v>6949</v>
      </c>
      <c r="C785" s="438" t="s">
        <v>7926</v>
      </c>
      <c r="D785" s="436" t="s">
        <v>8012</v>
      </c>
      <c r="E785" s="335" t="s">
        <v>7928</v>
      </c>
      <c r="F785" s="335" t="s">
        <v>6953</v>
      </c>
      <c r="G785" s="340" t="s">
        <v>8013</v>
      </c>
      <c r="H785" s="436" t="s">
        <v>8014</v>
      </c>
      <c r="I785" s="272" t="s">
        <v>8015</v>
      </c>
      <c r="J785" s="419" t="s">
        <v>8016</v>
      </c>
      <c r="K785" s="443" t="s">
        <v>8017</v>
      </c>
      <c r="L785" s="282">
        <v>0.0084375</v>
      </c>
      <c r="M785" s="430" t="s">
        <v>8018</v>
      </c>
      <c r="N785" s="338" t="s">
        <v>2416</v>
      </c>
      <c r="O785" s="151" t="s">
        <v>77</v>
      </c>
      <c r="P785" s="151" t="s">
        <v>78</v>
      </c>
      <c r="Q785" s="151" t="s">
        <v>79</v>
      </c>
      <c r="R785" s="151"/>
      <c r="S785" s="151" t="s">
        <v>79</v>
      </c>
      <c r="T785" s="151"/>
      <c r="U785" s="151"/>
    </row>
    <row r="786">
      <c r="A786" s="278">
        <v>785.0</v>
      </c>
      <c r="B786" s="438" t="s">
        <v>6949</v>
      </c>
      <c r="C786" s="438" t="s">
        <v>7926</v>
      </c>
      <c r="D786" s="436" t="s">
        <v>8019</v>
      </c>
      <c r="E786" s="335" t="s">
        <v>7928</v>
      </c>
      <c r="F786" s="335" t="s">
        <v>6953</v>
      </c>
      <c r="G786" s="340" t="s">
        <v>8020</v>
      </c>
      <c r="H786" s="436" t="s">
        <v>8021</v>
      </c>
      <c r="I786" s="272" t="s">
        <v>8022</v>
      </c>
      <c r="J786" s="419" t="s">
        <v>8023</v>
      </c>
      <c r="K786" s="443" t="s">
        <v>8024</v>
      </c>
      <c r="L786" s="282">
        <v>0.00837962962962963</v>
      </c>
      <c r="M786" s="467" t="s">
        <v>8025</v>
      </c>
      <c r="N786" s="338" t="s">
        <v>2416</v>
      </c>
      <c r="O786" s="151" t="s">
        <v>77</v>
      </c>
      <c r="P786" s="151" t="s">
        <v>78</v>
      </c>
      <c r="Q786" s="151" t="s">
        <v>79</v>
      </c>
      <c r="R786" s="151"/>
      <c r="S786" s="151" t="s">
        <v>79</v>
      </c>
      <c r="T786" s="151"/>
      <c r="U786" s="151" t="s">
        <v>7454</v>
      </c>
    </row>
    <row r="787">
      <c r="A787" s="278">
        <v>786.0</v>
      </c>
      <c r="B787" s="438" t="s">
        <v>6949</v>
      </c>
      <c r="C787" s="438" t="s">
        <v>7926</v>
      </c>
      <c r="D787" s="436" t="s">
        <v>8026</v>
      </c>
      <c r="E787" s="335" t="s">
        <v>7928</v>
      </c>
      <c r="F787" s="335" t="s">
        <v>6953</v>
      </c>
      <c r="G787" s="340" t="s">
        <v>8027</v>
      </c>
      <c r="H787" s="436" t="s">
        <v>8028</v>
      </c>
      <c r="I787" s="272" t="s">
        <v>8029</v>
      </c>
      <c r="J787" s="419" t="s">
        <v>8030</v>
      </c>
      <c r="K787" s="443" t="s">
        <v>8031</v>
      </c>
      <c r="L787" s="282">
        <v>0.007696759259259259</v>
      </c>
      <c r="M787" s="430" t="s">
        <v>8032</v>
      </c>
      <c r="N787" s="338" t="s">
        <v>2416</v>
      </c>
      <c r="O787" s="151" t="s">
        <v>77</v>
      </c>
      <c r="P787" s="151" t="s">
        <v>78</v>
      </c>
      <c r="Q787" s="151" t="s">
        <v>79</v>
      </c>
      <c r="R787" s="151"/>
      <c r="S787" s="151" t="s">
        <v>79</v>
      </c>
      <c r="T787" s="151"/>
      <c r="U787" s="151" t="s">
        <v>7454</v>
      </c>
    </row>
    <row r="788">
      <c r="A788" s="287">
        <v>787.0</v>
      </c>
      <c r="B788" s="440" t="s">
        <v>6949</v>
      </c>
      <c r="C788" s="440" t="s">
        <v>7926</v>
      </c>
      <c r="D788" s="452" t="s">
        <v>8033</v>
      </c>
      <c r="E788" s="368" t="s">
        <v>7928</v>
      </c>
      <c r="F788" s="368" t="s">
        <v>6953</v>
      </c>
      <c r="G788" s="346" t="s">
        <v>8034</v>
      </c>
      <c r="H788" s="452" t="s">
        <v>8035</v>
      </c>
      <c r="I788" s="272" t="s">
        <v>8036</v>
      </c>
      <c r="J788" s="432" t="s">
        <v>8037</v>
      </c>
      <c r="K788" s="457" t="s">
        <v>8038</v>
      </c>
      <c r="L788" s="291">
        <v>0.006643518518518518</v>
      </c>
      <c r="M788" s="474" t="s">
        <v>8039</v>
      </c>
      <c r="N788" s="350" t="s">
        <v>2416</v>
      </c>
      <c r="O788" s="151" t="s">
        <v>77</v>
      </c>
      <c r="P788" s="151" t="s">
        <v>78</v>
      </c>
      <c r="Q788" s="151" t="s">
        <v>79</v>
      </c>
      <c r="R788" s="151"/>
      <c r="S788" s="151" t="s">
        <v>79</v>
      </c>
      <c r="T788" s="151"/>
      <c r="U788" s="151" t="s">
        <v>7454</v>
      </c>
    </row>
    <row r="789">
      <c r="A789" s="269">
        <v>788.0</v>
      </c>
      <c r="B789" s="436" t="s">
        <v>6949</v>
      </c>
      <c r="C789" s="436" t="s">
        <v>8040</v>
      </c>
      <c r="D789" s="436" t="s">
        <v>8041</v>
      </c>
      <c r="E789" s="335" t="s">
        <v>6953</v>
      </c>
      <c r="F789" s="483" t="s">
        <v>8042</v>
      </c>
      <c r="G789" s="335" t="s">
        <v>8043</v>
      </c>
      <c r="H789" s="436" t="s">
        <v>8044</v>
      </c>
      <c r="I789" s="272" t="s">
        <v>8045</v>
      </c>
      <c r="J789" s="421" t="s">
        <v>8046</v>
      </c>
      <c r="K789" s="439" t="s">
        <v>8047</v>
      </c>
      <c r="L789" s="275">
        <v>0.006863425925925926</v>
      </c>
      <c r="M789" s="466" t="s">
        <v>8048</v>
      </c>
      <c r="N789" s="382" t="s">
        <v>2416</v>
      </c>
      <c r="O789" s="151" t="s">
        <v>77</v>
      </c>
      <c r="P789" s="151" t="s">
        <v>78</v>
      </c>
      <c r="Q789" s="151" t="s">
        <v>79</v>
      </c>
      <c r="R789" s="151"/>
      <c r="S789" s="151" t="s">
        <v>79</v>
      </c>
      <c r="T789" s="151"/>
      <c r="U789" s="151" t="s">
        <v>7454</v>
      </c>
    </row>
    <row r="790">
      <c r="A790" s="278">
        <v>789.0</v>
      </c>
      <c r="B790" s="438" t="s">
        <v>6949</v>
      </c>
      <c r="C790" s="438" t="s">
        <v>8040</v>
      </c>
      <c r="D790" s="438" t="s">
        <v>8049</v>
      </c>
      <c r="E790" s="335" t="s">
        <v>6953</v>
      </c>
      <c r="F790" s="483" t="s">
        <v>8042</v>
      </c>
      <c r="G790" s="340" t="s">
        <v>8050</v>
      </c>
      <c r="H790" s="438" t="s">
        <v>8051</v>
      </c>
      <c r="I790" s="272" t="s">
        <v>8052</v>
      </c>
      <c r="J790" s="419" t="s">
        <v>8053</v>
      </c>
      <c r="K790" s="443" t="s">
        <v>8054</v>
      </c>
      <c r="L790" s="282">
        <v>0.003159722222222222</v>
      </c>
      <c r="M790" s="467" t="s">
        <v>8055</v>
      </c>
      <c r="N790" s="338" t="s">
        <v>2416</v>
      </c>
      <c r="O790" s="151" t="s">
        <v>77</v>
      </c>
      <c r="P790" s="151" t="s">
        <v>78</v>
      </c>
      <c r="Q790" s="151" t="s">
        <v>79</v>
      </c>
      <c r="R790" s="151"/>
      <c r="S790" s="151" t="s">
        <v>79</v>
      </c>
      <c r="T790" s="151"/>
      <c r="U790" s="151"/>
    </row>
    <row r="791">
      <c r="A791" s="278">
        <v>790.0</v>
      </c>
      <c r="B791" s="438" t="s">
        <v>6949</v>
      </c>
      <c r="C791" s="438" t="s">
        <v>8040</v>
      </c>
      <c r="D791" s="438" t="s">
        <v>8056</v>
      </c>
      <c r="E791" s="335" t="s">
        <v>6953</v>
      </c>
      <c r="F791" s="483" t="s">
        <v>8042</v>
      </c>
      <c r="G791" s="340" t="s">
        <v>8057</v>
      </c>
      <c r="H791" s="438" t="s">
        <v>8058</v>
      </c>
      <c r="I791" s="272" t="s">
        <v>8059</v>
      </c>
      <c r="J791" s="419" t="s">
        <v>8060</v>
      </c>
      <c r="K791" s="443" t="s">
        <v>8061</v>
      </c>
      <c r="L791" s="282">
        <v>0.010046296296296296</v>
      </c>
      <c r="M791" s="430" t="s">
        <v>8062</v>
      </c>
      <c r="N791" s="338" t="s">
        <v>2416</v>
      </c>
      <c r="O791" s="151" t="s">
        <v>77</v>
      </c>
      <c r="P791" s="151" t="s">
        <v>78</v>
      </c>
      <c r="Q791" s="151" t="s">
        <v>79</v>
      </c>
      <c r="R791" s="151"/>
      <c r="S791" s="151" t="s">
        <v>79</v>
      </c>
      <c r="T791" s="151"/>
      <c r="U791" s="151" t="s">
        <v>8063</v>
      </c>
    </row>
    <row r="792">
      <c r="A792" s="278">
        <v>791.0</v>
      </c>
      <c r="B792" s="438" t="s">
        <v>6949</v>
      </c>
      <c r="C792" s="438" t="s">
        <v>8040</v>
      </c>
      <c r="D792" s="438" t="s">
        <v>8064</v>
      </c>
      <c r="E792" s="335" t="s">
        <v>6953</v>
      </c>
      <c r="F792" s="483" t="s">
        <v>8042</v>
      </c>
      <c r="G792" s="340" t="s">
        <v>8065</v>
      </c>
      <c r="H792" s="438" t="s">
        <v>8066</v>
      </c>
      <c r="I792" s="272" t="s">
        <v>8067</v>
      </c>
      <c r="J792" s="419" t="s">
        <v>8068</v>
      </c>
      <c r="K792" s="443" t="s">
        <v>8069</v>
      </c>
      <c r="L792" s="282">
        <v>0.0078125</v>
      </c>
      <c r="M792" s="430" t="s">
        <v>8070</v>
      </c>
      <c r="N792" s="338" t="s">
        <v>2416</v>
      </c>
      <c r="O792" s="151" t="s">
        <v>77</v>
      </c>
      <c r="P792" s="151" t="s">
        <v>78</v>
      </c>
      <c r="Q792" s="151" t="s">
        <v>79</v>
      </c>
      <c r="R792" s="151"/>
      <c r="S792" s="151" t="s">
        <v>79</v>
      </c>
      <c r="T792" s="151"/>
      <c r="U792" s="151" t="s">
        <v>8063</v>
      </c>
    </row>
    <row r="793">
      <c r="A793" s="287">
        <v>792.0</v>
      </c>
      <c r="B793" s="440" t="s">
        <v>6949</v>
      </c>
      <c r="C793" s="440" t="s">
        <v>8040</v>
      </c>
      <c r="D793" s="440" t="s">
        <v>8071</v>
      </c>
      <c r="E793" s="368" t="s">
        <v>6953</v>
      </c>
      <c r="F793" s="484" t="s">
        <v>8042</v>
      </c>
      <c r="G793" s="346" t="s">
        <v>8072</v>
      </c>
      <c r="H793" s="440" t="s">
        <v>8073</v>
      </c>
      <c r="I793" s="272" t="s">
        <v>8074</v>
      </c>
      <c r="J793" s="432" t="s">
        <v>8075</v>
      </c>
      <c r="K793" s="457" t="s">
        <v>8076</v>
      </c>
      <c r="L793" s="291">
        <v>0.012164351851851852</v>
      </c>
      <c r="M793" s="435" t="s">
        <v>8077</v>
      </c>
      <c r="N793" s="350" t="s">
        <v>2416</v>
      </c>
      <c r="O793" s="151" t="s">
        <v>77</v>
      </c>
      <c r="P793" s="151" t="s">
        <v>78</v>
      </c>
      <c r="Q793" s="151" t="s">
        <v>79</v>
      </c>
      <c r="R793" s="151"/>
      <c r="S793" s="151" t="s">
        <v>79</v>
      </c>
      <c r="T793" s="151"/>
      <c r="U793" s="151" t="s">
        <v>8063</v>
      </c>
    </row>
    <row r="794">
      <c r="A794" s="269">
        <v>793.0</v>
      </c>
      <c r="B794" s="436" t="s">
        <v>6949</v>
      </c>
      <c r="C794" s="436" t="s">
        <v>8078</v>
      </c>
      <c r="D794" s="436" t="s">
        <v>8079</v>
      </c>
      <c r="E794" s="335" t="s">
        <v>6953</v>
      </c>
      <c r="F794" s="335" t="s">
        <v>8080</v>
      </c>
      <c r="G794" s="335" t="s">
        <v>8081</v>
      </c>
      <c r="H794" s="436" t="s">
        <v>8082</v>
      </c>
      <c r="I794" s="272" t="s">
        <v>8083</v>
      </c>
      <c r="J794" s="421" t="s">
        <v>8084</v>
      </c>
      <c r="K794" s="439" t="s">
        <v>8085</v>
      </c>
      <c r="L794" s="275">
        <v>0.006851851851851852</v>
      </c>
      <c r="M794" s="466" t="s">
        <v>8086</v>
      </c>
      <c r="N794" s="382" t="s">
        <v>2416</v>
      </c>
      <c r="O794" s="151" t="s">
        <v>77</v>
      </c>
      <c r="P794" s="151" t="s">
        <v>78</v>
      </c>
      <c r="Q794" s="151" t="s">
        <v>79</v>
      </c>
      <c r="R794" s="151"/>
      <c r="S794" s="151" t="s">
        <v>79</v>
      </c>
      <c r="T794" s="151"/>
      <c r="U794" s="151"/>
    </row>
    <row r="795">
      <c r="A795" s="278">
        <v>794.0</v>
      </c>
      <c r="B795" s="438" t="s">
        <v>6949</v>
      </c>
      <c r="C795" s="438" t="s">
        <v>8078</v>
      </c>
      <c r="D795" s="438" t="s">
        <v>8087</v>
      </c>
      <c r="E795" s="335" t="s">
        <v>6953</v>
      </c>
      <c r="F795" s="335" t="s">
        <v>8080</v>
      </c>
      <c r="G795" s="340" t="s">
        <v>8088</v>
      </c>
      <c r="H795" s="438" t="s">
        <v>8089</v>
      </c>
      <c r="I795" s="272" t="s">
        <v>8090</v>
      </c>
      <c r="J795" s="419" t="s">
        <v>8091</v>
      </c>
      <c r="K795" s="443" t="s">
        <v>8092</v>
      </c>
      <c r="L795" s="282">
        <v>0.003958333333333334</v>
      </c>
      <c r="M795" s="430" t="s">
        <v>8093</v>
      </c>
      <c r="N795" s="338" t="s">
        <v>2416</v>
      </c>
      <c r="O795" s="151" t="s">
        <v>77</v>
      </c>
      <c r="P795" s="151" t="s">
        <v>78</v>
      </c>
      <c r="Q795" s="151" t="s">
        <v>79</v>
      </c>
      <c r="R795" s="151"/>
      <c r="S795" s="151" t="s">
        <v>79</v>
      </c>
      <c r="T795" s="151"/>
      <c r="U795" s="151"/>
    </row>
    <row r="796">
      <c r="A796" s="278">
        <v>795.0</v>
      </c>
      <c r="B796" s="438" t="s">
        <v>6949</v>
      </c>
      <c r="C796" s="438" t="s">
        <v>8078</v>
      </c>
      <c r="D796" s="438" t="s">
        <v>8094</v>
      </c>
      <c r="E796" s="335" t="s">
        <v>6953</v>
      </c>
      <c r="F796" s="335" t="s">
        <v>8080</v>
      </c>
      <c r="G796" s="340" t="s">
        <v>8095</v>
      </c>
      <c r="H796" s="438" t="s">
        <v>8096</v>
      </c>
      <c r="I796" s="272" t="s">
        <v>8097</v>
      </c>
      <c r="J796" s="419" t="s">
        <v>8098</v>
      </c>
      <c r="K796" s="443" t="s">
        <v>8099</v>
      </c>
      <c r="L796" s="282">
        <v>0.0062268518518518515</v>
      </c>
      <c r="M796" s="430" t="s">
        <v>8100</v>
      </c>
      <c r="N796" s="338" t="s">
        <v>2416</v>
      </c>
      <c r="O796" s="151" t="s">
        <v>77</v>
      </c>
      <c r="P796" s="151" t="s">
        <v>78</v>
      </c>
      <c r="Q796" s="151" t="s">
        <v>79</v>
      </c>
      <c r="R796" s="151"/>
      <c r="S796" s="151" t="s">
        <v>79</v>
      </c>
      <c r="T796" s="151"/>
      <c r="U796" s="151"/>
    </row>
    <row r="797">
      <c r="A797" s="278">
        <v>796.0</v>
      </c>
      <c r="B797" s="438" t="s">
        <v>6949</v>
      </c>
      <c r="C797" s="438" t="s">
        <v>8078</v>
      </c>
      <c r="D797" s="438" t="s">
        <v>8101</v>
      </c>
      <c r="E797" s="335" t="s">
        <v>6953</v>
      </c>
      <c r="F797" s="335" t="s">
        <v>8080</v>
      </c>
      <c r="G797" s="340" t="s">
        <v>8102</v>
      </c>
      <c r="H797" s="438" t="s">
        <v>8103</v>
      </c>
      <c r="I797" s="272" t="s">
        <v>8104</v>
      </c>
      <c r="J797" s="419" t="s">
        <v>8105</v>
      </c>
      <c r="K797" s="443" t="s">
        <v>8106</v>
      </c>
      <c r="L797" s="282">
        <v>0.004155092592592592</v>
      </c>
      <c r="M797" s="430" t="s">
        <v>8107</v>
      </c>
      <c r="N797" s="338" t="s">
        <v>2416</v>
      </c>
      <c r="O797" s="151" t="s">
        <v>77</v>
      </c>
      <c r="P797" s="151" t="s">
        <v>78</v>
      </c>
      <c r="Q797" s="151" t="s">
        <v>79</v>
      </c>
      <c r="R797" s="151"/>
      <c r="S797" s="151" t="s">
        <v>79</v>
      </c>
      <c r="T797" s="151"/>
      <c r="U797" s="151"/>
    </row>
    <row r="798">
      <c r="A798" s="278">
        <v>797.0</v>
      </c>
      <c r="B798" s="438" t="s">
        <v>6949</v>
      </c>
      <c r="C798" s="438" t="s">
        <v>8078</v>
      </c>
      <c r="D798" s="438" t="s">
        <v>8108</v>
      </c>
      <c r="E798" s="335" t="s">
        <v>6953</v>
      </c>
      <c r="F798" s="335" t="s">
        <v>8080</v>
      </c>
      <c r="G798" s="340" t="s">
        <v>8109</v>
      </c>
      <c r="H798" s="438" t="s">
        <v>8110</v>
      </c>
      <c r="I798" s="272" t="s">
        <v>8111</v>
      </c>
      <c r="J798" s="419" t="s">
        <v>8112</v>
      </c>
      <c r="K798" s="443" t="s">
        <v>8113</v>
      </c>
      <c r="L798" s="282">
        <v>0.005162037037037037</v>
      </c>
      <c r="M798" s="430" t="s">
        <v>8114</v>
      </c>
      <c r="N798" s="338" t="s">
        <v>2416</v>
      </c>
      <c r="O798" s="151" t="s">
        <v>77</v>
      </c>
      <c r="P798" s="151" t="s">
        <v>78</v>
      </c>
      <c r="Q798" s="151" t="s">
        <v>79</v>
      </c>
      <c r="R798" s="151"/>
      <c r="S798" s="151" t="s">
        <v>79</v>
      </c>
      <c r="T798" s="151"/>
      <c r="U798" s="151" t="s">
        <v>8063</v>
      </c>
    </row>
    <row r="799">
      <c r="A799" s="278">
        <v>798.0</v>
      </c>
      <c r="B799" s="438" t="s">
        <v>6949</v>
      </c>
      <c r="C799" s="438" t="s">
        <v>8078</v>
      </c>
      <c r="D799" s="438" t="s">
        <v>8115</v>
      </c>
      <c r="E799" s="335" t="s">
        <v>6953</v>
      </c>
      <c r="F799" s="335" t="s">
        <v>8080</v>
      </c>
      <c r="G799" s="340" t="s">
        <v>8116</v>
      </c>
      <c r="H799" s="438" t="s">
        <v>8117</v>
      </c>
      <c r="I799" s="272" t="s">
        <v>8118</v>
      </c>
      <c r="J799" s="419" t="s">
        <v>8119</v>
      </c>
      <c r="K799" s="443" t="s">
        <v>8120</v>
      </c>
      <c r="L799" s="282">
        <v>0.004571759259259259</v>
      </c>
      <c r="M799" s="467" t="s">
        <v>8121</v>
      </c>
      <c r="N799" s="338" t="s">
        <v>2416</v>
      </c>
      <c r="O799" s="151" t="s">
        <v>77</v>
      </c>
      <c r="P799" s="151" t="s">
        <v>78</v>
      </c>
      <c r="Q799" s="151" t="s">
        <v>79</v>
      </c>
      <c r="R799" s="151"/>
      <c r="S799" s="151" t="s">
        <v>79</v>
      </c>
      <c r="T799" s="151"/>
      <c r="U799" s="151"/>
    </row>
    <row r="800">
      <c r="A800" s="278">
        <v>799.0</v>
      </c>
      <c r="B800" s="438" t="s">
        <v>6949</v>
      </c>
      <c r="C800" s="438" t="s">
        <v>8078</v>
      </c>
      <c r="D800" s="438" t="s">
        <v>8122</v>
      </c>
      <c r="E800" s="335" t="s">
        <v>6953</v>
      </c>
      <c r="F800" s="335" t="s">
        <v>8080</v>
      </c>
      <c r="G800" s="340" t="s">
        <v>8123</v>
      </c>
      <c r="H800" s="438" t="s">
        <v>8124</v>
      </c>
      <c r="I800" s="272" t="s">
        <v>8125</v>
      </c>
      <c r="J800" s="419" t="s">
        <v>8126</v>
      </c>
      <c r="K800" s="443" t="s">
        <v>8127</v>
      </c>
      <c r="L800" s="282">
        <v>0.0018055555555555555</v>
      </c>
      <c r="M800" s="430" t="s">
        <v>8128</v>
      </c>
      <c r="N800" s="338" t="s">
        <v>2416</v>
      </c>
      <c r="O800" s="151" t="s">
        <v>77</v>
      </c>
      <c r="P800" s="151" t="s">
        <v>78</v>
      </c>
      <c r="Q800" s="151" t="s">
        <v>79</v>
      </c>
      <c r="R800" s="151"/>
      <c r="S800" s="151" t="s">
        <v>79</v>
      </c>
      <c r="T800" s="151"/>
      <c r="U800" s="151"/>
    </row>
    <row r="801">
      <c r="A801" s="278">
        <v>800.0</v>
      </c>
      <c r="B801" s="438" t="s">
        <v>6949</v>
      </c>
      <c r="C801" s="438" t="s">
        <v>8078</v>
      </c>
      <c r="D801" s="438" t="s">
        <v>8129</v>
      </c>
      <c r="E801" s="335" t="s">
        <v>6953</v>
      </c>
      <c r="F801" s="335" t="s">
        <v>8080</v>
      </c>
      <c r="G801" s="340" t="s">
        <v>8130</v>
      </c>
      <c r="H801" s="438" t="s">
        <v>8131</v>
      </c>
      <c r="I801" s="272" t="s">
        <v>8132</v>
      </c>
      <c r="J801" s="419" t="s">
        <v>8133</v>
      </c>
      <c r="K801" s="443" t="s">
        <v>8134</v>
      </c>
      <c r="L801" s="282">
        <v>0.0013773148148148147</v>
      </c>
      <c r="M801" s="467" t="s">
        <v>8135</v>
      </c>
      <c r="N801" s="338" t="s">
        <v>2416</v>
      </c>
      <c r="O801" s="151" t="s">
        <v>77</v>
      </c>
      <c r="P801" s="151" t="s">
        <v>78</v>
      </c>
      <c r="Q801" s="151" t="s">
        <v>79</v>
      </c>
      <c r="R801" s="151"/>
      <c r="S801" s="151" t="s">
        <v>79</v>
      </c>
      <c r="T801" s="151"/>
      <c r="U801" s="151"/>
    </row>
    <row r="802">
      <c r="A802" s="287">
        <v>801.0</v>
      </c>
      <c r="B802" s="440" t="s">
        <v>6949</v>
      </c>
      <c r="C802" s="440" t="s">
        <v>8078</v>
      </c>
      <c r="D802" s="440" t="s">
        <v>8136</v>
      </c>
      <c r="E802" s="368" t="s">
        <v>6953</v>
      </c>
      <c r="F802" s="368" t="s">
        <v>8080</v>
      </c>
      <c r="G802" s="346" t="s">
        <v>8137</v>
      </c>
      <c r="H802" s="440" t="s">
        <v>8138</v>
      </c>
      <c r="I802" s="272" t="s">
        <v>8139</v>
      </c>
      <c r="J802" s="432" t="s">
        <v>8140</v>
      </c>
      <c r="K802" s="457" t="s">
        <v>8141</v>
      </c>
      <c r="L802" s="291">
        <v>0.007719907407407407</v>
      </c>
      <c r="M802" s="435" t="s">
        <v>8142</v>
      </c>
      <c r="N802" s="350" t="s">
        <v>2416</v>
      </c>
      <c r="O802" s="151" t="s">
        <v>77</v>
      </c>
      <c r="P802" s="151" t="s">
        <v>78</v>
      </c>
      <c r="Q802" s="151" t="s">
        <v>79</v>
      </c>
      <c r="R802" s="151"/>
      <c r="S802" s="151" t="s">
        <v>79</v>
      </c>
      <c r="T802" s="151"/>
      <c r="U802" s="151"/>
    </row>
    <row r="803">
      <c r="A803" s="269">
        <v>802.0</v>
      </c>
      <c r="B803" s="436" t="s">
        <v>6949</v>
      </c>
      <c r="C803" s="436" t="s">
        <v>8143</v>
      </c>
      <c r="D803" s="436" t="s">
        <v>8144</v>
      </c>
      <c r="E803" s="335" t="s">
        <v>6953</v>
      </c>
      <c r="F803" s="335" t="s">
        <v>8145</v>
      </c>
      <c r="G803" s="335" t="s">
        <v>8146</v>
      </c>
      <c r="H803" s="436" t="s">
        <v>8147</v>
      </c>
      <c r="I803" s="272" t="s">
        <v>8148</v>
      </c>
      <c r="J803" s="421" t="s">
        <v>8149</v>
      </c>
      <c r="K803" s="439" t="s">
        <v>8150</v>
      </c>
      <c r="L803" s="275">
        <v>0.0044675925925925924</v>
      </c>
      <c r="M803" s="466" t="s">
        <v>8151</v>
      </c>
      <c r="N803" s="382" t="s">
        <v>2416</v>
      </c>
      <c r="O803" s="151" t="s">
        <v>77</v>
      </c>
      <c r="P803" s="151" t="s">
        <v>78</v>
      </c>
      <c r="Q803" s="151" t="s">
        <v>79</v>
      </c>
      <c r="R803" s="151"/>
      <c r="S803" s="151" t="s">
        <v>79</v>
      </c>
      <c r="T803" s="151"/>
      <c r="U803" s="151" t="s">
        <v>8152</v>
      </c>
    </row>
    <row r="804">
      <c r="A804" s="278">
        <v>803.0</v>
      </c>
      <c r="B804" s="438" t="s">
        <v>6949</v>
      </c>
      <c r="C804" s="438" t="s">
        <v>8143</v>
      </c>
      <c r="D804" s="438" t="s">
        <v>8153</v>
      </c>
      <c r="E804" s="335" t="s">
        <v>6953</v>
      </c>
      <c r="F804" s="335" t="s">
        <v>8145</v>
      </c>
      <c r="G804" s="340" t="s">
        <v>8154</v>
      </c>
      <c r="H804" s="438" t="s">
        <v>8155</v>
      </c>
      <c r="I804" s="272" t="s">
        <v>8156</v>
      </c>
      <c r="J804" s="419" t="s">
        <v>8157</v>
      </c>
      <c r="K804" s="443" t="s">
        <v>8158</v>
      </c>
      <c r="L804" s="282">
        <v>0.010833333333333334</v>
      </c>
      <c r="M804" s="430" t="s">
        <v>8159</v>
      </c>
      <c r="N804" s="485" t="s">
        <v>2416</v>
      </c>
      <c r="O804" s="151" t="s">
        <v>77</v>
      </c>
      <c r="P804" s="151" t="s">
        <v>78</v>
      </c>
      <c r="Q804" s="151" t="s">
        <v>79</v>
      </c>
      <c r="R804" s="151"/>
      <c r="S804" s="151" t="s">
        <v>79</v>
      </c>
      <c r="T804" s="151"/>
      <c r="U804" s="151" t="s">
        <v>8152</v>
      </c>
    </row>
    <row r="805">
      <c r="A805" s="287">
        <v>804.0</v>
      </c>
      <c r="B805" s="440" t="s">
        <v>6949</v>
      </c>
      <c r="C805" s="440" t="s">
        <v>8143</v>
      </c>
      <c r="D805" s="440" t="s">
        <v>8160</v>
      </c>
      <c r="E805" s="368" t="s">
        <v>6953</v>
      </c>
      <c r="F805" s="368" t="s">
        <v>8145</v>
      </c>
      <c r="G805" s="346" t="s">
        <v>8161</v>
      </c>
      <c r="H805" s="440" t="s">
        <v>8162</v>
      </c>
      <c r="I805" s="272" t="s">
        <v>8163</v>
      </c>
      <c r="J805" s="432" t="s">
        <v>8164</v>
      </c>
      <c r="K805" s="457" t="s">
        <v>8165</v>
      </c>
      <c r="L805" s="291">
        <v>0.0069791666666666665</v>
      </c>
      <c r="M805" s="349" t="s">
        <v>8166</v>
      </c>
      <c r="N805" s="350" t="s">
        <v>2416</v>
      </c>
      <c r="O805" s="151" t="s">
        <v>77</v>
      </c>
      <c r="P805" s="151" t="s">
        <v>78</v>
      </c>
      <c r="Q805" s="151" t="s">
        <v>79</v>
      </c>
      <c r="R805" s="151"/>
      <c r="S805" s="151" t="s">
        <v>79</v>
      </c>
      <c r="T805" s="151"/>
      <c r="U805" s="151" t="s">
        <v>8063</v>
      </c>
    </row>
    <row r="806">
      <c r="A806" s="269">
        <v>805.0</v>
      </c>
      <c r="B806" s="436" t="s">
        <v>6949</v>
      </c>
      <c r="C806" s="436" t="s">
        <v>8167</v>
      </c>
      <c r="D806" s="436" t="s">
        <v>8168</v>
      </c>
      <c r="E806" s="335" t="s">
        <v>6953</v>
      </c>
      <c r="F806" s="335" t="s">
        <v>8169</v>
      </c>
      <c r="G806" s="335" t="s">
        <v>8170</v>
      </c>
      <c r="H806" s="436" t="s">
        <v>8171</v>
      </c>
      <c r="I806" s="272" t="s">
        <v>8172</v>
      </c>
      <c r="J806" s="419" t="s">
        <v>8173</v>
      </c>
      <c r="K806" s="443" t="s">
        <v>8174</v>
      </c>
      <c r="L806" s="282">
        <v>0.008553240740740741</v>
      </c>
      <c r="M806" s="428" t="s">
        <v>8175</v>
      </c>
      <c r="N806" s="382" t="s">
        <v>2416</v>
      </c>
      <c r="O806" s="151" t="s">
        <v>77</v>
      </c>
      <c r="P806" s="151" t="s">
        <v>78</v>
      </c>
      <c r="Q806" s="151" t="s">
        <v>79</v>
      </c>
      <c r="R806" s="151"/>
      <c r="S806" s="151" t="s">
        <v>79</v>
      </c>
      <c r="T806" s="151"/>
      <c r="U806" s="151" t="s">
        <v>8063</v>
      </c>
    </row>
    <row r="807">
      <c r="A807" s="278">
        <v>806.0</v>
      </c>
      <c r="B807" s="438" t="s">
        <v>6949</v>
      </c>
      <c r="C807" s="438" t="s">
        <v>8167</v>
      </c>
      <c r="D807" s="438" t="s">
        <v>8176</v>
      </c>
      <c r="E807" s="335" t="s">
        <v>6953</v>
      </c>
      <c r="F807" s="335" t="s">
        <v>8169</v>
      </c>
      <c r="G807" s="340" t="s">
        <v>8177</v>
      </c>
      <c r="H807" s="438" t="s">
        <v>8178</v>
      </c>
      <c r="I807" s="272" t="s">
        <v>8179</v>
      </c>
      <c r="J807" s="419" t="s">
        <v>8180</v>
      </c>
      <c r="K807" s="443" t="s">
        <v>8181</v>
      </c>
      <c r="L807" s="282">
        <v>0.006400462962962963</v>
      </c>
      <c r="M807" s="467" t="s">
        <v>8182</v>
      </c>
      <c r="N807" s="338" t="s">
        <v>2416</v>
      </c>
      <c r="O807" s="151" t="s">
        <v>77</v>
      </c>
      <c r="P807" s="151" t="s">
        <v>78</v>
      </c>
      <c r="Q807" s="151" t="s">
        <v>79</v>
      </c>
      <c r="R807" s="151"/>
      <c r="S807" s="151" t="s">
        <v>79</v>
      </c>
      <c r="T807" s="151"/>
      <c r="U807" s="151"/>
    </row>
    <row r="808">
      <c r="A808" s="287">
        <v>807.0</v>
      </c>
      <c r="B808" s="440" t="s">
        <v>6949</v>
      </c>
      <c r="C808" s="440" t="s">
        <v>8167</v>
      </c>
      <c r="D808" s="440" t="s">
        <v>8183</v>
      </c>
      <c r="E808" s="368" t="s">
        <v>6953</v>
      </c>
      <c r="F808" s="368" t="s">
        <v>8169</v>
      </c>
      <c r="G808" s="346" t="s">
        <v>8184</v>
      </c>
      <c r="H808" s="440" t="s">
        <v>8185</v>
      </c>
      <c r="I808" s="272" t="s">
        <v>8186</v>
      </c>
      <c r="J808" s="432" t="s">
        <v>8187</v>
      </c>
      <c r="K808" s="457" t="s">
        <v>8188</v>
      </c>
      <c r="L808" s="291">
        <v>9.722222222222222E-4</v>
      </c>
      <c r="M808" s="474" t="s">
        <v>8189</v>
      </c>
      <c r="N808" s="350" t="s">
        <v>2416</v>
      </c>
      <c r="O808" s="151" t="s">
        <v>77</v>
      </c>
      <c r="P808" s="151" t="s">
        <v>78</v>
      </c>
      <c r="Q808" s="151" t="s">
        <v>79</v>
      </c>
      <c r="R808" s="151"/>
      <c r="S808" s="151" t="s">
        <v>79</v>
      </c>
      <c r="T808" s="151"/>
      <c r="U808" s="151" t="s">
        <v>8190</v>
      </c>
    </row>
    <row r="809">
      <c r="A809" s="269">
        <v>808.0</v>
      </c>
      <c r="B809" s="436" t="s">
        <v>6949</v>
      </c>
      <c r="C809" s="436" t="s">
        <v>8191</v>
      </c>
      <c r="D809" s="436" t="s">
        <v>8192</v>
      </c>
      <c r="E809" s="335" t="s">
        <v>6953</v>
      </c>
      <c r="F809" s="335" t="s">
        <v>8193</v>
      </c>
      <c r="G809" s="335" t="s">
        <v>8194</v>
      </c>
      <c r="H809" s="436" t="s">
        <v>8195</v>
      </c>
      <c r="I809" s="272" t="s">
        <v>8196</v>
      </c>
      <c r="J809" s="421" t="s">
        <v>8197</v>
      </c>
      <c r="K809" s="439" t="s">
        <v>8198</v>
      </c>
      <c r="L809" s="275">
        <v>0.0019212962962962964</v>
      </c>
      <c r="M809" s="466" t="s">
        <v>8199</v>
      </c>
      <c r="N809" s="382" t="s">
        <v>2416</v>
      </c>
      <c r="O809" s="151" t="s">
        <v>77</v>
      </c>
      <c r="P809" s="151" t="s">
        <v>78</v>
      </c>
      <c r="Q809" s="151" t="s">
        <v>79</v>
      </c>
      <c r="R809" s="151"/>
      <c r="S809" s="151" t="s">
        <v>79</v>
      </c>
      <c r="T809" s="151"/>
      <c r="U809" s="151"/>
    </row>
    <row r="810">
      <c r="A810" s="278">
        <v>809.0</v>
      </c>
      <c r="B810" s="438" t="s">
        <v>6949</v>
      </c>
      <c r="C810" s="438" t="s">
        <v>8191</v>
      </c>
      <c r="D810" s="438" t="s">
        <v>8200</v>
      </c>
      <c r="E810" s="335" t="s">
        <v>6953</v>
      </c>
      <c r="F810" s="335" t="s">
        <v>8193</v>
      </c>
      <c r="G810" s="340" t="s">
        <v>8201</v>
      </c>
      <c r="H810" s="438" t="s">
        <v>8202</v>
      </c>
      <c r="I810" s="272" t="s">
        <v>8203</v>
      </c>
      <c r="J810" s="419" t="s">
        <v>8204</v>
      </c>
      <c r="K810" s="437" t="s">
        <v>8205</v>
      </c>
      <c r="L810" s="464">
        <v>0.0036689814814814814</v>
      </c>
      <c r="M810" s="467" t="s">
        <v>8206</v>
      </c>
      <c r="N810" s="338" t="s">
        <v>2416</v>
      </c>
      <c r="O810" s="151" t="s">
        <v>77</v>
      </c>
      <c r="P810" s="151" t="s">
        <v>78</v>
      </c>
      <c r="Q810" s="151" t="s">
        <v>79</v>
      </c>
      <c r="R810" s="151"/>
      <c r="S810" s="151" t="s">
        <v>79</v>
      </c>
      <c r="T810" s="151"/>
      <c r="U810" s="151"/>
    </row>
    <row r="811">
      <c r="A811" s="278">
        <v>810.0</v>
      </c>
      <c r="B811" s="438" t="s">
        <v>6949</v>
      </c>
      <c r="C811" s="438" t="s">
        <v>8191</v>
      </c>
      <c r="D811" s="438" t="s">
        <v>8207</v>
      </c>
      <c r="E811" s="335" t="s">
        <v>6953</v>
      </c>
      <c r="F811" s="335" t="s">
        <v>8193</v>
      </c>
      <c r="G811" s="340" t="s">
        <v>8208</v>
      </c>
      <c r="H811" s="438" t="s">
        <v>8209</v>
      </c>
      <c r="I811" s="272" t="s">
        <v>8210</v>
      </c>
      <c r="J811" s="419" t="s">
        <v>8211</v>
      </c>
      <c r="K811" s="443" t="s">
        <v>8212</v>
      </c>
      <c r="L811" s="282">
        <v>0.005127314814814815</v>
      </c>
      <c r="M811" s="430" t="s">
        <v>8213</v>
      </c>
      <c r="N811" s="338" t="s">
        <v>2416</v>
      </c>
      <c r="O811" s="151" t="s">
        <v>77</v>
      </c>
      <c r="P811" s="151" t="s">
        <v>78</v>
      </c>
      <c r="Q811" s="151" t="s">
        <v>79</v>
      </c>
      <c r="R811" s="151"/>
      <c r="S811" s="151" t="s">
        <v>79</v>
      </c>
      <c r="T811" s="151"/>
      <c r="U811" s="151"/>
    </row>
    <row r="812">
      <c r="A812" s="278">
        <v>811.0</v>
      </c>
      <c r="B812" s="438" t="s">
        <v>6949</v>
      </c>
      <c r="C812" s="438" t="s">
        <v>8191</v>
      </c>
      <c r="D812" s="438" t="s">
        <v>8214</v>
      </c>
      <c r="E812" s="335" t="s">
        <v>6953</v>
      </c>
      <c r="F812" s="335" t="s">
        <v>8193</v>
      </c>
      <c r="G812" s="340" t="s">
        <v>8215</v>
      </c>
      <c r="H812" s="438" t="s">
        <v>8216</v>
      </c>
      <c r="I812" s="272" t="s">
        <v>8217</v>
      </c>
      <c r="J812" s="419" t="s">
        <v>8218</v>
      </c>
      <c r="K812" s="443" t="s">
        <v>8219</v>
      </c>
      <c r="L812" s="282">
        <v>0.0036458333333333334</v>
      </c>
      <c r="M812" s="467" t="s">
        <v>8220</v>
      </c>
      <c r="N812" s="338" t="s">
        <v>2416</v>
      </c>
      <c r="O812" s="151" t="s">
        <v>77</v>
      </c>
      <c r="P812" s="151" t="s">
        <v>78</v>
      </c>
      <c r="Q812" s="151" t="s">
        <v>79</v>
      </c>
      <c r="R812" s="151"/>
      <c r="S812" s="151" t="s">
        <v>79</v>
      </c>
      <c r="T812" s="151"/>
      <c r="U812" s="151" t="s">
        <v>8063</v>
      </c>
    </row>
    <row r="813">
      <c r="A813" s="278">
        <v>812.0</v>
      </c>
      <c r="B813" s="438" t="s">
        <v>6949</v>
      </c>
      <c r="C813" s="438" t="s">
        <v>8191</v>
      </c>
      <c r="D813" s="438" t="s">
        <v>8221</v>
      </c>
      <c r="E813" s="335" t="s">
        <v>6953</v>
      </c>
      <c r="F813" s="335" t="s">
        <v>8193</v>
      </c>
      <c r="G813" s="340" t="s">
        <v>8222</v>
      </c>
      <c r="H813" s="438" t="s">
        <v>8223</v>
      </c>
      <c r="I813" s="272" t="s">
        <v>8224</v>
      </c>
      <c r="J813" s="419" t="s">
        <v>8225</v>
      </c>
      <c r="K813" s="443" t="s">
        <v>8226</v>
      </c>
      <c r="L813" s="282">
        <v>0.004756944444444445</v>
      </c>
      <c r="M813" s="467" t="s">
        <v>8227</v>
      </c>
      <c r="N813" s="338" t="s">
        <v>2416</v>
      </c>
      <c r="O813" s="151" t="s">
        <v>77</v>
      </c>
      <c r="P813" s="151" t="s">
        <v>78</v>
      </c>
      <c r="Q813" s="151" t="s">
        <v>79</v>
      </c>
      <c r="R813" s="151"/>
      <c r="S813" s="151" t="s">
        <v>79</v>
      </c>
      <c r="T813" s="151"/>
      <c r="U813" s="151"/>
    </row>
    <row r="814">
      <c r="A814" s="278">
        <v>813.0</v>
      </c>
      <c r="B814" s="438" t="s">
        <v>6949</v>
      </c>
      <c r="C814" s="438" t="s">
        <v>8191</v>
      </c>
      <c r="D814" s="438" t="s">
        <v>8228</v>
      </c>
      <c r="E814" s="335" t="s">
        <v>6953</v>
      </c>
      <c r="F814" s="335" t="s">
        <v>8193</v>
      </c>
      <c r="G814" s="340" t="s">
        <v>7246</v>
      </c>
      <c r="H814" s="438" t="s">
        <v>8229</v>
      </c>
      <c r="I814" s="272" t="s">
        <v>8230</v>
      </c>
      <c r="J814" s="419" t="s">
        <v>8231</v>
      </c>
      <c r="K814" s="443" t="s">
        <v>8232</v>
      </c>
      <c r="L814" s="282">
        <v>0.010798611111111111</v>
      </c>
      <c r="M814" s="467" t="s">
        <v>8233</v>
      </c>
      <c r="N814" s="338" t="s">
        <v>2416</v>
      </c>
      <c r="O814" s="151" t="s">
        <v>77</v>
      </c>
      <c r="P814" s="151" t="s">
        <v>78</v>
      </c>
      <c r="Q814" s="151" t="s">
        <v>79</v>
      </c>
      <c r="R814" s="151"/>
      <c r="S814" s="151" t="s">
        <v>79</v>
      </c>
      <c r="T814" s="151"/>
      <c r="U814" s="151"/>
    </row>
    <row r="815">
      <c r="A815" s="278">
        <v>814.0</v>
      </c>
      <c r="B815" s="438" t="s">
        <v>6949</v>
      </c>
      <c r="C815" s="438" t="s">
        <v>8191</v>
      </c>
      <c r="D815" s="438" t="s">
        <v>8234</v>
      </c>
      <c r="E815" s="335" t="s">
        <v>6953</v>
      </c>
      <c r="F815" s="335" t="s">
        <v>8193</v>
      </c>
      <c r="G815" s="340" t="s">
        <v>8235</v>
      </c>
      <c r="H815" s="438" t="s">
        <v>8236</v>
      </c>
      <c r="I815" s="272" t="s">
        <v>8237</v>
      </c>
      <c r="J815" s="419" t="s">
        <v>8238</v>
      </c>
      <c r="K815" s="443" t="s">
        <v>8239</v>
      </c>
      <c r="L815" s="282">
        <v>0.005763888888888889</v>
      </c>
      <c r="M815" s="430" t="s">
        <v>8240</v>
      </c>
      <c r="N815" s="338" t="s">
        <v>2416</v>
      </c>
      <c r="O815" s="151" t="s">
        <v>77</v>
      </c>
      <c r="P815" s="151" t="s">
        <v>78</v>
      </c>
      <c r="Q815" s="151" t="s">
        <v>79</v>
      </c>
      <c r="R815" s="151"/>
      <c r="S815" s="151" t="s">
        <v>79</v>
      </c>
      <c r="T815" s="151"/>
      <c r="U815" s="151"/>
    </row>
    <row r="816">
      <c r="A816" s="278">
        <v>815.0</v>
      </c>
      <c r="B816" s="438" t="s">
        <v>6949</v>
      </c>
      <c r="C816" s="438" t="s">
        <v>8191</v>
      </c>
      <c r="D816" s="438" t="s">
        <v>8241</v>
      </c>
      <c r="E816" s="335" t="s">
        <v>6953</v>
      </c>
      <c r="F816" s="335" t="s">
        <v>8193</v>
      </c>
      <c r="G816" s="340" t="s">
        <v>8242</v>
      </c>
      <c r="H816" s="438" t="s">
        <v>8243</v>
      </c>
      <c r="I816" s="272" t="s">
        <v>8244</v>
      </c>
      <c r="J816" s="419" t="s">
        <v>8245</v>
      </c>
      <c r="K816" s="443" t="s">
        <v>8246</v>
      </c>
      <c r="L816" s="282">
        <v>0.0028472222222222223</v>
      </c>
      <c r="M816" s="486" t="s">
        <v>8247</v>
      </c>
      <c r="N816" s="338" t="s">
        <v>2416</v>
      </c>
      <c r="O816" s="151" t="s">
        <v>77</v>
      </c>
      <c r="P816" s="151" t="s">
        <v>78</v>
      </c>
      <c r="Q816" s="151" t="s">
        <v>79</v>
      </c>
      <c r="R816" s="151"/>
      <c r="S816" s="151" t="s">
        <v>79</v>
      </c>
      <c r="T816" s="151"/>
      <c r="U816" s="151"/>
    </row>
    <row r="817">
      <c r="A817" s="278">
        <v>816.0</v>
      </c>
      <c r="B817" s="438" t="s">
        <v>6949</v>
      </c>
      <c r="C817" s="438" t="s">
        <v>8191</v>
      </c>
      <c r="D817" s="438" t="s">
        <v>8248</v>
      </c>
      <c r="E817" s="335" t="s">
        <v>6953</v>
      </c>
      <c r="F817" s="335" t="s">
        <v>8193</v>
      </c>
      <c r="G817" s="340" t="s">
        <v>8249</v>
      </c>
      <c r="H817" s="438" t="s">
        <v>8250</v>
      </c>
      <c r="I817" s="272" t="s">
        <v>8251</v>
      </c>
      <c r="J817" s="419" t="s">
        <v>8252</v>
      </c>
      <c r="K817" s="443" t="s">
        <v>8253</v>
      </c>
      <c r="L817" s="282">
        <v>0.0024189814814814816</v>
      </c>
      <c r="M817" s="467" t="s">
        <v>8254</v>
      </c>
      <c r="N817" s="338" t="s">
        <v>2416</v>
      </c>
      <c r="O817" s="151" t="s">
        <v>77</v>
      </c>
      <c r="P817" s="151" t="s">
        <v>78</v>
      </c>
      <c r="Q817" s="151" t="s">
        <v>79</v>
      </c>
      <c r="R817" s="151"/>
      <c r="S817" s="151" t="s">
        <v>79</v>
      </c>
      <c r="T817" s="151"/>
      <c r="U817" s="151"/>
    </row>
    <row r="818">
      <c r="A818" s="278">
        <v>817.0</v>
      </c>
      <c r="B818" s="438" t="s">
        <v>6949</v>
      </c>
      <c r="C818" s="438" t="s">
        <v>8191</v>
      </c>
      <c r="D818" s="438" t="s">
        <v>8255</v>
      </c>
      <c r="E818" s="335" t="s">
        <v>6953</v>
      </c>
      <c r="F818" s="335" t="s">
        <v>8193</v>
      </c>
      <c r="G818" s="340" t="s">
        <v>8256</v>
      </c>
      <c r="H818" s="438" t="s">
        <v>8257</v>
      </c>
      <c r="I818" s="272" t="s">
        <v>8258</v>
      </c>
      <c r="J818" s="419" t="s">
        <v>8259</v>
      </c>
      <c r="K818" s="443" t="s">
        <v>8260</v>
      </c>
      <c r="L818" s="282">
        <v>0.005636574074074074</v>
      </c>
      <c r="M818" s="467" t="s">
        <v>8261</v>
      </c>
      <c r="N818" s="338" t="s">
        <v>2416</v>
      </c>
      <c r="O818" s="151" t="s">
        <v>77</v>
      </c>
      <c r="P818" s="151" t="s">
        <v>78</v>
      </c>
      <c r="Q818" s="151" t="s">
        <v>79</v>
      </c>
      <c r="R818" s="151"/>
      <c r="S818" s="151" t="s">
        <v>79</v>
      </c>
      <c r="T818" s="151"/>
      <c r="U818" s="151" t="s">
        <v>8190</v>
      </c>
    </row>
    <row r="819">
      <c r="A819" s="278">
        <v>818.0</v>
      </c>
      <c r="B819" s="438" t="s">
        <v>6949</v>
      </c>
      <c r="C819" s="438" t="s">
        <v>8191</v>
      </c>
      <c r="D819" s="438" t="s">
        <v>8262</v>
      </c>
      <c r="E819" s="335" t="s">
        <v>6953</v>
      </c>
      <c r="F819" s="335" t="s">
        <v>8193</v>
      </c>
      <c r="G819" s="340" t="s">
        <v>8263</v>
      </c>
      <c r="H819" s="438" t="s">
        <v>8264</v>
      </c>
      <c r="I819" s="272" t="s">
        <v>8265</v>
      </c>
      <c r="J819" s="419" t="s">
        <v>8266</v>
      </c>
      <c r="K819" s="443" t="s">
        <v>8267</v>
      </c>
      <c r="L819" s="282">
        <v>0.010960648148148148</v>
      </c>
      <c r="M819" s="467" t="s">
        <v>8268</v>
      </c>
      <c r="N819" s="338" t="s">
        <v>2416</v>
      </c>
      <c r="O819" s="151" t="s">
        <v>77</v>
      </c>
      <c r="P819" s="151" t="s">
        <v>78</v>
      </c>
      <c r="Q819" s="151" t="s">
        <v>79</v>
      </c>
      <c r="R819" s="151"/>
      <c r="S819" s="151" t="s">
        <v>79</v>
      </c>
      <c r="T819" s="151"/>
      <c r="U819" s="151"/>
    </row>
    <row r="820">
      <c r="A820" s="287">
        <v>819.0</v>
      </c>
      <c r="B820" s="440" t="s">
        <v>6949</v>
      </c>
      <c r="C820" s="440" t="s">
        <v>8191</v>
      </c>
      <c r="D820" s="440" t="s">
        <v>8269</v>
      </c>
      <c r="E820" s="368" t="s">
        <v>6953</v>
      </c>
      <c r="F820" s="368" t="s">
        <v>8193</v>
      </c>
      <c r="G820" s="346" t="s">
        <v>8270</v>
      </c>
      <c r="H820" s="440" t="s">
        <v>8271</v>
      </c>
      <c r="I820" s="272" t="s">
        <v>8272</v>
      </c>
      <c r="J820" s="432" t="s">
        <v>8273</v>
      </c>
      <c r="K820" s="457" t="s">
        <v>8274</v>
      </c>
      <c r="L820" s="291">
        <v>0.007256944444444444</v>
      </c>
      <c r="M820" s="435" t="s">
        <v>8275</v>
      </c>
      <c r="N820" s="350" t="s">
        <v>2416</v>
      </c>
      <c r="O820" s="151" t="s">
        <v>77</v>
      </c>
      <c r="P820" s="151" t="s">
        <v>78</v>
      </c>
      <c r="Q820" s="151" t="s">
        <v>79</v>
      </c>
      <c r="R820" s="151"/>
      <c r="S820" s="151" t="s">
        <v>79</v>
      </c>
      <c r="T820" s="151"/>
      <c r="U820" s="151"/>
    </row>
    <row r="821">
      <c r="A821" s="269">
        <v>820.0</v>
      </c>
      <c r="B821" s="436" t="s">
        <v>6949</v>
      </c>
      <c r="C821" s="436" t="s">
        <v>8276</v>
      </c>
      <c r="D821" s="436" t="s">
        <v>8277</v>
      </c>
      <c r="E821" s="335" t="s">
        <v>6953</v>
      </c>
      <c r="F821" s="335" t="s">
        <v>8278</v>
      </c>
      <c r="G821" s="335" t="s">
        <v>8279</v>
      </c>
      <c r="H821" s="436" t="s">
        <v>8280</v>
      </c>
      <c r="I821" s="272" t="s">
        <v>8281</v>
      </c>
      <c r="J821" s="421" t="s">
        <v>8282</v>
      </c>
      <c r="K821" s="439" t="s">
        <v>8283</v>
      </c>
      <c r="L821" s="275">
        <v>0.005023148148148148</v>
      </c>
      <c r="M821" s="466" t="s">
        <v>8284</v>
      </c>
      <c r="N821" s="382" t="s">
        <v>2416</v>
      </c>
      <c r="O821" s="151" t="s">
        <v>77</v>
      </c>
      <c r="P821" s="151" t="s">
        <v>78</v>
      </c>
      <c r="Q821" s="151" t="s">
        <v>79</v>
      </c>
      <c r="R821" s="151"/>
      <c r="S821" s="151" t="s">
        <v>79</v>
      </c>
      <c r="T821" s="151"/>
      <c r="U821" s="151" t="s">
        <v>8190</v>
      </c>
    </row>
    <row r="822">
      <c r="A822" s="487">
        <v>821.0</v>
      </c>
      <c r="B822" s="438" t="s">
        <v>6949</v>
      </c>
      <c r="C822" s="438" t="s">
        <v>8276</v>
      </c>
      <c r="D822" s="438" t="s">
        <v>8285</v>
      </c>
      <c r="E822" s="335" t="s">
        <v>6953</v>
      </c>
      <c r="F822" s="335" t="s">
        <v>8278</v>
      </c>
      <c r="G822" s="340" t="s">
        <v>8286</v>
      </c>
      <c r="H822" s="438" t="s">
        <v>8287</v>
      </c>
      <c r="I822" s="272" t="s">
        <v>8288</v>
      </c>
      <c r="J822" s="419" t="s">
        <v>8289</v>
      </c>
      <c r="K822" s="443" t="s">
        <v>8290</v>
      </c>
      <c r="L822" s="282">
        <v>0.002349537037037037</v>
      </c>
      <c r="M822" s="430" t="s">
        <v>8291</v>
      </c>
      <c r="N822" s="338" t="s">
        <v>2416</v>
      </c>
      <c r="O822" s="151" t="s">
        <v>77</v>
      </c>
      <c r="P822" s="151" t="s">
        <v>78</v>
      </c>
      <c r="Q822" s="151" t="s">
        <v>79</v>
      </c>
      <c r="R822" s="151"/>
      <c r="S822" s="151" t="s">
        <v>79</v>
      </c>
      <c r="T822" s="151"/>
      <c r="U822" s="151"/>
    </row>
    <row r="823">
      <c r="A823" s="278">
        <v>822.0</v>
      </c>
      <c r="B823" s="438" t="s">
        <v>6949</v>
      </c>
      <c r="C823" s="438" t="s">
        <v>8276</v>
      </c>
      <c r="D823" s="438" t="s">
        <v>8292</v>
      </c>
      <c r="E823" s="335" t="s">
        <v>6953</v>
      </c>
      <c r="F823" s="335" t="s">
        <v>8278</v>
      </c>
      <c r="G823" s="340" t="s">
        <v>8293</v>
      </c>
      <c r="H823" s="438" t="s">
        <v>8294</v>
      </c>
      <c r="I823" s="272" t="s">
        <v>8295</v>
      </c>
      <c r="J823" s="419" t="s">
        <v>8296</v>
      </c>
      <c r="K823" s="443" t="s">
        <v>8297</v>
      </c>
      <c r="L823" s="282">
        <v>0.0030208333333333333</v>
      </c>
      <c r="M823" s="430" t="s">
        <v>8298</v>
      </c>
      <c r="N823" s="338" t="s">
        <v>2416</v>
      </c>
      <c r="O823" s="151" t="s">
        <v>77</v>
      </c>
      <c r="P823" s="151" t="s">
        <v>78</v>
      </c>
      <c r="Q823" s="151" t="s">
        <v>79</v>
      </c>
      <c r="R823" s="151"/>
      <c r="S823" s="151" t="s">
        <v>79</v>
      </c>
      <c r="T823" s="151"/>
      <c r="U823" s="151"/>
    </row>
    <row r="824">
      <c r="A824" s="278">
        <v>823.0</v>
      </c>
      <c r="B824" s="438" t="s">
        <v>6949</v>
      </c>
      <c r="C824" s="438" t="s">
        <v>8276</v>
      </c>
      <c r="D824" s="438" t="s">
        <v>8299</v>
      </c>
      <c r="E824" s="335" t="s">
        <v>6953</v>
      </c>
      <c r="F824" s="335" t="s">
        <v>8278</v>
      </c>
      <c r="G824" s="340" t="s">
        <v>8300</v>
      </c>
      <c r="H824" s="438" t="s">
        <v>8301</v>
      </c>
      <c r="I824" s="272" t="s">
        <v>8302</v>
      </c>
      <c r="J824" s="419" t="s">
        <v>8303</v>
      </c>
      <c r="K824" s="443" t="s">
        <v>8304</v>
      </c>
      <c r="L824" s="282">
        <v>0.004699074074074074</v>
      </c>
      <c r="M824" s="467" t="s">
        <v>8305</v>
      </c>
      <c r="N824" s="338" t="s">
        <v>2416</v>
      </c>
      <c r="O824" s="151" t="s">
        <v>77</v>
      </c>
      <c r="P824" s="151" t="s">
        <v>78</v>
      </c>
      <c r="Q824" s="151" t="s">
        <v>79</v>
      </c>
      <c r="R824" s="151"/>
      <c r="S824" s="151" t="s">
        <v>79</v>
      </c>
      <c r="T824" s="151"/>
      <c r="U824" s="151"/>
    </row>
    <row r="825">
      <c r="A825" s="278">
        <v>824.0</v>
      </c>
      <c r="B825" s="438" t="s">
        <v>6949</v>
      </c>
      <c r="C825" s="438" t="s">
        <v>8276</v>
      </c>
      <c r="D825" s="438" t="s">
        <v>8306</v>
      </c>
      <c r="E825" s="335" t="s">
        <v>6953</v>
      </c>
      <c r="F825" s="335" t="s">
        <v>8278</v>
      </c>
      <c r="G825" s="340" t="s">
        <v>8307</v>
      </c>
      <c r="H825" s="438" t="s">
        <v>8308</v>
      </c>
      <c r="I825" s="272" t="s">
        <v>8309</v>
      </c>
      <c r="J825" s="419" t="s">
        <v>8310</v>
      </c>
      <c r="K825" s="443" t="s">
        <v>8311</v>
      </c>
      <c r="L825" s="282">
        <v>0.0043287037037037035</v>
      </c>
      <c r="M825" s="467" t="s">
        <v>8312</v>
      </c>
      <c r="N825" s="338" t="s">
        <v>2416</v>
      </c>
      <c r="O825" s="151" t="s">
        <v>77</v>
      </c>
      <c r="P825" s="151" t="s">
        <v>78</v>
      </c>
      <c r="Q825" s="151" t="s">
        <v>79</v>
      </c>
      <c r="R825" s="151"/>
      <c r="S825" s="151" t="s">
        <v>79</v>
      </c>
      <c r="T825" s="151"/>
      <c r="U825" s="151" t="s">
        <v>8313</v>
      </c>
    </row>
    <row r="826">
      <c r="A826" s="278">
        <v>825.0</v>
      </c>
      <c r="B826" s="438" t="s">
        <v>6949</v>
      </c>
      <c r="C826" s="438" t="s">
        <v>8276</v>
      </c>
      <c r="D826" s="438" t="s">
        <v>8314</v>
      </c>
      <c r="E826" s="335" t="s">
        <v>6953</v>
      </c>
      <c r="F826" s="335" t="s">
        <v>8278</v>
      </c>
      <c r="G826" s="340" t="s">
        <v>8315</v>
      </c>
      <c r="H826" s="438" t="s">
        <v>8316</v>
      </c>
      <c r="I826" s="272" t="s">
        <v>8317</v>
      </c>
      <c r="J826" s="419" t="s">
        <v>8318</v>
      </c>
      <c r="K826" s="443" t="s">
        <v>8319</v>
      </c>
      <c r="L826" s="282">
        <v>0.004224537037037037</v>
      </c>
      <c r="M826" s="430" t="s">
        <v>8320</v>
      </c>
      <c r="N826" s="338" t="s">
        <v>2416</v>
      </c>
      <c r="O826" s="151" t="s">
        <v>77</v>
      </c>
      <c r="P826" s="151" t="s">
        <v>78</v>
      </c>
      <c r="Q826" s="151" t="s">
        <v>79</v>
      </c>
      <c r="R826" s="151"/>
      <c r="S826" s="151" t="s">
        <v>79</v>
      </c>
      <c r="T826" s="151"/>
      <c r="U826" s="151"/>
    </row>
    <row r="827">
      <c r="A827" s="278">
        <v>826.0</v>
      </c>
      <c r="B827" s="438" t="s">
        <v>6949</v>
      </c>
      <c r="C827" s="438" t="s">
        <v>8276</v>
      </c>
      <c r="D827" s="438" t="s">
        <v>8321</v>
      </c>
      <c r="E827" s="335" t="s">
        <v>6953</v>
      </c>
      <c r="F827" s="335" t="s">
        <v>8278</v>
      </c>
      <c r="G827" s="340" t="s">
        <v>8322</v>
      </c>
      <c r="H827" s="438" t="s">
        <v>8323</v>
      </c>
      <c r="I827" s="272" t="s">
        <v>8324</v>
      </c>
      <c r="J827" s="419" t="s">
        <v>8325</v>
      </c>
      <c r="K827" s="443" t="s">
        <v>8326</v>
      </c>
      <c r="L827" s="282">
        <v>0.016770833333333332</v>
      </c>
      <c r="M827" s="430" t="s">
        <v>8327</v>
      </c>
      <c r="N827" s="338" t="s">
        <v>2416</v>
      </c>
      <c r="O827" s="151" t="s">
        <v>77</v>
      </c>
      <c r="P827" s="151" t="s">
        <v>78</v>
      </c>
      <c r="Q827" s="151" t="s">
        <v>79</v>
      </c>
      <c r="R827" s="151"/>
      <c r="S827" s="151" t="s">
        <v>79</v>
      </c>
      <c r="T827" s="151"/>
      <c r="U827" s="151" t="s">
        <v>8190</v>
      </c>
    </row>
    <row r="828">
      <c r="A828" s="278">
        <v>827.0</v>
      </c>
      <c r="B828" s="438" t="s">
        <v>6949</v>
      </c>
      <c r="C828" s="438" t="s">
        <v>8276</v>
      </c>
      <c r="D828" s="438" t="s">
        <v>8328</v>
      </c>
      <c r="E828" s="335" t="s">
        <v>6953</v>
      </c>
      <c r="F828" s="335" t="s">
        <v>8278</v>
      </c>
      <c r="G828" s="340" t="s">
        <v>8329</v>
      </c>
      <c r="H828" s="438" t="s">
        <v>8330</v>
      </c>
      <c r="I828" s="272" t="s">
        <v>8331</v>
      </c>
      <c r="J828" s="419" t="s">
        <v>8332</v>
      </c>
      <c r="K828" s="443" t="s">
        <v>8333</v>
      </c>
      <c r="L828" s="282">
        <v>0.01292824074074074</v>
      </c>
      <c r="M828" s="430" t="s">
        <v>8334</v>
      </c>
      <c r="N828" s="338" t="s">
        <v>2416</v>
      </c>
      <c r="O828" s="151" t="s">
        <v>77</v>
      </c>
      <c r="P828" s="151" t="s">
        <v>78</v>
      </c>
      <c r="Q828" s="151" t="s">
        <v>79</v>
      </c>
      <c r="R828" s="151"/>
      <c r="S828" s="151" t="s">
        <v>79</v>
      </c>
      <c r="T828" s="151"/>
      <c r="U828" s="151"/>
    </row>
    <row r="829">
      <c r="A829" s="278">
        <v>828.0</v>
      </c>
      <c r="B829" s="438" t="s">
        <v>6949</v>
      </c>
      <c r="C829" s="438" t="s">
        <v>8276</v>
      </c>
      <c r="D829" s="438" t="s">
        <v>8335</v>
      </c>
      <c r="E829" s="335" t="s">
        <v>6953</v>
      </c>
      <c r="F829" s="335" t="s">
        <v>8278</v>
      </c>
      <c r="G829" s="340" t="s">
        <v>8336</v>
      </c>
      <c r="H829" s="438" t="s">
        <v>8337</v>
      </c>
      <c r="I829" s="272" t="s">
        <v>8338</v>
      </c>
      <c r="J829" s="419" t="s">
        <v>8339</v>
      </c>
      <c r="K829" s="443" t="s">
        <v>8340</v>
      </c>
      <c r="L829" s="282">
        <v>0.006701388888888889</v>
      </c>
      <c r="M829" s="488" t="s">
        <v>8341</v>
      </c>
      <c r="N829" s="338" t="s">
        <v>2416</v>
      </c>
      <c r="O829" s="151" t="s">
        <v>77</v>
      </c>
      <c r="P829" s="151" t="s">
        <v>78</v>
      </c>
      <c r="Q829" s="151" t="s">
        <v>79</v>
      </c>
      <c r="R829" s="151"/>
      <c r="S829" s="151" t="s">
        <v>79</v>
      </c>
      <c r="T829" s="151"/>
      <c r="U829" s="151"/>
    </row>
    <row r="830">
      <c r="A830" s="278">
        <v>829.0</v>
      </c>
      <c r="B830" s="438" t="s">
        <v>6949</v>
      </c>
      <c r="C830" s="438" t="s">
        <v>8276</v>
      </c>
      <c r="D830" s="438" t="s">
        <v>8342</v>
      </c>
      <c r="E830" s="335" t="s">
        <v>6953</v>
      </c>
      <c r="F830" s="335" t="s">
        <v>8278</v>
      </c>
      <c r="G830" s="340" t="s">
        <v>8343</v>
      </c>
      <c r="H830" s="438" t="s">
        <v>8344</v>
      </c>
      <c r="I830" s="272" t="s">
        <v>8345</v>
      </c>
      <c r="J830" s="419" t="s">
        <v>8346</v>
      </c>
      <c r="K830" s="443" t="s">
        <v>8347</v>
      </c>
      <c r="L830" s="282">
        <v>0.010578703703703703</v>
      </c>
      <c r="M830" s="430" t="s">
        <v>8348</v>
      </c>
      <c r="N830" s="338" t="s">
        <v>2416</v>
      </c>
      <c r="O830" s="151" t="s">
        <v>77</v>
      </c>
      <c r="P830" s="151" t="s">
        <v>78</v>
      </c>
      <c r="Q830" s="151" t="s">
        <v>79</v>
      </c>
      <c r="R830" s="151"/>
      <c r="S830" s="151" t="s">
        <v>79</v>
      </c>
      <c r="T830" s="151"/>
      <c r="U830" s="151"/>
    </row>
    <row r="831">
      <c r="A831" s="278">
        <v>830.0</v>
      </c>
      <c r="B831" s="438" t="s">
        <v>6949</v>
      </c>
      <c r="C831" s="438" t="s">
        <v>8276</v>
      </c>
      <c r="D831" s="489" t="s">
        <v>8349</v>
      </c>
      <c r="E831" s="335" t="s">
        <v>6953</v>
      </c>
      <c r="F831" s="335" t="s">
        <v>8278</v>
      </c>
      <c r="G831" s="340" t="s">
        <v>8350</v>
      </c>
      <c r="H831" s="438" t="s">
        <v>8351</v>
      </c>
      <c r="I831" s="272" t="s">
        <v>8352</v>
      </c>
      <c r="J831" s="419" t="s">
        <v>8353</v>
      </c>
      <c r="K831" s="443" t="s">
        <v>8354</v>
      </c>
      <c r="L831" s="282">
        <v>0.007256944444444444</v>
      </c>
      <c r="M831" s="430" t="s">
        <v>8355</v>
      </c>
      <c r="N831" s="338" t="s">
        <v>2416</v>
      </c>
      <c r="O831" s="151" t="s">
        <v>77</v>
      </c>
      <c r="P831" s="151" t="s">
        <v>78</v>
      </c>
      <c r="Q831" s="151" t="s">
        <v>79</v>
      </c>
      <c r="R831" s="151"/>
      <c r="S831" s="151" t="s">
        <v>79</v>
      </c>
      <c r="T831" s="151"/>
      <c r="U831" s="151"/>
    </row>
    <row r="832">
      <c r="A832" s="278">
        <v>831.0</v>
      </c>
      <c r="B832" s="438" t="s">
        <v>6949</v>
      </c>
      <c r="C832" s="438" t="s">
        <v>8276</v>
      </c>
      <c r="D832" s="438" t="s">
        <v>8356</v>
      </c>
      <c r="E832" s="335" t="s">
        <v>6953</v>
      </c>
      <c r="F832" s="335" t="s">
        <v>8278</v>
      </c>
      <c r="G832" s="340" t="s">
        <v>8357</v>
      </c>
      <c r="H832" s="438" t="s">
        <v>8358</v>
      </c>
      <c r="I832" s="272" t="s">
        <v>8359</v>
      </c>
      <c r="J832" s="419" t="s">
        <v>8360</v>
      </c>
      <c r="K832" s="443" t="s">
        <v>8361</v>
      </c>
      <c r="L832" s="282">
        <v>0.0029745370370370373</v>
      </c>
      <c r="M832" s="430" t="s">
        <v>8362</v>
      </c>
      <c r="N832" s="338" t="s">
        <v>2416</v>
      </c>
      <c r="O832" s="151" t="s">
        <v>77</v>
      </c>
      <c r="P832" s="151" t="s">
        <v>78</v>
      </c>
      <c r="Q832" s="151" t="s">
        <v>79</v>
      </c>
      <c r="R832" s="151"/>
      <c r="S832" s="151" t="s">
        <v>79</v>
      </c>
      <c r="T832" s="151"/>
      <c r="U832" s="151"/>
    </row>
    <row r="833">
      <c r="A833" s="278">
        <v>832.0</v>
      </c>
      <c r="B833" s="438" t="s">
        <v>6949</v>
      </c>
      <c r="C833" s="438" t="s">
        <v>8276</v>
      </c>
      <c r="D833" s="438" t="s">
        <v>8363</v>
      </c>
      <c r="E833" s="335" t="s">
        <v>6953</v>
      </c>
      <c r="F833" s="335" t="s">
        <v>8278</v>
      </c>
      <c r="G833" s="340" t="s">
        <v>8364</v>
      </c>
      <c r="H833" s="438" t="s">
        <v>8365</v>
      </c>
      <c r="I833" s="272" t="s">
        <v>8366</v>
      </c>
      <c r="J833" s="419" t="s">
        <v>8367</v>
      </c>
      <c r="K833" s="443" t="s">
        <v>8368</v>
      </c>
      <c r="L833" s="282">
        <v>0.00883101851851852</v>
      </c>
      <c r="M833" s="430" t="s">
        <v>8369</v>
      </c>
      <c r="N833" s="338" t="s">
        <v>2416</v>
      </c>
      <c r="O833" s="151" t="s">
        <v>77</v>
      </c>
      <c r="P833" s="151" t="s">
        <v>78</v>
      </c>
      <c r="Q833" s="151" t="s">
        <v>79</v>
      </c>
      <c r="R833" s="151"/>
      <c r="S833" s="151" t="s">
        <v>79</v>
      </c>
      <c r="T833" s="151"/>
      <c r="U833" s="151"/>
    </row>
    <row r="834">
      <c r="A834" s="278">
        <v>833.0</v>
      </c>
      <c r="B834" s="438" t="s">
        <v>6949</v>
      </c>
      <c r="C834" s="438" t="s">
        <v>8276</v>
      </c>
      <c r="D834" s="438" t="s">
        <v>8370</v>
      </c>
      <c r="E834" s="335" t="s">
        <v>6953</v>
      </c>
      <c r="F834" s="335" t="s">
        <v>8278</v>
      </c>
      <c r="G834" s="340" t="s">
        <v>8371</v>
      </c>
      <c r="H834" s="438" t="s">
        <v>8372</v>
      </c>
      <c r="I834" s="272" t="s">
        <v>8373</v>
      </c>
      <c r="J834" s="419" t="s">
        <v>8374</v>
      </c>
      <c r="K834" s="443" t="s">
        <v>8375</v>
      </c>
      <c r="L834" s="282">
        <v>0.0019097222222222222</v>
      </c>
      <c r="M834" s="467" t="s">
        <v>8376</v>
      </c>
      <c r="N834" s="338" t="s">
        <v>2416</v>
      </c>
      <c r="O834" s="151" t="s">
        <v>77</v>
      </c>
      <c r="P834" s="151" t="s">
        <v>78</v>
      </c>
      <c r="Q834" s="151" t="s">
        <v>79</v>
      </c>
      <c r="R834" s="151"/>
      <c r="S834" s="151" t="s">
        <v>79</v>
      </c>
      <c r="T834" s="151"/>
      <c r="U834" s="151"/>
    </row>
    <row r="835">
      <c r="A835" s="278">
        <v>834.0</v>
      </c>
      <c r="B835" s="438" t="s">
        <v>6949</v>
      </c>
      <c r="C835" s="438" t="s">
        <v>8276</v>
      </c>
      <c r="D835" s="438" t="s">
        <v>8377</v>
      </c>
      <c r="E835" s="335" t="s">
        <v>6953</v>
      </c>
      <c r="F835" s="335" t="s">
        <v>8278</v>
      </c>
      <c r="G835" s="340" t="s">
        <v>8378</v>
      </c>
      <c r="H835" s="438" t="s">
        <v>8379</v>
      </c>
      <c r="I835" s="272" t="s">
        <v>8380</v>
      </c>
      <c r="J835" s="419" t="s">
        <v>8381</v>
      </c>
      <c r="K835" s="443" t="s">
        <v>8382</v>
      </c>
      <c r="L835" s="282">
        <v>0.002361111111111111</v>
      </c>
      <c r="M835" s="430" t="s">
        <v>8383</v>
      </c>
      <c r="N835" s="338" t="s">
        <v>2416</v>
      </c>
      <c r="O835" s="151" t="s">
        <v>77</v>
      </c>
      <c r="P835" s="151" t="s">
        <v>78</v>
      </c>
      <c r="Q835" s="151" t="s">
        <v>79</v>
      </c>
      <c r="R835" s="151"/>
      <c r="S835" s="151" t="s">
        <v>79</v>
      </c>
      <c r="T835" s="151"/>
      <c r="U835" s="151" t="s">
        <v>8063</v>
      </c>
    </row>
    <row r="836">
      <c r="A836" s="278">
        <v>835.0</v>
      </c>
      <c r="B836" s="438" t="s">
        <v>6949</v>
      </c>
      <c r="C836" s="438" t="s">
        <v>8276</v>
      </c>
      <c r="D836" s="438" t="s">
        <v>8384</v>
      </c>
      <c r="E836" s="335" t="s">
        <v>6953</v>
      </c>
      <c r="F836" s="335" t="s">
        <v>8278</v>
      </c>
      <c r="G836" s="340" t="s">
        <v>8385</v>
      </c>
      <c r="H836" s="438" t="s">
        <v>8386</v>
      </c>
      <c r="I836" s="272" t="s">
        <v>8387</v>
      </c>
      <c r="J836" s="419" t="s">
        <v>8388</v>
      </c>
      <c r="K836" s="443" t="s">
        <v>8389</v>
      </c>
      <c r="L836" s="282">
        <v>0.005671296296296297</v>
      </c>
      <c r="M836" s="430" t="s">
        <v>8390</v>
      </c>
      <c r="N836" s="338" t="s">
        <v>2416</v>
      </c>
      <c r="O836" s="151" t="s">
        <v>77</v>
      </c>
      <c r="P836" s="461" t="s">
        <v>78</v>
      </c>
      <c r="Q836" s="151" t="s">
        <v>79</v>
      </c>
      <c r="R836" s="151"/>
      <c r="S836" s="151" t="s">
        <v>79</v>
      </c>
      <c r="T836" s="151"/>
      <c r="U836" s="151" t="s">
        <v>8391</v>
      </c>
    </row>
    <row r="837">
      <c r="A837" s="278">
        <v>836.0</v>
      </c>
      <c r="B837" s="438" t="s">
        <v>6949</v>
      </c>
      <c r="C837" s="438" t="s">
        <v>8276</v>
      </c>
      <c r="D837" s="438" t="s">
        <v>8392</v>
      </c>
      <c r="E837" s="335" t="s">
        <v>6953</v>
      </c>
      <c r="F837" s="335" t="s">
        <v>8278</v>
      </c>
      <c r="G837" s="340" t="s">
        <v>8393</v>
      </c>
      <c r="H837" s="438" t="s">
        <v>8394</v>
      </c>
      <c r="I837" s="272" t="s">
        <v>8395</v>
      </c>
      <c r="J837" s="419" t="s">
        <v>8396</v>
      </c>
      <c r="K837" s="443" t="s">
        <v>8397</v>
      </c>
      <c r="L837" s="282">
        <v>0.011134259259259259</v>
      </c>
      <c r="M837" s="467" t="s">
        <v>8398</v>
      </c>
      <c r="N837" s="338" t="s">
        <v>2416</v>
      </c>
      <c r="O837" s="151" t="s">
        <v>77</v>
      </c>
      <c r="P837" s="151" t="s">
        <v>78</v>
      </c>
      <c r="Q837" s="151" t="s">
        <v>79</v>
      </c>
      <c r="R837" s="151"/>
      <c r="S837" s="151" t="s">
        <v>79</v>
      </c>
      <c r="T837" s="151"/>
      <c r="U837" s="151" t="s">
        <v>8063</v>
      </c>
    </row>
    <row r="838">
      <c r="A838" s="278">
        <v>837.0</v>
      </c>
      <c r="B838" s="438" t="s">
        <v>6949</v>
      </c>
      <c r="C838" s="438" t="s">
        <v>8276</v>
      </c>
      <c r="D838" s="438" t="s">
        <v>8399</v>
      </c>
      <c r="E838" s="335" t="s">
        <v>6953</v>
      </c>
      <c r="F838" s="335" t="s">
        <v>8278</v>
      </c>
      <c r="G838" s="340" t="s">
        <v>8400</v>
      </c>
      <c r="H838" s="438" t="s">
        <v>8401</v>
      </c>
      <c r="I838" s="272" t="s">
        <v>8402</v>
      </c>
      <c r="J838" s="419" t="s">
        <v>8403</v>
      </c>
      <c r="K838" s="443" t="s">
        <v>8404</v>
      </c>
      <c r="L838" s="282">
        <v>0.004594907407407408</v>
      </c>
      <c r="M838" s="430" t="s">
        <v>8405</v>
      </c>
      <c r="N838" s="338" t="s">
        <v>2416</v>
      </c>
      <c r="O838" s="151" t="s">
        <v>77</v>
      </c>
      <c r="P838" s="151" t="s">
        <v>78</v>
      </c>
      <c r="Q838" s="151" t="s">
        <v>79</v>
      </c>
      <c r="R838" s="151"/>
      <c r="S838" s="151" t="s">
        <v>79</v>
      </c>
      <c r="T838" s="151"/>
      <c r="U838" s="151"/>
    </row>
    <row r="839">
      <c r="A839" s="287">
        <v>838.0</v>
      </c>
      <c r="B839" s="440" t="s">
        <v>6949</v>
      </c>
      <c r="C839" s="440" t="s">
        <v>8276</v>
      </c>
      <c r="D839" s="440" t="s">
        <v>8406</v>
      </c>
      <c r="E839" s="368" t="s">
        <v>6953</v>
      </c>
      <c r="F839" s="368" t="s">
        <v>8278</v>
      </c>
      <c r="G839" s="346" t="s">
        <v>8407</v>
      </c>
      <c r="H839" s="440" t="s">
        <v>8408</v>
      </c>
      <c r="I839" s="272" t="s">
        <v>8409</v>
      </c>
      <c r="J839" s="432" t="s">
        <v>8410</v>
      </c>
      <c r="K839" s="457" t="s">
        <v>8411</v>
      </c>
      <c r="L839" s="291">
        <v>0.005208333333333333</v>
      </c>
      <c r="M839" s="435" t="s">
        <v>8412</v>
      </c>
      <c r="N839" s="350" t="s">
        <v>2416</v>
      </c>
      <c r="O839" s="151" t="s">
        <v>77</v>
      </c>
      <c r="P839" s="151" t="s">
        <v>78</v>
      </c>
      <c r="Q839" s="151" t="s">
        <v>79</v>
      </c>
      <c r="R839" s="151"/>
      <c r="S839" s="151" t="s">
        <v>79</v>
      </c>
      <c r="T839" s="151"/>
      <c r="U839" s="151"/>
    </row>
    <row r="840">
      <c r="A840" s="269">
        <v>839.0</v>
      </c>
      <c r="B840" s="436" t="s">
        <v>6949</v>
      </c>
      <c r="C840" s="405" t="s">
        <v>8413</v>
      </c>
      <c r="D840" s="487" t="s">
        <v>8414</v>
      </c>
      <c r="E840" s="335" t="s">
        <v>6953</v>
      </c>
      <c r="F840" s="335" t="s">
        <v>8415</v>
      </c>
      <c r="G840" s="335" t="s">
        <v>8416</v>
      </c>
      <c r="H840" s="436" t="s">
        <v>8417</v>
      </c>
      <c r="I840" s="272" t="s">
        <v>8418</v>
      </c>
      <c r="J840" s="421" t="s">
        <v>8419</v>
      </c>
      <c r="K840" s="439" t="s">
        <v>8420</v>
      </c>
      <c r="L840" s="275">
        <v>0.005694444444444445</v>
      </c>
      <c r="M840" s="455" t="s">
        <v>8421</v>
      </c>
      <c r="N840" s="382" t="s">
        <v>2416</v>
      </c>
      <c r="O840" s="151" t="s">
        <v>77</v>
      </c>
      <c r="P840" s="151" t="s">
        <v>78</v>
      </c>
      <c r="Q840" s="151" t="s">
        <v>79</v>
      </c>
      <c r="R840" s="151"/>
      <c r="S840" s="151" t="s">
        <v>79</v>
      </c>
      <c r="T840" s="151"/>
      <c r="U840" s="151"/>
    </row>
    <row r="841">
      <c r="A841" s="278">
        <v>840.0</v>
      </c>
      <c r="B841" s="438" t="s">
        <v>6949</v>
      </c>
      <c r="C841" s="438" t="s">
        <v>8413</v>
      </c>
      <c r="D841" s="438" t="s">
        <v>8422</v>
      </c>
      <c r="E841" s="335" t="s">
        <v>6953</v>
      </c>
      <c r="F841" s="335" t="s">
        <v>8415</v>
      </c>
      <c r="G841" s="340" t="s">
        <v>8423</v>
      </c>
      <c r="H841" s="438" t="s">
        <v>8424</v>
      </c>
      <c r="I841" s="272" t="s">
        <v>8425</v>
      </c>
      <c r="J841" s="419" t="s">
        <v>8426</v>
      </c>
      <c r="K841" s="443" t="s">
        <v>8427</v>
      </c>
      <c r="L841" s="282">
        <v>0.004456018518518519</v>
      </c>
      <c r="M841" s="456" t="s">
        <v>8428</v>
      </c>
      <c r="N841" s="338" t="s">
        <v>2416</v>
      </c>
      <c r="O841" s="151" t="s">
        <v>77</v>
      </c>
      <c r="P841" s="151" t="s">
        <v>78</v>
      </c>
      <c r="Q841" s="151" t="s">
        <v>79</v>
      </c>
      <c r="R841" s="151"/>
      <c r="S841" s="151" t="s">
        <v>79</v>
      </c>
      <c r="T841" s="151"/>
      <c r="U841" s="151"/>
    </row>
    <row r="842">
      <c r="A842" s="278">
        <v>841.0</v>
      </c>
      <c r="B842" s="438" t="s">
        <v>6949</v>
      </c>
      <c r="C842" s="438" t="s">
        <v>8413</v>
      </c>
      <c r="D842" s="438" t="s">
        <v>8429</v>
      </c>
      <c r="E842" s="335" t="s">
        <v>6953</v>
      </c>
      <c r="F842" s="335" t="s">
        <v>8415</v>
      </c>
      <c r="G842" s="340" t="s">
        <v>8430</v>
      </c>
      <c r="H842" s="438" t="s">
        <v>8431</v>
      </c>
      <c r="I842" s="272" t="s">
        <v>8432</v>
      </c>
      <c r="J842" s="419" t="s">
        <v>8433</v>
      </c>
      <c r="K842" s="443" t="s">
        <v>8434</v>
      </c>
      <c r="L842" s="282">
        <v>0.007627314814814815</v>
      </c>
      <c r="M842" s="490" t="s">
        <v>8435</v>
      </c>
      <c r="N842" s="338" t="s">
        <v>2416</v>
      </c>
      <c r="O842" s="151" t="s">
        <v>77</v>
      </c>
      <c r="P842" s="151" t="s">
        <v>78</v>
      </c>
      <c r="Q842" s="151" t="s">
        <v>79</v>
      </c>
      <c r="R842" s="151"/>
      <c r="S842" s="151" t="s">
        <v>79</v>
      </c>
      <c r="T842" s="151"/>
      <c r="U842" s="151" t="s">
        <v>8436</v>
      </c>
    </row>
    <row r="843">
      <c r="A843" s="278">
        <v>842.0</v>
      </c>
      <c r="B843" s="438" t="s">
        <v>6949</v>
      </c>
      <c r="C843" s="438" t="s">
        <v>8413</v>
      </c>
      <c r="D843" s="438" t="s">
        <v>8437</v>
      </c>
      <c r="E843" s="335" t="s">
        <v>6953</v>
      </c>
      <c r="F843" s="335" t="s">
        <v>8415</v>
      </c>
      <c r="G843" s="340" t="s">
        <v>8438</v>
      </c>
      <c r="H843" s="438" t="s">
        <v>8439</v>
      </c>
      <c r="I843" s="272" t="s">
        <v>8440</v>
      </c>
      <c r="J843" s="419" t="s">
        <v>8441</v>
      </c>
      <c r="K843" s="443" t="s">
        <v>8442</v>
      </c>
      <c r="L843" s="282">
        <v>0.006122685185185185</v>
      </c>
      <c r="M843" s="490" t="s">
        <v>8443</v>
      </c>
      <c r="N843" s="338" t="s">
        <v>2416</v>
      </c>
      <c r="O843" s="151" t="s">
        <v>77</v>
      </c>
      <c r="P843" s="151" t="s">
        <v>78</v>
      </c>
      <c r="Q843" s="151" t="s">
        <v>79</v>
      </c>
      <c r="R843" s="151"/>
      <c r="S843" s="151" t="s">
        <v>79</v>
      </c>
      <c r="T843" s="151"/>
      <c r="U843" s="151" t="s">
        <v>8436</v>
      </c>
    </row>
    <row r="844">
      <c r="A844" s="278">
        <v>843.0</v>
      </c>
      <c r="B844" s="438" t="s">
        <v>6949</v>
      </c>
      <c r="C844" s="438" t="s">
        <v>8413</v>
      </c>
      <c r="D844" s="438" t="s">
        <v>8444</v>
      </c>
      <c r="E844" s="335" t="s">
        <v>6953</v>
      </c>
      <c r="F844" s="335" t="s">
        <v>8415</v>
      </c>
      <c r="G844" s="340" t="s">
        <v>8445</v>
      </c>
      <c r="H844" s="438" t="s">
        <v>8446</v>
      </c>
      <c r="I844" s="272" t="s">
        <v>8447</v>
      </c>
      <c r="J844" s="419" t="s">
        <v>8448</v>
      </c>
      <c r="K844" s="443" t="s">
        <v>8449</v>
      </c>
      <c r="L844" s="282">
        <v>0.0077546296296296295</v>
      </c>
      <c r="M844" s="490" t="s">
        <v>8450</v>
      </c>
      <c r="N844" s="338" t="s">
        <v>2416</v>
      </c>
      <c r="O844" s="151" t="s">
        <v>77</v>
      </c>
      <c r="P844" s="151" t="s">
        <v>78</v>
      </c>
      <c r="Q844" s="151" t="s">
        <v>79</v>
      </c>
      <c r="R844" s="151"/>
      <c r="S844" s="151" t="s">
        <v>79</v>
      </c>
      <c r="T844" s="151"/>
      <c r="U844" s="151" t="s">
        <v>8436</v>
      </c>
    </row>
    <row r="845">
      <c r="A845" s="278">
        <v>844.0</v>
      </c>
      <c r="B845" s="438" t="s">
        <v>6949</v>
      </c>
      <c r="C845" s="438" t="s">
        <v>8413</v>
      </c>
      <c r="D845" s="438" t="s">
        <v>8451</v>
      </c>
      <c r="E845" s="335" t="s">
        <v>6953</v>
      </c>
      <c r="F845" s="335" t="s">
        <v>8415</v>
      </c>
      <c r="G845" s="340" t="s">
        <v>8452</v>
      </c>
      <c r="H845" s="438" t="s">
        <v>8453</v>
      </c>
      <c r="I845" s="272" t="s">
        <v>8454</v>
      </c>
      <c r="J845" s="419" t="s">
        <v>8455</v>
      </c>
      <c r="K845" s="443" t="s">
        <v>8456</v>
      </c>
      <c r="L845" s="282">
        <v>0.0037962962962962963</v>
      </c>
      <c r="M845" s="490" t="s">
        <v>8457</v>
      </c>
      <c r="N845" s="338" t="s">
        <v>2416</v>
      </c>
      <c r="O845" s="151" t="s">
        <v>77</v>
      </c>
      <c r="P845" s="151" t="s">
        <v>78</v>
      </c>
      <c r="Q845" s="151" t="s">
        <v>79</v>
      </c>
      <c r="R845" s="151"/>
      <c r="S845" s="151" t="s">
        <v>79</v>
      </c>
      <c r="T845" s="151"/>
      <c r="U845" s="151" t="s">
        <v>8436</v>
      </c>
    </row>
    <row r="846">
      <c r="A846" s="278">
        <v>845.0</v>
      </c>
      <c r="B846" s="438" t="s">
        <v>6949</v>
      </c>
      <c r="C846" s="438" t="s">
        <v>8413</v>
      </c>
      <c r="D846" s="438" t="s">
        <v>8458</v>
      </c>
      <c r="E846" s="335" t="s">
        <v>6953</v>
      </c>
      <c r="F846" s="335" t="s">
        <v>8415</v>
      </c>
      <c r="G846" s="340" t="s">
        <v>8459</v>
      </c>
      <c r="H846" s="438" t="s">
        <v>8460</v>
      </c>
      <c r="I846" s="272" t="s">
        <v>8461</v>
      </c>
      <c r="J846" s="419" t="s">
        <v>8462</v>
      </c>
      <c r="K846" s="443" t="s">
        <v>8463</v>
      </c>
      <c r="L846" s="282">
        <v>0.006990740740740741</v>
      </c>
      <c r="M846" s="490" t="s">
        <v>8464</v>
      </c>
      <c r="N846" s="338" t="s">
        <v>2416</v>
      </c>
      <c r="O846" s="151" t="s">
        <v>77</v>
      </c>
      <c r="P846" s="151" t="s">
        <v>78</v>
      </c>
      <c r="Q846" s="151" t="s">
        <v>79</v>
      </c>
      <c r="R846" s="151"/>
      <c r="S846" s="151" t="s">
        <v>79</v>
      </c>
      <c r="T846" s="151"/>
      <c r="U846" s="151"/>
    </row>
    <row r="847">
      <c r="A847" s="278">
        <v>846.0</v>
      </c>
      <c r="B847" s="438" t="s">
        <v>6949</v>
      </c>
      <c r="C847" s="438" t="s">
        <v>8413</v>
      </c>
      <c r="D847" s="438" t="s">
        <v>8465</v>
      </c>
      <c r="E847" s="335" t="s">
        <v>6953</v>
      </c>
      <c r="F847" s="335" t="s">
        <v>8415</v>
      </c>
      <c r="G847" s="340" t="s">
        <v>8466</v>
      </c>
      <c r="H847" s="438" t="s">
        <v>8467</v>
      </c>
      <c r="I847" s="272" t="s">
        <v>8468</v>
      </c>
      <c r="J847" s="419" t="s">
        <v>8469</v>
      </c>
      <c r="K847" s="443" t="s">
        <v>8470</v>
      </c>
      <c r="L847" s="282">
        <v>0.00568287037037037</v>
      </c>
      <c r="M847" s="456" t="s">
        <v>8471</v>
      </c>
      <c r="N847" s="338" t="s">
        <v>2416</v>
      </c>
      <c r="O847" s="151" t="s">
        <v>77</v>
      </c>
      <c r="P847" s="151" t="s">
        <v>78</v>
      </c>
      <c r="Q847" s="151" t="s">
        <v>79</v>
      </c>
      <c r="R847" s="151"/>
      <c r="S847" s="151" t="s">
        <v>79</v>
      </c>
      <c r="T847" s="151"/>
      <c r="U847" s="151"/>
    </row>
    <row r="848">
      <c r="A848" s="278">
        <v>847.0</v>
      </c>
      <c r="B848" s="438" t="s">
        <v>6949</v>
      </c>
      <c r="C848" s="438" t="s">
        <v>8413</v>
      </c>
      <c r="D848" s="438" t="s">
        <v>8472</v>
      </c>
      <c r="E848" s="335" t="s">
        <v>6953</v>
      </c>
      <c r="F848" s="335" t="s">
        <v>8415</v>
      </c>
      <c r="G848" s="340" t="s">
        <v>8473</v>
      </c>
      <c r="H848" s="438" t="s">
        <v>8474</v>
      </c>
      <c r="I848" s="272" t="s">
        <v>8475</v>
      </c>
      <c r="J848" s="419" t="s">
        <v>8476</v>
      </c>
      <c r="K848" s="443" t="s">
        <v>8477</v>
      </c>
      <c r="L848" s="282">
        <v>0.009837962962962963</v>
      </c>
      <c r="M848" s="456" t="s">
        <v>8478</v>
      </c>
      <c r="N848" s="338" t="s">
        <v>2416</v>
      </c>
      <c r="O848" s="151" t="s">
        <v>77</v>
      </c>
      <c r="P848" s="151" t="s">
        <v>78</v>
      </c>
      <c r="Q848" s="151" t="s">
        <v>79</v>
      </c>
      <c r="R848" s="151"/>
      <c r="S848" s="151" t="s">
        <v>79</v>
      </c>
      <c r="T848" s="151"/>
      <c r="U848" s="151" t="s">
        <v>8063</v>
      </c>
    </row>
    <row r="849">
      <c r="A849" s="287">
        <v>848.0</v>
      </c>
      <c r="B849" s="440" t="s">
        <v>6949</v>
      </c>
      <c r="C849" s="440" t="s">
        <v>8413</v>
      </c>
      <c r="D849" s="440" t="s">
        <v>8479</v>
      </c>
      <c r="E849" s="368" t="s">
        <v>6953</v>
      </c>
      <c r="F849" s="368" t="s">
        <v>8415</v>
      </c>
      <c r="G849" s="346" t="s">
        <v>8480</v>
      </c>
      <c r="H849" s="440" t="s">
        <v>8481</v>
      </c>
      <c r="I849" s="272" t="s">
        <v>8482</v>
      </c>
      <c r="J849" s="432" t="s">
        <v>8483</v>
      </c>
      <c r="K849" s="457" t="s">
        <v>8484</v>
      </c>
      <c r="L849" s="291">
        <v>0.01431712962962963</v>
      </c>
      <c r="M849" s="458" t="s">
        <v>8485</v>
      </c>
      <c r="N849" s="350" t="s">
        <v>2416</v>
      </c>
      <c r="O849" s="151" t="s">
        <v>77</v>
      </c>
      <c r="P849" s="151" t="s">
        <v>78</v>
      </c>
      <c r="Q849" s="151" t="s">
        <v>79</v>
      </c>
      <c r="R849" s="151"/>
      <c r="S849" s="151" t="s">
        <v>79</v>
      </c>
      <c r="T849" s="151"/>
      <c r="U849" s="151"/>
    </row>
    <row r="850">
      <c r="A850" s="319">
        <v>849.0</v>
      </c>
      <c r="B850" s="319" t="s">
        <v>8486</v>
      </c>
      <c r="C850" s="452" t="s">
        <v>8487</v>
      </c>
      <c r="D850" s="452" t="s">
        <v>8488</v>
      </c>
      <c r="E850" s="368" t="s">
        <v>8489</v>
      </c>
      <c r="F850" s="368" t="s">
        <v>8490</v>
      </c>
      <c r="G850" s="491" t="s">
        <v>8491</v>
      </c>
      <c r="H850" s="452" t="s">
        <v>8492</v>
      </c>
      <c r="I850" s="272" t="s">
        <v>8493</v>
      </c>
      <c r="J850" s="424" t="s">
        <v>8494</v>
      </c>
      <c r="K850" s="492" t="s">
        <v>8495</v>
      </c>
      <c r="L850" s="370">
        <v>0.0015277777777777779</v>
      </c>
      <c r="M850" s="493" t="s">
        <v>8496</v>
      </c>
      <c r="N850" s="389" t="s">
        <v>2416</v>
      </c>
      <c r="O850" s="151" t="s">
        <v>77</v>
      </c>
      <c r="P850" s="151" t="s">
        <v>78</v>
      </c>
      <c r="Q850" s="151" t="s">
        <v>79</v>
      </c>
      <c r="R850" s="151"/>
      <c r="S850" s="151" t="s">
        <v>79</v>
      </c>
      <c r="T850" s="151"/>
      <c r="U850" s="151"/>
    </row>
    <row r="851">
      <c r="A851" s="269">
        <v>850.0</v>
      </c>
      <c r="B851" s="269" t="s">
        <v>8486</v>
      </c>
      <c r="C851" s="421" t="s">
        <v>8497</v>
      </c>
      <c r="D851" s="436" t="s">
        <v>8498</v>
      </c>
      <c r="E851" s="335" t="s">
        <v>8489</v>
      </c>
      <c r="F851" s="335" t="s">
        <v>8499</v>
      </c>
      <c r="G851" s="335" t="s">
        <v>8500</v>
      </c>
      <c r="H851" s="436" t="s">
        <v>8501</v>
      </c>
      <c r="I851" s="272" t="s">
        <v>8502</v>
      </c>
      <c r="J851" s="421" t="s">
        <v>8503</v>
      </c>
      <c r="K851" s="365" t="s">
        <v>8504</v>
      </c>
      <c r="L851" s="366">
        <v>0.004039351851851852</v>
      </c>
      <c r="M851" s="466" t="s">
        <v>8505</v>
      </c>
      <c r="N851" s="382" t="s">
        <v>2416</v>
      </c>
      <c r="O851" s="151" t="s">
        <v>77</v>
      </c>
      <c r="P851" s="151" t="s">
        <v>78</v>
      </c>
      <c r="Q851" s="151" t="s">
        <v>79</v>
      </c>
      <c r="R851" s="151"/>
      <c r="S851" s="151" t="s">
        <v>79</v>
      </c>
      <c r="T851" s="151"/>
      <c r="U851" s="151"/>
    </row>
    <row r="852">
      <c r="A852" s="278">
        <v>851.0</v>
      </c>
      <c r="B852" s="278" t="s">
        <v>8486</v>
      </c>
      <c r="C852" s="419" t="s">
        <v>8497</v>
      </c>
      <c r="D852" s="436" t="s">
        <v>8506</v>
      </c>
      <c r="E852" s="340" t="s">
        <v>8489</v>
      </c>
      <c r="F852" s="335" t="s">
        <v>8499</v>
      </c>
      <c r="G852" s="340" t="s">
        <v>8507</v>
      </c>
      <c r="H852" s="438" t="s">
        <v>8508</v>
      </c>
      <c r="I852" s="272" t="s">
        <v>8509</v>
      </c>
      <c r="J852" s="419" t="s">
        <v>8510</v>
      </c>
      <c r="K852" s="367" t="s">
        <v>8511</v>
      </c>
      <c r="L852" s="398">
        <v>0.0023148148148148147</v>
      </c>
      <c r="M852" s="467" t="s">
        <v>8512</v>
      </c>
      <c r="N852" s="338" t="s">
        <v>2416</v>
      </c>
      <c r="O852" s="151" t="s">
        <v>77</v>
      </c>
      <c r="P852" s="151" t="s">
        <v>78</v>
      </c>
      <c r="Q852" s="151" t="s">
        <v>79</v>
      </c>
      <c r="R852" s="151"/>
      <c r="S852" s="151" t="s">
        <v>79</v>
      </c>
      <c r="T852" s="151"/>
      <c r="U852" s="151" t="s">
        <v>8190</v>
      </c>
    </row>
    <row r="853">
      <c r="A853" s="390">
        <v>852.0</v>
      </c>
      <c r="B853" s="390" t="s">
        <v>8486</v>
      </c>
      <c r="C853" s="438" t="s">
        <v>8497</v>
      </c>
      <c r="D853" s="438" t="s">
        <v>8513</v>
      </c>
      <c r="E853" s="449" t="s">
        <v>8489</v>
      </c>
      <c r="F853" s="481" t="s">
        <v>8499</v>
      </c>
      <c r="G853" s="449" t="s">
        <v>8514</v>
      </c>
      <c r="H853" s="438" t="s">
        <v>8515</v>
      </c>
      <c r="I853" s="272" t="s">
        <v>8516</v>
      </c>
      <c r="J853" s="438" t="s">
        <v>8517</v>
      </c>
      <c r="K853" s="494" t="s">
        <v>8518</v>
      </c>
      <c r="L853" s="495">
        <v>0.002349537037037037</v>
      </c>
      <c r="M853" s="467" t="s">
        <v>8519</v>
      </c>
      <c r="N853" s="451" t="s">
        <v>2416</v>
      </c>
      <c r="O853" s="151" t="s">
        <v>77</v>
      </c>
      <c r="P853" s="151" t="s">
        <v>78</v>
      </c>
      <c r="Q853" s="151" t="s">
        <v>79</v>
      </c>
      <c r="R853" s="151"/>
      <c r="S853" s="151" t="s">
        <v>79</v>
      </c>
      <c r="T853" s="151"/>
      <c r="U853" s="151" t="s">
        <v>8190</v>
      </c>
    </row>
    <row r="854">
      <c r="A854" s="319">
        <v>853.0</v>
      </c>
      <c r="B854" s="319" t="s">
        <v>8486</v>
      </c>
      <c r="C854" s="452" t="s">
        <v>8497</v>
      </c>
      <c r="D854" s="452" t="s">
        <v>8520</v>
      </c>
      <c r="E854" s="368" t="s">
        <v>8489</v>
      </c>
      <c r="F854" s="368" t="s">
        <v>8499</v>
      </c>
      <c r="G854" s="368" t="s">
        <v>8521</v>
      </c>
      <c r="H854" s="452" t="s">
        <v>8522</v>
      </c>
      <c r="I854" s="272" t="s">
        <v>8523</v>
      </c>
      <c r="J854" s="424" t="s">
        <v>8524</v>
      </c>
      <c r="K854" s="492" t="s">
        <v>8525</v>
      </c>
      <c r="L854" s="370">
        <v>0.00849537037037037</v>
      </c>
      <c r="M854" s="493" t="s">
        <v>8526</v>
      </c>
      <c r="N854" s="389" t="s">
        <v>2416</v>
      </c>
      <c r="O854" s="151" t="s">
        <v>77</v>
      </c>
      <c r="P854" s="151" t="s">
        <v>78</v>
      </c>
      <c r="Q854" s="151" t="s">
        <v>79</v>
      </c>
      <c r="R854" s="151"/>
      <c r="S854" s="151" t="s">
        <v>79</v>
      </c>
      <c r="T854" s="151"/>
      <c r="U854" s="151" t="s">
        <v>8190</v>
      </c>
    </row>
    <row r="855">
      <c r="A855" s="319">
        <v>854.0</v>
      </c>
      <c r="B855" s="319" t="s">
        <v>8486</v>
      </c>
      <c r="C855" s="452" t="s">
        <v>8527</v>
      </c>
      <c r="D855" s="452" t="s">
        <v>8528</v>
      </c>
      <c r="E855" s="368" t="s">
        <v>8489</v>
      </c>
      <c r="F855" s="368" t="s">
        <v>8529</v>
      </c>
      <c r="G855" s="368" t="s">
        <v>8530</v>
      </c>
      <c r="H855" s="424" t="s">
        <v>8531</v>
      </c>
      <c r="I855" s="272" t="s">
        <v>8532</v>
      </c>
      <c r="J855" s="496" t="s">
        <v>6382</v>
      </c>
      <c r="K855" s="492" t="s">
        <v>8533</v>
      </c>
      <c r="L855" s="370">
        <v>0.0036458333333333334</v>
      </c>
      <c r="M855" s="493" t="s">
        <v>8534</v>
      </c>
      <c r="N855" s="389" t="s">
        <v>2416</v>
      </c>
      <c r="O855" s="151" t="s">
        <v>77</v>
      </c>
      <c r="P855" s="151" t="s">
        <v>78</v>
      </c>
      <c r="Q855" s="151" t="s">
        <v>79</v>
      </c>
      <c r="R855" s="151"/>
      <c r="S855" s="151" t="s">
        <v>79</v>
      </c>
      <c r="T855" s="151"/>
      <c r="U855" s="151" t="s">
        <v>8190</v>
      </c>
    </row>
    <row r="856">
      <c r="A856" s="269">
        <v>855.0</v>
      </c>
      <c r="B856" s="269" t="s">
        <v>8486</v>
      </c>
      <c r="C856" s="421" t="s">
        <v>8535</v>
      </c>
      <c r="D856" s="436" t="s">
        <v>8536</v>
      </c>
      <c r="E856" s="335" t="s">
        <v>8489</v>
      </c>
      <c r="F856" s="335" t="s">
        <v>8537</v>
      </c>
      <c r="G856" s="335" t="s">
        <v>8538</v>
      </c>
      <c r="H856" s="421" t="s">
        <v>8539</v>
      </c>
      <c r="I856" s="272" t="s">
        <v>8540</v>
      </c>
      <c r="J856" s="421" t="s">
        <v>8541</v>
      </c>
      <c r="K856" s="365" t="s">
        <v>8542</v>
      </c>
      <c r="L856" s="366">
        <v>0.004108796296296296</v>
      </c>
      <c r="M856" s="428" t="s">
        <v>8543</v>
      </c>
      <c r="N856" s="382" t="s">
        <v>2416</v>
      </c>
      <c r="O856" s="151" t="s">
        <v>77</v>
      </c>
      <c r="P856" s="151" t="s">
        <v>78</v>
      </c>
      <c r="Q856" s="151" t="s">
        <v>79</v>
      </c>
      <c r="R856" s="151"/>
      <c r="S856" s="151" t="s">
        <v>79</v>
      </c>
      <c r="T856" s="151"/>
      <c r="U856" s="151" t="s">
        <v>8544</v>
      </c>
    </row>
    <row r="857">
      <c r="A857" s="269">
        <v>856.0</v>
      </c>
      <c r="B857" s="269" t="s">
        <v>8486</v>
      </c>
      <c r="C857" s="421" t="s">
        <v>8535</v>
      </c>
      <c r="D857" s="436" t="s">
        <v>8545</v>
      </c>
      <c r="E857" s="335" t="s">
        <v>8489</v>
      </c>
      <c r="F857" s="335" t="s">
        <v>8537</v>
      </c>
      <c r="G857" s="335" t="s">
        <v>8546</v>
      </c>
      <c r="H857" s="421" t="s">
        <v>8547</v>
      </c>
      <c r="I857" s="272" t="s">
        <v>8548</v>
      </c>
      <c r="J857" s="421" t="s">
        <v>8549</v>
      </c>
      <c r="K857" s="365" t="s">
        <v>8550</v>
      </c>
      <c r="L857" s="366">
        <v>0.004340277777777778</v>
      </c>
      <c r="M857" s="428" t="s">
        <v>8551</v>
      </c>
      <c r="N857" s="382" t="s">
        <v>2416</v>
      </c>
      <c r="O857" s="151" t="s">
        <v>77</v>
      </c>
      <c r="P857" s="151" t="s">
        <v>78</v>
      </c>
      <c r="Q857" s="151" t="s">
        <v>79</v>
      </c>
      <c r="R857" s="151"/>
      <c r="S857" s="151" t="s">
        <v>79</v>
      </c>
      <c r="T857" s="151"/>
      <c r="U857" s="151" t="s">
        <v>8190</v>
      </c>
    </row>
    <row r="858">
      <c r="A858" s="269">
        <v>857.0</v>
      </c>
      <c r="B858" s="269" t="s">
        <v>8486</v>
      </c>
      <c r="C858" s="421" t="s">
        <v>8535</v>
      </c>
      <c r="D858" s="436" t="s">
        <v>8552</v>
      </c>
      <c r="E858" s="335" t="s">
        <v>8489</v>
      </c>
      <c r="F858" s="335" t="s">
        <v>8537</v>
      </c>
      <c r="G858" s="335" t="s">
        <v>8553</v>
      </c>
      <c r="H858" s="421" t="s">
        <v>8554</v>
      </c>
      <c r="I858" s="272" t="s">
        <v>8555</v>
      </c>
      <c r="J858" s="421" t="s">
        <v>8556</v>
      </c>
      <c r="K858" s="365" t="s">
        <v>8557</v>
      </c>
      <c r="L858" s="366">
        <v>0.002673611111111111</v>
      </c>
      <c r="M858" s="428" t="s">
        <v>8558</v>
      </c>
      <c r="N858" s="382" t="s">
        <v>2416</v>
      </c>
      <c r="O858" s="151" t="s">
        <v>77</v>
      </c>
      <c r="P858" s="151" t="s">
        <v>78</v>
      </c>
      <c r="Q858" s="151" t="s">
        <v>79</v>
      </c>
      <c r="R858" s="151"/>
      <c r="S858" s="151" t="s">
        <v>79</v>
      </c>
      <c r="T858" s="151"/>
      <c r="U858" s="151" t="s">
        <v>8190</v>
      </c>
    </row>
    <row r="859">
      <c r="A859" s="278">
        <v>858.0</v>
      </c>
      <c r="B859" s="278" t="s">
        <v>8486</v>
      </c>
      <c r="C859" s="419" t="s">
        <v>8535</v>
      </c>
      <c r="D859" s="438" t="s">
        <v>8559</v>
      </c>
      <c r="E859" s="340" t="s">
        <v>8489</v>
      </c>
      <c r="F859" s="335" t="s">
        <v>8537</v>
      </c>
      <c r="G859" s="340" t="s">
        <v>8560</v>
      </c>
      <c r="H859" s="419" t="s">
        <v>8561</v>
      </c>
      <c r="I859" s="272" t="s">
        <v>8562</v>
      </c>
      <c r="J859" s="419" t="s">
        <v>8563</v>
      </c>
      <c r="K859" s="367" t="s">
        <v>8564</v>
      </c>
      <c r="L859" s="398">
        <v>0.0012962962962962963</v>
      </c>
      <c r="M859" s="430" t="s">
        <v>8565</v>
      </c>
      <c r="N859" s="338" t="s">
        <v>2416</v>
      </c>
      <c r="O859" s="151" t="s">
        <v>77</v>
      </c>
      <c r="P859" s="151" t="s">
        <v>78</v>
      </c>
      <c r="Q859" s="151" t="s">
        <v>79</v>
      </c>
      <c r="R859" s="151"/>
      <c r="S859" s="151" t="s">
        <v>79</v>
      </c>
      <c r="T859" s="151"/>
      <c r="U859" s="151" t="s">
        <v>8544</v>
      </c>
    </row>
    <row r="860">
      <c r="A860" s="278">
        <v>859.0</v>
      </c>
      <c r="B860" s="278" t="s">
        <v>8486</v>
      </c>
      <c r="C860" s="419" t="s">
        <v>8535</v>
      </c>
      <c r="D860" s="438" t="s">
        <v>8566</v>
      </c>
      <c r="E860" s="340" t="s">
        <v>8489</v>
      </c>
      <c r="F860" s="335" t="s">
        <v>8537</v>
      </c>
      <c r="G860" s="340" t="s">
        <v>8567</v>
      </c>
      <c r="H860" s="419" t="s">
        <v>8568</v>
      </c>
      <c r="I860" s="272" t="s">
        <v>8569</v>
      </c>
      <c r="J860" s="419" t="s">
        <v>8570</v>
      </c>
      <c r="K860" s="367" t="s">
        <v>8571</v>
      </c>
      <c r="L860" s="398">
        <v>0.0017939814814814815</v>
      </c>
      <c r="M860" s="430" t="s">
        <v>8572</v>
      </c>
      <c r="N860" s="338" t="s">
        <v>2416</v>
      </c>
      <c r="O860" s="151" t="s">
        <v>77</v>
      </c>
      <c r="P860" s="151" t="s">
        <v>78</v>
      </c>
      <c r="Q860" s="151" t="s">
        <v>79</v>
      </c>
      <c r="R860" s="151"/>
      <c r="S860" s="151" t="s">
        <v>79</v>
      </c>
      <c r="T860" s="151"/>
      <c r="U860" s="151"/>
    </row>
    <row r="861">
      <c r="A861" s="269">
        <v>860.0</v>
      </c>
      <c r="B861" s="269" t="s">
        <v>8486</v>
      </c>
      <c r="C861" s="421" t="s">
        <v>8535</v>
      </c>
      <c r="D861" s="436" t="s">
        <v>8573</v>
      </c>
      <c r="E861" s="335" t="s">
        <v>8489</v>
      </c>
      <c r="F861" s="335" t="s">
        <v>8537</v>
      </c>
      <c r="G861" s="335" t="s">
        <v>8574</v>
      </c>
      <c r="H861" s="421" t="s">
        <v>8575</v>
      </c>
      <c r="I861" s="272" t="s">
        <v>8576</v>
      </c>
      <c r="J861" s="421" t="s">
        <v>8577</v>
      </c>
      <c r="K861" s="365" t="s">
        <v>8578</v>
      </c>
      <c r="L861" s="366">
        <v>0.0021412037037037038</v>
      </c>
      <c r="M861" s="428" t="s">
        <v>8579</v>
      </c>
      <c r="N861" s="382" t="s">
        <v>2416</v>
      </c>
      <c r="O861" s="151" t="s">
        <v>77</v>
      </c>
      <c r="P861" s="151" t="s">
        <v>78</v>
      </c>
      <c r="Q861" s="151" t="s">
        <v>79</v>
      </c>
      <c r="R861" s="151"/>
      <c r="S861" s="151" t="s">
        <v>79</v>
      </c>
      <c r="T861" s="151"/>
      <c r="U861" s="151" t="s">
        <v>8190</v>
      </c>
    </row>
    <row r="862">
      <c r="A862" s="319">
        <v>861.0</v>
      </c>
      <c r="B862" s="319" t="s">
        <v>8486</v>
      </c>
      <c r="C862" s="424" t="s">
        <v>8535</v>
      </c>
      <c r="D862" s="452" t="s">
        <v>8580</v>
      </c>
      <c r="E862" s="368" t="s">
        <v>8489</v>
      </c>
      <c r="F862" s="368" t="s">
        <v>8537</v>
      </c>
      <c r="G862" s="368" t="s">
        <v>8581</v>
      </c>
      <c r="H862" s="424" t="s">
        <v>8582</v>
      </c>
      <c r="I862" s="272" t="s">
        <v>8583</v>
      </c>
      <c r="J862" s="424" t="s">
        <v>8584</v>
      </c>
      <c r="K862" s="492" t="s">
        <v>8585</v>
      </c>
      <c r="L862" s="370">
        <v>0.0032060185185185186</v>
      </c>
      <c r="M862" s="493" t="s">
        <v>8586</v>
      </c>
      <c r="N862" s="389" t="s">
        <v>2416</v>
      </c>
      <c r="O862" s="151" t="s">
        <v>77</v>
      </c>
      <c r="P862" s="151" t="s">
        <v>78</v>
      </c>
      <c r="Q862" s="151" t="s">
        <v>79</v>
      </c>
      <c r="R862" s="151"/>
      <c r="S862" s="151" t="s">
        <v>79</v>
      </c>
      <c r="T862" s="151"/>
      <c r="U862" s="151" t="s">
        <v>8190</v>
      </c>
    </row>
    <row r="863">
      <c r="A863" s="269">
        <v>862.0</v>
      </c>
      <c r="B863" s="269" t="s">
        <v>8486</v>
      </c>
      <c r="C863" s="421" t="s">
        <v>8587</v>
      </c>
      <c r="D863" s="436" t="s">
        <v>8588</v>
      </c>
      <c r="E863" s="335" t="s">
        <v>8489</v>
      </c>
      <c r="F863" s="335" t="s">
        <v>8589</v>
      </c>
      <c r="G863" s="335" t="s">
        <v>8590</v>
      </c>
      <c r="H863" s="421" t="s">
        <v>8591</v>
      </c>
      <c r="I863" s="272" t="s">
        <v>8592</v>
      </c>
      <c r="J863" s="421" t="s">
        <v>8593</v>
      </c>
      <c r="K863" s="365" t="s">
        <v>8594</v>
      </c>
      <c r="L863" s="366">
        <v>0.004733796296296297</v>
      </c>
      <c r="M863" s="428" t="s">
        <v>8595</v>
      </c>
      <c r="N863" s="382" t="s">
        <v>2416</v>
      </c>
      <c r="O863" s="151" t="s">
        <v>77</v>
      </c>
      <c r="P863" s="151" t="s">
        <v>78</v>
      </c>
      <c r="Q863" s="151" t="s">
        <v>79</v>
      </c>
      <c r="R863" s="151"/>
      <c r="S863" s="151" t="s">
        <v>79</v>
      </c>
      <c r="T863" s="151"/>
      <c r="U863" s="151"/>
    </row>
    <row r="864">
      <c r="A864" s="287">
        <v>863.0</v>
      </c>
      <c r="B864" s="287" t="s">
        <v>8486</v>
      </c>
      <c r="C864" s="432" t="s">
        <v>8587</v>
      </c>
      <c r="D864" s="440" t="s">
        <v>8596</v>
      </c>
      <c r="E864" s="346" t="s">
        <v>8489</v>
      </c>
      <c r="F864" s="368" t="s">
        <v>8589</v>
      </c>
      <c r="G864" s="346" t="s">
        <v>8597</v>
      </c>
      <c r="H864" s="432" t="s">
        <v>8598</v>
      </c>
      <c r="I864" s="272" t="s">
        <v>8599</v>
      </c>
      <c r="J864" s="432" t="s">
        <v>8600</v>
      </c>
      <c r="K864" s="369" t="s">
        <v>8601</v>
      </c>
      <c r="L864" s="497">
        <v>0.005520833333333333</v>
      </c>
      <c r="M864" s="435" t="s">
        <v>8602</v>
      </c>
      <c r="N864" s="350" t="s">
        <v>2416</v>
      </c>
      <c r="O864" s="151" t="s">
        <v>77</v>
      </c>
      <c r="P864" s="151" t="s">
        <v>78</v>
      </c>
      <c r="Q864" s="151" t="s">
        <v>79</v>
      </c>
      <c r="R864" s="151"/>
      <c r="S864" s="151" t="s">
        <v>79</v>
      </c>
      <c r="T864" s="151"/>
      <c r="U864" s="151"/>
    </row>
    <row r="865">
      <c r="A865" s="319">
        <v>864.0</v>
      </c>
      <c r="B865" s="319" t="s">
        <v>8486</v>
      </c>
      <c r="C865" s="424" t="s">
        <v>8603</v>
      </c>
      <c r="D865" s="424" t="s">
        <v>8604</v>
      </c>
      <c r="E865" s="368" t="s">
        <v>8489</v>
      </c>
      <c r="F865" s="368" t="s">
        <v>8605</v>
      </c>
      <c r="G865" s="368" t="s">
        <v>8606</v>
      </c>
      <c r="H865" s="424" t="s">
        <v>8607</v>
      </c>
      <c r="I865" s="272" t="s">
        <v>8608</v>
      </c>
      <c r="J865" s="424" t="s">
        <v>8609</v>
      </c>
      <c r="K865" s="492" t="s">
        <v>8610</v>
      </c>
      <c r="L865" s="370">
        <v>0.0014583333333333334</v>
      </c>
      <c r="M865" s="493" t="s">
        <v>8611</v>
      </c>
      <c r="N865" s="389" t="s">
        <v>2416</v>
      </c>
      <c r="O865" s="151" t="s">
        <v>77</v>
      </c>
      <c r="P865" s="151" t="s">
        <v>78</v>
      </c>
      <c r="Q865" s="151" t="s">
        <v>79</v>
      </c>
      <c r="R865" s="151"/>
      <c r="S865" s="151" t="s">
        <v>79</v>
      </c>
      <c r="T865" s="151"/>
      <c r="U865" s="151"/>
    </row>
  </sheetData>
  <hyperlinks>
    <hyperlink r:id="rId1" ref="I2"/>
    <hyperlink r:id="rId2" ref="K2"/>
    <hyperlink r:id="rId3" ref="M2"/>
    <hyperlink r:id="rId4" ref="I3"/>
    <hyperlink r:id="rId5" ref="K3"/>
    <hyperlink r:id="rId6" ref="M3"/>
    <hyperlink r:id="rId7" ref="I4"/>
    <hyperlink r:id="rId8" ref="K4"/>
    <hyperlink r:id="rId9" ref="M4"/>
    <hyperlink r:id="rId10" ref="I5"/>
    <hyperlink r:id="rId11" ref="K5"/>
    <hyperlink r:id="rId12" ref="M5"/>
    <hyperlink r:id="rId13" ref="I6"/>
    <hyperlink r:id="rId14" ref="K6"/>
    <hyperlink r:id="rId15" ref="M6"/>
    <hyperlink r:id="rId16" ref="I7"/>
    <hyperlink r:id="rId17" ref="K7"/>
    <hyperlink r:id="rId18" ref="M7"/>
    <hyperlink r:id="rId19" ref="I8"/>
    <hyperlink r:id="rId20" ref="K8"/>
    <hyperlink r:id="rId21" ref="M8"/>
    <hyperlink r:id="rId22" ref="I9"/>
    <hyperlink r:id="rId23" ref="K9"/>
    <hyperlink r:id="rId24" ref="M9"/>
    <hyperlink r:id="rId25" ref="I10"/>
    <hyperlink r:id="rId26" ref="K10"/>
    <hyperlink r:id="rId27" ref="M10"/>
    <hyperlink r:id="rId28" ref="I11"/>
    <hyperlink r:id="rId29" ref="K11"/>
    <hyperlink r:id="rId30" ref="M11"/>
    <hyperlink r:id="rId31" ref="I12"/>
    <hyperlink r:id="rId32" ref="K12"/>
    <hyperlink r:id="rId33" ref="M12"/>
    <hyperlink r:id="rId34" ref="I13"/>
    <hyperlink r:id="rId35" ref="K13"/>
    <hyperlink r:id="rId36" ref="M13"/>
    <hyperlink r:id="rId37" ref="I14"/>
    <hyperlink r:id="rId38" ref="K14"/>
    <hyperlink r:id="rId39" ref="M14"/>
    <hyperlink r:id="rId40" ref="I15"/>
    <hyperlink r:id="rId41" ref="K15"/>
    <hyperlink r:id="rId42" ref="M15"/>
    <hyperlink r:id="rId43" ref="I16"/>
    <hyperlink r:id="rId44" ref="K16"/>
    <hyperlink r:id="rId45" ref="M16"/>
    <hyperlink r:id="rId46" ref="I17"/>
    <hyperlink r:id="rId47" ref="K17"/>
    <hyperlink r:id="rId48" ref="M17"/>
    <hyperlink r:id="rId49" ref="I18"/>
    <hyperlink r:id="rId50" ref="K18"/>
    <hyperlink r:id="rId51" ref="M18"/>
    <hyperlink r:id="rId52" ref="I19"/>
    <hyperlink r:id="rId53" ref="K19"/>
    <hyperlink r:id="rId54" ref="M19"/>
    <hyperlink r:id="rId55" ref="I20"/>
    <hyperlink r:id="rId56" ref="K20"/>
    <hyperlink r:id="rId57" ref="M20"/>
    <hyperlink r:id="rId58" ref="I21"/>
    <hyperlink r:id="rId59" ref="K21"/>
    <hyperlink r:id="rId60" ref="M21"/>
    <hyperlink r:id="rId61" ref="I22"/>
    <hyperlink r:id="rId62" ref="K22"/>
    <hyperlink r:id="rId63" ref="M22"/>
    <hyperlink r:id="rId64" ref="I23"/>
    <hyperlink r:id="rId65" ref="K23"/>
    <hyperlink r:id="rId66" ref="M23"/>
    <hyperlink r:id="rId67" ref="I24"/>
    <hyperlink r:id="rId68" ref="K24"/>
    <hyperlink r:id="rId69" ref="M24"/>
    <hyperlink r:id="rId70" ref="I25"/>
    <hyperlink r:id="rId71" ref="K25"/>
    <hyperlink r:id="rId72" ref="M25"/>
    <hyperlink r:id="rId73" ref="I26"/>
    <hyperlink r:id="rId74" ref="K26"/>
    <hyperlink r:id="rId75" ref="M26"/>
    <hyperlink r:id="rId76" ref="I27"/>
    <hyperlink r:id="rId77" ref="K27"/>
    <hyperlink r:id="rId78" ref="M27"/>
    <hyperlink r:id="rId79" ref="I28"/>
    <hyperlink r:id="rId80" ref="K28"/>
    <hyperlink r:id="rId81" ref="M28"/>
    <hyperlink r:id="rId82" ref="I29"/>
    <hyperlink r:id="rId83" ref="K29"/>
    <hyperlink r:id="rId84" ref="M29"/>
    <hyperlink r:id="rId85" ref="I30"/>
    <hyperlink r:id="rId86" ref="K30"/>
    <hyperlink r:id="rId87" ref="M30"/>
    <hyperlink r:id="rId88" ref="I31"/>
    <hyperlink r:id="rId89" ref="K31"/>
    <hyperlink r:id="rId90" ref="M31"/>
    <hyperlink r:id="rId91" ref="I32"/>
    <hyperlink r:id="rId92" ref="K32"/>
    <hyperlink r:id="rId93" ref="M32"/>
    <hyperlink r:id="rId94" ref="I33"/>
    <hyperlink r:id="rId95" ref="K33"/>
    <hyperlink r:id="rId96" ref="M33"/>
    <hyperlink r:id="rId97" ref="I34"/>
    <hyperlink r:id="rId98" ref="K34"/>
    <hyperlink r:id="rId99" ref="M34"/>
    <hyperlink r:id="rId100" ref="I35"/>
    <hyperlink r:id="rId101" ref="K35"/>
    <hyperlink r:id="rId102" ref="M35"/>
    <hyperlink r:id="rId103" ref="I36"/>
    <hyperlink r:id="rId104" ref="K36"/>
    <hyperlink r:id="rId105" ref="M36"/>
    <hyperlink r:id="rId106" ref="I37"/>
    <hyperlink r:id="rId107" ref="K37"/>
    <hyperlink r:id="rId108" ref="M37"/>
    <hyperlink r:id="rId109" ref="I38"/>
    <hyperlink r:id="rId110" ref="K38"/>
    <hyperlink r:id="rId111" ref="M38"/>
    <hyperlink r:id="rId112" ref="I39"/>
    <hyperlink r:id="rId113" ref="K39"/>
    <hyperlink r:id="rId114" ref="M39"/>
    <hyperlink r:id="rId115" ref="I40"/>
    <hyperlink r:id="rId116" ref="K40"/>
    <hyperlink r:id="rId117" ref="M40"/>
    <hyperlink r:id="rId118" ref="I41"/>
    <hyperlink r:id="rId119" ref="K41"/>
    <hyperlink r:id="rId120" ref="M41"/>
    <hyperlink r:id="rId121" ref="I42"/>
    <hyperlink r:id="rId122" ref="K42"/>
    <hyperlink r:id="rId123" ref="M42"/>
    <hyperlink r:id="rId124" ref="I43"/>
    <hyperlink r:id="rId125" ref="K43"/>
    <hyperlink r:id="rId126" ref="M43"/>
    <hyperlink r:id="rId127" ref="I44"/>
    <hyperlink r:id="rId128" ref="K44"/>
    <hyperlink r:id="rId129" ref="M44"/>
    <hyperlink r:id="rId130" ref="I45"/>
    <hyperlink r:id="rId131" ref="K45"/>
    <hyperlink r:id="rId132" ref="M45"/>
    <hyperlink r:id="rId133" ref="I46"/>
    <hyperlink r:id="rId134" ref="K46"/>
    <hyperlink r:id="rId135" ref="M46"/>
    <hyperlink r:id="rId136" ref="I47"/>
    <hyperlink r:id="rId137" ref="K47"/>
    <hyperlink r:id="rId138" ref="M47"/>
    <hyperlink r:id="rId139" ref="I48"/>
    <hyperlink r:id="rId140" ref="K48"/>
    <hyperlink r:id="rId141" ref="M48"/>
    <hyperlink r:id="rId142" ref="I49"/>
    <hyperlink r:id="rId143" ref="K49"/>
    <hyperlink r:id="rId144" ref="M49"/>
    <hyperlink r:id="rId145" ref="I50"/>
    <hyperlink r:id="rId146" ref="K50"/>
    <hyperlink r:id="rId147" ref="M50"/>
    <hyperlink r:id="rId148" ref="I51"/>
    <hyperlink r:id="rId149" ref="K51"/>
    <hyperlink r:id="rId150" ref="M51"/>
    <hyperlink r:id="rId151" ref="I52"/>
    <hyperlink r:id="rId152" ref="K52"/>
    <hyperlink r:id="rId153" ref="M52"/>
    <hyperlink r:id="rId154" ref="I53"/>
    <hyperlink r:id="rId155" ref="K53"/>
    <hyperlink r:id="rId156" ref="M53"/>
    <hyperlink r:id="rId157" ref="I54"/>
    <hyperlink r:id="rId158" ref="K54"/>
    <hyperlink r:id="rId159" ref="M54"/>
    <hyperlink r:id="rId160" ref="I55"/>
    <hyperlink r:id="rId161" ref="K55"/>
    <hyperlink r:id="rId162" ref="M55"/>
    <hyperlink r:id="rId163" ref="I56"/>
    <hyperlink r:id="rId164" ref="K56"/>
    <hyperlink r:id="rId165" ref="M56"/>
    <hyperlink r:id="rId166" ref="I57"/>
    <hyperlink r:id="rId167" ref="K57"/>
    <hyperlink r:id="rId168" ref="M57"/>
    <hyperlink r:id="rId169" ref="I58"/>
    <hyperlink r:id="rId170" ref="K58"/>
    <hyperlink r:id="rId171" ref="M58"/>
    <hyperlink r:id="rId172" ref="I59"/>
    <hyperlink r:id="rId173" ref="K59"/>
    <hyperlink r:id="rId174" ref="M59"/>
    <hyperlink r:id="rId175" ref="I60"/>
    <hyperlink r:id="rId176" ref="K60"/>
    <hyperlink r:id="rId177" ref="M60"/>
    <hyperlink r:id="rId178" ref="I61"/>
    <hyperlink r:id="rId179" ref="K61"/>
    <hyperlink r:id="rId180" ref="M61"/>
    <hyperlink r:id="rId181" ref="I62"/>
    <hyperlink r:id="rId182" ref="K62"/>
    <hyperlink r:id="rId183" ref="M62"/>
    <hyperlink r:id="rId184" ref="I63"/>
    <hyperlink r:id="rId185" ref="K63"/>
    <hyperlink r:id="rId186" ref="M63"/>
    <hyperlink r:id="rId187" ref="I64"/>
    <hyperlink r:id="rId188" ref="K64"/>
    <hyperlink r:id="rId189" ref="M64"/>
    <hyperlink r:id="rId190" ref="I65"/>
    <hyperlink r:id="rId191" ref="K65"/>
    <hyperlink r:id="rId192" ref="M65"/>
    <hyperlink r:id="rId193" ref="I66"/>
    <hyperlink r:id="rId194" ref="K66"/>
    <hyperlink r:id="rId195" ref="M66"/>
    <hyperlink r:id="rId196" ref="I67"/>
    <hyperlink r:id="rId197" ref="K67"/>
    <hyperlink r:id="rId198" ref="M67"/>
    <hyperlink r:id="rId199" ref="I68"/>
    <hyperlink r:id="rId200" ref="K68"/>
    <hyperlink r:id="rId201" ref="M68"/>
    <hyperlink r:id="rId202" ref="I69"/>
    <hyperlink r:id="rId203" ref="K69"/>
    <hyperlink r:id="rId204" ref="M69"/>
    <hyperlink r:id="rId205" ref="I70"/>
    <hyperlink r:id="rId206" ref="K70"/>
    <hyperlink r:id="rId207" ref="M70"/>
    <hyperlink r:id="rId208" ref="I71"/>
    <hyperlink r:id="rId209" ref="K71"/>
    <hyperlink r:id="rId210" ref="M71"/>
    <hyperlink r:id="rId211" ref="I72"/>
    <hyperlink r:id="rId212" ref="K72"/>
    <hyperlink r:id="rId213" ref="M72"/>
    <hyperlink r:id="rId214" ref="I73"/>
    <hyperlink r:id="rId215" ref="K73"/>
    <hyperlink r:id="rId216" ref="M73"/>
    <hyperlink r:id="rId217" ref="I74"/>
    <hyperlink r:id="rId218" ref="K74"/>
    <hyperlink r:id="rId219" ref="M74"/>
    <hyperlink r:id="rId220" ref="I75"/>
    <hyperlink r:id="rId221" ref="K75"/>
    <hyperlink r:id="rId222" ref="M75"/>
    <hyperlink r:id="rId223" ref="I76"/>
    <hyperlink r:id="rId224" ref="K76"/>
    <hyperlink r:id="rId225" ref="M76"/>
    <hyperlink r:id="rId226" ref="I77"/>
    <hyperlink r:id="rId227" ref="K77"/>
    <hyperlink r:id="rId228" ref="M77"/>
    <hyperlink r:id="rId229" ref="I78"/>
    <hyperlink r:id="rId230" ref="K78"/>
    <hyperlink r:id="rId231" ref="M78"/>
    <hyperlink r:id="rId232" ref="I79"/>
    <hyperlink r:id="rId233" ref="K79"/>
    <hyperlink r:id="rId234" ref="M79"/>
    <hyperlink r:id="rId235" ref="I80"/>
    <hyperlink r:id="rId236" ref="K80"/>
    <hyperlink r:id="rId237" ref="M80"/>
    <hyperlink r:id="rId238" ref="I81"/>
    <hyperlink r:id="rId239" ref="K81"/>
    <hyperlink r:id="rId240" ref="M81"/>
    <hyperlink r:id="rId241" ref="I82"/>
    <hyperlink r:id="rId242" ref="K82"/>
    <hyperlink r:id="rId243" ref="M82"/>
    <hyperlink r:id="rId244" ref="I83"/>
    <hyperlink r:id="rId245" ref="K83"/>
    <hyperlink r:id="rId246" ref="M83"/>
    <hyperlink r:id="rId247" ref="I84"/>
    <hyperlink r:id="rId248" ref="K84"/>
    <hyperlink r:id="rId249" ref="M84"/>
    <hyperlink r:id="rId250" ref="I85"/>
    <hyperlink r:id="rId251" ref="K85"/>
    <hyperlink r:id="rId252" ref="M85"/>
    <hyperlink r:id="rId253" ref="I86"/>
    <hyperlink r:id="rId254" ref="K86"/>
    <hyperlink r:id="rId255" ref="M86"/>
    <hyperlink r:id="rId256" ref="I87"/>
    <hyperlink r:id="rId257" ref="K87"/>
    <hyperlink r:id="rId258" ref="M87"/>
    <hyperlink r:id="rId259" ref="I88"/>
    <hyperlink r:id="rId260" ref="K88"/>
    <hyperlink r:id="rId261" ref="M88"/>
    <hyperlink r:id="rId262" ref="I89"/>
    <hyperlink r:id="rId263" ref="K89"/>
    <hyperlink r:id="rId264" ref="M89"/>
    <hyperlink r:id="rId265" ref="I90"/>
    <hyperlink r:id="rId266" ref="K90"/>
    <hyperlink r:id="rId267" ref="M90"/>
    <hyperlink r:id="rId268" ref="I91"/>
    <hyperlink r:id="rId269" ref="K91"/>
    <hyperlink r:id="rId270" ref="M91"/>
    <hyperlink r:id="rId271" ref="I92"/>
    <hyperlink r:id="rId272" ref="K92"/>
    <hyperlink r:id="rId273" ref="M92"/>
    <hyperlink r:id="rId274" ref="I93"/>
    <hyperlink r:id="rId275" ref="K93"/>
    <hyperlink r:id="rId276" ref="M93"/>
    <hyperlink r:id="rId277" ref="I94"/>
    <hyperlink r:id="rId278" ref="K94"/>
    <hyperlink r:id="rId279" ref="M94"/>
    <hyperlink r:id="rId280" ref="I95"/>
    <hyperlink r:id="rId281" ref="K95"/>
    <hyperlink r:id="rId282" ref="M95"/>
    <hyperlink r:id="rId283" ref="I96"/>
    <hyperlink r:id="rId284" ref="K96"/>
    <hyperlink r:id="rId285" ref="M96"/>
    <hyperlink r:id="rId286" ref="I97"/>
    <hyperlink r:id="rId287" ref="K97"/>
    <hyperlink r:id="rId288" ref="M97"/>
    <hyperlink r:id="rId289" ref="I98"/>
    <hyperlink r:id="rId290" ref="K98"/>
    <hyperlink r:id="rId291" ref="M98"/>
    <hyperlink r:id="rId292" ref="I99"/>
    <hyperlink r:id="rId293" ref="K99"/>
    <hyperlink r:id="rId294" ref="M99"/>
    <hyperlink r:id="rId295" ref="I100"/>
    <hyperlink r:id="rId296" ref="K100"/>
    <hyperlink r:id="rId297" ref="M100"/>
    <hyperlink r:id="rId298" ref="I101"/>
    <hyperlink r:id="rId299" ref="K101"/>
    <hyperlink r:id="rId300" ref="M101"/>
    <hyperlink r:id="rId301" ref="I102"/>
    <hyperlink r:id="rId302" ref="K102"/>
    <hyperlink r:id="rId303" ref="M102"/>
    <hyperlink r:id="rId304" ref="I103"/>
    <hyperlink r:id="rId305" ref="K103"/>
    <hyperlink r:id="rId306" ref="M103"/>
    <hyperlink r:id="rId307" ref="I104"/>
    <hyperlink r:id="rId308" ref="K104"/>
    <hyperlink r:id="rId309" ref="M104"/>
    <hyperlink r:id="rId310" ref="I105"/>
    <hyperlink r:id="rId311" ref="K105"/>
    <hyperlink r:id="rId312" ref="M105"/>
    <hyperlink r:id="rId313" ref="I106"/>
    <hyperlink r:id="rId314" ref="K106"/>
    <hyperlink r:id="rId315" ref="M106"/>
    <hyperlink r:id="rId316" ref="I107"/>
    <hyperlink r:id="rId317" ref="K107"/>
    <hyperlink r:id="rId318" ref="M107"/>
    <hyperlink r:id="rId319" ref="I108"/>
    <hyperlink r:id="rId320" ref="K108"/>
    <hyperlink r:id="rId321" ref="M108"/>
    <hyperlink r:id="rId322" ref="I109"/>
    <hyperlink r:id="rId323" ref="K109"/>
    <hyperlink r:id="rId324" ref="M109"/>
    <hyperlink r:id="rId325" ref="I110"/>
    <hyperlink r:id="rId326" ref="K110"/>
    <hyperlink r:id="rId327" ref="M110"/>
    <hyperlink r:id="rId328" ref="I111"/>
    <hyperlink r:id="rId329" ref="K111"/>
    <hyperlink r:id="rId330" ref="M111"/>
    <hyperlink r:id="rId331" ref="I112"/>
    <hyperlink r:id="rId332" ref="K112"/>
    <hyperlink r:id="rId333" ref="M112"/>
    <hyperlink r:id="rId334" ref="I113"/>
    <hyperlink r:id="rId335" ref="K113"/>
    <hyperlink r:id="rId336" ref="M113"/>
    <hyperlink r:id="rId337" ref="I114"/>
    <hyperlink r:id="rId338" ref="K114"/>
    <hyperlink r:id="rId339" ref="M114"/>
    <hyperlink r:id="rId340" ref="I115"/>
    <hyperlink r:id="rId341" ref="K115"/>
    <hyperlink r:id="rId342" ref="M115"/>
    <hyperlink r:id="rId343" ref="I116"/>
    <hyperlink r:id="rId344" ref="K116"/>
    <hyperlink r:id="rId345" ref="M116"/>
    <hyperlink r:id="rId346" ref="I117"/>
    <hyperlink r:id="rId347" ref="K117"/>
    <hyperlink r:id="rId348" ref="M117"/>
    <hyperlink r:id="rId349" ref="I118"/>
    <hyperlink r:id="rId350" ref="K118"/>
    <hyperlink r:id="rId351" ref="M118"/>
    <hyperlink r:id="rId352" ref="I119"/>
    <hyperlink r:id="rId353" ref="K119"/>
    <hyperlink r:id="rId354" ref="M119"/>
    <hyperlink r:id="rId355" ref="I120"/>
    <hyperlink r:id="rId356" ref="K120"/>
    <hyperlink r:id="rId357" ref="M120"/>
    <hyperlink r:id="rId358" ref="I121"/>
    <hyperlink r:id="rId359" ref="K121"/>
    <hyperlink r:id="rId360" ref="M121"/>
    <hyperlink r:id="rId361" ref="I122"/>
    <hyperlink r:id="rId362" ref="K122"/>
    <hyperlink r:id="rId363" ref="M122"/>
    <hyperlink r:id="rId364" ref="I123"/>
    <hyperlink r:id="rId365" ref="K123"/>
    <hyperlink r:id="rId366" ref="M123"/>
    <hyperlink r:id="rId367" ref="I124"/>
    <hyperlink r:id="rId368" ref="K124"/>
    <hyperlink r:id="rId369" ref="M124"/>
    <hyperlink r:id="rId370" ref="I125"/>
    <hyperlink r:id="rId371" ref="K125"/>
    <hyperlink r:id="rId372" ref="M125"/>
    <hyperlink r:id="rId373" ref="I126"/>
    <hyperlink r:id="rId374" ref="K126"/>
    <hyperlink r:id="rId375" ref="M126"/>
    <hyperlink r:id="rId376" ref="I127"/>
    <hyperlink r:id="rId377" ref="K127"/>
    <hyperlink r:id="rId378" ref="M127"/>
    <hyperlink r:id="rId379" ref="I128"/>
    <hyperlink r:id="rId380" ref="K128"/>
    <hyperlink r:id="rId381" ref="M128"/>
    <hyperlink r:id="rId382" ref="I129"/>
    <hyperlink r:id="rId383" ref="K129"/>
    <hyperlink r:id="rId384" ref="M129"/>
    <hyperlink r:id="rId385" ref="I130"/>
    <hyperlink r:id="rId386" ref="K130"/>
    <hyperlink r:id="rId387" ref="M130"/>
    <hyperlink r:id="rId388" ref="I131"/>
    <hyperlink r:id="rId389" ref="K131"/>
    <hyperlink r:id="rId390" ref="M131"/>
    <hyperlink r:id="rId391" ref="I132"/>
    <hyperlink r:id="rId392" ref="K132"/>
    <hyperlink r:id="rId393" ref="M132"/>
    <hyperlink r:id="rId394" ref="I133"/>
    <hyperlink r:id="rId395" ref="K133"/>
    <hyperlink r:id="rId396" ref="M133"/>
    <hyperlink r:id="rId397" ref="I134"/>
    <hyperlink r:id="rId398" ref="K134"/>
    <hyperlink r:id="rId399" ref="M134"/>
    <hyperlink r:id="rId400" ref="I135"/>
    <hyperlink r:id="rId401" ref="K135"/>
    <hyperlink r:id="rId402" ref="M135"/>
    <hyperlink r:id="rId403" ref="I136"/>
    <hyperlink r:id="rId404" ref="K136"/>
    <hyperlink r:id="rId405" ref="M136"/>
    <hyperlink r:id="rId406" ref="I137"/>
    <hyperlink r:id="rId407" ref="K137"/>
    <hyperlink r:id="rId408" ref="M137"/>
    <hyperlink r:id="rId409" ref="I138"/>
    <hyperlink r:id="rId410" ref="K138"/>
    <hyperlink r:id="rId411" ref="M138"/>
    <hyperlink r:id="rId412" ref="I139"/>
    <hyperlink r:id="rId413" ref="K139"/>
    <hyperlink r:id="rId414" ref="M139"/>
    <hyperlink r:id="rId415" ref="I140"/>
    <hyperlink r:id="rId416" ref="K140"/>
    <hyperlink r:id="rId417" ref="M140"/>
    <hyperlink r:id="rId418" ref="I141"/>
    <hyperlink r:id="rId419" ref="K141"/>
    <hyperlink r:id="rId420" ref="M141"/>
    <hyperlink r:id="rId421" ref="I142"/>
    <hyperlink r:id="rId422" ref="K142"/>
    <hyperlink r:id="rId423" ref="M142"/>
    <hyperlink r:id="rId424" ref="I143"/>
    <hyperlink r:id="rId425" ref="K143"/>
    <hyperlink r:id="rId426" ref="M143"/>
    <hyperlink r:id="rId427" ref="I144"/>
    <hyperlink r:id="rId428" ref="K144"/>
    <hyperlink r:id="rId429" ref="M144"/>
    <hyperlink r:id="rId430" ref="I145"/>
    <hyperlink r:id="rId431" ref="K145"/>
    <hyperlink r:id="rId432" ref="M145"/>
    <hyperlink r:id="rId433" ref="I146"/>
    <hyperlink r:id="rId434" ref="K146"/>
    <hyperlink r:id="rId435" ref="M146"/>
    <hyperlink r:id="rId436" ref="I147"/>
    <hyperlink r:id="rId437" ref="K147"/>
    <hyperlink r:id="rId438" ref="M147"/>
    <hyperlink r:id="rId439" ref="I148"/>
    <hyperlink r:id="rId440" ref="K148"/>
    <hyperlink r:id="rId441" ref="M148"/>
    <hyperlink r:id="rId442" ref="I149"/>
    <hyperlink r:id="rId443" ref="K149"/>
    <hyperlink r:id="rId444" ref="M149"/>
    <hyperlink r:id="rId445" ref="I150"/>
    <hyperlink r:id="rId446" ref="K150"/>
    <hyperlink r:id="rId447" ref="M150"/>
    <hyperlink r:id="rId448" ref="I151"/>
    <hyperlink r:id="rId449" ref="K151"/>
    <hyperlink r:id="rId450" ref="M151"/>
    <hyperlink r:id="rId451" ref="I152"/>
    <hyperlink r:id="rId452" ref="K152"/>
    <hyperlink r:id="rId453" ref="M152"/>
    <hyperlink r:id="rId454" ref="I153"/>
    <hyperlink r:id="rId455" ref="K153"/>
    <hyperlink r:id="rId456" ref="M153"/>
    <hyperlink r:id="rId457" ref="I154"/>
    <hyperlink r:id="rId458" ref="K154"/>
    <hyperlink r:id="rId459" ref="M154"/>
    <hyperlink r:id="rId460" ref="I155"/>
    <hyperlink r:id="rId461" ref="K155"/>
    <hyperlink r:id="rId462" ref="M155"/>
    <hyperlink r:id="rId463" ref="I156"/>
    <hyperlink r:id="rId464" ref="K156"/>
    <hyperlink r:id="rId465" ref="M156"/>
    <hyperlink r:id="rId466" ref="I157"/>
    <hyperlink r:id="rId467" ref="K157"/>
    <hyperlink r:id="rId468" ref="M157"/>
    <hyperlink r:id="rId469" ref="I158"/>
    <hyperlink r:id="rId470" ref="K158"/>
    <hyperlink r:id="rId471" ref="M158"/>
    <hyperlink r:id="rId472" ref="I159"/>
    <hyperlink r:id="rId473" ref="K159"/>
    <hyperlink r:id="rId474" ref="M159"/>
    <hyperlink r:id="rId475" ref="I160"/>
    <hyperlink r:id="rId476" ref="K160"/>
    <hyperlink r:id="rId477" ref="M160"/>
    <hyperlink r:id="rId478" ref="I161"/>
    <hyperlink r:id="rId479" ref="K161"/>
    <hyperlink r:id="rId480" ref="M161"/>
    <hyperlink r:id="rId481" ref="I162"/>
    <hyperlink r:id="rId482" ref="K162"/>
    <hyperlink r:id="rId483" ref="M162"/>
    <hyperlink r:id="rId484" ref="I163"/>
    <hyperlink r:id="rId485" ref="K163"/>
    <hyperlink r:id="rId486" ref="M163"/>
    <hyperlink r:id="rId487" ref="I164"/>
    <hyperlink r:id="rId488" ref="K164"/>
    <hyperlink r:id="rId489" ref="M164"/>
    <hyperlink r:id="rId490" ref="I165"/>
    <hyperlink r:id="rId491" ref="K165"/>
    <hyperlink r:id="rId492" ref="M165"/>
    <hyperlink r:id="rId493" ref="I166"/>
    <hyperlink r:id="rId494" ref="K166"/>
    <hyperlink r:id="rId495" ref="M166"/>
    <hyperlink r:id="rId496" ref="I167"/>
    <hyperlink r:id="rId497" ref="K167"/>
    <hyperlink r:id="rId498" ref="M167"/>
    <hyperlink r:id="rId499" ref="I168"/>
    <hyperlink r:id="rId500" ref="K168"/>
    <hyperlink r:id="rId501" ref="M168"/>
    <hyperlink r:id="rId502" ref="I169"/>
    <hyperlink r:id="rId503" ref="K169"/>
    <hyperlink r:id="rId504" ref="M169"/>
    <hyperlink r:id="rId505" ref="I170"/>
    <hyperlink r:id="rId506" ref="K170"/>
    <hyperlink r:id="rId507" ref="M170"/>
    <hyperlink r:id="rId508" ref="I171"/>
    <hyperlink r:id="rId509" ref="K171"/>
    <hyperlink r:id="rId510" ref="M171"/>
    <hyperlink r:id="rId511" ref="I172"/>
    <hyperlink r:id="rId512" ref="K172"/>
    <hyperlink r:id="rId513" ref="M172"/>
    <hyperlink r:id="rId514" ref="I173"/>
    <hyperlink r:id="rId515" ref="K173"/>
    <hyperlink r:id="rId516" ref="M173"/>
    <hyperlink r:id="rId517" ref="I174"/>
    <hyperlink r:id="rId518" ref="K174"/>
    <hyperlink r:id="rId519" ref="M174"/>
    <hyperlink r:id="rId520" ref="I175"/>
    <hyperlink r:id="rId521" ref="K175"/>
    <hyperlink r:id="rId522" ref="M175"/>
    <hyperlink r:id="rId523" ref="I176"/>
    <hyperlink r:id="rId524" ref="K176"/>
    <hyperlink r:id="rId525" ref="M176"/>
    <hyperlink r:id="rId526" ref="I177"/>
    <hyperlink r:id="rId527" ref="K177"/>
    <hyperlink r:id="rId528" ref="M177"/>
    <hyperlink r:id="rId529" ref="I178"/>
    <hyperlink r:id="rId530" ref="K178"/>
    <hyperlink r:id="rId531" ref="M178"/>
    <hyperlink r:id="rId532" ref="I179"/>
    <hyperlink r:id="rId533" ref="K179"/>
    <hyperlink r:id="rId534" ref="M179"/>
    <hyperlink r:id="rId535" ref="I180"/>
    <hyperlink r:id="rId536" ref="K180"/>
    <hyperlink r:id="rId537" ref="M180"/>
    <hyperlink r:id="rId538" ref="I181"/>
    <hyperlink r:id="rId539" ref="K181"/>
    <hyperlink r:id="rId540" ref="M181"/>
    <hyperlink r:id="rId541" ref="I182"/>
    <hyperlink r:id="rId542" ref="K182"/>
    <hyperlink r:id="rId543" ref="M182"/>
    <hyperlink r:id="rId544" ref="I183"/>
    <hyperlink r:id="rId545" ref="K183"/>
    <hyperlink r:id="rId546" ref="M183"/>
    <hyperlink r:id="rId547" ref="I184"/>
    <hyperlink r:id="rId548" ref="K184"/>
    <hyperlink r:id="rId549" ref="M184"/>
    <hyperlink r:id="rId550" ref="I185"/>
    <hyperlink r:id="rId551" ref="K185"/>
    <hyperlink r:id="rId552" ref="M185"/>
    <hyperlink r:id="rId553" ref="I186"/>
    <hyperlink r:id="rId554" ref="K186"/>
    <hyperlink r:id="rId555" ref="M186"/>
    <hyperlink r:id="rId556" ref="I187"/>
    <hyperlink r:id="rId557" ref="K187"/>
    <hyperlink r:id="rId558" ref="M187"/>
    <hyperlink r:id="rId559" ref="I188"/>
    <hyperlink r:id="rId560" ref="K188"/>
    <hyperlink r:id="rId561" ref="M188"/>
    <hyperlink r:id="rId562" ref="I189"/>
    <hyperlink r:id="rId563" ref="K189"/>
    <hyperlink r:id="rId564" ref="M189"/>
    <hyperlink r:id="rId565" ref="I190"/>
    <hyperlink r:id="rId566" ref="K190"/>
    <hyperlink r:id="rId567" ref="M190"/>
    <hyperlink r:id="rId568" ref="I191"/>
    <hyperlink r:id="rId569" ref="K191"/>
    <hyperlink r:id="rId570" ref="M191"/>
    <hyperlink r:id="rId571" ref="I192"/>
    <hyperlink r:id="rId572" ref="K192"/>
    <hyperlink r:id="rId573" ref="M192"/>
    <hyperlink r:id="rId574" ref="I193"/>
    <hyperlink r:id="rId575" ref="K193"/>
    <hyperlink r:id="rId576" ref="M193"/>
    <hyperlink r:id="rId577" ref="I194"/>
    <hyperlink r:id="rId578" ref="K194"/>
    <hyperlink r:id="rId579" ref="M194"/>
    <hyperlink r:id="rId580" ref="I195"/>
    <hyperlink r:id="rId581" ref="K195"/>
    <hyperlink r:id="rId582" ref="M195"/>
    <hyperlink r:id="rId583" ref="I196"/>
    <hyperlink r:id="rId584" ref="K196"/>
    <hyperlink r:id="rId585" ref="M196"/>
    <hyperlink r:id="rId586" ref="I197"/>
    <hyperlink r:id="rId587" ref="K197"/>
    <hyperlink r:id="rId588" ref="M197"/>
    <hyperlink r:id="rId589" ref="I198"/>
    <hyperlink r:id="rId590" ref="K198"/>
    <hyperlink r:id="rId591" ref="M198"/>
    <hyperlink r:id="rId592" ref="I199"/>
    <hyperlink r:id="rId593" ref="K199"/>
    <hyperlink r:id="rId594" ref="M199"/>
    <hyperlink r:id="rId595" ref="I200"/>
    <hyperlink r:id="rId596" ref="K200"/>
    <hyperlink r:id="rId597" ref="M200"/>
    <hyperlink r:id="rId598" ref="I201"/>
    <hyperlink r:id="rId599" ref="K201"/>
    <hyperlink r:id="rId600" ref="M201"/>
    <hyperlink r:id="rId601" ref="I202"/>
    <hyperlink r:id="rId602" ref="K202"/>
    <hyperlink r:id="rId603" ref="M202"/>
    <hyperlink r:id="rId604" ref="I203"/>
    <hyperlink r:id="rId605" ref="K203"/>
    <hyperlink r:id="rId606" ref="M203"/>
    <hyperlink r:id="rId607" ref="I204"/>
    <hyperlink r:id="rId608" ref="K204"/>
    <hyperlink r:id="rId609" ref="M204"/>
    <hyperlink r:id="rId610" ref="I205"/>
    <hyperlink r:id="rId611" ref="K205"/>
    <hyperlink r:id="rId612" ref="M205"/>
    <hyperlink r:id="rId613" ref="I206"/>
    <hyperlink r:id="rId614" ref="K206"/>
    <hyperlink r:id="rId615" ref="M206"/>
    <hyperlink r:id="rId616" ref="I207"/>
    <hyperlink r:id="rId617" ref="K207"/>
    <hyperlink r:id="rId618" ref="M207"/>
    <hyperlink r:id="rId619" ref="I208"/>
    <hyperlink r:id="rId620" ref="K208"/>
    <hyperlink r:id="rId621" ref="M208"/>
    <hyperlink r:id="rId622" ref="I209"/>
    <hyperlink r:id="rId623" ref="K209"/>
    <hyperlink r:id="rId624" ref="M209"/>
    <hyperlink r:id="rId625" ref="I210"/>
    <hyperlink r:id="rId626" ref="K210"/>
    <hyperlink r:id="rId627" ref="M210"/>
    <hyperlink r:id="rId628" ref="I211"/>
    <hyperlink r:id="rId629" ref="K211"/>
    <hyperlink r:id="rId630" ref="M211"/>
    <hyperlink r:id="rId631" ref="I212"/>
    <hyperlink r:id="rId632" ref="K212"/>
    <hyperlink r:id="rId633" ref="M212"/>
    <hyperlink r:id="rId634" ref="I213"/>
    <hyperlink r:id="rId635" ref="K213"/>
    <hyperlink r:id="rId636" ref="M213"/>
    <hyperlink r:id="rId637" ref="I214"/>
    <hyperlink r:id="rId638" ref="K214"/>
    <hyperlink r:id="rId639" ref="M214"/>
    <hyperlink r:id="rId640" ref="I215"/>
    <hyperlink r:id="rId641" ref="K215"/>
    <hyperlink r:id="rId642" ref="M215"/>
    <hyperlink r:id="rId643" ref="I216"/>
    <hyperlink r:id="rId644" ref="K216"/>
    <hyperlink r:id="rId645" ref="M216"/>
    <hyperlink r:id="rId646" ref="I217"/>
    <hyperlink r:id="rId647" ref="K217"/>
    <hyperlink r:id="rId648" ref="M217"/>
    <hyperlink r:id="rId649" ref="I218"/>
    <hyperlink r:id="rId650" ref="K218"/>
    <hyperlink r:id="rId651" ref="M218"/>
    <hyperlink r:id="rId652" ref="I219"/>
    <hyperlink r:id="rId653" ref="K219"/>
    <hyperlink r:id="rId654" ref="M219"/>
    <hyperlink r:id="rId655" ref="I220"/>
    <hyperlink r:id="rId656" ref="K220"/>
    <hyperlink r:id="rId657" ref="M220"/>
    <hyperlink r:id="rId658" ref="I221"/>
    <hyperlink r:id="rId659" ref="K221"/>
    <hyperlink r:id="rId660" ref="M221"/>
    <hyperlink r:id="rId661" ref="I222"/>
    <hyperlink r:id="rId662" ref="K222"/>
    <hyperlink r:id="rId663" ref="M222"/>
    <hyperlink r:id="rId664" ref="I223"/>
    <hyperlink r:id="rId665" ref="K223"/>
    <hyperlink r:id="rId666" ref="M223"/>
    <hyperlink r:id="rId667" ref="I224"/>
    <hyperlink r:id="rId668" ref="K224"/>
    <hyperlink r:id="rId669" ref="M224"/>
    <hyperlink r:id="rId670" ref="I225"/>
    <hyperlink r:id="rId671" ref="K225"/>
    <hyperlink r:id="rId672" ref="M225"/>
    <hyperlink r:id="rId673" ref="I226"/>
    <hyperlink r:id="rId674" ref="K226"/>
    <hyperlink r:id="rId675" ref="M226"/>
    <hyperlink r:id="rId676" ref="I227"/>
    <hyperlink r:id="rId677" ref="K227"/>
    <hyperlink r:id="rId678" ref="M227"/>
    <hyperlink r:id="rId679" ref="I228"/>
    <hyperlink r:id="rId680" ref="K228"/>
    <hyperlink r:id="rId681" ref="M228"/>
    <hyperlink r:id="rId682" ref="I229"/>
    <hyperlink r:id="rId683" ref="K229"/>
    <hyperlink r:id="rId684" ref="M229"/>
    <hyperlink r:id="rId685" ref="I230"/>
    <hyperlink r:id="rId686" ref="K230"/>
    <hyperlink r:id="rId687" ref="M230"/>
    <hyperlink r:id="rId688" ref="I231"/>
    <hyperlink r:id="rId689" ref="K231"/>
    <hyperlink r:id="rId690" ref="M231"/>
    <hyperlink r:id="rId691" ref="I232"/>
    <hyperlink r:id="rId692" ref="K232"/>
    <hyperlink r:id="rId693" ref="M232"/>
    <hyperlink r:id="rId694" ref="I233"/>
    <hyperlink r:id="rId695" ref="K233"/>
    <hyperlink r:id="rId696" ref="M233"/>
    <hyperlink r:id="rId697" ref="I234"/>
    <hyperlink r:id="rId698" ref="K234"/>
    <hyperlink r:id="rId699" ref="M234"/>
    <hyperlink r:id="rId700" ref="I235"/>
    <hyperlink r:id="rId701" ref="K235"/>
    <hyperlink r:id="rId702" ref="M235"/>
    <hyperlink r:id="rId703" ref="I236"/>
    <hyperlink r:id="rId704" ref="K236"/>
    <hyperlink r:id="rId705" ref="M236"/>
    <hyperlink r:id="rId706" ref="I237"/>
    <hyperlink r:id="rId707" ref="K237"/>
    <hyperlink r:id="rId708" ref="M237"/>
    <hyperlink r:id="rId709" ref="I238"/>
    <hyperlink r:id="rId710" ref="K238"/>
    <hyperlink r:id="rId711" ref="M238"/>
    <hyperlink r:id="rId712" ref="I239"/>
    <hyperlink r:id="rId713" ref="K239"/>
    <hyperlink r:id="rId714" ref="M239"/>
    <hyperlink r:id="rId715" ref="I240"/>
    <hyperlink r:id="rId716" ref="K240"/>
    <hyperlink r:id="rId717" ref="M240"/>
    <hyperlink r:id="rId718" ref="I241"/>
    <hyperlink r:id="rId719" ref="K241"/>
    <hyperlink r:id="rId720" ref="M241"/>
    <hyperlink r:id="rId721" ref="I242"/>
    <hyperlink r:id="rId722" ref="K242"/>
    <hyperlink r:id="rId723" ref="M242"/>
    <hyperlink r:id="rId724" ref="I243"/>
    <hyperlink r:id="rId725" ref="K243"/>
    <hyperlink r:id="rId726" ref="M243"/>
    <hyperlink r:id="rId727" ref="I244"/>
    <hyperlink r:id="rId728" ref="K244"/>
    <hyperlink r:id="rId729" ref="M244"/>
    <hyperlink r:id="rId730" ref="I245"/>
    <hyperlink r:id="rId731" ref="K245"/>
    <hyperlink r:id="rId732" ref="M245"/>
    <hyperlink r:id="rId733" ref="I246"/>
    <hyperlink r:id="rId734" ref="K246"/>
    <hyperlink r:id="rId735" ref="M246"/>
    <hyperlink r:id="rId736" ref="I247"/>
    <hyperlink r:id="rId737" ref="K247"/>
    <hyperlink r:id="rId738" ref="M247"/>
    <hyperlink r:id="rId739" ref="I248"/>
    <hyperlink r:id="rId740" ref="K248"/>
    <hyperlink r:id="rId741" ref="M248"/>
    <hyperlink r:id="rId742" ref="I249"/>
    <hyperlink r:id="rId743" ref="K249"/>
    <hyperlink r:id="rId744" ref="M249"/>
    <hyperlink r:id="rId745" ref="I250"/>
    <hyperlink r:id="rId746" ref="K250"/>
    <hyperlink r:id="rId747" ref="M250"/>
    <hyperlink r:id="rId748" ref="I251"/>
    <hyperlink r:id="rId749" ref="K251"/>
    <hyperlink r:id="rId750" ref="M251"/>
    <hyperlink r:id="rId751" ref="I252"/>
    <hyperlink r:id="rId752" ref="K252"/>
    <hyperlink r:id="rId753" ref="M252"/>
    <hyperlink r:id="rId754" ref="I253"/>
    <hyperlink r:id="rId755" ref="K253"/>
    <hyperlink r:id="rId756" ref="M253"/>
    <hyperlink r:id="rId757" ref="I254"/>
    <hyperlink r:id="rId758" ref="K254"/>
    <hyperlink r:id="rId759" ref="M254"/>
    <hyperlink r:id="rId760" ref="I255"/>
    <hyperlink r:id="rId761" ref="K255"/>
    <hyperlink r:id="rId762" ref="M255"/>
    <hyperlink r:id="rId763" ref="I256"/>
    <hyperlink r:id="rId764" ref="K256"/>
    <hyperlink r:id="rId765" ref="M256"/>
    <hyperlink r:id="rId766" ref="I257"/>
    <hyperlink r:id="rId767" ref="K257"/>
    <hyperlink r:id="rId768" ref="M257"/>
    <hyperlink r:id="rId769" ref="I258"/>
    <hyperlink r:id="rId770" ref="K258"/>
    <hyperlink r:id="rId771" ref="M258"/>
    <hyperlink r:id="rId772" ref="I259"/>
    <hyperlink r:id="rId773" ref="K259"/>
    <hyperlink r:id="rId774" ref="M259"/>
    <hyperlink r:id="rId775" ref="I260"/>
    <hyperlink r:id="rId776" ref="K260"/>
    <hyperlink r:id="rId777" ref="M260"/>
    <hyperlink r:id="rId778" ref="I261"/>
    <hyperlink r:id="rId779" ref="K261"/>
    <hyperlink r:id="rId780" ref="M261"/>
    <hyperlink r:id="rId781" ref="I262"/>
    <hyperlink r:id="rId782" ref="K262"/>
    <hyperlink r:id="rId783" ref="M262"/>
    <hyperlink r:id="rId784" ref="I263"/>
    <hyperlink r:id="rId785" ref="K263"/>
    <hyperlink r:id="rId786" ref="M263"/>
    <hyperlink r:id="rId787" ref="I264"/>
    <hyperlink r:id="rId788" ref="K264"/>
    <hyperlink r:id="rId789" ref="M264"/>
    <hyperlink r:id="rId790" ref="I265"/>
    <hyperlink r:id="rId791" ref="K265"/>
    <hyperlink r:id="rId792" ref="M265"/>
    <hyperlink r:id="rId793" ref="I266"/>
    <hyperlink r:id="rId794" ref="K266"/>
    <hyperlink r:id="rId795" ref="M266"/>
    <hyperlink r:id="rId796" ref="I267"/>
    <hyperlink r:id="rId797" ref="K267"/>
    <hyperlink r:id="rId798" ref="M267"/>
    <hyperlink r:id="rId799" ref="I268"/>
    <hyperlink r:id="rId800" ref="K268"/>
    <hyperlink r:id="rId801" ref="M268"/>
    <hyperlink r:id="rId802" ref="I269"/>
    <hyperlink r:id="rId803" ref="K269"/>
    <hyperlink r:id="rId804" ref="M269"/>
    <hyperlink r:id="rId805" ref="I270"/>
    <hyperlink r:id="rId806" ref="K270"/>
    <hyperlink r:id="rId807" ref="M270"/>
    <hyperlink r:id="rId808" ref="I271"/>
    <hyperlink r:id="rId809" ref="K271"/>
    <hyperlink r:id="rId810" ref="M271"/>
    <hyperlink r:id="rId811" ref="I272"/>
    <hyperlink r:id="rId812" ref="K272"/>
    <hyperlink r:id="rId813" ref="M272"/>
    <hyperlink r:id="rId814" ref="I273"/>
    <hyperlink r:id="rId815" ref="K273"/>
    <hyperlink r:id="rId816" ref="M273"/>
    <hyperlink r:id="rId817" ref="I274"/>
    <hyperlink r:id="rId818" ref="K274"/>
    <hyperlink r:id="rId819" ref="M274"/>
    <hyperlink r:id="rId820" ref="I275"/>
    <hyperlink r:id="rId821" ref="K275"/>
    <hyperlink r:id="rId822" ref="M275"/>
    <hyperlink r:id="rId823" ref="I276"/>
    <hyperlink r:id="rId824" ref="K276"/>
    <hyperlink r:id="rId825" ref="M276"/>
    <hyperlink r:id="rId826" ref="I277"/>
    <hyperlink r:id="rId827" ref="K277"/>
    <hyperlink r:id="rId828" ref="M277"/>
    <hyperlink r:id="rId829" ref="I278"/>
    <hyperlink r:id="rId830" ref="K278"/>
    <hyperlink r:id="rId831" ref="M278"/>
    <hyperlink r:id="rId832" ref="I279"/>
    <hyperlink r:id="rId833" ref="K279"/>
    <hyperlink r:id="rId834" ref="M279"/>
    <hyperlink r:id="rId835" ref="I280"/>
    <hyperlink r:id="rId836" ref="K280"/>
    <hyperlink r:id="rId837" ref="M280"/>
    <hyperlink r:id="rId838" ref="I281"/>
    <hyperlink r:id="rId839" ref="K281"/>
    <hyperlink r:id="rId840" ref="M281"/>
    <hyperlink r:id="rId841" ref="I282"/>
    <hyperlink r:id="rId842" ref="K282"/>
    <hyperlink r:id="rId843" ref="M282"/>
    <hyperlink r:id="rId844" ref="I283"/>
    <hyperlink r:id="rId845" ref="K283"/>
    <hyperlink r:id="rId846" ref="M283"/>
    <hyperlink r:id="rId847" ref="I284"/>
    <hyperlink r:id="rId848" ref="K284"/>
    <hyperlink r:id="rId849" ref="M284"/>
    <hyperlink r:id="rId850" ref="I285"/>
    <hyperlink r:id="rId851" ref="K285"/>
    <hyperlink r:id="rId852" ref="M285"/>
    <hyperlink r:id="rId853" ref="I286"/>
    <hyperlink r:id="rId854" ref="K286"/>
    <hyperlink r:id="rId855" ref="M286"/>
    <hyperlink r:id="rId856" ref="I287"/>
    <hyperlink r:id="rId857" ref="K287"/>
    <hyperlink r:id="rId858" ref="M287"/>
    <hyperlink r:id="rId859" ref="I288"/>
    <hyperlink r:id="rId860" ref="K288"/>
    <hyperlink r:id="rId861" ref="M288"/>
    <hyperlink r:id="rId862" ref="I289"/>
    <hyperlink r:id="rId863" ref="K289"/>
    <hyperlink r:id="rId864" ref="M289"/>
    <hyperlink r:id="rId865" ref="I290"/>
    <hyperlink r:id="rId866" ref="K290"/>
    <hyperlink r:id="rId867" ref="M290"/>
    <hyperlink r:id="rId868" ref="I291"/>
    <hyperlink r:id="rId869" ref="K291"/>
    <hyperlink r:id="rId870" ref="M291"/>
    <hyperlink r:id="rId871" ref="I292"/>
    <hyperlink r:id="rId872" ref="K292"/>
    <hyperlink r:id="rId873" ref="M292"/>
    <hyperlink r:id="rId874" ref="I293"/>
    <hyperlink r:id="rId875" ref="K293"/>
    <hyperlink r:id="rId876" ref="M293"/>
    <hyperlink r:id="rId877" ref="I294"/>
    <hyperlink r:id="rId878" ref="K294"/>
    <hyperlink r:id="rId879" ref="M294"/>
    <hyperlink r:id="rId880" ref="I295"/>
    <hyperlink r:id="rId881" ref="K295"/>
    <hyperlink r:id="rId882" ref="M295"/>
    <hyperlink r:id="rId883" ref="I296"/>
    <hyperlink r:id="rId884" ref="K296"/>
    <hyperlink r:id="rId885" ref="M296"/>
    <hyperlink r:id="rId886" ref="I297"/>
    <hyperlink r:id="rId887" ref="K297"/>
    <hyperlink r:id="rId888" ref="M297"/>
    <hyperlink r:id="rId889" ref="I298"/>
    <hyperlink r:id="rId890" ref="K298"/>
    <hyperlink r:id="rId891" ref="M298"/>
    <hyperlink r:id="rId892" ref="I299"/>
    <hyperlink r:id="rId893" ref="K299"/>
    <hyperlink r:id="rId894" ref="M299"/>
    <hyperlink r:id="rId895" ref="I300"/>
    <hyperlink r:id="rId896" ref="K300"/>
    <hyperlink r:id="rId897" ref="M300"/>
    <hyperlink r:id="rId898" ref="I301"/>
    <hyperlink r:id="rId899" ref="K301"/>
    <hyperlink r:id="rId900" ref="M301"/>
    <hyperlink r:id="rId901" ref="I302"/>
    <hyperlink r:id="rId902" ref="K302"/>
    <hyperlink r:id="rId903" ref="M302"/>
    <hyperlink r:id="rId904" ref="I303"/>
    <hyperlink r:id="rId905" ref="K303"/>
    <hyperlink r:id="rId906" ref="M303"/>
    <hyperlink r:id="rId907" ref="I304"/>
    <hyperlink r:id="rId908" ref="K304"/>
    <hyperlink r:id="rId909" ref="M304"/>
    <hyperlink r:id="rId910" ref="I305"/>
    <hyperlink r:id="rId911" ref="K305"/>
    <hyperlink r:id="rId912" ref="M305"/>
    <hyperlink r:id="rId913" ref="I306"/>
    <hyperlink r:id="rId914" ref="K306"/>
    <hyperlink r:id="rId915" ref="M306"/>
    <hyperlink r:id="rId916" ref="I307"/>
    <hyperlink r:id="rId917" ref="K307"/>
    <hyperlink r:id="rId918" ref="M307"/>
    <hyperlink r:id="rId919" ref="I308"/>
    <hyperlink r:id="rId920" ref="K308"/>
    <hyperlink r:id="rId921" ref="M308"/>
    <hyperlink r:id="rId922" ref="I309"/>
    <hyperlink r:id="rId923" ref="K309"/>
    <hyperlink r:id="rId924" ref="M309"/>
    <hyperlink r:id="rId925" ref="I310"/>
    <hyperlink r:id="rId926" ref="K310"/>
    <hyperlink r:id="rId927" ref="M310"/>
    <hyperlink r:id="rId928" ref="I311"/>
    <hyperlink r:id="rId929" ref="K311"/>
    <hyperlink r:id="rId930" ref="M311"/>
    <hyperlink r:id="rId931" ref="I312"/>
    <hyperlink r:id="rId932" ref="K312"/>
    <hyperlink r:id="rId933" ref="M312"/>
    <hyperlink r:id="rId934" ref="I313"/>
    <hyperlink r:id="rId935" ref="K313"/>
    <hyperlink r:id="rId936" ref="M313"/>
    <hyperlink r:id="rId937" ref="I314"/>
    <hyperlink r:id="rId938" ref="K314"/>
    <hyperlink r:id="rId939" ref="M314"/>
    <hyperlink r:id="rId940" ref="I315"/>
    <hyperlink r:id="rId941" ref="K315"/>
    <hyperlink r:id="rId942" ref="M315"/>
    <hyperlink r:id="rId943" ref="I316"/>
    <hyperlink r:id="rId944" ref="K316"/>
    <hyperlink r:id="rId945" ref="M316"/>
    <hyperlink r:id="rId946" ref="I317"/>
    <hyperlink r:id="rId947" ref="K317"/>
    <hyperlink r:id="rId948" ref="M317"/>
    <hyperlink r:id="rId949" ref="I318"/>
    <hyperlink r:id="rId950" ref="K318"/>
    <hyperlink r:id="rId951" ref="M318"/>
    <hyperlink r:id="rId952" ref="I319"/>
    <hyperlink r:id="rId953" ref="K319"/>
    <hyperlink r:id="rId954" ref="M319"/>
    <hyperlink r:id="rId955" ref="I320"/>
    <hyperlink r:id="rId956" ref="K320"/>
    <hyperlink r:id="rId957" ref="M320"/>
    <hyperlink r:id="rId958" ref="I321"/>
    <hyperlink r:id="rId959" ref="K321"/>
    <hyperlink r:id="rId960" ref="M321"/>
    <hyperlink r:id="rId961" ref="I322"/>
    <hyperlink r:id="rId962" ref="K322"/>
    <hyperlink r:id="rId963" ref="M322"/>
    <hyperlink r:id="rId964" ref="I323"/>
    <hyperlink r:id="rId965" ref="K323"/>
    <hyperlink r:id="rId966" ref="M323"/>
    <hyperlink r:id="rId967" ref="I324"/>
    <hyperlink r:id="rId968" ref="K324"/>
    <hyperlink r:id="rId969" ref="M324"/>
    <hyperlink r:id="rId970" ref="I325"/>
    <hyperlink r:id="rId971" ref="K325"/>
    <hyperlink r:id="rId972" ref="M325"/>
    <hyperlink r:id="rId973" ref="I326"/>
    <hyperlink r:id="rId974" ref="K326"/>
    <hyperlink r:id="rId975" ref="M326"/>
    <hyperlink r:id="rId976" ref="I327"/>
    <hyperlink r:id="rId977" ref="K327"/>
    <hyperlink r:id="rId978" ref="M327"/>
    <hyperlink r:id="rId979" ref="I328"/>
    <hyperlink r:id="rId980" ref="K328"/>
    <hyperlink r:id="rId981" ref="M328"/>
    <hyperlink r:id="rId982" ref="I329"/>
    <hyperlink r:id="rId983" ref="K329"/>
    <hyperlink r:id="rId984" ref="M329"/>
    <hyperlink r:id="rId985" ref="I330"/>
    <hyperlink r:id="rId986" ref="K330"/>
    <hyperlink r:id="rId987" ref="M330"/>
    <hyperlink r:id="rId988" ref="I331"/>
    <hyperlink r:id="rId989" ref="K331"/>
    <hyperlink r:id="rId990" ref="M331"/>
    <hyperlink r:id="rId991" ref="I332"/>
    <hyperlink r:id="rId992" ref="K332"/>
    <hyperlink r:id="rId993" ref="M332"/>
    <hyperlink r:id="rId994" ref="I333"/>
    <hyperlink r:id="rId995" ref="K333"/>
    <hyperlink r:id="rId996" ref="M333"/>
    <hyperlink r:id="rId997" ref="I334"/>
    <hyperlink r:id="rId998" ref="K334"/>
    <hyperlink r:id="rId999" ref="M334"/>
    <hyperlink r:id="rId1000" ref="I335"/>
    <hyperlink r:id="rId1001" ref="K335"/>
    <hyperlink r:id="rId1002" ref="M335"/>
    <hyperlink r:id="rId1003" ref="I336"/>
    <hyperlink r:id="rId1004" ref="K336"/>
    <hyperlink r:id="rId1005" ref="M336"/>
    <hyperlink r:id="rId1006" ref="I337"/>
    <hyperlink r:id="rId1007" ref="K337"/>
    <hyperlink r:id="rId1008" ref="M337"/>
    <hyperlink r:id="rId1009" ref="I338"/>
    <hyperlink r:id="rId1010" ref="K338"/>
    <hyperlink r:id="rId1011" ref="M338"/>
    <hyperlink r:id="rId1012" ref="I339"/>
    <hyperlink r:id="rId1013" ref="K339"/>
    <hyperlink r:id="rId1014" ref="M339"/>
    <hyperlink r:id="rId1015" ref="I340"/>
    <hyperlink r:id="rId1016" ref="K340"/>
    <hyperlink r:id="rId1017" ref="M340"/>
    <hyperlink r:id="rId1018" ref="I341"/>
    <hyperlink r:id="rId1019" ref="K341"/>
    <hyperlink r:id="rId1020" ref="M341"/>
    <hyperlink r:id="rId1021" ref="I342"/>
    <hyperlink r:id="rId1022" ref="K342"/>
    <hyperlink r:id="rId1023" ref="M342"/>
    <hyperlink r:id="rId1024" ref="I343"/>
    <hyperlink r:id="rId1025" ref="K343"/>
    <hyperlink r:id="rId1026" ref="M343"/>
    <hyperlink r:id="rId1027" ref="I344"/>
    <hyperlink r:id="rId1028" ref="K344"/>
    <hyperlink r:id="rId1029" ref="M344"/>
    <hyperlink r:id="rId1030" ref="I345"/>
    <hyperlink r:id="rId1031" ref="K345"/>
    <hyperlink r:id="rId1032" ref="M345"/>
    <hyperlink r:id="rId1033" ref="I346"/>
    <hyperlink r:id="rId1034" ref="K346"/>
    <hyperlink r:id="rId1035" ref="M346"/>
    <hyperlink r:id="rId1036" ref="I347"/>
    <hyperlink r:id="rId1037" ref="K347"/>
    <hyperlink r:id="rId1038" ref="M347"/>
    <hyperlink r:id="rId1039" ref="I348"/>
    <hyperlink r:id="rId1040" ref="K348"/>
    <hyperlink r:id="rId1041" ref="M348"/>
    <hyperlink r:id="rId1042" ref="I349"/>
    <hyperlink r:id="rId1043" ref="K349"/>
    <hyperlink r:id="rId1044" ref="M349"/>
    <hyperlink r:id="rId1045" ref="I350"/>
    <hyperlink r:id="rId1046" ref="K350"/>
    <hyperlink r:id="rId1047" ref="M350"/>
    <hyperlink r:id="rId1048" ref="I351"/>
    <hyperlink r:id="rId1049" ref="K351"/>
    <hyperlink r:id="rId1050" ref="M351"/>
    <hyperlink r:id="rId1051" ref="I352"/>
    <hyperlink r:id="rId1052" ref="K352"/>
    <hyperlink r:id="rId1053" ref="M352"/>
    <hyperlink r:id="rId1054" ref="I353"/>
    <hyperlink r:id="rId1055" ref="K353"/>
    <hyperlink r:id="rId1056" ref="M353"/>
    <hyperlink r:id="rId1057" ref="I354"/>
    <hyperlink r:id="rId1058" ref="K354"/>
    <hyperlink r:id="rId1059" ref="M354"/>
    <hyperlink r:id="rId1060" ref="I355"/>
    <hyperlink r:id="rId1061" ref="K355"/>
    <hyperlink r:id="rId1062" ref="M355"/>
    <hyperlink r:id="rId1063" ref="I356"/>
    <hyperlink r:id="rId1064" ref="K356"/>
    <hyperlink r:id="rId1065" ref="M356"/>
    <hyperlink r:id="rId1066" ref="I357"/>
    <hyperlink r:id="rId1067" ref="K357"/>
    <hyperlink r:id="rId1068" ref="M357"/>
    <hyperlink r:id="rId1069" ref="I358"/>
    <hyperlink r:id="rId1070" ref="K358"/>
    <hyperlink r:id="rId1071" ref="M358"/>
    <hyperlink r:id="rId1072" ref="I359"/>
    <hyperlink r:id="rId1073" ref="K359"/>
    <hyperlink r:id="rId1074" ref="M359"/>
    <hyperlink r:id="rId1075" ref="I360"/>
    <hyperlink r:id="rId1076" ref="K360"/>
    <hyperlink r:id="rId1077" ref="M360"/>
    <hyperlink r:id="rId1078" ref="I361"/>
    <hyperlink r:id="rId1079" ref="K361"/>
    <hyperlink r:id="rId1080" ref="M361"/>
    <hyperlink r:id="rId1081" ref="I362"/>
    <hyperlink r:id="rId1082" ref="K362"/>
    <hyperlink r:id="rId1083" ref="M362"/>
    <hyperlink r:id="rId1084" ref="I363"/>
    <hyperlink r:id="rId1085" ref="K363"/>
    <hyperlink r:id="rId1086" ref="M363"/>
    <hyperlink r:id="rId1087" ref="I364"/>
    <hyperlink r:id="rId1088" ref="K364"/>
    <hyperlink r:id="rId1089" ref="M364"/>
    <hyperlink r:id="rId1090" ref="I365"/>
    <hyperlink r:id="rId1091" ref="K365"/>
    <hyperlink r:id="rId1092" ref="M365"/>
    <hyperlink r:id="rId1093" ref="I366"/>
    <hyperlink r:id="rId1094" ref="K366"/>
    <hyperlink r:id="rId1095" ref="M366"/>
    <hyperlink r:id="rId1096" ref="I367"/>
    <hyperlink r:id="rId1097" ref="K367"/>
    <hyperlink r:id="rId1098" ref="M367"/>
    <hyperlink r:id="rId1099" ref="I368"/>
    <hyperlink r:id="rId1100" ref="K368"/>
    <hyperlink r:id="rId1101" ref="M368"/>
    <hyperlink r:id="rId1102" ref="I369"/>
    <hyperlink r:id="rId1103" ref="K369"/>
    <hyperlink r:id="rId1104" ref="M369"/>
    <hyperlink r:id="rId1105" ref="I370"/>
    <hyperlink r:id="rId1106" ref="K370"/>
    <hyperlink r:id="rId1107" ref="M370"/>
    <hyperlink r:id="rId1108" ref="I371"/>
    <hyperlink r:id="rId1109" ref="K371"/>
    <hyperlink r:id="rId1110" ref="M371"/>
    <hyperlink r:id="rId1111" ref="I372"/>
    <hyperlink r:id="rId1112" ref="K372"/>
    <hyperlink r:id="rId1113" ref="M372"/>
    <hyperlink r:id="rId1114" ref="I373"/>
    <hyperlink r:id="rId1115" ref="K373"/>
    <hyperlink r:id="rId1116" ref="M373"/>
    <hyperlink r:id="rId1117" ref="I374"/>
    <hyperlink r:id="rId1118" ref="K374"/>
    <hyperlink r:id="rId1119" ref="M374"/>
    <hyperlink r:id="rId1120" ref="I375"/>
    <hyperlink r:id="rId1121" ref="K375"/>
    <hyperlink r:id="rId1122" ref="M375"/>
    <hyperlink r:id="rId1123" ref="I376"/>
    <hyperlink r:id="rId1124" ref="K376"/>
    <hyperlink r:id="rId1125" ref="M376"/>
    <hyperlink r:id="rId1126" ref="I377"/>
    <hyperlink r:id="rId1127" ref="K377"/>
    <hyperlink r:id="rId1128" ref="M377"/>
    <hyperlink r:id="rId1129" ref="I378"/>
    <hyperlink r:id="rId1130" ref="K378"/>
    <hyperlink r:id="rId1131" ref="M378"/>
    <hyperlink r:id="rId1132" ref="I379"/>
    <hyperlink r:id="rId1133" ref="K379"/>
    <hyperlink r:id="rId1134" ref="M379"/>
    <hyperlink r:id="rId1135" ref="I380"/>
    <hyperlink r:id="rId1136" ref="K380"/>
    <hyperlink r:id="rId1137" ref="M380"/>
    <hyperlink r:id="rId1138" ref="I381"/>
    <hyperlink r:id="rId1139" ref="K381"/>
    <hyperlink r:id="rId1140" ref="M381"/>
    <hyperlink r:id="rId1141" ref="I382"/>
    <hyperlink r:id="rId1142" ref="K382"/>
    <hyperlink r:id="rId1143" ref="M382"/>
    <hyperlink r:id="rId1144" ref="I383"/>
    <hyperlink r:id="rId1145" ref="K383"/>
    <hyperlink r:id="rId1146" ref="M383"/>
    <hyperlink r:id="rId1147" ref="I384"/>
    <hyperlink r:id="rId1148" ref="K384"/>
    <hyperlink r:id="rId1149" ref="M384"/>
    <hyperlink r:id="rId1150" ref="I385"/>
    <hyperlink r:id="rId1151" ref="K385"/>
    <hyperlink r:id="rId1152" ref="M385"/>
    <hyperlink r:id="rId1153" ref="I386"/>
    <hyperlink r:id="rId1154" ref="K386"/>
    <hyperlink r:id="rId1155" ref="M386"/>
    <hyperlink r:id="rId1156" ref="I387"/>
    <hyperlink r:id="rId1157" ref="K387"/>
    <hyperlink r:id="rId1158" ref="M387"/>
    <hyperlink r:id="rId1159" ref="I388"/>
    <hyperlink r:id="rId1160" ref="K388"/>
    <hyperlink r:id="rId1161" ref="M388"/>
    <hyperlink r:id="rId1162" ref="I389"/>
    <hyperlink r:id="rId1163" ref="K389"/>
    <hyperlink r:id="rId1164" ref="M389"/>
    <hyperlink r:id="rId1165" ref="I390"/>
    <hyperlink r:id="rId1166" ref="K390"/>
    <hyperlink r:id="rId1167" ref="M390"/>
    <hyperlink r:id="rId1168" ref="I391"/>
    <hyperlink r:id="rId1169" ref="K391"/>
    <hyperlink r:id="rId1170" ref="M391"/>
    <hyperlink r:id="rId1171" ref="I392"/>
    <hyperlink r:id="rId1172" ref="K392"/>
    <hyperlink r:id="rId1173" ref="M392"/>
    <hyperlink r:id="rId1174" ref="I393"/>
    <hyperlink r:id="rId1175" ref="K393"/>
    <hyperlink r:id="rId1176" ref="M393"/>
    <hyperlink r:id="rId1177" ref="I394"/>
    <hyperlink r:id="rId1178" ref="K394"/>
    <hyperlink r:id="rId1179" ref="M394"/>
    <hyperlink r:id="rId1180" ref="I395"/>
    <hyperlink r:id="rId1181" ref="K395"/>
    <hyperlink r:id="rId1182" ref="M395"/>
    <hyperlink r:id="rId1183" ref="I396"/>
    <hyperlink r:id="rId1184" ref="K396"/>
    <hyperlink r:id="rId1185" ref="M396"/>
    <hyperlink r:id="rId1186" ref="I397"/>
    <hyperlink r:id="rId1187" ref="K397"/>
    <hyperlink r:id="rId1188" ref="M397"/>
    <hyperlink r:id="rId1189" ref="I398"/>
    <hyperlink r:id="rId1190" ref="K398"/>
    <hyperlink r:id="rId1191" ref="M398"/>
    <hyperlink r:id="rId1192" ref="I399"/>
    <hyperlink r:id="rId1193" ref="K399"/>
    <hyperlink r:id="rId1194" ref="M399"/>
    <hyperlink r:id="rId1195" ref="I400"/>
    <hyperlink r:id="rId1196" ref="K400"/>
    <hyperlink r:id="rId1197" ref="M400"/>
    <hyperlink r:id="rId1198" ref="I401"/>
    <hyperlink r:id="rId1199" ref="K401"/>
    <hyperlink r:id="rId1200" ref="M401"/>
    <hyperlink r:id="rId1201" ref="I402"/>
    <hyperlink r:id="rId1202" ref="K402"/>
    <hyperlink r:id="rId1203" ref="M402"/>
    <hyperlink r:id="rId1204" ref="I403"/>
    <hyperlink r:id="rId1205" ref="K403"/>
    <hyperlink r:id="rId1206" ref="M403"/>
    <hyperlink r:id="rId1207" ref="I404"/>
    <hyperlink r:id="rId1208" ref="K404"/>
    <hyperlink r:id="rId1209" ref="M404"/>
    <hyperlink r:id="rId1210" ref="I405"/>
    <hyperlink r:id="rId1211" ref="K405"/>
    <hyperlink r:id="rId1212" ref="M405"/>
    <hyperlink r:id="rId1213" ref="I406"/>
    <hyperlink r:id="rId1214" ref="K406"/>
    <hyperlink r:id="rId1215" ref="M406"/>
    <hyperlink r:id="rId1216" ref="I407"/>
    <hyperlink r:id="rId1217" ref="K407"/>
    <hyperlink r:id="rId1218" ref="M407"/>
    <hyperlink r:id="rId1219" ref="I408"/>
    <hyperlink r:id="rId1220" ref="K408"/>
    <hyperlink r:id="rId1221" ref="M408"/>
    <hyperlink r:id="rId1222" ref="I409"/>
    <hyperlink r:id="rId1223" ref="K409"/>
    <hyperlink r:id="rId1224" ref="M409"/>
    <hyperlink r:id="rId1225" ref="I410"/>
    <hyperlink r:id="rId1226" ref="K410"/>
    <hyperlink r:id="rId1227" ref="M410"/>
    <hyperlink r:id="rId1228" ref="I411"/>
    <hyperlink r:id="rId1229" ref="K411"/>
    <hyperlink r:id="rId1230" ref="M411"/>
    <hyperlink r:id="rId1231" ref="I412"/>
    <hyperlink r:id="rId1232" ref="K412"/>
    <hyperlink r:id="rId1233" ref="M412"/>
    <hyperlink r:id="rId1234" ref="I413"/>
    <hyperlink r:id="rId1235" ref="K413"/>
    <hyperlink r:id="rId1236" ref="M413"/>
    <hyperlink r:id="rId1237" ref="I414"/>
    <hyperlink r:id="rId1238" ref="K414"/>
    <hyperlink r:id="rId1239" ref="M414"/>
    <hyperlink r:id="rId1240" ref="I415"/>
    <hyperlink r:id="rId1241" ref="K415"/>
    <hyperlink r:id="rId1242" ref="M415"/>
    <hyperlink r:id="rId1243" ref="I416"/>
    <hyperlink r:id="rId1244" ref="K416"/>
    <hyperlink r:id="rId1245" ref="M416"/>
    <hyperlink r:id="rId1246" ref="I417"/>
    <hyperlink r:id="rId1247" ref="K417"/>
    <hyperlink r:id="rId1248" ref="M417"/>
    <hyperlink r:id="rId1249" ref="I418"/>
    <hyperlink r:id="rId1250" ref="K418"/>
    <hyperlink r:id="rId1251" ref="M418"/>
    <hyperlink r:id="rId1252" ref="I419"/>
    <hyperlink r:id="rId1253" ref="K419"/>
    <hyperlink r:id="rId1254" ref="M419"/>
    <hyperlink r:id="rId1255" ref="I420"/>
    <hyperlink r:id="rId1256" ref="K420"/>
    <hyperlink r:id="rId1257" ref="M420"/>
    <hyperlink r:id="rId1258" ref="I421"/>
    <hyperlink r:id="rId1259" ref="K421"/>
    <hyperlink r:id="rId1260" ref="M421"/>
    <hyperlink r:id="rId1261" ref="I422"/>
    <hyperlink r:id="rId1262" ref="K422"/>
    <hyperlink r:id="rId1263" ref="M422"/>
    <hyperlink r:id="rId1264" ref="I423"/>
    <hyperlink r:id="rId1265" ref="K423"/>
    <hyperlink r:id="rId1266" ref="M423"/>
    <hyperlink r:id="rId1267" ref="I424"/>
    <hyperlink r:id="rId1268" ref="K424"/>
    <hyperlink r:id="rId1269" ref="M424"/>
    <hyperlink r:id="rId1270" ref="I425"/>
    <hyperlink r:id="rId1271" ref="K425"/>
    <hyperlink r:id="rId1272" ref="M425"/>
    <hyperlink r:id="rId1273" ref="I426"/>
    <hyperlink r:id="rId1274" ref="K426"/>
    <hyperlink r:id="rId1275" ref="M426"/>
    <hyperlink r:id="rId1276" ref="I427"/>
    <hyperlink r:id="rId1277" ref="K427"/>
    <hyperlink r:id="rId1278" ref="M427"/>
    <hyperlink r:id="rId1279" ref="I428"/>
    <hyperlink r:id="rId1280" ref="K428"/>
    <hyperlink r:id="rId1281" ref="M428"/>
    <hyperlink r:id="rId1282" ref="I429"/>
    <hyperlink r:id="rId1283" ref="K429"/>
    <hyperlink r:id="rId1284" ref="M429"/>
    <hyperlink r:id="rId1285" ref="I430"/>
    <hyperlink r:id="rId1286" ref="K430"/>
    <hyperlink r:id="rId1287" ref="M430"/>
    <hyperlink r:id="rId1288" ref="I431"/>
    <hyperlink r:id="rId1289" ref="K431"/>
    <hyperlink r:id="rId1290" ref="M431"/>
    <hyperlink r:id="rId1291" ref="I432"/>
    <hyperlink r:id="rId1292" ref="K432"/>
    <hyperlink r:id="rId1293" ref="M432"/>
    <hyperlink r:id="rId1294" ref="I433"/>
    <hyperlink r:id="rId1295" ref="K433"/>
    <hyperlink r:id="rId1296" ref="M433"/>
    <hyperlink r:id="rId1297" ref="I434"/>
    <hyperlink r:id="rId1298" ref="K434"/>
    <hyperlink r:id="rId1299" ref="M434"/>
    <hyperlink r:id="rId1300" ref="I435"/>
    <hyperlink r:id="rId1301" ref="K435"/>
    <hyperlink r:id="rId1302" ref="M435"/>
    <hyperlink r:id="rId1303" ref="I436"/>
    <hyperlink r:id="rId1304" ref="K436"/>
    <hyperlink r:id="rId1305" ref="M436"/>
    <hyperlink r:id="rId1306" ref="I437"/>
    <hyperlink r:id="rId1307" ref="K437"/>
    <hyperlink r:id="rId1308" ref="M437"/>
    <hyperlink r:id="rId1309" ref="I438"/>
    <hyperlink r:id="rId1310" ref="K438"/>
    <hyperlink r:id="rId1311" ref="M438"/>
    <hyperlink r:id="rId1312" ref="I439"/>
    <hyperlink r:id="rId1313" ref="K439"/>
    <hyperlink r:id="rId1314" ref="M439"/>
    <hyperlink r:id="rId1315" ref="I440"/>
    <hyperlink r:id="rId1316" ref="K440"/>
    <hyperlink r:id="rId1317" ref="M440"/>
    <hyperlink r:id="rId1318" ref="I441"/>
    <hyperlink r:id="rId1319" ref="K441"/>
    <hyperlink r:id="rId1320" ref="M441"/>
    <hyperlink r:id="rId1321" ref="I442"/>
    <hyperlink r:id="rId1322" ref="K442"/>
    <hyperlink r:id="rId1323" ref="M442"/>
    <hyperlink r:id="rId1324" ref="I443"/>
    <hyperlink r:id="rId1325" ref="K443"/>
    <hyperlink r:id="rId1326" ref="M443"/>
    <hyperlink r:id="rId1327" ref="I444"/>
    <hyperlink r:id="rId1328" ref="K444"/>
    <hyperlink r:id="rId1329" ref="M444"/>
    <hyperlink r:id="rId1330" ref="I445"/>
    <hyperlink r:id="rId1331" ref="K445"/>
    <hyperlink r:id="rId1332" ref="M445"/>
    <hyperlink r:id="rId1333" ref="I446"/>
    <hyperlink r:id="rId1334" ref="K446"/>
    <hyperlink r:id="rId1335" ref="M446"/>
    <hyperlink r:id="rId1336" ref="I447"/>
    <hyperlink r:id="rId1337" ref="K447"/>
    <hyperlink r:id="rId1338" ref="M447"/>
    <hyperlink r:id="rId1339" ref="I448"/>
    <hyperlink r:id="rId1340" ref="K448"/>
    <hyperlink r:id="rId1341" ref="M448"/>
    <hyperlink r:id="rId1342" ref="I449"/>
    <hyperlink r:id="rId1343" ref="K449"/>
    <hyperlink r:id="rId1344" ref="M449"/>
    <hyperlink r:id="rId1345" ref="I450"/>
    <hyperlink r:id="rId1346" ref="K450"/>
    <hyperlink r:id="rId1347" ref="M450"/>
    <hyperlink r:id="rId1348" ref="I451"/>
    <hyperlink r:id="rId1349" ref="K451"/>
    <hyperlink r:id="rId1350" ref="M451"/>
    <hyperlink r:id="rId1351" ref="I452"/>
    <hyperlink r:id="rId1352" ref="K452"/>
    <hyperlink r:id="rId1353" ref="M452"/>
    <hyperlink r:id="rId1354" ref="I453"/>
    <hyperlink r:id="rId1355" ref="K453"/>
    <hyperlink r:id="rId1356" ref="M453"/>
    <hyperlink r:id="rId1357" ref="I454"/>
    <hyperlink r:id="rId1358" ref="K454"/>
    <hyperlink r:id="rId1359" ref="M454"/>
    <hyperlink r:id="rId1360" ref="I455"/>
    <hyperlink r:id="rId1361" ref="K455"/>
    <hyperlink r:id="rId1362" ref="M455"/>
    <hyperlink r:id="rId1363" ref="I456"/>
    <hyperlink r:id="rId1364" ref="K456"/>
    <hyperlink r:id="rId1365" ref="M456"/>
    <hyperlink r:id="rId1366" ref="I457"/>
    <hyperlink r:id="rId1367" ref="K457"/>
    <hyperlink r:id="rId1368" ref="M457"/>
    <hyperlink r:id="rId1369" ref="I458"/>
    <hyperlink r:id="rId1370" ref="K458"/>
    <hyperlink r:id="rId1371" ref="M458"/>
    <hyperlink r:id="rId1372" ref="I459"/>
    <hyperlink r:id="rId1373" ref="K459"/>
    <hyperlink r:id="rId1374" ref="M459"/>
    <hyperlink r:id="rId1375" ref="I460"/>
    <hyperlink r:id="rId1376" ref="K460"/>
    <hyperlink r:id="rId1377" ref="M460"/>
    <hyperlink r:id="rId1378" ref="I461"/>
    <hyperlink r:id="rId1379" ref="K461"/>
    <hyperlink r:id="rId1380" ref="M461"/>
    <hyperlink r:id="rId1381" ref="I462"/>
    <hyperlink r:id="rId1382" ref="K462"/>
    <hyperlink r:id="rId1383" ref="M462"/>
    <hyperlink r:id="rId1384" ref="I463"/>
    <hyperlink r:id="rId1385" ref="K463"/>
    <hyperlink r:id="rId1386" ref="M463"/>
    <hyperlink r:id="rId1387" ref="I464"/>
    <hyperlink r:id="rId1388" ref="K464"/>
    <hyperlink r:id="rId1389" ref="M464"/>
    <hyperlink r:id="rId1390" ref="I465"/>
    <hyperlink r:id="rId1391" ref="K465"/>
    <hyperlink r:id="rId1392" ref="M465"/>
    <hyperlink r:id="rId1393" ref="I466"/>
    <hyperlink r:id="rId1394" ref="K466"/>
    <hyperlink r:id="rId1395" ref="M466"/>
    <hyperlink r:id="rId1396" ref="I467"/>
    <hyperlink r:id="rId1397" ref="K467"/>
    <hyperlink r:id="rId1398" ref="M467"/>
    <hyperlink r:id="rId1399" ref="I468"/>
    <hyperlink r:id="rId1400" ref="K468"/>
    <hyperlink r:id="rId1401" ref="M468"/>
    <hyperlink r:id="rId1402" ref="I469"/>
    <hyperlink r:id="rId1403" ref="K469"/>
    <hyperlink r:id="rId1404" ref="M469"/>
    <hyperlink r:id="rId1405" ref="I470"/>
    <hyperlink r:id="rId1406" ref="K470"/>
    <hyperlink r:id="rId1407" ref="M470"/>
    <hyperlink r:id="rId1408" ref="I471"/>
    <hyperlink r:id="rId1409" ref="K471"/>
    <hyperlink r:id="rId1410" ref="M471"/>
    <hyperlink r:id="rId1411" ref="I472"/>
    <hyperlink r:id="rId1412" ref="M472"/>
    <hyperlink r:id="rId1413" ref="I473"/>
    <hyperlink r:id="rId1414" ref="M473"/>
    <hyperlink r:id="rId1415" ref="I474"/>
    <hyperlink r:id="rId1416" ref="M474"/>
    <hyperlink r:id="rId1417" ref="I475"/>
    <hyperlink r:id="rId1418" ref="M475"/>
    <hyperlink r:id="rId1419" ref="I476"/>
    <hyperlink r:id="rId1420" ref="M476"/>
    <hyperlink r:id="rId1421" ref="I477"/>
    <hyperlink r:id="rId1422" ref="M477"/>
    <hyperlink r:id="rId1423" ref="I478"/>
    <hyperlink r:id="rId1424" ref="M478"/>
    <hyperlink r:id="rId1425" ref="I479"/>
    <hyperlink r:id="rId1426" ref="M479"/>
    <hyperlink r:id="rId1427" ref="I480"/>
    <hyperlink r:id="rId1428" ref="M480"/>
    <hyperlink r:id="rId1429" ref="I481"/>
    <hyperlink r:id="rId1430" ref="M481"/>
    <hyperlink r:id="rId1431" ref="I482"/>
    <hyperlink r:id="rId1432" ref="M482"/>
    <hyperlink r:id="rId1433" ref="I483"/>
    <hyperlink r:id="rId1434" ref="M483"/>
    <hyperlink r:id="rId1435" ref="I484"/>
    <hyperlink r:id="rId1436" ref="M484"/>
    <hyperlink r:id="rId1437" ref="I485"/>
    <hyperlink r:id="rId1438" ref="M485"/>
    <hyperlink r:id="rId1439" ref="I486"/>
    <hyperlink r:id="rId1440" ref="M486"/>
    <hyperlink r:id="rId1441" ref="I487"/>
    <hyperlink r:id="rId1442" ref="M487"/>
    <hyperlink r:id="rId1443" ref="I488"/>
    <hyperlink r:id="rId1444" ref="M488"/>
    <hyperlink r:id="rId1445" ref="I489"/>
    <hyperlink r:id="rId1446" ref="M489"/>
    <hyperlink r:id="rId1447" ref="I490"/>
    <hyperlink r:id="rId1448" ref="M490"/>
    <hyperlink r:id="rId1449" ref="I491"/>
    <hyperlink r:id="rId1450" ref="M491"/>
    <hyperlink r:id="rId1451" ref="I492"/>
    <hyperlink r:id="rId1452" ref="M492"/>
    <hyperlink r:id="rId1453" ref="I493"/>
    <hyperlink r:id="rId1454" ref="M493"/>
    <hyperlink r:id="rId1455" ref="I494"/>
    <hyperlink r:id="rId1456" ref="M494"/>
    <hyperlink r:id="rId1457" ref="I495"/>
    <hyperlink r:id="rId1458" ref="M495"/>
    <hyperlink r:id="rId1459" ref="I496"/>
    <hyperlink r:id="rId1460" ref="M496"/>
    <hyperlink r:id="rId1461" ref="I497"/>
    <hyperlink r:id="rId1462" ref="M497"/>
    <hyperlink r:id="rId1463" ref="I498"/>
    <hyperlink r:id="rId1464" ref="M498"/>
    <hyperlink r:id="rId1465" ref="I499"/>
    <hyperlink r:id="rId1466" ref="M499"/>
    <hyperlink r:id="rId1467" ref="I500"/>
    <hyperlink r:id="rId1468" ref="M500"/>
    <hyperlink r:id="rId1469" ref="I501"/>
    <hyperlink r:id="rId1470" ref="M501"/>
    <hyperlink r:id="rId1471" ref="I502"/>
    <hyperlink r:id="rId1472" ref="M502"/>
    <hyperlink r:id="rId1473" ref="I503"/>
    <hyperlink r:id="rId1474" ref="M503"/>
    <hyperlink r:id="rId1475" ref="I504"/>
    <hyperlink r:id="rId1476" ref="M504"/>
    <hyperlink r:id="rId1477" ref="I505"/>
    <hyperlink r:id="rId1478" ref="M505"/>
    <hyperlink r:id="rId1479" ref="I506"/>
    <hyperlink r:id="rId1480" ref="M506"/>
    <hyperlink r:id="rId1481" ref="I507"/>
    <hyperlink r:id="rId1482" ref="M507"/>
    <hyperlink r:id="rId1483" ref="I508"/>
    <hyperlink r:id="rId1484" ref="M508"/>
    <hyperlink r:id="rId1485" ref="I509"/>
    <hyperlink r:id="rId1486" ref="M509"/>
    <hyperlink r:id="rId1487" ref="I510"/>
    <hyperlink r:id="rId1488" ref="M510"/>
    <hyperlink r:id="rId1489" ref="I511"/>
    <hyperlink r:id="rId1490" ref="M511"/>
    <hyperlink r:id="rId1491" ref="I512"/>
    <hyperlink r:id="rId1492" ref="M512"/>
    <hyperlink r:id="rId1493" ref="I513"/>
    <hyperlink r:id="rId1494" ref="M513"/>
    <hyperlink r:id="rId1495" ref="I514"/>
    <hyperlink r:id="rId1496" ref="M514"/>
    <hyperlink r:id="rId1497" ref="I515"/>
    <hyperlink r:id="rId1498" ref="M515"/>
    <hyperlink r:id="rId1499" ref="I516"/>
    <hyperlink r:id="rId1500" ref="M516"/>
    <hyperlink r:id="rId1501" ref="I517"/>
    <hyperlink r:id="rId1502" ref="M517"/>
    <hyperlink r:id="rId1503" ref="I518"/>
    <hyperlink r:id="rId1504" ref="M518"/>
    <hyperlink r:id="rId1505" ref="I519"/>
    <hyperlink r:id="rId1506" ref="M519"/>
    <hyperlink r:id="rId1507" ref="I520"/>
    <hyperlink r:id="rId1508" ref="M520"/>
    <hyperlink r:id="rId1509" ref="I521"/>
    <hyperlink r:id="rId1510" ref="M521"/>
    <hyperlink r:id="rId1511" ref="I522"/>
    <hyperlink r:id="rId1512" ref="K522"/>
    <hyperlink r:id="rId1513" ref="M522"/>
    <hyperlink r:id="rId1514" ref="I523"/>
    <hyperlink r:id="rId1515" ref="K523"/>
    <hyperlink r:id="rId1516" ref="M523"/>
    <hyperlink r:id="rId1517" ref="I524"/>
    <hyperlink r:id="rId1518" ref="K524"/>
    <hyperlink r:id="rId1519" ref="M524"/>
    <hyperlink r:id="rId1520" ref="I525"/>
    <hyperlink r:id="rId1521" ref="K525"/>
    <hyperlink r:id="rId1522" ref="M525"/>
    <hyperlink r:id="rId1523" ref="I526"/>
    <hyperlink r:id="rId1524" ref="K526"/>
    <hyperlink r:id="rId1525" ref="M526"/>
    <hyperlink r:id="rId1526" ref="I527"/>
    <hyperlink r:id="rId1527" ref="K527"/>
    <hyperlink r:id="rId1528" ref="M527"/>
    <hyperlink r:id="rId1529" ref="I528"/>
    <hyperlink r:id="rId1530" ref="K528"/>
    <hyperlink r:id="rId1531" ref="M528"/>
    <hyperlink r:id="rId1532" ref="I529"/>
    <hyperlink r:id="rId1533" ref="K529"/>
    <hyperlink r:id="rId1534" ref="M529"/>
    <hyperlink r:id="rId1535" ref="I530"/>
    <hyperlink r:id="rId1536" ref="K530"/>
    <hyperlink r:id="rId1537" ref="M530"/>
    <hyperlink r:id="rId1538" ref="I531"/>
    <hyperlink r:id="rId1539" ref="K531"/>
    <hyperlink r:id="rId1540" ref="M531"/>
    <hyperlink r:id="rId1541" ref="I532"/>
    <hyperlink r:id="rId1542" ref="K532"/>
    <hyperlink r:id="rId1543" ref="M532"/>
    <hyperlink r:id="rId1544" ref="I533"/>
    <hyperlink r:id="rId1545" ref="K533"/>
    <hyperlink r:id="rId1546" ref="M533"/>
    <hyperlink r:id="rId1547" ref="I534"/>
    <hyperlink r:id="rId1548" ref="K534"/>
    <hyperlink r:id="rId1549" ref="M534"/>
    <hyperlink r:id="rId1550" ref="I535"/>
    <hyperlink r:id="rId1551" ref="K535"/>
    <hyperlink r:id="rId1552" ref="M535"/>
    <hyperlink r:id="rId1553" ref="I536"/>
    <hyperlink r:id="rId1554" ref="K536"/>
    <hyperlink r:id="rId1555" ref="M536"/>
    <hyperlink r:id="rId1556" ref="I537"/>
    <hyperlink r:id="rId1557" ref="K537"/>
    <hyperlink r:id="rId1558" ref="M537"/>
    <hyperlink r:id="rId1559" ref="I538"/>
    <hyperlink r:id="rId1560" ref="K538"/>
    <hyperlink r:id="rId1561" ref="M538"/>
    <hyperlink r:id="rId1562" ref="I539"/>
    <hyperlink r:id="rId1563" ref="K539"/>
    <hyperlink r:id="rId1564" ref="M539"/>
    <hyperlink r:id="rId1565" ref="I540"/>
    <hyperlink r:id="rId1566" ref="K540"/>
    <hyperlink r:id="rId1567" ref="M540"/>
    <hyperlink r:id="rId1568" ref="I541"/>
    <hyperlink r:id="rId1569" ref="K541"/>
    <hyperlink r:id="rId1570" ref="M541"/>
    <hyperlink r:id="rId1571" ref="I542"/>
    <hyperlink r:id="rId1572" ref="K542"/>
    <hyperlink r:id="rId1573" ref="M542"/>
    <hyperlink r:id="rId1574" ref="I543"/>
    <hyperlink r:id="rId1575" ref="K543"/>
    <hyperlink r:id="rId1576" ref="M543"/>
    <hyperlink r:id="rId1577" ref="I544"/>
    <hyperlink r:id="rId1578" ref="K544"/>
    <hyperlink r:id="rId1579" ref="M544"/>
    <hyperlink r:id="rId1580" ref="I545"/>
    <hyperlink r:id="rId1581" ref="K545"/>
    <hyperlink r:id="rId1582" ref="M545"/>
    <hyperlink r:id="rId1583" ref="I546"/>
    <hyperlink r:id="rId1584" ref="K546"/>
    <hyperlink r:id="rId1585" ref="M546"/>
    <hyperlink r:id="rId1586" ref="I547"/>
    <hyperlink r:id="rId1587" ref="K547"/>
    <hyperlink r:id="rId1588" ref="M547"/>
    <hyperlink r:id="rId1589" ref="I548"/>
    <hyperlink r:id="rId1590" ref="K548"/>
    <hyperlink r:id="rId1591" ref="M548"/>
    <hyperlink r:id="rId1592" ref="I549"/>
    <hyperlink r:id="rId1593" ref="K549"/>
    <hyperlink r:id="rId1594" ref="M549"/>
    <hyperlink r:id="rId1595" ref="I550"/>
    <hyperlink r:id="rId1596" ref="K550"/>
    <hyperlink r:id="rId1597" ref="M550"/>
    <hyperlink r:id="rId1598" ref="I551"/>
    <hyperlink r:id="rId1599" ref="K551"/>
    <hyperlink r:id="rId1600" ref="M551"/>
    <hyperlink r:id="rId1601" ref="I552"/>
    <hyperlink r:id="rId1602" ref="K552"/>
    <hyperlink r:id="rId1603" ref="M552"/>
    <hyperlink r:id="rId1604" ref="I553"/>
    <hyperlink r:id="rId1605" ref="K553"/>
    <hyperlink r:id="rId1606" ref="M553"/>
    <hyperlink r:id="rId1607" ref="I554"/>
    <hyperlink r:id="rId1608" ref="K554"/>
    <hyperlink r:id="rId1609" ref="M554"/>
    <hyperlink r:id="rId1610" ref="I555"/>
    <hyperlink r:id="rId1611" ref="K555"/>
    <hyperlink r:id="rId1612" ref="M555"/>
    <hyperlink r:id="rId1613" ref="I556"/>
    <hyperlink r:id="rId1614" ref="K556"/>
    <hyperlink r:id="rId1615" ref="M556"/>
    <hyperlink r:id="rId1616" ref="I557"/>
    <hyperlink r:id="rId1617" ref="K557"/>
    <hyperlink r:id="rId1618" ref="M557"/>
    <hyperlink r:id="rId1619" ref="I558"/>
    <hyperlink r:id="rId1620" ref="K558"/>
    <hyperlink r:id="rId1621" ref="M558"/>
    <hyperlink r:id="rId1622" ref="I559"/>
    <hyperlink r:id="rId1623" ref="K559"/>
    <hyperlink r:id="rId1624" ref="M559"/>
    <hyperlink r:id="rId1625" ref="I560"/>
    <hyperlink r:id="rId1626" ref="K560"/>
    <hyperlink r:id="rId1627" ref="M560"/>
    <hyperlink r:id="rId1628" ref="I561"/>
    <hyperlink r:id="rId1629" ref="K561"/>
    <hyperlink r:id="rId1630" ref="M561"/>
    <hyperlink r:id="rId1631" ref="I562"/>
    <hyperlink r:id="rId1632" ref="K562"/>
    <hyperlink r:id="rId1633" ref="M562"/>
    <hyperlink r:id="rId1634" ref="I563"/>
    <hyperlink r:id="rId1635" ref="K563"/>
    <hyperlink r:id="rId1636" ref="M563"/>
    <hyperlink r:id="rId1637" ref="I564"/>
    <hyperlink r:id="rId1638" ref="K564"/>
    <hyperlink r:id="rId1639" ref="M564"/>
    <hyperlink r:id="rId1640" ref="I565"/>
    <hyperlink r:id="rId1641" ref="K565"/>
    <hyperlink r:id="rId1642" ref="M565"/>
    <hyperlink r:id="rId1643" ref="I566"/>
    <hyperlink r:id="rId1644" ref="K566"/>
    <hyperlink r:id="rId1645" ref="M566"/>
    <hyperlink r:id="rId1646" ref="I567"/>
    <hyperlink r:id="rId1647" ref="K567"/>
    <hyperlink r:id="rId1648" ref="M567"/>
    <hyperlink r:id="rId1649" ref="I568"/>
    <hyperlink r:id="rId1650" ref="K568"/>
    <hyperlink r:id="rId1651" ref="M568"/>
    <hyperlink r:id="rId1652" ref="I569"/>
    <hyperlink r:id="rId1653" ref="K569"/>
    <hyperlink r:id="rId1654" ref="M569"/>
    <hyperlink r:id="rId1655" ref="I570"/>
    <hyperlink r:id="rId1656" ref="K570"/>
    <hyperlink r:id="rId1657" ref="M570"/>
    <hyperlink r:id="rId1658" ref="I571"/>
    <hyperlink r:id="rId1659" ref="K571"/>
    <hyperlink r:id="rId1660" ref="M571"/>
    <hyperlink r:id="rId1661" ref="I572"/>
    <hyperlink r:id="rId1662" ref="K572"/>
    <hyperlink r:id="rId1663" ref="M572"/>
    <hyperlink r:id="rId1664" ref="I573"/>
    <hyperlink r:id="rId1665" ref="K573"/>
    <hyperlink r:id="rId1666" ref="M573"/>
    <hyperlink r:id="rId1667" ref="I574"/>
    <hyperlink r:id="rId1668" ref="K574"/>
    <hyperlink r:id="rId1669" ref="M574"/>
    <hyperlink r:id="rId1670" ref="I575"/>
    <hyperlink r:id="rId1671" ref="K575"/>
    <hyperlink r:id="rId1672" ref="M575"/>
    <hyperlink r:id="rId1673" ref="I576"/>
    <hyperlink r:id="rId1674" ref="K576"/>
    <hyperlink r:id="rId1675" ref="M576"/>
    <hyperlink r:id="rId1676" ref="I577"/>
    <hyperlink r:id="rId1677" ref="K577"/>
    <hyperlink r:id="rId1678" ref="M577"/>
    <hyperlink r:id="rId1679" ref="I578"/>
    <hyperlink r:id="rId1680" ref="K578"/>
    <hyperlink r:id="rId1681" ref="M578"/>
    <hyperlink r:id="rId1682" ref="I579"/>
    <hyperlink r:id="rId1683" ref="K579"/>
    <hyperlink r:id="rId1684" ref="M579"/>
    <hyperlink r:id="rId1685" ref="I580"/>
    <hyperlink r:id="rId1686" ref="K580"/>
    <hyperlink r:id="rId1687" ref="M580"/>
    <hyperlink r:id="rId1688" ref="I581"/>
    <hyperlink r:id="rId1689" ref="K581"/>
    <hyperlink r:id="rId1690" ref="M581"/>
    <hyperlink r:id="rId1691" ref="I582"/>
    <hyperlink r:id="rId1692" ref="K582"/>
    <hyperlink r:id="rId1693" ref="M582"/>
    <hyperlink r:id="rId1694" ref="I583"/>
    <hyperlink r:id="rId1695" ref="K583"/>
    <hyperlink r:id="rId1696" ref="M583"/>
    <hyperlink r:id="rId1697" ref="I584"/>
    <hyperlink r:id="rId1698" ref="K584"/>
    <hyperlink r:id="rId1699" ref="M584"/>
    <hyperlink r:id="rId1700" ref="I585"/>
    <hyperlink r:id="rId1701" ref="K585"/>
    <hyperlink r:id="rId1702" ref="M585"/>
    <hyperlink r:id="rId1703" ref="I586"/>
    <hyperlink r:id="rId1704" ref="K586"/>
    <hyperlink r:id="rId1705" ref="M586"/>
    <hyperlink r:id="rId1706" ref="I587"/>
    <hyperlink r:id="rId1707" ref="K587"/>
    <hyperlink r:id="rId1708" ref="M587"/>
    <hyperlink r:id="rId1709" ref="I588"/>
    <hyperlink r:id="rId1710" ref="K588"/>
    <hyperlink r:id="rId1711" ref="M588"/>
    <hyperlink r:id="rId1712" ref="I589"/>
    <hyperlink r:id="rId1713" ref="K589"/>
    <hyperlink r:id="rId1714" ref="M589"/>
    <hyperlink r:id="rId1715" ref="I590"/>
    <hyperlink r:id="rId1716" ref="K590"/>
    <hyperlink r:id="rId1717" ref="M590"/>
    <hyperlink r:id="rId1718" ref="I591"/>
    <hyperlink r:id="rId1719" ref="K591"/>
    <hyperlink r:id="rId1720" ref="M591"/>
    <hyperlink r:id="rId1721" ref="I592"/>
    <hyperlink r:id="rId1722" ref="K592"/>
    <hyperlink r:id="rId1723" ref="M592"/>
    <hyperlink r:id="rId1724" ref="I593"/>
    <hyperlink r:id="rId1725" ref="K593"/>
    <hyperlink r:id="rId1726" ref="M593"/>
    <hyperlink r:id="rId1727" ref="I594"/>
    <hyperlink r:id="rId1728" ref="K594"/>
    <hyperlink r:id="rId1729" ref="M594"/>
    <hyperlink r:id="rId1730" ref="I595"/>
    <hyperlink r:id="rId1731" ref="K595"/>
    <hyperlink r:id="rId1732" ref="M595"/>
    <hyperlink r:id="rId1733" ref="I596"/>
    <hyperlink r:id="rId1734" ref="K596"/>
    <hyperlink r:id="rId1735" ref="M596"/>
    <hyperlink r:id="rId1736" ref="I597"/>
    <hyperlink r:id="rId1737" ref="K597"/>
    <hyperlink r:id="rId1738" ref="M597"/>
    <hyperlink r:id="rId1739" ref="I598"/>
    <hyperlink r:id="rId1740" ref="K598"/>
    <hyperlink r:id="rId1741" ref="M598"/>
    <hyperlink r:id="rId1742" ref="I599"/>
    <hyperlink r:id="rId1743" ref="K599"/>
    <hyperlink r:id="rId1744" ref="M599"/>
    <hyperlink r:id="rId1745" ref="I600"/>
    <hyperlink r:id="rId1746" ref="K600"/>
    <hyperlink r:id="rId1747" ref="M600"/>
    <hyperlink r:id="rId1748" ref="I601"/>
    <hyperlink r:id="rId1749" ref="K601"/>
    <hyperlink r:id="rId1750" ref="M601"/>
    <hyperlink r:id="rId1751" ref="I602"/>
    <hyperlink r:id="rId1752" ref="K602"/>
    <hyperlink r:id="rId1753" ref="M602"/>
    <hyperlink r:id="rId1754" ref="I603"/>
    <hyperlink r:id="rId1755" ref="K603"/>
    <hyperlink r:id="rId1756" ref="M603"/>
    <hyperlink r:id="rId1757" ref="I604"/>
    <hyperlink r:id="rId1758" ref="K604"/>
    <hyperlink r:id="rId1759" ref="M604"/>
    <hyperlink r:id="rId1760" ref="I605"/>
    <hyperlink r:id="rId1761" ref="K605"/>
    <hyperlink r:id="rId1762" ref="M605"/>
    <hyperlink r:id="rId1763" ref="I606"/>
    <hyperlink r:id="rId1764" ref="K606"/>
    <hyperlink r:id="rId1765" ref="M606"/>
    <hyperlink r:id="rId1766" ref="I607"/>
    <hyperlink r:id="rId1767" ref="K607"/>
    <hyperlink r:id="rId1768" ref="M607"/>
    <hyperlink r:id="rId1769" ref="I608"/>
    <hyperlink r:id="rId1770" ref="K608"/>
    <hyperlink r:id="rId1771" ref="M608"/>
    <hyperlink r:id="rId1772" ref="I609"/>
    <hyperlink r:id="rId1773" ref="K609"/>
    <hyperlink r:id="rId1774" ref="M609"/>
    <hyperlink r:id="rId1775" ref="I610"/>
    <hyperlink r:id="rId1776" ref="K610"/>
    <hyperlink r:id="rId1777" ref="M610"/>
    <hyperlink r:id="rId1778" ref="I611"/>
    <hyperlink r:id="rId1779" ref="K611"/>
    <hyperlink r:id="rId1780" ref="M611"/>
    <hyperlink r:id="rId1781" ref="I612"/>
    <hyperlink r:id="rId1782" ref="K612"/>
    <hyperlink r:id="rId1783" ref="M612"/>
    <hyperlink r:id="rId1784" ref="I613"/>
    <hyperlink r:id="rId1785" ref="K613"/>
    <hyperlink r:id="rId1786" ref="M613"/>
    <hyperlink r:id="rId1787" ref="I614"/>
    <hyperlink r:id="rId1788" ref="K614"/>
    <hyperlink r:id="rId1789" ref="M614"/>
    <hyperlink r:id="rId1790" ref="I615"/>
    <hyperlink r:id="rId1791" ref="K615"/>
    <hyperlink r:id="rId1792" ref="M615"/>
    <hyperlink r:id="rId1793" ref="I616"/>
    <hyperlink r:id="rId1794" ref="K616"/>
    <hyperlink r:id="rId1795" ref="M616"/>
    <hyperlink r:id="rId1796" ref="I617"/>
    <hyperlink r:id="rId1797" ref="K617"/>
    <hyperlink r:id="rId1798" ref="M617"/>
    <hyperlink r:id="rId1799" ref="I618"/>
    <hyperlink r:id="rId1800" ref="K618"/>
    <hyperlink r:id="rId1801" ref="M618"/>
    <hyperlink r:id="rId1802" ref="I619"/>
    <hyperlink r:id="rId1803" ref="K619"/>
    <hyperlink r:id="rId1804" ref="M619"/>
    <hyperlink r:id="rId1805" ref="I620"/>
    <hyperlink r:id="rId1806" ref="K620"/>
    <hyperlink r:id="rId1807" ref="M620"/>
    <hyperlink r:id="rId1808" ref="I621"/>
    <hyperlink r:id="rId1809" ref="K621"/>
    <hyperlink r:id="rId1810" ref="M621"/>
    <hyperlink r:id="rId1811" ref="I622"/>
    <hyperlink r:id="rId1812" ref="K622"/>
    <hyperlink r:id="rId1813" ref="M622"/>
    <hyperlink r:id="rId1814" ref="I623"/>
    <hyperlink r:id="rId1815" ref="K623"/>
    <hyperlink r:id="rId1816" ref="M623"/>
    <hyperlink r:id="rId1817" ref="I624"/>
    <hyperlink r:id="rId1818" ref="K624"/>
    <hyperlink r:id="rId1819" ref="M624"/>
    <hyperlink r:id="rId1820" ref="I625"/>
    <hyperlink r:id="rId1821" ref="K625"/>
    <hyperlink r:id="rId1822" ref="M625"/>
    <hyperlink r:id="rId1823" ref="I626"/>
    <hyperlink r:id="rId1824" ref="K626"/>
    <hyperlink r:id="rId1825" ref="M626"/>
    <hyperlink r:id="rId1826" ref="I627"/>
    <hyperlink r:id="rId1827" ref="K627"/>
    <hyperlink r:id="rId1828" ref="M627"/>
    <hyperlink r:id="rId1829" ref="I628"/>
    <hyperlink r:id="rId1830" ref="K628"/>
    <hyperlink r:id="rId1831" ref="M628"/>
    <hyperlink r:id="rId1832" ref="I629"/>
    <hyperlink r:id="rId1833" ref="K629"/>
    <hyperlink r:id="rId1834" ref="M629"/>
    <hyperlink r:id="rId1835" ref="I630"/>
    <hyperlink r:id="rId1836" ref="K630"/>
    <hyperlink r:id="rId1837" ref="M630"/>
    <hyperlink r:id="rId1838" ref="I631"/>
    <hyperlink r:id="rId1839" ref="K631"/>
    <hyperlink r:id="rId1840" ref="M631"/>
    <hyperlink r:id="rId1841" ref="I632"/>
    <hyperlink r:id="rId1842" ref="K632"/>
    <hyperlink r:id="rId1843" ref="M632"/>
    <hyperlink r:id="rId1844" ref="I633"/>
    <hyperlink r:id="rId1845" ref="K633"/>
    <hyperlink r:id="rId1846" ref="M633"/>
    <hyperlink r:id="rId1847" ref="I634"/>
    <hyperlink r:id="rId1848" ref="K634"/>
    <hyperlink r:id="rId1849" ref="M634"/>
    <hyperlink r:id="rId1850" ref="I635"/>
    <hyperlink r:id="rId1851" ref="K635"/>
    <hyperlink r:id="rId1852" ref="M635"/>
    <hyperlink r:id="rId1853" ref="I636"/>
    <hyperlink r:id="rId1854" ref="K636"/>
    <hyperlink r:id="rId1855" ref="M636"/>
    <hyperlink r:id="rId1856" ref="I637"/>
    <hyperlink r:id="rId1857" ref="K637"/>
    <hyperlink r:id="rId1858" ref="M637"/>
    <hyperlink r:id="rId1859" ref="I638"/>
    <hyperlink r:id="rId1860" ref="K638"/>
    <hyperlink r:id="rId1861" ref="M638"/>
    <hyperlink r:id="rId1862" ref="I639"/>
    <hyperlink r:id="rId1863" ref="K639"/>
    <hyperlink r:id="rId1864" ref="M639"/>
    <hyperlink r:id="rId1865" ref="I640"/>
    <hyperlink r:id="rId1866" ref="K640"/>
    <hyperlink r:id="rId1867" ref="M640"/>
    <hyperlink r:id="rId1868" ref="I641"/>
    <hyperlink r:id="rId1869" ref="K641"/>
    <hyperlink r:id="rId1870" ref="M641"/>
    <hyperlink r:id="rId1871" ref="I642"/>
    <hyperlink r:id="rId1872" ref="K642"/>
    <hyperlink r:id="rId1873" ref="M642"/>
    <hyperlink r:id="rId1874" ref="I643"/>
    <hyperlink r:id="rId1875" ref="K643"/>
    <hyperlink r:id="rId1876" ref="M643"/>
    <hyperlink r:id="rId1877" ref="I644"/>
    <hyperlink r:id="rId1878" ref="K644"/>
    <hyperlink r:id="rId1879" ref="M644"/>
    <hyperlink r:id="rId1880" ref="I645"/>
    <hyperlink r:id="rId1881" ref="K645"/>
    <hyperlink r:id="rId1882" ref="M645"/>
    <hyperlink r:id="rId1883" ref="I646"/>
    <hyperlink r:id="rId1884" ref="K646"/>
    <hyperlink r:id="rId1885" ref="M646"/>
    <hyperlink r:id="rId1886" ref="I647"/>
    <hyperlink r:id="rId1887" ref="K647"/>
    <hyperlink r:id="rId1888" ref="M647"/>
    <hyperlink r:id="rId1889" ref="I648"/>
    <hyperlink r:id="rId1890" ref="K648"/>
    <hyperlink r:id="rId1891" ref="M648"/>
    <hyperlink r:id="rId1892" ref="I649"/>
    <hyperlink r:id="rId1893" ref="K649"/>
    <hyperlink r:id="rId1894" ref="M649"/>
    <hyperlink r:id="rId1895" ref="I650"/>
    <hyperlink r:id="rId1896" ref="K650"/>
    <hyperlink r:id="rId1897" ref="M650"/>
    <hyperlink r:id="rId1898" ref="I651"/>
    <hyperlink r:id="rId1899" ref="K651"/>
    <hyperlink r:id="rId1900" ref="M651"/>
    <hyperlink r:id="rId1901" ref="I652"/>
    <hyperlink r:id="rId1902" ref="K652"/>
    <hyperlink r:id="rId1903" ref="M652"/>
    <hyperlink r:id="rId1904" ref="I653"/>
    <hyperlink r:id="rId1905" ref="K653"/>
    <hyperlink r:id="rId1906" ref="M653"/>
    <hyperlink r:id="rId1907" ref="I654"/>
    <hyperlink r:id="rId1908" ref="K654"/>
    <hyperlink r:id="rId1909" ref="M654"/>
    <hyperlink r:id="rId1910" ref="I655"/>
    <hyperlink r:id="rId1911" ref="K655"/>
    <hyperlink r:id="rId1912" ref="M655"/>
    <hyperlink r:id="rId1913" ref="I656"/>
    <hyperlink r:id="rId1914" ref="K656"/>
    <hyperlink r:id="rId1915" ref="M656"/>
    <hyperlink r:id="rId1916" ref="I657"/>
    <hyperlink r:id="rId1917" ref="K657"/>
    <hyperlink r:id="rId1918" ref="M657"/>
    <hyperlink r:id="rId1919" ref="I658"/>
    <hyperlink r:id="rId1920" ref="K658"/>
    <hyperlink r:id="rId1921" ref="M658"/>
    <hyperlink r:id="rId1922" ref="I659"/>
    <hyperlink r:id="rId1923" ref="K659"/>
    <hyperlink r:id="rId1924" ref="M659"/>
    <hyperlink r:id="rId1925" ref="I660"/>
    <hyperlink r:id="rId1926" ref="K660"/>
    <hyperlink r:id="rId1927" ref="M660"/>
    <hyperlink r:id="rId1928" ref="I661"/>
    <hyperlink r:id="rId1929" ref="K661"/>
    <hyperlink r:id="rId1930" ref="M661"/>
    <hyperlink r:id="rId1931" ref="I662"/>
    <hyperlink r:id="rId1932" ref="K662"/>
    <hyperlink r:id="rId1933" ref="M662"/>
    <hyperlink r:id="rId1934" ref="I663"/>
    <hyperlink r:id="rId1935" ref="K663"/>
    <hyperlink r:id="rId1936" ref="M663"/>
    <hyperlink r:id="rId1937" ref="I664"/>
    <hyperlink r:id="rId1938" ref="K664"/>
    <hyperlink r:id="rId1939" ref="M664"/>
    <hyperlink r:id="rId1940" ref="I665"/>
    <hyperlink r:id="rId1941" ref="K665"/>
    <hyperlink r:id="rId1942" ref="M665"/>
    <hyperlink r:id="rId1943" ref="I666"/>
    <hyperlink r:id="rId1944" ref="K666"/>
    <hyperlink r:id="rId1945" ref="M666"/>
    <hyperlink r:id="rId1946" ref="I667"/>
    <hyperlink r:id="rId1947" ref="K667"/>
    <hyperlink r:id="rId1948" ref="M667"/>
    <hyperlink r:id="rId1949" ref="I668"/>
    <hyperlink r:id="rId1950" ref="K668"/>
    <hyperlink r:id="rId1951" ref="M668"/>
    <hyperlink r:id="rId1952" ref="I669"/>
    <hyperlink r:id="rId1953" ref="K669"/>
    <hyperlink r:id="rId1954" ref="M669"/>
    <hyperlink r:id="rId1955" ref="I670"/>
    <hyperlink r:id="rId1956" ref="K670"/>
    <hyperlink r:id="rId1957" ref="M670"/>
    <hyperlink r:id="rId1958" ref="I671"/>
    <hyperlink r:id="rId1959" ref="K671"/>
    <hyperlink r:id="rId1960" ref="M671"/>
    <hyperlink r:id="rId1961" ref="I672"/>
    <hyperlink r:id="rId1962" ref="K672"/>
    <hyperlink r:id="rId1963" ref="M672"/>
    <hyperlink r:id="rId1964" ref="I673"/>
    <hyperlink r:id="rId1965" ref="K673"/>
    <hyperlink r:id="rId1966" ref="M673"/>
    <hyperlink r:id="rId1967" ref="I674"/>
    <hyperlink r:id="rId1968" ref="K674"/>
    <hyperlink r:id="rId1969" ref="M674"/>
    <hyperlink r:id="rId1970" ref="I675"/>
    <hyperlink r:id="rId1971" ref="K675"/>
    <hyperlink r:id="rId1972" ref="M675"/>
    <hyperlink r:id="rId1973" ref="I676"/>
    <hyperlink r:id="rId1974" ref="K676"/>
    <hyperlink r:id="rId1975" ref="M676"/>
    <hyperlink r:id="rId1976" ref="I677"/>
    <hyperlink r:id="rId1977" ref="K677"/>
    <hyperlink r:id="rId1978" ref="M677"/>
    <hyperlink r:id="rId1979" ref="I678"/>
    <hyperlink r:id="rId1980" ref="K678"/>
    <hyperlink r:id="rId1981" ref="M678"/>
    <hyperlink r:id="rId1982" ref="I679"/>
    <hyperlink r:id="rId1983" ref="K679"/>
    <hyperlink r:id="rId1984" ref="M679"/>
    <hyperlink r:id="rId1985" ref="I680"/>
    <hyperlink r:id="rId1986" ref="K680"/>
    <hyperlink r:id="rId1987" ref="M680"/>
    <hyperlink r:id="rId1988" ref="I681"/>
    <hyperlink r:id="rId1989" ref="K681"/>
    <hyperlink r:id="rId1990" ref="M681"/>
    <hyperlink r:id="rId1991" ref="I682"/>
    <hyperlink r:id="rId1992" ref="K682"/>
    <hyperlink r:id="rId1993" ref="M682"/>
    <hyperlink r:id="rId1994" ref="I683"/>
    <hyperlink r:id="rId1995" ref="K683"/>
    <hyperlink r:id="rId1996" ref="M683"/>
    <hyperlink r:id="rId1997" ref="I684"/>
    <hyperlink r:id="rId1998" ref="K684"/>
    <hyperlink r:id="rId1999" ref="M684"/>
    <hyperlink r:id="rId2000" ref="I685"/>
    <hyperlink r:id="rId2001" ref="K685"/>
    <hyperlink r:id="rId2002" ref="M685"/>
    <hyperlink r:id="rId2003" ref="I686"/>
    <hyperlink r:id="rId2004" ref="K686"/>
    <hyperlink r:id="rId2005" ref="M686"/>
    <hyperlink r:id="rId2006" ref="I687"/>
    <hyperlink r:id="rId2007" ref="K687"/>
    <hyperlink r:id="rId2008" ref="M687"/>
    <hyperlink r:id="rId2009" ref="I688"/>
    <hyperlink r:id="rId2010" ref="K688"/>
    <hyperlink r:id="rId2011" ref="M688"/>
    <hyperlink r:id="rId2012" ref="I689"/>
    <hyperlink r:id="rId2013" ref="K689"/>
    <hyperlink r:id="rId2014" ref="M689"/>
    <hyperlink r:id="rId2015" ref="I690"/>
    <hyperlink r:id="rId2016" ref="K690"/>
    <hyperlink r:id="rId2017" ref="M690"/>
    <hyperlink r:id="rId2018" ref="I691"/>
    <hyperlink r:id="rId2019" ref="K691"/>
    <hyperlink r:id="rId2020" ref="M691"/>
    <hyperlink r:id="rId2021" ref="I692"/>
    <hyperlink r:id="rId2022" ref="K692"/>
    <hyperlink r:id="rId2023" ref="M692"/>
    <hyperlink r:id="rId2024" ref="I693"/>
    <hyperlink r:id="rId2025" ref="K693"/>
    <hyperlink r:id="rId2026" ref="M693"/>
    <hyperlink r:id="rId2027" ref="I694"/>
    <hyperlink r:id="rId2028" ref="K694"/>
    <hyperlink r:id="rId2029" ref="M694"/>
    <hyperlink r:id="rId2030" ref="I695"/>
    <hyperlink r:id="rId2031" ref="K695"/>
    <hyperlink r:id="rId2032" ref="M695"/>
    <hyperlink r:id="rId2033" ref="I696"/>
    <hyperlink r:id="rId2034" ref="K696"/>
    <hyperlink r:id="rId2035" ref="M696"/>
    <hyperlink r:id="rId2036" ref="I697"/>
    <hyperlink r:id="rId2037" ref="K697"/>
    <hyperlink r:id="rId2038" ref="M697"/>
    <hyperlink r:id="rId2039" ref="I698"/>
    <hyperlink r:id="rId2040" ref="K698"/>
    <hyperlink r:id="rId2041" ref="M698"/>
    <hyperlink r:id="rId2042" ref="I699"/>
    <hyperlink r:id="rId2043" ref="K699"/>
    <hyperlink r:id="rId2044" ref="M699"/>
    <hyperlink r:id="rId2045" ref="I700"/>
    <hyperlink r:id="rId2046" ref="K700"/>
    <hyperlink r:id="rId2047" ref="M700"/>
    <hyperlink r:id="rId2048" ref="I701"/>
    <hyperlink r:id="rId2049" ref="K701"/>
    <hyperlink r:id="rId2050" ref="M701"/>
    <hyperlink r:id="rId2051" ref="I702"/>
    <hyperlink r:id="rId2052" ref="K702"/>
    <hyperlink r:id="rId2053" ref="M702"/>
    <hyperlink r:id="rId2054" ref="I703"/>
    <hyperlink r:id="rId2055" ref="K703"/>
    <hyperlink r:id="rId2056" ref="M703"/>
    <hyperlink r:id="rId2057" ref="I704"/>
    <hyperlink r:id="rId2058" ref="K704"/>
    <hyperlink r:id="rId2059" ref="M704"/>
    <hyperlink r:id="rId2060" ref="I705"/>
    <hyperlink r:id="rId2061" ref="K705"/>
    <hyperlink r:id="rId2062" ref="M705"/>
    <hyperlink r:id="rId2063" ref="I706"/>
    <hyperlink r:id="rId2064" ref="K706"/>
    <hyperlink r:id="rId2065" ref="M706"/>
    <hyperlink r:id="rId2066" ref="I707"/>
    <hyperlink r:id="rId2067" ref="K707"/>
    <hyperlink r:id="rId2068" ref="M707"/>
    <hyperlink r:id="rId2069" ref="I708"/>
    <hyperlink r:id="rId2070" ref="K708"/>
    <hyperlink r:id="rId2071" ref="M708"/>
    <hyperlink r:id="rId2072" ref="I709"/>
    <hyperlink r:id="rId2073" ref="K709"/>
    <hyperlink r:id="rId2074" ref="M709"/>
    <hyperlink r:id="rId2075" ref="I710"/>
    <hyperlink r:id="rId2076" ref="K710"/>
    <hyperlink r:id="rId2077" ref="M710"/>
    <hyperlink r:id="rId2078" ref="I711"/>
    <hyperlink r:id="rId2079" ref="K711"/>
    <hyperlink r:id="rId2080" ref="M711"/>
    <hyperlink r:id="rId2081" ref="I712"/>
    <hyperlink r:id="rId2082" ref="K712"/>
    <hyperlink r:id="rId2083" ref="M712"/>
    <hyperlink r:id="rId2084" ref="I713"/>
    <hyperlink r:id="rId2085" ref="K713"/>
    <hyperlink r:id="rId2086" ref="M713"/>
    <hyperlink r:id="rId2087" ref="I714"/>
    <hyperlink r:id="rId2088" ref="K714"/>
    <hyperlink r:id="rId2089" ref="M714"/>
    <hyperlink r:id="rId2090" ref="I715"/>
    <hyperlink r:id="rId2091" ref="K715"/>
    <hyperlink r:id="rId2092" ref="M715"/>
    <hyperlink r:id="rId2093" ref="I716"/>
    <hyperlink r:id="rId2094" ref="K716"/>
    <hyperlink r:id="rId2095" ref="M716"/>
    <hyperlink r:id="rId2096" ref="I717"/>
    <hyperlink r:id="rId2097" ref="K717"/>
    <hyperlink r:id="rId2098" ref="M717"/>
    <hyperlink r:id="rId2099" ref="I718"/>
    <hyperlink r:id="rId2100" ref="K718"/>
    <hyperlink r:id="rId2101" ref="M718"/>
    <hyperlink r:id="rId2102" ref="I719"/>
    <hyperlink r:id="rId2103" ref="K719"/>
    <hyperlink r:id="rId2104" ref="M719"/>
    <hyperlink r:id="rId2105" ref="I720"/>
    <hyperlink r:id="rId2106" ref="K720"/>
    <hyperlink r:id="rId2107" ref="M720"/>
    <hyperlink r:id="rId2108" ref="I721"/>
    <hyperlink r:id="rId2109" ref="K721"/>
    <hyperlink r:id="rId2110" ref="M721"/>
    <hyperlink r:id="rId2111" ref="I722"/>
    <hyperlink r:id="rId2112" ref="K722"/>
    <hyperlink r:id="rId2113" ref="M722"/>
    <hyperlink r:id="rId2114" ref="I723"/>
    <hyperlink r:id="rId2115" ref="K723"/>
    <hyperlink r:id="rId2116" ref="M723"/>
    <hyperlink r:id="rId2117" ref="I724"/>
    <hyperlink r:id="rId2118" ref="K724"/>
    <hyperlink r:id="rId2119" ref="M724"/>
    <hyperlink r:id="rId2120" ref="I725"/>
    <hyperlink r:id="rId2121" ref="K725"/>
    <hyperlink r:id="rId2122" ref="M725"/>
    <hyperlink r:id="rId2123" ref="I726"/>
    <hyperlink r:id="rId2124" ref="K726"/>
    <hyperlink r:id="rId2125" ref="M726"/>
    <hyperlink r:id="rId2126" ref="I727"/>
    <hyperlink r:id="rId2127" ref="K727"/>
    <hyperlink r:id="rId2128" ref="M727"/>
    <hyperlink r:id="rId2129" ref="I728"/>
    <hyperlink r:id="rId2130" ref="K728"/>
    <hyperlink r:id="rId2131" ref="M728"/>
    <hyperlink r:id="rId2132" ref="I729"/>
    <hyperlink r:id="rId2133" ref="K729"/>
    <hyperlink r:id="rId2134" ref="M729"/>
    <hyperlink r:id="rId2135" ref="I730"/>
    <hyperlink r:id="rId2136" ref="K730"/>
    <hyperlink r:id="rId2137" ref="M730"/>
    <hyperlink r:id="rId2138" ref="I731"/>
    <hyperlink r:id="rId2139" ref="K731"/>
    <hyperlink r:id="rId2140" ref="M731"/>
    <hyperlink r:id="rId2141" ref="I732"/>
    <hyperlink r:id="rId2142" ref="K732"/>
    <hyperlink r:id="rId2143" ref="M732"/>
    <hyperlink r:id="rId2144" ref="I733"/>
    <hyperlink r:id="rId2145" ref="K733"/>
    <hyperlink r:id="rId2146" ref="M733"/>
    <hyperlink r:id="rId2147" ref="I734"/>
    <hyperlink r:id="rId2148" ref="K734"/>
    <hyperlink r:id="rId2149" ref="M734"/>
    <hyperlink r:id="rId2150" ref="I735"/>
    <hyperlink r:id="rId2151" ref="K735"/>
    <hyperlink r:id="rId2152" ref="M735"/>
    <hyperlink r:id="rId2153" ref="I736"/>
    <hyperlink r:id="rId2154" ref="K736"/>
    <hyperlink r:id="rId2155" ref="M736"/>
    <hyperlink r:id="rId2156" ref="I737"/>
    <hyperlink r:id="rId2157" ref="K737"/>
    <hyperlink r:id="rId2158" ref="M737"/>
    <hyperlink r:id="rId2159" ref="I738"/>
    <hyperlink r:id="rId2160" ref="K738"/>
    <hyperlink r:id="rId2161" ref="M738"/>
    <hyperlink r:id="rId2162" ref="I739"/>
    <hyperlink r:id="rId2163" ref="K739"/>
    <hyperlink r:id="rId2164" ref="M739"/>
    <hyperlink r:id="rId2165" ref="I740"/>
    <hyperlink r:id="rId2166" ref="K740"/>
    <hyperlink r:id="rId2167" ref="M740"/>
    <hyperlink r:id="rId2168" ref="I741"/>
    <hyperlink r:id="rId2169" ref="K741"/>
    <hyperlink r:id="rId2170" ref="M741"/>
    <hyperlink r:id="rId2171" ref="I742"/>
    <hyperlink r:id="rId2172" ref="K742"/>
    <hyperlink r:id="rId2173" ref="M742"/>
    <hyperlink r:id="rId2174" ref="I743"/>
    <hyperlink r:id="rId2175" ref="K743"/>
    <hyperlink r:id="rId2176" ref="M743"/>
    <hyperlink r:id="rId2177" ref="I744"/>
    <hyperlink r:id="rId2178" ref="K744"/>
    <hyperlink r:id="rId2179" ref="M744"/>
    <hyperlink r:id="rId2180" ref="I745"/>
    <hyperlink r:id="rId2181" ref="K745"/>
    <hyperlink r:id="rId2182" ref="M745"/>
    <hyperlink r:id="rId2183" ref="I746"/>
    <hyperlink r:id="rId2184" ref="K746"/>
    <hyperlink r:id="rId2185" ref="M746"/>
    <hyperlink r:id="rId2186" ref="I747"/>
    <hyperlink r:id="rId2187" ref="K747"/>
    <hyperlink r:id="rId2188" ref="M747"/>
    <hyperlink r:id="rId2189" ref="I748"/>
    <hyperlink r:id="rId2190" ref="K748"/>
    <hyperlink r:id="rId2191" ref="M748"/>
    <hyperlink r:id="rId2192" ref="I749"/>
    <hyperlink r:id="rId2193" ref="K749"/>
    <hyperlink r:id="rId2194" ref="M749"/>
    <hyperlink r:id="rId2195" ref="I750"/>
    <hyperlink r:id="rId2196" ref="K750"/>
    <hyperlink r:id="rId2197" ref="M750"/>
    <hyperlink r:id="rId2198" ref="I751"/>
    <hyperlink r:id="rId2199" ref="K751"/>
    <hyperlink r:id="rId2200" ref="M751"/>
    <hyperlink r:id="rId2201" ref="I752"/>
    <hyperlink r:id="rId2202" ref="K752"/>
    <hyperlink r:id="rId2203" ref="M752"/>
    <hyperlink r:id="rId2204" ref="I753"/>
    <hyperlink r:id="rId2205" ref="K753"/>
    <hyperlink r:id="rId2206" ref="M753"/>
    <hyperlink r:id="rId2207" ref="I754"/>
    <hyperlink r:id="rId2208" ref="K754"/>
    <hyperlink r:id="rId2209" ref="M754"/>
    <hyperlink r:id="rId2210" ref="I755"/>
    <hyperlink r:id="rId2211" ref="K755"/>
    <hyperlink r:id="rId2212" ref="M755"/>
    <hyperlink r:id="rId2213" ref="I756"/>
    <hyperlink r:id="rId2214" ref="K756"/>
    <hyperlink r:id="rId2215" ref="M756"/>
    <hyperlink r:id="rId2216" ref="I757"/>
    <hyperlink r:id="rId2217" ref="K757"/>
    <hyperlink r:id="rId2218" ref="M757"/>
    <hyperlink r:id="rId2219" ref="I758"/>
    <hyperlink r:id="rId2220" ref="K758"/>
    <hyperlink r:id="rId2221" ref="M758"/>
    <hyperlink r:id="rId2222" ref="I759"/>
    <hyperlink r:id="rId2223" ref="K759"/>
    <hyperlink r:id="rId2224" ref="M759"/>
    <hyperlink r:id="rId2225" ref="I760"/>
    <hyperlink r:id="rId2226" ref="K760"/>
    <hyperlink r:id="rId2227" ref="M760"/>
    <hyperlink r:id="rId2228" ref="I761"/>
    <hyperlink r:id="rId2229" ref="K761"/>
    <hyperlink r:id="rId2230" ref="M761"/>
    <hyperlink r:id="rId2231" ref="I762"/>
    <hyperlink r:id="rId2232" ref="K762"/>
    <hyperlink r:id="rId2233" ref="M762"/>
    <hyperlink r:id="rId2234" ref="I763"/>
    <hyperlink r:id="rId2235" ref="K763"/>
    <hyperlink r:id="rId2236" ref="M763"/>
    <hyperlink r:id="rId2237" ref="I764"/>
    <hyperlink r:id="rId2238" ref="K764"/>
    <hyperlink r:id="rId2239" ref="M764"/>
    <hyperlink r:id="rId2240" ref="I765"/>
    <hyperlink r:id="rId2241" ref="K765"/>
    <hyperlink r:id="rId2242" ref="M765"/>
    <hyperlink r:id="rId2243" ref="I766"/>
    <hyperlink r:id="rId2244" ref="K766"/>
    <hyperlink r:id="rId2245" ref="M766"/>
    <hyperlink r:id="rId2246" ref="I767"/>
    <hyperlink r:id="rId2247" ref="K767"/>
    <hyperlink r:id="rId2248" ref="M767"/>
    <hyperlink r:id="rId2249" ref="I768"/>
    <hyperlink r:id="rId2250" ref="K768"/>
    <hyperlink r:id="rId2251" ref="M768"/>
    <hyperlink r:id="rId2252" ref="I769"/>
    <hyperlink r:id="rId2253" ref="K769"/>
    <hyperlink r:id="rId2254" ref="M769"/>
    <hyperlink r:id="rId2255" ref="I770"/>
    <hyperlink r:id="rId2256" ref="K770"/>
    <hyperlink r:id="rId2257" ref="M770"/>
    <hyperlink r:id="rId2258" ref="I771"/>
    <hyperlink r:id="rId2259" ref="K771"/>
    <hyperlink r:id="rId2260" ref="M771"/>
    <hyperlink r:id="rId2261" ref="I772"/>
    <hyperlink r:id="rId2262" ref="K772"/>
    <hyperlink r:id="rId2263" ref="M772"/>
    <hyperlink r:id="rId2264" ref="I773"/>
    <hyperlink r:id="rId2265" ref="K773"/>
    <hyperlink r:id="rId2266" ref="M773"/>
    <hyperlink r:id="rId2267" ref="I774"/>
    <hyperlink r:id="rId2268" ref="K774"/>
    <hyperlink r:id="rId2269" ref="M774"/>
    <hyperlink r:id="rId2270" ref="I775"/>
    <hyperlink r:id="rId2271" ref="K775"/>
    <hyperlink r:id="rId2272" ref="M775"/>
    <hyperlink r:id="rId2273" ref="I776"/>
    <hyperlink r:id="rId2274" ref="K776"/>
    <hyperlink r:id="rId2275" ref="M776"/>
    <hyperlink r:id="rId2276" ref="I777"/>
    <hyperlink r:id="rId2277" ref="K777"/>
    <hyperlink r:id="rId2278" ref="M777"/>
    <hyperlink r:id="rId2279" ref="I778"/>
    <hyperlink r:id="rId2280" ref="K778"/>
    <hyperlink r:id="rId2281" ref="M778"/>
    <hyperlink r:id="rId2282" ref="I779"/>
    <hyperlink r:id="rId2283" ref="K779"/>
    <hyperlink r:id="rId2284" ref="M779"/>
    <hyperlink r:id="rId2285" ref="I780"/>
    <hyperlink r:id="rId2286" ref="K780"/>
    <hyperlink r:id="rId2287" ref="M780"/>
    <hyperlink r:id="rId2288" ref="I781"/>
    <hyperlink r:id="rId2289" ref="K781"/>
    <hyperlink r:id="rId2290" ref="M781"/>
    <hyperlink r:id="rId2291" ref="I782"/>
    <hyperlink r:id="rId2292" ref="K782"/>
    <hyperlink r:id="rId2293" ref="M782"/>
    <hyperlink r:id="rId2294" ref="I783"/>
    <hyperlink r:id="rId2295" ref="K783"/>
    <hyperlink r:id="rId2296" ref="M783"/>
    <hyperlink r:id="rId2297" ref="I784"/>
    <hyperlink r:id="rId2298" ref="K784"/>
    <hyperlink r:id="rId2299" ref="M784"/>
    <hyperlink r:id="rId2300" ref="I785"/>
    <hyperlink r:id="rId2301" ref="K785"/>
    <hyperlink r:id="rId2302" ref="M785"/>
    <hyperlink r:id="rId2303" ref="I786"/>
    <hyperlink r:id="rId2304" ref="K786"/>
    <hyperlink r:id="rId2305" ref="M786"/>
    <hyperlink r:id="rId2306" ref="I787"/>
    <hyperlink r:id="rId2307" ref="K787"/>
    <hyperlink r:id="rId2308" ref="M787"/>
    <hyperlink r:id="rId2309" ref="I788"/>
    <hyperlink r:id="rId2310" ref="K788"/>
    <hyperlink r:id="rId2311" ref="M788"/>
    <hyperlink r:id="rId2312" ref="I789"/>
    <hyperlink r:id="rId2313" ref="K789"/>
    <hyperlink r:id="rId2314" ref="M789"/>
    <hyperlink r:id="rId2315" ref="I790"/>
    <hyperlink r:id="rId2316" ref="K790"/>
    <hyperlink r:id="rId2317" ref="M790"/>
    <hyperlink r:id="rId2318" ref="I791"/>
    <hyperlink r:id="rId2319" ref="K791"/>
    <hyperlink r:id="rId2320" ref="M791"/>
    <hyperlink r:id="rId2321" ref="I792"/>
    <hyperlink r:id="rId2322" ref="K792"/>
    <hyperlink r:id="rId2323" ref="M792"/>
    <hyperlink r:id="rId2324" ref="I793"/>
    <hyperlink r:id="rId2325" ref="K793"/>
    <hyperlink r:id="rId2326" ref="M793"/>
    <hyperlink r:id="rId2327" ref="I794"/>
    <hyperlink r:id="rId2328" ref="K794"/>
    <hyperlink r:id="rId2329" ref="M794"/>
    <hyperlink r:id="rId2330" ref="I795"/>
    <hyperlink r:id="rId2331" ref="K795"/>
    <hyperlink r:id="rId2332" ref="M795"/>
    <hyperlink r:id="rId2333" ref="I796"/>
    <hyperlink r:id="rId2334" ref="K796"/>
    <hyperlink r:id="rId2335" ref="M796"/>
    <hyperlink r:id="rId2336" ref="I797"/>
    <hyperlink r:id="rId2337" ref="K797"/>
    <hyperlink r:id="rId2338" ref="M797"/>
    <hyperlink r:id="rId2339" ref="I798"/>
    <hyperlink r:id="rId2340" ref="K798"/>
    <hyperlink r:id="rId2341" ref="M798"/>
    <hyperlink r:id="rId2342" ref="I799"/>
    <hyperlink r:id="rId2343" ref="K799"/>
    <hyperlink r:id="rId2344" ref="M799"/>
    <hyperlink r:id="rId2345" ref="I800"/>
    <hyperlink r:id="rId2346" ref="K800"/>
    <hyperlink r:id="rId2347" ref="M800"/>
    <hyperlink r:id="rId2348" ref="I801"/>
    <hyperlink r:id="rId2349" ref="K801"/>
    <hyperlink r:id="rId2350" ref="M801"/>
    <hyperlink r:id="rId2351" ref="I802"/>
    <hyperlink r:id="rId2352" ref="K802"/>
    <hyperlink r:id="rId2353" ref="M802"/>
    <hyperlink r:id="rId2354" ref="I803"/>
    <hyperlink r:id="rId2355" ref="K803"/>
    <hyperlink r:id="rId2356" ref="M803"/>
    <hyperlink r:id="rId2357" ref="I804"/>
    <hyperlink r:id="rId2358" ref="K804"/>
    <hyperlink r:id="rId2359" ref="M804"/>
    <hyperlink r:id="rId2360" ref="I805"/>
    <hyperlink r:id="rId2361" ref="K805"/>
    <hyperlink r:id="rId2362" ref="M805"/>
    <hyperlink r:id="rId2363" ref="I806"/>
    <hyperlink r:id="rId2364" ref="K806"/>
    <hyperlink r:id="rId2365" ref="M806"/>
    <hyperlink r:id="rId2366" ref="I807"/>
    <hyperlink r:id="rId2367" ref="K807"/>
    <hyperlink r:id="rId2368" ref="M807"/>
    <hyperlink r:id="rId2369" ref="I808"/>
    <hyperlink r:id="rId2370" ref="K808"/>
    <hyperlink r:id="rId2371" ref="M808"/>
    <hyperlink r:id="rId2372" ref="I809"/>
    <hyperlink r:id="rId2373" ref="K809"/>
    <hyperlink r:id="rId2374" ref="M809"/>
    <hyperlink r:id="rId2375" ref="I810"/>
    <hyperlink r:id="rId2376" ref="K810"/>
    <hyperlink r:id="rId2377" ref="M810"/>
    <hyperlink r:id="rId2378" ref="I811"/>
    <hyperlink r:id="rId2379" ref="K811"/>
    <hyperlink r:id="rId2380" ref="M811"/>
    <hyperlink r:id="rId2381" ref="I812"/>
    <hyperlink r:id="rId2382" ref="K812"/>
    <hyperlink r:id="rId2383" ref="M812"/>
    <hyperlink r:id="rId2384" ref="I813"/>
    <hyperlink r:id="rId2385" ref="K813"/>
    <hyperlink r:id="rId2386" ref="M813"/>
    <hyperlink r:id="rId2387" ref="I814"/>
    <hyperlink r:id="rId2388" ref="K814"/>
    <hyperlink r:id="rId2389" ref="M814"/>
    <hyperlink r:id="rId2390" ref="I815"/>
    <hyperlink r:id="rId2391" ref="K815"/>
    <hyperlink r:id="rId2392" ref="M815"/>
    <hyperlink r:id="rId2393" ref="I816"/>
    <hyperlink r:id="rId2394" ref="K816"/>
    <hyperlink r:id="rId2395" ref="M816"/>
    <hyperlink r:id="rId2396" ref="I817"/>
    <hyperlink r:id="rId2397" ref="K817"/>
    <hyperlink r:id="rId2398" ref="M817"/>
    <hyperlink r:id="rId2399" ref="I818"/>
    <hyperlink r:id="rId2400" ref="K818"/>
    <hyperlink r:id="rId2401" ref="M818"/>
    <hyperlink r:id="rId2402" ref="I819"/>
    <hyperlink r:id="rId2403" ref="K819"/>
    <hyperlink r:id="rId2404" ref="M819"/>
    <hyperlink r:id="rId2405" ref="I820"/>
    <hyperlink r:id="rId2406" ref="K820"/>
    <hyperlink r:id="rId2407" ref="M820"/>
    <hyperlink r:id="rId2408" ref="I821"/>
    <hyperlink r:id="rId2409" ref="K821"/>
    <hyperlink r:id="rId2410" ref="M821"/>
    <hyperlink r:id="rId2411" ref="I822"/>
    <hyperlink r:id="rId2412" ref="K822"/>
    <hyperlink r:id="rId2413" ref="M822"/>
    <hyperlink r:id="rId2414" ref="I823"/>
    <hyperlink r:id="rId2415" ref="K823"/>
    <hyperlink r:id="rId2416" ref="M823"/>
    <hyperlink r:id="rId2417" ref="I824"/>
    <hyperlink r:id="rId2418" ref="K824"/>
    <hyperlink r:id="rId2419" ref="M824"/>
    <hyperlink r:id="rId2420" ref="I825"/>
    <hyperlink r:id="rId2421" ref="K825"/>
    <hyperlink r:id="rId2422" ref="M825"/>
    <hyperlink r:id="rId2423" ref="I826"/>
    <hyperlink r:id="rId2424" ref="K826"/>
    <hyperlink r:id="rId2425" ref="M826"/>
    <hyperlink r:id="rId2426" ref="I827"/>
    <hyperlink r:id="rId2427" ref="K827"/>
    <hyperlink r:id="rId2428" ref="M827"/>
    <hyperlink r:id="rId2429" ref="I828"/>
    <hyperlink r:id="rId2430" ref="K828"/>
    <hyperlink r:id="rId2431" ref="M828"/>
    <hyperlink r:id="rId2432" ref="I829"/>
    <hyperlink r:id="rId2433" ref="K829"/>
    <hyperlink r:id="rId2434" ref="M829"/>
    <hyperlink r:id="rId2435" ref="I830"/>
    <hyperlink r:id="rId2436" ref="K830"/>
    <hyperlink r:id="rId2437" ref="M830"/>
    <hyperlink r:id="rId2438" ref="I831"/>
    <hyperlink r:id="rId2439" ref="K831"/>
    <hyperlink r:id="rId2440" ref="M831"/>
    <hyperlink r:id="rId2441" ref="I832"/>
    <hyperlink r:id="rId2442" ref="K832"/>
    <hyperlink r:id="rId2443" ref="M832"/>
    <hyperlink r:id="rId2444" ref="I833"/>
    <hyperlink r:id="rId2445" ref="K833"/>
    <hyperlink r:id="rId2446" ref="M833"/>
    <hyperlink r:id="rId2447" ref="I834"/>
    <hyperlink r:id="rId2448" ref="K834"/>
    <hyperlink r:id="rId2449" ref="M834"/>
    <hyperlink r:id="rId2450" ref="I835"/>
    <hyperlink r:id="rId2451" ref="K835"/>
    <hyperlink r:id="rId2452" ref="M835"/>
    <hyperlink r:id="rId2453" ref="I836"/>
    <hyperlink r:id="rId2454" ref="K836"/>
    <hyperlink r:id="rId2455" ref="M836"/>
    <hyperlink r:id="rId2456" ref="I837"/>
    <hyperlink r:id="rId2457" ref="K837"/>
    <hyperlink r:id="rId2458" ref="M837"/>
    <hyperlink r:id="rId2459" ref="I838"/>
    <hyperlink r:id="rId2460" ref="K838"/>
    <hyperlink r:id="rId2461" ref="M838"/>
    <hyperlink r:id="rId2462" ref="I839"/>
    <hyperlink r:id="rId2463" ref="K839"/>
    <hyperlink r:id="rId2464" ref="M839"/>
    <hyperlink r:id="rId2465" ref="I840"/>
    <hyperlink r:id="rId2466" ref="K840"/>
    <hyperlink r:id="rId2467" ref="M840"/>
    <hyperlink r:id="rId2468" ref="I841"/>
    <hyperlink r:id="rId2469" ref="K841"/>
    <hyperlink r:id="rId2470" ref="M841"/>
    <hyperlink r:id="rId2471" ref="I842"/>
    <hyperlink r:id="rId2472" ref="K842"/>
    <hyperlink r:id="rId2473" ref="M842"/>
    <hyperlink r:id="rId2474" ref="I843"/>
    <hyperlink r:id="rId2475" ref="K843"/>
    <hyperlink r:id="rId2476" ref="M843"/>
    <hyperlink r:id="rId2477" ref="I844"/>
    <hyperlink r:id="rId2478" ref="K844"/>
    <hyperlink r:id="rId2479" ref="M844"/>
    <hyperlink r:id="rId2480" ref="I845"/>
    <hyperlink r:id="rId2481" ref="K845"/>
    <hyperlink r:id="rId2482" ref="M845"/>
    <hyperlink r:id="rId2483" ref="I846"/>
    <hyperlink r:id="rId2484" ref="K846"/>
    <hyperlink r:id="rId2485" ref="M846"/>
    <hyperlink r:id="rId2486" ref="I847"/>
    <hyperlink r:id="rId2487" ref="K847"/>
    <hyperlink r:id="rId2488" ref="M847"/>
    <hyperlink r:id="rId2489" ref="I848"/>
    <hyperlink r:id="rId2490" ref="K848"/>
    <hyperlink r:id="rId2491" ref="M848"/>
    <hyperlink r:id="rId2492" ref="I849"/>
    <hyperlink r:id="rId2493" ref="K849"/>
    <hyperlink r:id="rId2494" ref="M849"/>
    <hyperlink r:id="rId2495" ref="I850"/>
    <hyperlink r:id="rId2496" ref="K850"/>
    <hyperlink r:id="rId2497" ref="M850"/>
    <hyperlink r:id="rId2498" ref="I851"/>
    <hyperlink r:id="rId2499" ref="K851"/>
    <hyperlink r:id="rId2500" ref="M851"/>
    <hyperlink r:id="rId2501" ref="I852"/>
    <hyperlink r:id="rId2502" ref="K852"/>
    <hyperlink r:id="rId2503" ref="M852"/>
    <hyperlink r:id="rId2504" ref="I853"/>
    <hyperlink r:id="rId2505" ref="K853"/>
    <hyperlink r:id="rId2506" ref="M853"/>
    <hyperlink r:id="rId2507" ref="I854"/>
    <hyperlink r:id="rId2508" ref="K854"/>
    <hyperlink r:id="rId2509" ref="M854"/>
    <hyperlink r:id="rId2510" ref="I855"/>
    <hyperlink r:id="rId2511" ref="K855"/>
    <hyperlink r:id="rId2512" ref="M855"/>
    <hyperlink r:id="rId2513" ref="I856"/>
    <hyperlink r:id="rId2514" ref="K856"/>
    <hyperlink r:id="rId2515" ref="M856"/>
    <hyperlink r:id="rId2516" ref="I857"/>
    <hyperlink r:id="rId2517" ref="K857"/>
    <hyperlink r:id="rId2518" ref="M857"/>
    <hyperlink r:id="rId2519" ref="I858"/>
    <hyperlink r:id="rId2520" ref="K858"/>
    <hyperlink r:id="rId2521" ref="M858"/>
    <hyperlink r:id="rId2522" ref="I859"/>
    <hyperlink r:id="rId2523" ref="K859"/>
    <hyperlink r:id="rId2524" ref="M859"/>
    <hyperlink r:id="rId2525" ref="I860"/>
    <hyperlink r:id="rId2526" ref="K860"/>
    <hyperlink r:id="rId2527" ref="M860"/>
    <hyperlink r:id="rId2528" ref="I861"/>
    <hyperlink r:id="rId2529" ref="K861"/>
    <hyperlink r:id="rId2530" ref="M861"/>
    <hyperlink r:id="rId2531" ref="I862"/>
    <hyperlink r:id="rId2532" ref="K862"/>
    <hyperlink r:id="rId2533" ref="M862"/>
    <hyperlink r:id="rId2534" ref="I863"/>
    <hyperlink r:id="rId2535" ref="K863"/>
    <hyperlink r:id="rId2536" ref="M863"/>
    <hyperlink r:id="rId2537" ref="I864"/>
    <hyperlink r:id="rId2538" ref="K864"/>
    <hyperlink r:id="rId2539" ref="M864"/>
    <hyperlink r:id="rId2540" ref="I865"/>
    <hyperlink r:id="rId2541" ref="K865"/>
    <hyperlink r:id="rId2542" ref="M865"/>
  </hyperlinks>
  <drawing r:id="rId254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0"/>
    <col customWidth="1" min="2" max="2" width="27.75"/>
    <col customWidth="1" min="3" max="3" width="40.13"/>
    <col customWidth="1" min="4" max="4" width="77.13"/>
    <col customWidth="1" hidden="1" min="5" max="5" width="35.0"/>
    <col customWidth="1" hidden="1" min="6" max="6" width="32.88"/>
    <col customWidth="1" hidden="1" min="7" max="7" width="68.63"/>
    <col customWidth="1" hidden="1" min="8" max="8" width="26.0"/>
    <col customWidth="1" min="9" max="9" width="43.5"/>
    <col customWidth="1" hidden="1" min="10" max="10" width="26.0"/>
    <col customWidth="1" min="11" max="11" width="48.5"/>
    <col customWidth="1" hidden="1" min="12" max="12" width="8.38"/>
    <col customWidth="1" min="13" max="13" width="78.0"/>
    <col customWidth="1" min="14" max="14" width="24.5"/>
    <col customWidth="1" min="15" max="15" width="8.13"/>
    <col customWidth="1" min="16" max="16" width="6.88"/>
    <col customWidth="1" min="17" max="17" width="7.75"/>
    <col customWidth="1" min="18" max="18" width="6.88"/>
    <col customWidth="1" min="19" max="19" width="8.75"/>
    <col customWidth="1" min="20" max="20" width="7.13"/>
    <col customWidth="1" min="21" max="21" width="54.38"/>
    <col customWidth="1" hidden="1" min="22" max="22" width="16.88"/>
  </cols>
  <sheetData>
    <row r="1">
      <c r="A1" s="498" t="s">
        <v>52</v>
      </c>
      <c r="B1" s="499" t="s">
        <v>53</v>
      </c>
      <c r="C1" s="499" t="s">
        <v>54</v>
      </c>
      <c r="D1" s="500" t="s">
        <v>55</v>
      </c>
      <c r="E1" s="501" t="s">
        <v>56</v>
      </c>
      <c r="F1" s="501" t="s">
        <v>57</v>
      </c>
      <c r="G1" s="502" t="s">
        <v>58</v>
      </c>
      <c r="H1" s="503" t="s">
        <v>59</v>
      </c>
      <c r="I1" s="504" t="s">
        <v>59</v>
      </c>
      <c r="J1" s="505" t="s">
        <v>60</v>
      </c>
      <c r="K1" s="505" t="s">
        <v>61</v>
      </c>
      <c r="L1" s="506" t="s">
        <v>62</v>
      </c>
      <c r="M1" s="507" t="s">
        <v>2405</v>
      </c>
      <c r="N1" s="508" t="s">
        <v>64</v>
      </c>
      <c r="O1" s="142" t="s">
        <v>42</v>
      </c>
      <c r="P1" s="142"/>
      <c r="Q1" s="142" t="s">
        <v>44</v>
      </c>
      <c r="R1" s="142"/>
      <c r="S1" s="142" t="s">
        <v>45</v>
      </c>
      <c r="T1" s="142"/>
      <c r="U1" s="268" t="s">
        <v>50</v>
      </c>
      <c r="V1" s="509" t="s">
        <v>65</v>
      </c>
    </row>
    <row r="2">
      <c r="A2" s="510">
        <v>1.0</v>
      </c>
      <c r="B2" s="510" t="s">
        <v>8527</v>
      </c>
      <c r="C2" s="510" t="s">
        <v>8612</v>
      </c>
      <c r="D2" s="510" t="s">
        <v>8613</v>
      </c>
      <c r="E2" s="511" t="s">
        <v>8529</v>
      </c>
      <c r="F2" s="511" t="s">
        <v>8614</v>
      </c>
      <c r="G2" s="510" t="s">
        <v>8614</v>
      </c>
      <c r="H2" s="313" t="s">
        <v>8615</v>
      </c>
      <c r="I2" s="272" t="s">
        <v>8616</v>
      </c>
      <c r="J2" s="512" t="s">
        <v>8617</v>
      </c>
      <c r="K2" s="513" t="s">
        <v>8618</v>
      </c>
      <c r="L2" s="514">
        <v>0.00738425925925926</v>
      </c>
      <c r="M2" s="515" t="s">
        <v>8619</v>
      </c>
      <c r="N2" s="516" t="s">
        <v>8620</v>
      </c>
      <c r="O2" s="151" t="s">
        <v>237</v>
      </c>
      <c r="P2" s="151" t="s">
        <v>78</v>
      </c>
      <c r="Q2" s="151" t="s">
        <v>79</v>
      </c>
      <c r="R2" s="151"/>
      <c r="S2" s="151" t="s">
        <v>79</v>
      </c>
      <c r="T2" s="151"/>
      <c r="U2" s="207"/>
      <c r="V2" s="512">
        <v>7560.0</v>
      </c>
    </row>
    <row r="3">
      <c r="A3" s="517">
        <f t="shared" ref="A3:A524" si="1">A2+1</f>
        <v>2</v>
      </c>
      <c r="B3" s="518" t="s">
        <v>8527</v>
      </c>
      <c r="C3" s="518" t="s">
        <v>8612</v>
      </c>
      <c r="D3" s="518" t="s">
        <v>8621</v>
      </c>
      <c r="E3" s="519" t="s">
        <v>8529</v>
      </c>
      <c r="F3" s="519" t="s">
        <v>8614</v>
      </c>
      <c r="G3" s="518" t="s">
        <v>8622</v>
      </c>
      <c r="H3" s="312" t="s">
        <v>8623</v>
      </c>
      <c r="I3" s="272" t="s">
        <v>8624</v>
      </c>
      <c r="J3" s="520" t="s">
        <v>8625</v>
      </c>
      <c r="K3" s="521" t="s">
        <v>8626</v>
      </c>
      <c r="L3" s="522">
        <v>0.004699074074074074</v>
      </c>
      <c r="M3" s="523" t="s">
        <v>8627</v>
      </c>
      <c r="N3" s="524" t="s">
        <v>8620</v>
      </c>
      <c r="O3" s="151" t="s">
        <v>237</v>
      </c>
      <c r="P3" s="151" t="s">
        <v>78</v>
      </c>
      <c r="Q3" s="151" t="s">
        <v>79</v>
      </c>
      <c r="R3" s="151"/>
      <c r="S3" s="151" t="s">
        <v>79</v>
      </c>
      <c r="T3" s="151"/>
      <c r="U3" s="199"/>
      <c r="V3" s="520">
        <v>7563.0</v>
      </c>
    </row>
    <row r="4">
      <c r="A4" s="517">
        <f t="shared" si="1"/>
        <v>3</v>
      </c>
      <c r="B4" s="518" t="s">
        <v>8527</v>
      </c>
      <c r="C4" s="518" t="s">
        <v>8612</v>
      </c>
      <c r="D4" s="518" t="s">
        <v>8628</v>
      </c>
      <c r="E4" s="519" t="s">
        <v>8529</v>
      </c>
      <c r="F4" s="519" t="s">
        <v>8614</v>
      </c>
      <c r="G4" s="518" t="s">
        <v>8629</v>
      </c>
      <c r="H4" s="525" t="s">
        <v>8630</v>
      </c>
      <c r="I4" s="272" t="s">
        <v>8631</v>
      </c>
      <c r="J4" s="520" t="s">
        <v>8632</v>
      </c>
      <c r="K4" s="521" t="s">
        <v>8633</v>
      </c>
      <c r="L4" s="522">
        <v>0.0028587962962962963</v>
      </c>
      <c r="M4" s="523" t="s">
        <v>8634</v>
      </c>
      <c r="N4" s="524" t="s">
        <v>8620</v>
      </c>
      <c r="O4" s="151" t="s">
        <v>237</v>
      </c>
      <c r="P4" s="151" t="s">
        <v>78</v>
      </c>
      <c r="Q4" s="151" t="s">
        <v>79</v>
      </c>
      <c r="R4" s="151"/>
      <c r="S4" s="151" t="s">
        <v>79</v>
      </c>
      <c r="T4" s="151"/>
      <c r="U4" s="199"/>
      <c r="V4" s="520">
        <v>7565.0</v>
      </c>
    </row>
    <row r="5">
      <c r="A5" s="517">
        <f t="shared" si="1"/>
        <v>4</v>
      </c>
      <c r="B5" s="518" t="s">
        <v>8527</v>
      </c>
      <c r="C5" s="518" t="s">
        <v>8612</v>
      </c>
      <c r="D5" s="518" t="s">
        <v>8635</v>
      </c>
      <c r="E5" s="519" t="s">
        <v>8529</v>
      </c>
      <c r="F5" s="519" t="s">
        <v>8614</v>
      </c>
      <c r="G5" s="518" t="s">
        <v>8636</v>
      </c>
      <c r="H5" s="526" t="s">
        <v>8637</v>
      </c>
      <c r="I5" s="272" t="s">
        <v>8638</v>
      </c>
      <c r="J5" s="520" t="s">
        <v>8639</v>
      </c>
      <c r="K5" s="521" t="s">
        <v>8640</v>
      </c>
      <c r="L5" s="522">
        <v>8.217592592592593E-4</v>
      </c>
      <c r="M5" s="523" t="s">
        <v>8641</v>
      </c>
      <c r="N5" s="524" t="s">
        <v>8620</v>
      </c>
      <c r="O5" s="151" t="s">
        <v>237</v>
      </c>
      <c r="P5" s="151" t="s">
        <v>78</v>
      </c>
      <c r="Q5" s="151" t="s">
        <v>79</v>
      </c>
      <c r="R5" s="151"/>
      <c r="S5" s="151" t="s">
        <v>79</v>
      </c>
      <c r="T5" s="151"/>
      <c r="U5" s="199"/>
      <c r="V5" s="520">
        <v>7568.0</v>
      </c>
    </row>
    <row r="6">
      <c r="A6" s="517">
        <f t="shared" si="1"/>
        <v>5</v>
      </c>
      <c r="B6" s="518" t="s">
        <v>8527</v>
      </c>
      <c r="C6" s="518" t="s">
        <v>8612</v>
      </c>
      <c r="D6" s="518" t="s">
        <v>8642</v>
      </c>
      <c r="E6" s="519" t="s">
        <v>8529</v>
      </c>
      <c r="F6" s="519" t="s">
        <v>8614</v>
      </c>
      <c r="G6" s="518" t="s">
        <v>8643</v>
      </c>
      <c r="H6" s="526" t="s">
        <v>8644</v>
      </c>
      <c r="I6" s="272" t="s">
        <v>8645</v>
      </c>
      <c r="J6" s="520" t="s">
        <v>8646</v>
      </c>
      <c r="K6" s="521" t="s">
        <v>8647</v>
      </c>
      <c r="L6" s="522">
        <v>0.001238425925925926</v>
      </c>
      <c r="M6" s="523" t="s">
        <v>8648</v>
      </c>
      <c r="N6" s="524" t="s">
        <v>8620</v>
      </c>
      <c r="O6" s="151" t="s">
        <v>237</v>
      </c>
      <c r="P6" s="151" t="s">
        <v>78</v>
      </c>
      <c r="Q6" s="151" t="s">
        <v>79</v>
      </c>
      <c r="R6" s="151"/>
      <c r="S6" s="151" t="s">
        <v>79</v>
      </c>
      <c r="T6" s="151"/>
      <c r="U6" s="199"/>
      <c r="V6" s="520">
        <v>7569.0</v>
      </c>
    </row>
    <row r="7">
      <c r="A7" s="517">
        <f t="shared" si="1"/>
        <v>6</v>
      </c>
      <c r="B7" s="518" t="s">
        <v>8527</v>
      </c>
      <c r="C7" s="518" t="s">
        <v>8612</v>
      </c>
      <c r="D7" s="518" t="s">
        <v>8649</v>
      </c>
      <c r="E7" s="519" t="s">
        <v>8529</v>
      </c>
      <c r="F7" s="519" t="s">
        <v>8614</v>
      </c>
      <c r="G7" s="518" t="s">
        <v>8650</v>
      </c>
      <c r="H7" s="526" t="s">
        <v>8651</v>
      </c>
      <c r="I7" s="272" t="s">
        <v>8652</v>
      </c>
      <c r="J7" s="520" t="s">
        <v>8653</v>
      </c>
      <c r="K7" s="521" t="s">
        <v>8654</v>
      </c>
      <c r="L7" s="522">
        <v>0.004131944444444444</v>
      </c>
      <c r="M7" s="523" t="s">
        <v>8655</v>
      </c>
      <c r="N7" s="524" t="s">
        <v>8620</v>
      </c>
      <c r="O7" s="151" t="s">
        <v>237</v>
      </c>
      <c r="P7" s="151" t="s">
        <v>78</v>
      </c>
      <c r="Q7" s="151" t="s">
        <v>79</v>
      </c>
      <c r="R7" s="151"/>
      <c r="S7" s="151" t="s">
        <v>79</v>
      </c>
      <c r="T7" s="151"/>
      <c r="U7" s="199"/>
      <c r="V7" s="520">
        <v>7574.0</v>
      </c>
    </row>
    <row r="8">
      <c r="A8" s="517">
        <f t="shared" si="1"/>
        <v>7</v>
      </c>
      <c r="B8" s="518" t="s">
        <v>8527</v>
      </c>
      <c r="C8" s="518" t="s">
        <v>8612</v>
      </c>
      <c r="D8" s="518" t="s">
        <v>8656</v>
      </c>
      <c r="E8" s="519" t="s">
        <v>8529</v>
      </c>
      <c r="F8" s="519" t="s">
        <v>8614</v>
      </c>
      <c r="G8" s="518" t="s">
        <v>8657</v>
      </c>
      <c r="H8" s="526" t="s">
        <v>8658</v>
      </c>
      <c r="I8" s="272" t="s">
        <v>8659</v>
      </c>
      <c r="J8" s="520" t="s">
        <v>8660</v>
      </c>
      <c r="K8" s="521" t="s">
        <v>8661</v>
      </c>
      <c r="L8" s="522">
        <v>0.00443287037037037</v>
      </c>
      <c r="M8" s="523" t="s">
        <v>8662</v>
      </c>
      <c r="N8" s="524" t="s">
        <v>8620</v>
      </c>
      <c r="O8" s="151" t="s">
        <v>237</v>
      </c>
      <c r="P8" s="151" t="s">
        <v>78</v>
      </c>
      <c r="Q8" s="151" t="s">
        <v>79</v>
      </c>
      <c r="R8" s="151"/>
      <c r="S8" s="151" t="s">
        <v>79</v>
      </c>
      <c r="T8" s="151"/>
      <c r="U8" s="199"/>
      <c r="V8" s="520">
        <v>244.0</v>
      </c>
    </row>
    <row r="9">
      <c r="A9" s="517">
        <f t="shared" si="1"/>
        <v>8</v>
      </c>
      <c r="B9" s="518" t="s">
        <v>8527</v>
      </c>
      <c r="C9" s="518" t="s">
        <v>8612</v>
      </c>
      <c r="D9" s="518" t="s">
        <v>8663</v>
      </c>
      <c r="E9" s="519" t="s">
        <v>8529</v>
      </c>
      <c r="F9" s="519" t="s">
        <v>8614</v>
      </c>
      <c r="G9" s="518" t="s">
        <v>8664</v>
      </c>
      <c r="H9" s="526" t="s">
        <v>8665</v>
      </c>
      <c r="I9" s="272" t="s">
        <v>8666</v>
      </c>
      <c r="J9" s="520" t="s">
        <v>8667</v>
      </c>
      <c r="K9" s="521" t="s">
        <v>8668</v>
      </c>
      <c r="L9" s="522">
        <v>0.0024652777777777776</v>
      </c>
      <c r="M9" s="523" t="s">
        <v>8669</v>
      </c>
      <c r="N9" s="524" t="s">
        <v>8620</v>
      </c>
      <c r="O9" s="151" t="s">
        <v>237</v>
      </c>
      <c r="P9" s="151" t="s">
        <v>78</v>
      </c>
      <c r="Q9" s="151" t="s">
        <v>79</v>
      </c>
      <c r="R9" s="151"/>
      <c r="S9" s="151" t="s">
        <v>79</v>
      </c>
      <c r="T9" s="151"/>
      <c r="U9" s="199"/>
      <c r="V9" s="520">
        <v>7578.0</v>
      </c>
    </row>
    <row r="10">
      <c r="A10" s="527">
        <f t="shared" si="1"/>
        <v>9</v>
      </c>
      <c r="B10" s="528" t="s">
        <v>8527</v>
      </c>
      <c r="C10" s="528" t="s">
        <v>8612</v>
      </c>
      <c r="D10" s="528" t="s">
        <v>8670</v>
      </c>
      <c r="E10" s="529" t="s">
        <v>8529</v>
      </c>
      <c r="F10" s="529" t="s">
        <v>8614</v>
      </c>
      <c r="G10" s="528" t="s">
        <v>8671</v>
      </c>
      <c r="H10" s="530" t="s">
        <v>8672</v>
      </c>
      <c r="I10" s="272" t="s">
        <v>8673</v>
      </c>
      <c r="J10" s="531" t="s">
        <v>8674</v>
      </c>
      <c r="K10" s="532" t="s">
        <v>8675</v>
      </c>
      <c r="L10" s="533">
        <v>0.0021412037037037038</v>
      </c>
      <c r="M10" s="534" t="s">
        <v>8676</v>
      </c>
      <c r="N10" s="535" t="s">
        <v>8620</v>
      </c>
      <c r="O10" s="151" t="s">
        <v>237</v>
      </c>
      <c r="P10" s="151" t="s">
        <v>78</v>
      </c>
      <c r="Q10" s="151" t="s">
        <v>79</v>
      </c>
      <c r="R10" s="151"/>
      <c r="S10" s="151" t="s">
        <v>79</v>
      </c>
      <c r="T10" s="151"/>
      <c r="U10" s="536"/>
      <c r="V10" s="531">
        <v>7580.0</v>
      </c>
    </row>
    <row r="11">
      <c r="A11" s="537">
        <f t="shared" si="1"/>
        <v>10</v>
      </c>
      <c r="B11" s="510" t="s">
        <v>8527</v>
      </c>
      <c r="C11" s="510" t="s">
        <v>8677</v>
      </c>
      <c r="D11" s="510" t="s">
        <v>8678</v>
      </c>
      <c r="E11" s="511" t="s">
        <v>8529</v>
      </c>
      <c r="F11" s="511" t="s">
        <v>8679</v>
      </c>
      <c r="G11" s="510" t="s">
        <v>8680</v>
      </c>
      <c r="H11" s="538" t="s">
        <v>8681</v>
      </c>
      <c r="I11" s="272" t="s">
        <v>8682</v>
      </c>
      <c r="J11" s="512" t="s">
        <v>8683</v>
      </c>
      <c r="K11" s="513" t="s">
        <v>8684</v>
      </c>
      <c r="L11" s="514">
        <v>0.005520833333333333</v>
      </c>
      <c r="M11" s="539" t="s">
        <v>8685</v>
      </c>
      <c r="N11" s="516" t="s">
        <v>8620</v>
      </c>
      <c r="O11" s="151" t="s">
        <v>237</v>
      </c>
      <c r="P11" s="151" t="s">
        <v>78</v>
      </c>
      <c r="Q11" s="151" t="s">
        <v>79</v>
      </c>
      <c r="R11" s="151"/>
      <c r="S11" s="151" t="s">
        <v>79</v>
      </c>
      <c r="T11" s="151"/>
      <c r="U11" s="207"/>
      <c r="V11" s="512">
        <v>7589.0</v>
      </c>
    </row>
    <row r="12">
      <c r="A12" s="517">
        <f t="shared" si="1"/>
        <v>11</v>
      </c>
      <c r="B12" s="518" t="s">
        <v>8527</v>
      </c>
      <c r="C12" s="518" t="s">
        <v>8677</v>
      </c>
      <c r="D12" s="518" t="s">
        <v>8686</v>
      </c>
      <c r="E12" s="519" t="s">
        <v>8529</v>
      </c>
      <c r="F12" s="519" t="s">
        <v>8679</v>
      </c>
      <c r="G12" s="518" t="s">
        <v>8687</v>
      </c>
      <c r="H12" s="526" t="s">
        <v>8688</v>
      </c>
      <c r="I12" s="272" t="s">
        <v>8689</v>
      </c>
      <c r="J12" s="520" t="s">
        <v>8690</v>
      </c>
      <c r="K12" s="521" t="s">
        <v>8691</v>
      </c>
      <c r="L12" s="522">
        <v>0.0069328703703703705</v>
      </c>
      <c r="M12" s="523" t="s">
        <v>8692</v>
      </c>
      <c r="N12" s="524" t="s">
        <v>8620</v>
      </c>
      <c r="O12" s="151" t="s">
        <v>237</v>
      </c>
      <c r="P12" s="151" t="s">
        <v>78</v>
      </c>
      <c r="Q12" s="151" t="s">
        <v>79</v>
      </c>
      <c r="R12" s="151"/>
      <c r="S12" s="151" t="s">
        <v>79</v>
      </c>
      <c r="T12" s="151"/>
      <c r="U12" s="199"/>
      <c r="V12" s="520">
        <v>7592.0</v>
      </c>
    </row>
    <row r="13">
      <c r="A13" s="540">
        <f t="shared" si="1"/>
        <v>12</v>
      </c>
      <c r="B13" s="541" t="s">
        <v>8527</v>
      </c>
      <c r="C13" s="541" t="s">
        <v>8677</v>
      </c>
      <c r="D13" s="541" t="s">
        <v>8693</v>
      </c>
      <c r="E13" s="519" t="s">
        <v>8529</v>
      </c>
      <c r="F13" s="519" t="s">
        <v>8679</v>
      </c>
      <c r="G13" s="541" t="s">
        <v>8694</v>
      </c>
      <c r="H13" s="542" t="s">
        <v>8695</v>
      </c>
      <c r="I13" s="272" t="s">
        <v>8696</v>
      </c>
      <c r="J13" s="543" t="s">
        <v>8697</v>
      </c>
      <c r="K13" s="544" t="s">
        <v>8698</v>
      </c>
      <c r="L13" s="545">
        <v>0.006539351851851852</v>
      </c>
      <c r="M13" s="546" t="s">
        <v>8699</v>
      </c>
      <c r="N13" s="547" t="s">
        <v>8620</v>
      </c>
      <c r="O13" s="151" t="s">
        <v>237</v>
      </c>
      <c r="P13" s="154" t="s">
        <v>78</v>
      </c>
      <c r="Q13" s="151" t="s">
        <v>79</v>
      </c>
      <c r="R13" s="154"/>
      <c r="S13" s="151" t="s">
        <v>79</v>
      </c>
      <c r="T13" s="154"/>
      <c r="U13" s="197"/>
      <c r="V13" s="548">
        <v>7595.0</v>
      </c>
    </row>
    <row r="14">
      <c r="A14" s="517">
        <f t="shared" si="1"/>
        <v>13</v>
      </c>
      <c r="B14" s="518" t="s">
        <v>8527</v>
      </c>
      <c r="C14" s="518" t="s">
        <v>8677</v>
      </c>
      <c r="D14" s="518" t="s">
        <v>8700</v>
      </c>
      <c r="E14" s="519" t="s">
        <v>8529</v>
      </c>
      <c r="F14" s="519" t="s">
        <v>8679</v>
      </c>
      <c r="G14" s="518" t="s">
        <v>8701</v>
      </c>
      <c r="H14" s="526" t="s">
        <v>8702</v>
      </c>
      <c r="I14" s="272" t="s">
        <v>8703</v>
      </c>
      <c r="J14" s="520" t="s">
        <v>8704</v>
      </c>
      <c r="K14" s="521" t="s">
        <v>8705</v>
      </c>
      <c r="L14" s="522">
        <v>0.005578703703703704</v>
      </c>
      <c r="M14" s="523" t="s">
        <v>8706</v>
      </c>
      <c r="N14" s="524" t="s">
        <v>8620</v>
      </c>
      <c r="O14" s="151" t="s">
        <v>237</v>
      </c>
      <c r="P14" s="151" t="s">
        <v>78</v>
      </c>
      <c r="Q14" s="151" t="s">
        <v>79</v>
      </c>
      <c r="R14" s="151"/>
      <c r="S14" s="151" t="s">
        <v>79</v>
      </c>
      <c r="T14" s="151"/>
      <c r="U14" s="199"/>
      <c r="V14" s="520">
        <v>7598.0</v>
      </c>
    </row>
    <row r="15">
      <c r="A15" s="549">
        <f t="shared" si="1"/>
        <v>14</v>
      </c>
      <c r="B15" s="550" t="s">
        <v>8527</v>
      </c>
      <c r="C15" s="550" t="s">
        <v>8677</v>
      </c>
      <c r="D15" s="550" t="s">
        <v>8707</v>
      </c>
      <c r="E15" s="529" t="s">
        <v>8529</v>
      </c>
      <c r="F15" s="529" t="s">
        <v>8679</v>
      </c>
      <c r="G15" s="550" t="s">
        <v>8708</v>
      </c>
      <c r="H15" s="213" t="s">
        <v>8709</v>
      </c>
      <c r="I15" s="272" t="s">
        <v>8710</v>
      </c>
      <c r="J15" s="551" t="s">
        <v>8711</v>
      </c>
      <c r="K15" s="552" t="s">
        <v>8712</v>
      </c>
      <c r="L15" s="553">
        <v>0.010868055555555556</v>
      </c>
      <c r="M15" s="554" t="s">
        <v>8713</v>
      </c>
      <c r="N15" s="555" t="s">
        <v>8620</v>
      </c>
      <c r="O15" s="151" t="s">
        <v>237</v>
      </c>
      <c r="P15" s="151" t="s">
        <v>78</v>
      </c>
      <c r="Q15" s="151" t="s">
        <v>79</v>
      </c>
      <c r="R15" s="151"/>
      <c r="S15" s="151" t="s">
        <v>79</v>
      </c>
      <c r="T15" s="151"/>
      <c r="U15" s="536"/>
      <c r="V15" s="551">
        <v>7599.0</v>
      </c>
    </row>
    <row r="16">
      <c r="A16" s="537">
        <f t="shared" si="1"/>
        <v>15</v>
      </c>
      <c r="B16" s="510" t="s">
        <v>8714</v>
      </c>
      <c r="C16" s="510" t="s">
        <v>8715</v>
      </c>
      <c r="D16" s="510" t="s">
        <v>8716</v>
      </c>
      <c r="E16" s="511" t="s">
        <v>8717</v>
      </c>
      <c r="F16" s="511" t="s">
        <v>8718</v>
      </c>
      <c r="G16" s="510" t="s">
        <v>8719</v>
      </c>
      <c r="H16" s="538" t="s">
        <v>8720</v>
      </c>
      <c r="I16" s="272" t="s">
        <v>8721</v>
      </c>
      <c r="J16" s="512" t="s">
        <v>8722</v>
      </c>
      <c r="K16" s="513" t="s">
        <v>8723</v>
      </c>
      <c r="L16" s="514">
        <v>0.001412037037037037</v>
      </c>
      <c r="M16" s="515" t="s">
        <v>8724</v>
      </c>
      <c r="N16" s="516" t="s">
        <v>8620</v>
      </c>
      <c r="O16" s="151" t="s">
        <v>237</v>
      </c>
      <c r="P16" s="151" t="s">
        <v>78</v>
      </c>
      <c r="Q16" s="151" t="s">
        <v>79</v>
      </c>
      <c r="R16" s="151"/>
      <c r="S16" s="151" t="s">
        <v>79</v>
      </c>
      <c r="T16" s="151"/>
      <c r="U16" s="207"/>
      <c r="V16" s="512">
        <v>252.0</v>
      </c>
    </row>
    <row r="17">
      <c r="A17" s="517">
        <f t="shared" si="1"/>
        <v>16</v>
      </c>
      <c r="B17" s="518" t="s">
        <v>8714</v>
      </c>
      <c r="C17" s="518" t="s">
        <v>8715</v>
      </c>
      <c r="D17" s="518" t="s">
        <v>8725</v>
      </c>
      <c r="E17" s="519" t="s">
        <v>8717</v>
      </c>
      <c r="F17" s="519" t="s">
        <v>8718</v>
      </c>
      <c r="G17" s="518" t="s">
        <v>8726</v>
      </c>
      <c r="H17" s="526" t="s">
        <v>8727</v>
      </c>
      <c r="I17" s="272" t="s">
        <v>8728</v>
      </c>
      <c r="J17" s="520" t="s">
        <v>8729</v>
      </c>
      <c r="K17" s="521" t="s">
        <v>8730</v>
      </c>
      <c r="L17" s="522">
        <v>0.0035300925925925925</v>
      </c>
      <c r="M17" s="523" t="s">
        <v>8731</v>
      </c>
      <c r="N17" s="524" t="s">
        <v>8620</v>
      </c>
      <c r="O17" s="151" t="s">
        <v>237</v>
      </c>
      <c r="P17" s="151" t="s">
        <v>78</v>
      </c>
      <c r="Q17" s="151" t="s">
        <v>79</v>
      </c>
      <c r="R17" s="151"/>
      <c r="S17" s="151" t="s">
        <v>79</v>
      </c>
      <c r="T17" s="151"/>
      <c r="U17" s="199"/>
      <c r="V17" s="520">
        <v>255.0</v>
      </c>
    </row>
    <row r="18">
      <c r="A18" s="517">
        <f t="shared" si="1"/>
        <v>17</v>
      </c>
      <c r="B18" s="518" t="s">
        <v>8714</v>
      </c>
      <c r="C18" s="518" t="s">
        <v>8715</v>
      </c>
      <c r="D18" s="518" t="s">
        <v>8732</v>
      </c>
      <c r="E18" s="519" t="s">
        <v>8717</v>
      </c>
      <c r="F18" s="519" t="s">
        <v>8718</v>
      </c>
      <c r="G18" s="518" t="s">
        <v>8733</v>
      </c>
      <c r="H18" s="526" t="s">
        <v>8734</v>
      </c>
      <c r="I18" s="272" t="s">
        <v>8735</v>
      </c>
      <c r="J18" s="520" t="s">
        <v>8736</v>
      </c>
      <c r="K18" s="521" t="s">
        <v>8737</v>
      </c>
      <c r="L18" s="522">
        <v>0.004201388888888889</v>
      </c>
      <c r="M18" s="523" t="s">
        <v>8738</v>
      </c>
      <c r="N18" s="524" t="s">
        <v>8620</v>
      </c>
      <c r="O18" s="151" t="s">
        <v>237</v>
      </c>
      <c r="P18" s="151" t="s">
        <v>78</v>
      </c>
      <c r="Q18" s="151" t="s">
        <v>79</v>
      </c>
      <c r="R18" s="151"/>
      <c r="S18" s="151" t="s">
        <v>79</v>
      </c>
      <c r="T18" s="151"/>
      <c r="U18" s="199"/>
      <c r="V18" s="520">
        <v>18277.0</v>
      </c>
    </row>
    <row r="19">
      <c r="A19" s="517">
        <f t="shared" si="1"/>
        <v>18</v>
      </c>
      <c r="B19" s="518" t="s">
        <v>8714</v>
      </c>
      <c r="C19" s="518" t="s">
        <v>8715</v>
      </c>
      <c r="D19" s="518" t="s">
        <v>8739</v>
      </c>
      <c r="E19" s="519" t="s">
        <v>8717</v>
      </c>
      <c r="F19" s="519" t="s">
        <v>8718</v>
      </c>
      <c r="G19" s="518" t="s">
        <v>8740</v>
      </c>
      <c r="H19" s="526" t="s">
        <v>8741</v>
      </c>
      <c r="I19" s="272" t="s">
        <v>8742</v>
      </c>
      <c r="J19" s="520" t="s">
        <v>8743</v>
      </c>
      <c r="K19" s="521" t="s">
        <v>8744</v>
      </c>
      <c r="L19" s="522">
        <v>0.003298611111111111</v>
      </c>
      <c r="M19" s="523" t="s">
        <v>8745</v>
      </c>
      <c r="N19" s="524" t="s">
        <v>8620</v>
      </c>
      <c r="O19" s="151" t="s">
        <v>237</v>
      </c>
      <c r="P19" s="151" t="s">
        <v>78</v>
      </c>
      <c r="Q19" s="151" t="s">
        <v>79</v>
      </c>
      <c r="R19" s="151"/>
      <c r="S19" s="151" t="s">
        <v>79</v>
      </c>
      <c r="T19" s="151"/>
      <c r="U19" s="199"/>
      <c r="V19" s="520">
        <v>18278.0</v>
      </c>
    </row>
    <row r="20">
      <c r="A20" s="527">
        <f t="shared" si="1"/>
        <v>19</v>
      </c>
      <c r="B20" s="528" t="s">
        <v>8714</v>
      </c>
      <c r="C20" s="528" t="s">
        <v>8715</v>
      </c>
      <c r="D20" s="528" t="s">
        <v>8746</v>
      </c>
      <c r="E20" s="529" t="s">
        <v>8717</v>
      </c>
      <c r="F20" s="529" t="s">
        <v>8718</v>
      </c>
      <c r="G20" s="528" t="s">
        <v>8747</v>
      </c>
      <c r="H20" s="530" t="s">
        <v>8748</v>
      </c>
      <c r="I20" s="272" t="s">
        <v>8749</v>
      </c>
      <c r="J20" s="531" t="s">
        <v>8750</v>
      </c>
      <c r="K20" s="532" t="s">
        <v>8751</v>
      </c>
      <c r="L20" s="533">
        <v>0.004363425925925926</v>
      </c>
      <c r="M20" s="534" t="s">
        <v>8752</v>
      </c>
      <c r="N20" s="535" t="s">
        <v>8620</v>
      </c>
      <c r="O20" s="151" t="s">
        <v>237</v>
      </c>
      <c r="P20" s="151" t="s">
        <v>78</v>
      </c>
      <c r="Q20" s="151" t="s">
        <v>79</v>
      </c>
      <c r="R20" s="151"/>
      <c r="S20" s="151" t="s">
        <v>79</v>
      </c>
      <c r="T20" s="151"/>
      <c r="U20" s="536"/>
      <c r="V20" s="531">
        <v>18279.0</v>
      </c>
    </row>
    <row r="21">
      <c r="A21" s="556">
        <f t="shared" si="1"/>
        <v>20</v>
      </c>
      <c r="B21" s="557" t="s">
        <v>8753</v>
      </c>
      <c r="C21" s="557" t="s">
        <v>8754</v>
      </c>
      <c r="D21" s="557" t="s">
        <v>8755</v>
      </c>
      <c r="E21" s="511" t="s">
        <v>8756</v>
      </c>
      <c r="F21" s="511" t="s">
        <v>8757</v>
      </c>
      <c r="G21" s="557" t="s">
        <v>8757</v>
      </c>
      <c r="H21" s="185" t="s">
        <v>8758</v>
      </c>
      <c r="I21" s="272" t="s">
        <v>8759</v>
      </c>
      <c r="J21" s="558" t="s">
        <v>8760</v>
      </c>
      <c r="K21" s="559" t="s">
        <v>8761</v>
      </c>
      <c r="L21" s="560">
        <v>0.005486111111111111</v>
      </c>
      <c r="M21" s="561" t="s">
        <v>8762</v>
      </c>
      <c r="N21" s="562" t="s">
        <v>8620</v>
      </c>
      <c r="O21" s="151" t="s">
        <v>237</v>
      </c>
      <c r="P21" s="151" t="s">
        <v>78</v>
      </c>
      <c r="Q21" s="151" t="s">
        <v>79</v>
      </c>
      <c r="R21" s="151"/>
      <c r="S21" s="151" t="s">
        <v>79</v>
      </c>
      <c r="T21" s="151"/>
      <c r="U21" s="207" t="s">
        <v>8763</v>
      </c>
      <c r="V21" s="558">
        <v>22741.0</v>
      </c>
    </row>
    <row r="22">
      <c r="A22" s="517">
        <f t="shared" si="1"/>
        <v>21</v>
      </c>
      <c r="B22" s="518" t="s">
        <v>8753</v>
      </c>
      <c r="C22" s="518" t="s">
        <v>8754</v>
      </c>
      <c r="D22" s="518" t="s">
        <v>8764</v>
      </c>
      <c r="E22" s="519" t="s">
        <v>8756</v>
      </c>
      <c r="F22" s="519" t="s">
        <v>8757</v>
      </c>
      <c r="G22" s="518" t="s">
        <v>8765</v>
      </c>
      <c r="H22" s="526" t="s">
        <v>8766</v>
      </c>
      <c r="I22" s="272" t="s">
        <v>8767</v>
      </c>
      <c r="J22" s="520" t="s">
        <v>8768</v>
      </c>
      <c r="K22" s="521" t="s">
        <v>8769</v>
      </c>
      <c r="L22" s="522">
        <v>0.004421296296296296</v>
      </c>
      <c r="M22" s="523" t="s">
        <v>8770</v>
      </c>
      <c r="N22" s="524" t="s">
        <v>8620</v>
      </c>
      <c r="O22" s="151" t="s">
        <v>237</v>
      </c>
      <c r="P22" s="151" t="s">
        <v>78</v>
      </c>
      <c r="Q22" s="151" t="s">
        <v>79</v>
      </c>
      <c r="R22" s="151"/>
      <c r="S22" s="151" t="s">
        <v>79</v>
      </c>
      <c r="T22" s="151"/>
      <c r="U22" s="199"/>
      <c r="V22" s="520">
        <v>22745.0</v>
      </c>
    </row>
    <row r="23">
      <c r="A23" s="517">
        <f t="shared" si="1"/>
        <v>22</v>
      </c>
      <c r="B23" s="518" t="s">
        <v>8753</v>
      </c>
      <c r="C23" s="518" t="s">
        <v>8754</v>
      </c>
      <c r="D23" s="518" t="s">
        <v>8771</v>
      </c>
      <c r="E23" s="519" t="s">
        <v>8756</v>
      </c>
      <c r="F23" s="519" t="s">
        <v>8757</v>
      </c>
      <c r="G23" s="518" t="s">
        <v>8772</v>
      </c>
      <c r="H23" s="526" t="s">
        <v>8773</v>
      </c>
      <c r="I23" s="272" t="s">
        <v>8774</v>
      </c>
      <c r="J23" s="520" t="s">
        <v>8775</v>
      </c>
      <c r="K23" s="521" t="s">
        <v>8776</v>
      </c>
      <c r="L23" s="522">
        <v>0.0029976851851851853</v>
      </c>
      <c r="M23" s="523" t="s">
        <v>8777</v>
      </c>
      <c r="N23" s="524" t="s">
        <v>8620</v>
      </c>
      <c r="O23" s="151" t="s">
        <v>237</v>
      </c>
      <c r="P23" s="154" t="s">
        <v>78</v>
      </c>
      <c r="Q23" s="151" t="s">
        <v>79</v>
      </c>
      <c r="R23" s="154"/>
      <c r="S23" s="151" t="s">
        <v>79</v>
      </c>
      <c r="T23" s="154"/>
      <c r="U23" s="197"/>
      <c r="V23" s="520">
        <v>22747.0</v>
      </c>
    </row>
    <row r="24">
      <c r="A24" s="517">
        <f t="shared" si="1"/>
        <v>23</v>
      </c>
      <c r="B24" s="518" t="s">
        <v>8753</v>
      </c>
      <c r="C24" s="518" t="s">
        <v>8754</v>
      </c>
      <c r="D24" s="518" t="s">
        <v>8778</v>
      </c>
      <c r="E24" s="519" t="s">
        <v>8756</v>
      </c>
      <c r="F24" s="519" t="s">
        <v>8757</v>
      </c>
      <c r="G24" s="518" t="s">
        <v>8779</v>
      </c>
      <c r="H24" s="526" t="s">
        <v>8780</v>
      </c>
      <c r="I24" s="272" t="s">
        <v>8781</v>
      </c>
      <c r="J24" s="520" t="s">
        <v>8782</v>
      </c>
      <c r="K24" s="521" t="s">
        <v>8783</v>
      </c>
      <c r="L24" s="522">
        <v>0.0025925925925925925</v>
      </c>
      <c r="M24" s="523" t="s">
        <v>8784</v>
      </c>
      <c r="N24" s="524" t="s">
        <v>8620</v>
      </c>
      <c r="O24" s="151" t="s">
        <v>237</v>
      </c>
      <c r="P24" s="154" t="s">
        <v>78</v>
      </c>
      <c r="Q24" s="151" t="s">
        <v>79</v>
      </c>
      <c r="R24" s="154"/>
      <c r="S24" s="151" t="s">
        <v>79</v>
      </c>
      <c r="T24" s="154"/>
      <c r="U24" s="197"/>
      <c r="V24" s="520">
        <v>22749.0</v>
      </c>
    </row>
    <row r="25">
      <c r="A25" s="540">
        <f t="shared" si="1"/>
        <v>24</v>
      </c>
      <c r="B25" s="541" t="s">
        <v>8753</v>
      </c>
      <c r="C25" s="541" t="s">
        <v>8754</v>
      </c>
      <c r="D25" s="541" t="s">
        <v>8785</v>
      </c>
      <c r="E25" s="519" t="s">
        <v>8756</v>
      </c>
      <c r="F25" s="519" t="s">
        <v>8757</v>
      </c>
      <c r="G25" s="541" t="s">
        <v>8786</v>
      </c>
      <c r="H25" s="563" t="s">
        <v>8787</v>
      </c>
      <c r="I25" s="272" t="s">
        <v>8788</v>
      </c>
      <c r="J25" s="548" t="s">
        <v>8789</v>
      </c>
      <c r="K25" s="544" t="s">
        <v>8790</v>
      </c>
      <c r="L25" s="564">
        <v>0.007060185185185185</v>
      </c>
      <c r="M25" s="546" t="s">
        <v>8791</v>
      </c>
      <c r="N25" s="547" t="s">
        <v>8620</v>
      </c>
      <c r="O25" s="151" t="s">
        <v>237</v>
      </c>
      <c r="P25" s="151" t="s">
        <v>78</v>
      </c>
      <c r="Q25" s="151" t="s">
        <v>79</v>
      </c>
      <c r="R25" s="151"/>
      <c r="S25" s="151" t="s">
        <v>79</v>
      </c>
      <c r="T25" s="151"/>
      <c r="U25" s="199"/>
      <c r="V25" s="548">
        <v>22751.0</v>
      </c>
    </row>
    <row r="26">
      <c r="A26" s="540">
        <f t="shared" si="1"/>
        <v>25</v>
      </c>
      <c r="B26" s="541" t="s">
        <v>8753</v>
      </c>
      <c r="C26" s="541" t="s">
        <v>8754</v>
      </c>
      <c r="D26" s="541" t="s">
        <v>8792</v>
      </c>
      <c r="E26" s="519" t="s">
        <v>8756</v>
      </c>
      <c r="F26" s="519" t="s">
        <v>8757</v>
      </c>
      <c r="G26" s="525" t="s">
        <v>8793</v>
      </c>
      <c r="H26" s="563" t="s">
        <v>8794</v>
      </c>
      <c r="I26" s="272" t="s">
        <v>8795</v>
      </c>
      <c r="J26" s="548" t="s">
        <v>8796</v>
      </c>
      <c r="K26" s="544" t="s">
        <v>8797</v>
      </c>
      <c r="L26" s="564">
        <v>0.005474537037037037</v>
      </c>
      <c r="M26" s="546" t="s">
        <v>8798</v>
      </c>
      <c r="N26" s="547" t="s">
        <v>8620</v>
      </c>
      <c r="O26" s="151" t="s">
        <v>237</v>
      </c>
      <c r="P26" s="151" t="s">
        <v>78</v>
      </c>
      <c r="Q26" s="151" t="s">
        <v>79</v>
      </c>
      <c r="R26" s="151"/>
      <c r="S26" s="151" t="s">
        <v>79</v>
      </c>
      <c r="T26" s="151"/>
      <c r="U26" s="199"/>
      <c r="V26" s="548">
        <v>22755.0</v>
      </c>
    </row>
    <row r="27">
      <c r="A27" s="517">
        <f t="shared" si="1"/>
        <v>26</v>
      </c>
      <c r="B27" s="518" t="s">
        <v>8753</v>
      </c>
      <c r="C27" s="518" t="s">
        <v>8754</v>
      </c>
      <c r="D27" s="518" t="s">
        <v>8799</v>
      </c>
      <c r="E27" s="519" t="s">
        <v>8756</v>
      </c>
      <c r="F27" s="519" t="s">
        <v>8757</v>
      </c>
      <c r="G27" s="518" t="s">
        <v>8800</v>
      </c>
      <c r="H27" s="565" t="s">
        <v>8801</v>
      </c>
      <c r="I27" s="272" t="s">
        <v>8802</v>
      </c>
      <c r="J27" s="520" t="s">
        <v>8803</v>
      </c>
      <c r="K27" s="521" t="s">
        <v>8804</v>
      </c>
      <c r="L27" s="522">
        <v>0.002638888888888889</v>
      </c>
      <c r="M27" s="523" t="s">
        <v>8805</v>
      </c>
      <c r="N27" s="524" t="s">
        <v>8620</v>
      </c>
      <c r="O27" s="151" t="s">
        <v>237</v>
      </c>
      <c r="P27" s="151" t="s">
        <v>78</v>
      </c>
      <c r="Q27" s="151" t="s">
        <v>79</v>
      </c>
      <c r="R27" s="151"/>
      <c r="S27" s="151" t="s">
        <v>79</v>
      </c>
      <c r="T27" s="151"/>
      <c r="U27" s="199"/>
      <c r="V27" s="520">
        <v>22757.0</v>
      </c>
    </row>
    <row r="28">
      <c r="A28" s="517">
        <f t="shared" si="1"/>
        <v>27</v>
      </c>
      <c r="B28" s="518" t="s">
        <v>8753</v>
      </c>
      <c r="C28" s="518" t="s">
        <v>8754</v>
      </c>
      <c r="D28" s="518" t="s">
        <v>8806</v>
      </c>
      <c r="E28" s="519" t="s">
        <v>8756</v>
      </c>
      <c r="F28" s="519" t="s">
        <v>8757</v>
      </c>
      <c r="G28" s="518" t="s">
        <v>8807</v>
      </c>
      <c r="H28" s="526" t="s">
        <v>8808</v>
      </c>
      <c r="I28" s="272" t="s">
        <v>8809</v>
      </c>
      <c r="J28" s="520" t="s">
        <v>8810</v>
      </c>
      <c r="K28" s="521" t="s">
        <v>8811</v>
      </c>
      <c r="L28" s="522">
        <v>0.0017939814814814815</v>
      </c>
      <c r="M28" s="523" t="s">
        <v>8812</v>
      </c>
      <c r="N28" s="524" t="s">
        <v>8620</v>
      </c>
      <c r="O28" s="151" t="s">
        <v>237</v>
      </c>
      <c r="P28" s="154" t="s">
        <v>78</v>
      </c>
      <c r="Q28" s="151" t="s">
        <v>79</v>
      </c>
      <c r="R28" s="154"/>
      <c r="S28" s="151" t="s">
        <v>79</v>
      </c>
      <c r="T28" s="154"/>
      <c r="U28" s="197"/>
      <c r="V28" s="520">
        <v>22760.0</v>
      </c>
    </row>
    <row r="29">
      <c r="A29" s="517">
        <f t="shared" si="1"/>
        <v>28</v>
      </c>
      <c r="B29" s="518" t="s">
        <v>8753</v>
      </c>
      <c r="C29" s="518" t="s">
        <v>8754</v>
      </c>
      <c r="D29" s="518" t="s">
        <v>8813</v>
      </c>
      <c r="E29" s="519" t="s">
        <v>8756</v>
      </c>
      <c r="F29" s="519" t="s">
        <v>8757</v>
      </c>
      <c r="G29" s="518" t="s">
        <v>8814</v>
      </c>
      <c r="H29" s="526" t="s">
        <v>8815</v>
      </c>
      <c r="I29" s="272" t="s">
        <v>8816</v>
      </c>
      <c r="J29" s="520" t="s">
        <v>8817</v>
      </c>
      <c r="K29" s="521" t="s">
        <v>8818</v>
      </c>
      <c r="L29" s="522">
        <v>0.005</v>
      </c>
      <c r="M29" s="523" t="s">
        <v>8819</v>
      </c>
      <c r="N29" s="524" t="s">
        <v>8620</v>
      </c>
      <c r="O29" s="151" t="s">
        <v>77</v>
      </c>
      <c r="P29" s="154" t="s">
        <v>78</v>
      </c>
      <c r="Q29" s="151" t="s">
        <v>79</v>
      </c>
      <c r="R29" s="151"/>
      <c r="S29" s="151" t="s">
        <v>79</v>
      </c>
      <c r="T29" s="151"/>
      <c r="U29" s="199"/>
      <c r="V29" s="520">
        <v>22766.0</v>
      </c>
    </row>
    <row r="30">
      <c r="A30" s="517">
        <f t="shared" si="1"/>
        <v>29</v>
      </c>
      <c r="B30" s="518" t="s">
        <v>8753</v>
      </c>
      <c r="C30" s="518" t="s">
        <v>8754</v>
      </c>
      <c r="D30" s="518" t="s">
        <v>8820</v>
      </c>
      <c r="E30" s="519" t="s">
        <v>8756</v>
      </c>
      <c r="F30" s="519" t="s">
        <v>8757</v>
      </c>
      <c r="G30" s="518" t="s">
        <v>8821</v>
      </c>
      <c r="H30" s="526" t="s">
        <v>8822</v>
      </c>
      <c r="I30" s="272" t="s">
        <v>8823</v>
      </c>
      <c r="J30" s="520" t="s">
        <v>8824</v>
      </c>
      <c r="K30" s="521" t="s">
        <v>8825</v>
      </c>
      <c r="L30" s="522">
        <v>0.0017013888888888888</v>
      </c>
      <c r="M30" s="523" t="s">
        <v>8826</v>
      </c>
      <c r="N30" s="524" t="s">
        <v>8620</v>
      </c>
      <c r="O30" s="151" t="s">
        <v>77</v>
      </c>
      <c r="P30" s="154" t="s">
        <v>78</v>
      </c>
      <c r="Q30" s="151" t="s">
        <v>79</v>
      </c>
      <c r="R30" s="151"/>
      <c r="S30" s="151" t="s">
        <v>79</v>
      </c>
      <c r="T30" s="151"/>
      <c r="U30" s="199"/>
      <c r="V30" s="520">
        <v>22768.0</v>
      </c>
    </row>
    <row r="31">
      <c r="A31" s="517">
        <f t="shared" si="1"/>
        <v>30</v>
      </c>
      <c r="B31" s="518" t="s">
        <v>8753</v>
      </c>
      <c r="C31" s="518" t="s">
        <v>8754</v>
      </c>
      <c r="D31" s="518" t="s">
        <v>8827</v>
      </c>
      <c r="E31" s="519" t="s">
        <v>8756</v>
      </c>
      <c r="F31" s="519" t="s">
        <v>8757</v>
      </c>
      <c r="G31" s="518" t="s">
        <v>8828</v>
      </c>
      <c r="H31" s="526" t="s">
        <v>8829</v>
      </c>
      <c r="I31" s="272" t="s">
        <v>8830</v>
      </c>
      <c r="J31" s="520" t="s">
        <v>8831</v>
      </c>
      <c r="K31" s="521" t="s">
        <v>8832</v>
      </c>
      <c r="L31" s="522">
        <v>0.004201388888888889</v>
      </c>
      <c r="M31" s="523" t="s">
        <v>8833</v>
      </c>
      <c r="N31" s="524" t="s">
        <v>8620</v>
      </c>
      <c r="O31" s="151" t="s">
        <v>77</v>
      </c>
      <c r="P31" s="154" t="s">
        <v>78</v>
      </c>
      <c r="Q31" s="151" t="s">
        <v>79</v>
      </c>
      <c r="R31" s="151"/>
      <c r="S31" s="151" t="s">
        <v>79</v>
      </c>
      <c r="T31" s="151"/>
      <c r="U31" s="199"/>
      <c r="V31" s="520">
        <v>22769.0</v>
      </c>
    </row>
    <row r="32">
      <c r="A32" s="517">
        <f t="shared" si="1"/>
        <v>31</v>
      </c>
      <c r="B32" s="518" t="s">
        <v>8753</v>
      </c>
      <c r="C32" s="518" t="s">
        <v>8754</v>
      </c>
      <c r="D32" s="518" t="s">
        <v>8834</v>
      </c>
      <c r="E32" s="519" t="s">
        <v>8756</v>
      </c>
      <c r="F32" s="519" t="s">
        <v>8757</v>
      </c>
      <c r="G32" s="518" t="s">
        <v>8835</v>
      </c>
      <c r="H32" s="526" t="s">
        <v>8836</v>
      </c>
      <c r="I32" s="272" t="s">
        <v>8837</v>
      </c>
      <c r="J32" s="520" t="s">
        <v>8838</v>
      </c>
      <c r="K32" s="521" t="s">
        <v>8839</v>
      </c>
      <c r="L32" s="522">
        <v>0.00883101851851852</v>
      </c>
      <c r="M32" s="523" t="s">
        <v>8840</v>
      </c>
      <c r="N32" s="524" t="s">
        <v>8620</v>
      </c>
      <c r="O32" s="151" t="s">
        <v>77</v>
      </c>
      <c r="P32" s="154" t="s">
        <v>78</v>
      </c>
      <c r="Q32" s="151" t="s">
        <v>79</v>
      </c>
      <c r="R32" s="154"/>
      <c r="S32" s="151" t="s">
        <v>79</v>
      </c>
      <c r="T32" s="154"/>
      <c r="U32" s="197"/>
      <c r="V32" s="520">
        <v>22770.0</v>
      </c>
    </row>
    <row r="33">
      <c r="A33" s="517">
        <f t="shared" si="1"/>
        <v>32</v>
      </c>
      <c r="B33" s="518" t="s">
        <v>8753</v>
      </c>
      <c r="C33" s="518" t="s">
        <v>8754</v>
      </c>
      <c r="D33" s="518" t="s">
        <v>8841</v>
      </c>
      <c r="E33" s="519" t="s">
        <v>8756</v>
      </c>
      <c r="F33" s="519" t="s">
        <v>8757</v>
      </c>
      <c r="G33" s="518" t="s">
        <v>8842</v>
      </c>
      <c r="H33" s="526" t="s">
        <v>8843</v>
      </c>
      <c r="I33" s="272" t="s">
        <v>8844</v>
      </c>
      <c r="J33" s="520" t="s">
        <v>8845</v>
      </c>
      <c r="K33" s="521" t="s">
        <v>8846</v>
      </c>
      <c r="L33" s="522">
        <v>0.002395833333333333</v>
      </c>
      <c r="M33" s="523" t="s">
        <v>8847</v>
      </c>
      <c r="N33" s="524" t="s">
        <v>8620</v>
      </c>
      <c r="O33" s="151" t="s">
        <v>77</v>
      </c>
      <c r="P33" s="154" t="s">
        <v>78</v>
      </c>
      <c r="Q33" s="151" t="s">
        <v>79</v>
      </c>
      <c r="R33" s="151"/>
      <c r="S33" s="151" t="s">
        <v>79</v>
      </c>
      <c r="T33" s="151"/>
      <c r="U33" s="199"/>
      <c r="V33" s="520">
        <v>22771.0</v>
      </c>
    </row>
    <row r="34">
      <c r="A34" s="549">
        <f t="shared" si="1"/>
        <v>33</v>
      </c>
      <c r="B34" s="550" t="s">
        <v>8753</v>
      </c>
      <c r="C34" s="550" t="s">
        <v>8754</v>
      </c>
      <c r="D34" s="550" t="s">
        <v>8848</v>
      </c>
      <c r="E34" s="529" t="s">
        <v>8756</v>
      </c>
      <c r="F34" s="529" t="s">
        <v>8757</v>
      </c>
      <c r="G34" s="550" t="s">
        <v>8849</v>
      </c>
      <c r="H34" s="566" t="s">
        <v>8850</v>
      </c>
      <c r="I34" s="272" t="s">
        <v>8851</v>
      </c>
      <c r="J34" s="551" t="s">
        <v>8852</v>
      </c>
      <c r="K34" s="552" t="s">
        <v>8853</v>
      </c>
      <c r="L34" s="553">
        <v>0.001585648148148148</v>
      </c>
      <c r="M34" s="554" t="s">
        <v>8854</v>
      </c>
      <c r="N34" s="555" t="s">
        <v>8620</v>
      </c>
      <c r="O34" s="151" t="s">
        <v>77</v>
      </c>
      <c r="P34" s="154" t="s">
        <v>78</v>
      </c>
      <c r="Q34" s="151" t="s">
        <v>79</v>
      </c>
      <c r="R34" s="151"/>
      <c r="S34" s="151" t="s">
        <v>79</v>
      </c>
      <c r="T34" s="151"/>
      <c r="U34" s="536"/>
      <c r="V34" s="551">
        <v>22773.0</v>
      </c>
    </row>
    <row r="35">
      <c r="A35" s="556">
        <f t="shared" si="1"/>
        <v>34</v>
      </c>
      <c r="B35" s="557" t="s">
        <v>8753</v>
      </c>
      <c r="C35" s="557" t="s">
        <v>8855</v>
      </c>
      <c r="D35" s="557" t="s">
        <v>8856</v>
      </c>
      <c r="E35" s="511" t="s">
        <v>8756</v>
      </c>
      <c r="F35" s="511" t="s">
        <v>8857</v>
      </c>
      <c r="G35" s="557" t="s">
        <v>8858</v>
      </c>
      <c r="H35" s="565" t="s">
        <v>8859</v>
      </c>
      <c r="I35" s="272" t="s">
        <v>8860</v>
      </c>
      <c r="J35" s="558" t="s">
        <v>8861</v>
      </c>
      <c r="K35" s="559" t="s">
        <v>8862</v>
      </c>
      <c r="L35" s="560">
        <v>0.00866898148148148</v>
      </c>
      <c r="M35" s="561" t="s">
        <v>8863</v>
      </c>
      <c r="N35" s="562" t="s">
        <v>8620</v>
      </c>
      <c r="O35" s="151" t="s">
        <v>77</v>
      </c>
      <c r="P35" s="154" t="s">
        <v>78</v>
      </c>
      <c r="Q35" s="151" t="s">
        <v>79</v>
      </c>
      <c r="R35" s="154"/>
      <c r="S35" s="151" t="s">
        <v>79</v>
      </c>
      <c r="T35" s="154"/>
      <c r="U35" s="194"/>
      <c r="V35" s="558">
        <v>22775.0</v>
      </c>
    </row>
    <row r="36">
      <c r="A36" s="540">
        <f t="shared" si="1"/>
        <v>35</v>
      </c>
      <c r="B36" s="541" t="s">
        <v>8753</v>
      </c>
      <c r="C36" s="541" t="s">
        <v>8855</v>
      </c>
      <c r="D36" s="541" t="s">
        <v>8864</v>
      </c>
      <c r="E36" s="519" t="s">
        <v>8756</v>
      </c>
      <c r="F36" s="519" t="s">
        <v>8857</v>
      </c>
      <c r="G36" s="541" t="s">
        <v>8865</v>
      </c>
      <c r="H36" s="567" t="s">
        <v>8866</v>
      </c>
      <c r="I36" s="272" t="s">
        <v>8867</v>
      </c>
      <c r="J36" s="548" t="s">
        <v>8868</v>
      </c>
      <c r="K36" s="544" t="s">
        <v>8869</v>
      </c>
      <c r="L36" s="568">
        <v>0.007858796296296296</v>
      </c>
      <c r="M36" s="546" t="s">
        <v>8870</v>
      </c>
      <c r="N36" s="547" t="s">
        <v>8620</v>
      </c>
      <c r="O36" s="151" t="s">
        <v>77</v>
      </c>
      <c r="P36" s="154" t="s">
        <v>78</v>
      </c>
      <c r="Q36" s="151" t="s">
        <v>79</v>
      </c>
      <c r="R36" s="154"/>
      <c r="S36" s="151" t="s">
        <v>79</v>
      </c>
      <c r="T36" s="154"/>
      <c r="U36" s="197"/>
      <c r="V36" s="548">
        <v>22777.0</v>
      </c>
    </row>
    <row r="37">
      <c r="A37" s="540">
        <f t="shared" si="1"/>
        <v>36</v>
      </c>
      <c r="B37" s="541" t="s">
        <v>8753</v>
      </c>
      <c r="C37" s="541" t="s">
        <v>8855</v>
      </c>
      <c r="D37" s="541" t="s">
        <v>8871</v>
      </c>
      <c r="E37" s="519" t="s">
        <v>8756</v>
      </c>
      <c r="F37" s="519" t="s">
        <v>8857</v>
      </c>
      <c r="G37" s="541" t="s">
        <v>8872</v>
      </c>
      <c r="H37" s="525" t="s">
        <v>8873</v>
      </c>
      <c r="I37" s="272" t="s">
        <v>8874</v>
      </c>
      <c r="J37" s="548" t="s">
        <v>8875</v>
      </c>
      <c r="K37" s="544" t="s">
        <v>8876</v>
      </c>
      <c r="L37" s="568">
        <v>9.837962962962962E-4</v>
      </c>
      <c r="M37" s="546" t="s">
        <v>8877</v>
      </c>
      <c r="N37" s="547" t="s">
        <v>8620</v>
      </c>
      <c r="O37" s="151" t="s">
        <v>77</v>
      </c>
      <c r="P37" s="154" t="s">
        <v>78</v>
      </c>
      <c r="Q37" s="151" t="s">
        <v>79</v>
      </c>
      <c r="R37" s="151"/>
      <c r="S37" s="151" t="s">
        <v>79</v>
      </c>
      <c r="T37" s="151"/>
      <c r="U37" s="199"/>
      <c r="V37" s="548">
        <v>22779.0</v>
      </c>
    </row>
    <row r="38">
      <c r="A38" s="540">
        <f t="shared" si="1"/>
        <v>37</v>
      </c>
      <c r="B38" s="541" t="s">
        <v>8753</v>
      </c>
      <c r="C38" s="541" t="s">
        <v>8855</v>
      </c>
      <c r="D38" s="541" t="s">
        <v>8878</v>
      </c>
      <c r="E38" s="519" t="s">
        <v>8756</v>
      </c>
      <c r="F38" s="519" t="s">
        <v>8857</v>
      </c>
      <c r="G38" s="541" t="s">
        <v>8879</v>
      </c>
      <c r="H38" s="185" t="s">
        <v>8880</v>
      </c>
      <c r="I38" s="272" t="s">
        <v>8881</v>
      </c>
      <c r="J38" s="548" t="s">
        <v>8882</v>
      </c>
      <c r="K38" s="544" t="s">
        <v>8883</v>
      </c>
      <c r="L38" s="568">
        <v>0.004363425925925926</v>
      </c>
      <c r="M38" s="546" t="s">
        <v>8884</v>
      </c>
      <c r="N38" s="547" t="s">
        <v>8620</v>
      </c>
      <c r="O38" s="151" t="s">
        <v>77</v>
      </c>
      <c r="P38" s="154" t="s">
        <v>78</v>
      </c>
      <c r="Q38" s="151" t="s">
        <v>79</v>
      </c>
      <c r="R38" s="154"/>
      <c r="S38" s="151" t="s">
        <v>79</v>
      </c>
      <c r="T38" s="154"/>
      <c r="U38" s="197"/>
      <c r="V38" s="548">
        <v>22785.0</v>
      </c>
    </row>
    <row r="39">
      <c r="A39" s="540">
        <f t="shared" si="1"/>
        <v>38</v>
      </c>
      <c r="B39" s="541" t="s">
        <v>8753</v>
      </c>
      <c r="C39" s="541" t="s">
        <v>8855</v>
      </c>
      <c r="D39" s="541" t="s">
        <v>8885</v>
      </c>
      <c r="E39" s="519" t="s">
        <v>8756</v>
      </c>
      <c r="F39" s="519" t="s">
        <v>8857</v>
      </c>
      <c r="G39" s="541" t="s">
        <v>8886</v>
      </c>
      <c r="H39" s="185" t="s">
        <v>8887</v>
      </c>
      <c r="I39" s="272" t="s">
        <v>8888</v>
      </c>
      <c r="J39" s="548" t="s">
        <v>8889</v>
      </c>
      <c r="K39" s="544" t="s">
        <v>8890</v>
      </c>
      <c r="L39" s="568">
        <v>0.0032175925925925926</v>
      </c>
      <c r="M39" s="546" t="s">
        <v>8891</v>
      </c>
      <c r="N39" s="547" t="s">
        <v>8620</v>
      </c>
      <c r="O39" s="151" t="s">
        <v>77</v>
      </c>
      <c r="P39" s="154" t="s">
        <v>78</v>
      </c>
      <c r="Q39" s="151" t="s">
        <v>79</v>
      </c>
      <c r="R39" s="151"/>
      <c r="S39" s="151" t="s">
        <v>79</v>
      </c>
      <c r="T39" s="151"/>
      <c r="U39" s="199"/>
      <c r="V39" s="548">
        <v>22787.0</v>
      </c>
    </row>
    <row r="40">
      <c r="A40" s="517">
        <f t="shared" si="1"/>
        <v>39</v>
      </c>
      <c r="B40" s="518" t="s">
        <v>8753</v>
      </c>
      <c r="C40" s="518" t="s">
        <v>8855</v>
      </c>
      <c r="D40" s="518" t="s">
        <v>8892</v>
      </c>
      <c r="E40" s="519" t="s">
        <v>8756</v>
      </c>
      <c r="F40" s="519" t="s">
        <v>8857</v>
      </c>
      <c r="G40" s="518" t="s">
        <v>8893</v>
      </c>
      <c r="H40" s="526" t="s">
        <v>8894</v>
      </c>
      <c r="I40" s="272" t="s">
        <v>8895</v>
      </c>
      <c r="J40" s="520" t="s">
        <v>8896</v>
      </c>
      <c r="K40" s="521" t="s">
        <v>8897</v>
      </c>
      <c r="L40" s="522">
        <v>0.006342592592592592</v>
      </c>
      <c r="M40" s="523" t="s">
        <v>8898</v>
      </c>
      <c r="N40" s="524" t="s">
        <v>8620</v>
      </c>
      <c r="O40" s="151" t="s">
        <v>77</v>
      </c>
      <c r="P40" s="154" t="s">
        <v>78</v>
      </c>
      <c r="Q40" s="151" t="s">
        <v>79</v>
      </c>
      <c r="R40" s="154"/>
      <c r="S40" s="151" t="s">
        <v>79</v>
      </c>
      <c r="T40" s="154"/>
      <c r="U40" s="197"/>
      <c r="V40" s="520">
        <v>22788.0</v>
      </c>
    </row>
    <row r="41">
      <c r="A41" s="540">
        <f t="shared" si="1"/>
        <v>40</v>
      </c>
      <c r="B41" s="541" t="s">
        <v>8753</v>
      </c>
      <c r="C41" s="541" t="s">
        <v>8855</v>
      </c>
      <c r="D41" s="541" t="s">
        <v>8899</v>
      </c>
      <c r="E41" s="519" t="s">
        <v>8756</v>
      </c>
      <c r="F41" s="519" t="s">
        <v>8857</v>
      </c>
      <c r="G41" s="541" t="s">
        <v>8900</v>
      </c>
      <c r="H41" s="185" t="s">
        <v>8901</v>
      </c>
      <c r="I41" s="272" t="s">
        <v>8902</v>
      </c>
      <c r="J41" s="548" t="s">
        <v>8903</v>
      </c>
      <c r="K41" s="544" t="s">
        <v>8904</v>
      </c>
      <c r="L41" s="568">
        <v>0.0015972222222222223</v>
      </c>
      <c r="M41" s="546" t="s">
        <v>8905</v>
      </c>
      <c r="N41" s="547" t="s">
        <v>8620</v>
      </c>
      <c r="O41" s="151" t="s">
        <v>77</v>
      </c>
      <c r="P41" s="154" t="s">
        <v>78</v>
      </c>
      <c r="Q41" s="151" t="s">
        <v>79</v>
      </c>
      <c r="R41" s="151"/>
      <c r="S41" s="151" t="s">
        <v>79</v>
      </c>
      <c r="T41" s="151"/>
      <c r="U41" s="199"/>
      <c r="V41" s="548">
        <v>22789.0</v>
      </c>
    </row>
    <row r="42">
      <c r="A42" s="517">
        <f t="shared" si="1"/>
        <v>41</v>
      </c>
      <c r="B42" s="518" t="s">
        <v>8753</v>
      </c>
      <c r="C42" s="518" t="s">
        <v>8855</v>
      </c>
      <c r="D42" s="518" t="s">
        <v>8906</v>
      </c>
      <c r="E42" s="519" t="s">
        <v>8756</v>
      </c>
      <c r="F42" s="519" t="s">
        <v>8857</v>
      </c>
      <c r="G42" s="518" t="s">
        <v>8907</v>
      </c>
      <c r="H42" s="526" t="s">
        <v>8908</v>
      </c>
      <c r="I42" s="272" t="s">
        <v>8909</v>
      </c>
      <c r="J42" s="520" t="s">
        <v>8910</v>
      </c>
      <c r="K42" s="521" t="s">
        <v>8911</v>
      </c>
      <c r="L42" s="522">
        <v>0.007326388888888889</v>
      </c>
      <c r="M42" s="523" t="s">
        <v>8912</v>
      </c>
      <c r="N42" s="524" t="s">
        <v>8620</v>
      </c>
      <c r="O42" s="151" t="s">
        <v>77</v>
      </c>
      <c r="P42" s="154" t="s">
        <v>78</v>
      </c>
      <c r="Q42" s="151" t="s">
        <v>79</v>
      </c>
      <c r="R42" s="151"/>
      <c r="S42" s="151" t="s">
        <v>79</v>
      </c>
      <c r="T42" s="151"/>
      <c r="U42" s="199"/>
      <c r="V42" s="520">
        <v>5109.0</v>
      </c>
    </row>
    <row r="43">
      <c r="A43" s="517">
        <f t="shared" si="1"/>
        <v>42</v>
      </c>
      <c r="B43" s="518" t="s">
        <v>8753</v>
      </c>
      <c r="C43" s="518" t="s">
        <v>8855</v>
      </c>
      <c r="D43" s="518" t="s">
        <v>8913</v>
      </c>
      <c r="E43" s="519" t="s">
        <v>8756</v>
      </c>
      <c r="F43" s="519" t="s">
        <v>8857</v>
      </c>
      <c r="G43" s="518" t="s">
        <v>8914</v>
      </c>
      <c r="H43" s="487" t="s">
        <v>8915</v>
      </c>
      <c r="I43" s="272" t="s">
        <v>8916</v>
      </c>
      <c r="J43" s="520" t="s">
        <v>8917</v>
      </c>
      <c r="K43" s="521" t="s">
        <v>8918</v>
      </c>
      <c r="L43" s="522">
        <v>0.0025462962962962965</v>
      </c>
      <c r="M43" s="523" t="s">
        <v>8919</v>
      </c>
      <c r="N43" s="524" t="s">
        <v>8620</v>
      </c>
      <c r="O43" s="151" t="s">
        <v>77</v>
      </c>
      <c r="P43" s="154" t="s">
        <v>78</v>
      </c>
      <c r="Q43" s="151" t="s">
        <v>79</v>
      </c>
      <c r="R43" s="151"/>
      <c r="S43" s="151" t="s">
        <v>79</v>
      </c>
      <c r="T43" s="151"/>
      <c r="U43" s="199"/>
      <c r="V43" s="520">
        <v>5112.0</v>
      </c>
    </row>
    <row r="44">
      <c r="A44" s="517">
        <f t="shared" si="1"/>
        <v>43</v>
      </c>
      <c r="B44" s="518" t="s">
        <v>8753</v>
      </c>
      <c r="C44" s="518" t="s">
        <v>8855</v>
      </c>
      <c r="D44" s="518" t="s">
        <v>8920</v>
      </c>
      <c r="E44" s="519" t="s">
        <v>8756</v>
      </c>
      <c r="F44" s="519" t="s">
        <v>8857</v>
      </c>
      <c r="G44" s="518" t="s">
        <v>8921</v>
      </c>
      <c r="H44" s="526" t="s">
        <v>8922</v>
      </c>
      <c r="I44" s="272" t="s">
        <v>8923</v>
      </c>
      <c r="J44" s="520" t="s">
        <v>8924</v>
      </c>
      <c r="K44" s="521" t="s">
        <v>8925</v>
      </c>
      <c r="L44" s="522">
        <v>0.0022569444444444442</v>
      </c>
      <c r="M44" s="523" t="s">
        <v>8926</v>
      </c>
      <c r="N44" s="524" t="s">
        <v>8620</v>
      </c>
      <c r="O44" s="151" t="s">
        <v>77</v>
      </c>
      <c r="P44" s="154" t="s">
        <v>78</v>
      </c>
      <c r="Q44" s="151" t="s">
        <v>79</v>
      </c>
      <c r="R44" s="151"/>
      <c r="S44" s="151" t="s">
        <v>79</v>
      </c>
      <c r="T44" s="151"/>
      <c r="U44" s="199"/>
      <c r="V44" s="520">
        <v>5113.0</v>
      </c>
    </row>
    <row r="45" ht="20.25" customHeight="1">
      <c r="A45" s="517">
        <f t="shared" si="1"/>
        <v>44</v>
      </c>
      <c r="B45" s="518" t="s">
        <v>8753</v>
      </c>
      <c r="C45" s="518" t="s">
        <v>8855</v>
      </c>
      <c r="D45" s="518" t="s">
        <v>8927</v>
      </c>
      <c r="E45" s="519" t="s">
        <v>8756</v>
      </c>
      <c r="F45" s="519" t="s">
        <v>8857</v>
      </c>
      <c r="G45" s="518" t="s">
        <v>8928</v>
      </c>
      <c r="H45" s="526" t="s">
        <v>8929</v>
      </c>
      <c r="I45" s="272" t="s">
        <v>8930</v>
      </c>
      <c r="J45" s="520" t="s">
        <v>8931</v>
      </c>
      <c r="K45" s="521" t="s">
        <v>8932</v>
      </c>
      <c r="L45" s="522">
        <v>0.004502314814814815</v>
      </c>
      <c r="M45" s="523" t="s">
        <v>8933</v>
      </c>
      <c r="N45" s="524" t="s">
        <v>8620</v>
      </c>
      <c r="O45" s="151" t="s">
        <v>77</v>
      </c>
      <c r="P45" s="154" t="s">
        <v>78</v>
      </c>
      <c r="Q45" s="151" t="s">
        <v>79</v>
      </c>
      <c r="R45" s="151"/>
      <c r="S45" s="151" t="s">
        <v>79</v>
      </c>
      <c r="T45" s="151"/>
      <c r="U45" s="199"/>
      <c r="V45" s="520">
        <v>5122.0</v>
      </c>
    </row>
    <row r="46" ht="19.5" customHeight="1">
      <c r="A46" s="527">
        <f t="shared" si="1"/>
        <v>45</v>
      </c>
      <c r="B46" s="528" t="s">
        <v>8753</v>
      </c>
      <c r="C46" s="528" t="s">
        <v>8855</v>
      </c>
      <c r="D46" s="528" t="s">
        <v>8934</v>
      </c>
      <c r="E46" s="529" t="s">
        <v>8756</v>
      </c>
      <c r="F46" s="529" t="s">
        <v>8857</v>
      </c>
      <c r="G46" s="528" t="s">
        <v>8935</v>
      </c>
      <c r="H46" s="530" t="s">
        <v>8936</v>
      </c>
      <c r="I46" s="272" t="s">
        <v>8937</v>
      </c>
      <c r="J46" s="531" t="s">
        <v>8938</v>
      </c>
      <c r="K46" s="532" t="s">
        <v>8939</v>
      </c>
      <c r="L46" s="533">
        <v>0.002905092592592593</v>
      </c>
      <c r="M46" s="534" t="s">
        <v>8940</v>
      </c>
      <c r="N46" s="535" t="s">
        <v>8620</v>
      </c>
      <c r="O46" s="151" t="s">
        <v>77</v>
      </c>
      <c r="P46" s="154" t="s">
        <v>78</v>
      </c>
      <c r="Q46" s="151" t="s">
        <v>79</v>
      </c>
      <c r="R46" s="151"/>
      <c r="S46" s="151" t="s">
        <v>79</v>
      </c>
      <c r="T46" s="151"/>
      <c r="U46" s="536"/>
      <c r="V46" s="531">
        <v>5123.0</v>
      </c>
    </row>
    <row r="47" ht="20.25" customHeight="1">
      <c r="A47" s="556">
        <f t="shared" si="1"/>
        <v>46</v>
      </c>
      <c r="B47" s="557" t="s">
        <v>8753</v>
      </c>
      <c r="C47" s="557" t="s">
        <v>8941</v>
      </c>
      <c r="D47" s="557" t="s">
        <v>8942</v>
      </c>
      <c r="E47" s="511" t="s">
        <v>8756</v>
      </c>
      <c r="F47" s="511" t="s">
        <v>8943</v>
      </c>
      <c r="G47" s="557" t="s">
        <v>8944</v>
      </c>
      <c r="H47" s="185" t="s">
        <v>8945</v>
      </c>
      <c r="I47" s="272" t="s">
        <v>8946</v>
      </c>
      <c r="J47" s="558" t="s">
        <v>8947</v>
      </c>
      <c r="K47" s="559" t="s">
        <v>8948</v>
      </c>
      <c r="L47" s="560">
        <v>0.01238425925925926</v>
      </c>
      <c r="M47" s="561" t="s">
        <v>8949</v>
      </c>
      <c r="N47" s="562" t="s">
        <v>8620</v>
      </c>
      <c r="O47" s="151" t="s">
        <v>77</v>
      </c>
      <c r="P47" s="154" t="s">
        <v>78</v>
      </c>
      <c r="Q47" s="151" t="s">
        <v>79</v>
      </c>
      <c r="R47" s="154"/>
      <c r="S47" s="151" t="s">
        <v>79</v>
      </c>
      <c r="T47" s="154"/>
      <c r="U47" s="194"/>
      <c r="V47" s="558">
        <v>18336.0</v>
      </c>
    </row>
    <row r="48" ht="18.75" customHeight="1">
      <c r="A48" s="540">
        <f t="shared" si="1"/>
        <v>47</v>
      </c>
      <c r="B48" s="541" t="s">
        <v>8753</v>
      </c>
      <c r="C48" s="541" t="s">
        <v>8941</v>
      </c>
      <c r="D48" s="541" t="s">
        <v>8950</v>
      </c>
      <c r="E48" s="519" t="s">
        <v>8756</v>
      </c>
      <c r="F48" s="519" t="s">
        <v>8943</v>
      </c>
      <c r="G48" s="541" t="s">
        <v>8951</v>
      </c>
      <c r="H48" s="563" t="s">
        <v>8952</v>
      </c>
      <c r="I48" s="272" t="s">
        <v>8953</v>
      </c>
      <c r="J48" s="548" t="s">
        <v>8954</v>
      </c>
      <c r="K48" s="544" t="s">
        <v>8955</v>
      </c>
      <c r="L48" s="564">
        <v>0.00886574074074074</v>
      </c>
      <c r="M48" s="546" t="s">
        <v>8956</v>
      </c>
      <c r="N48" s="547" t="s">
        <v>8620</v>
      </c>
      <c r="O48" s="151" t="s">
        <v>77</v>
      </c>
      <c r="P48" s="154" t="s">
        <v>78</v>
      </c>
      <c r="Q48" s="151" t="s">
        <v>79</v>
      </c>
      <c r="R48" s="154"/>
      <c r="S48" s="151" t="s">
        <v>79</v>
      </c>
      <c r="T48" s="154"/>
      <c r="U48" s="197"/>
      <c r="V48" s="548">
        <v>18338.0</v>
      </c>
    </row>
    <row r="49">
      <c r="A49" s="540">
        <f t="shared" si="1"/>
        <v>48</v>
      </c>
      <c r="B49" s="541" t="s">
        <v>8753</v>
      </c>
      <c r="C49" s="541" t="s">
        <v>8941</v>
      </c>
      <c r="D49" s="541" t="s">
        <v>8957</v>
      </c>
      <c r="E49" s="519" t="s">
        <v>8756</v>
      </c>
      <c r="F49" s="519" t="s">
        <v>8943</v>
      </c>
      <c r="G49" s="541" t="s">
        <v>8958</v>
      </c>
      <c r="H49" s="569" t="s">
        <v>8959</v>
      </c>
      <c r="I49" s="272" t="s">
        <v>8960</v>
      </c>
      <c r="J49" s="548" t="s">
        <v>8961</v>
      </c>
      <c r="K49" s="544" t="s">
        <v>8962</v>
      </c>
      <c r="L49" s="564">
        <v>0.0019560185185185184</v>
      </c>
      <c r="M49" s="546" t="s">
        <v>8963</v>
      </c>
      <c r="N49" s="547" t="s">
        <v>8620</v>
      </c>
      <c r="O49" s="151" t="s">
        <v>77</v>
      </c>
      <c r="P49" s="154" t="s">
        <v>78</v>
      </c>
      <c r="Q49" s="151" t="s">
        <v>79</v>
      </c>
      <c r="R49" s="151"/>
      <c r="S49" s="151" t="s">
        <v>79</v>
      </c>
      <c r="T49" s="151"/>
      <c r="U49" s="199"/>
      <c r="V49" s="548">
        <v>14766.0</v>
      </c>
    </row>
    <row r="50">
      <c r="A50" s="540">
        <f t="shared" si="1"/>
        <v>49</v>
      </c>
      <c r="B50" s="541" t="s">
        <v>8753</v>
      </c>
      <c r="C50" s="541" t="s">
        <v>8941</v>
      </c>
      <c r="D50" s="541" t="s">
        <v>8964</v>
      </c>
      <c r="E50" s="519" t="s">
        <v>8756</v>
      </c>
      <c r="F50" s="519" t="s">
        <v>8943</v>
      </c>
      <c r="G50" s="541" t="s">
        <v>8965</v>
      </c>
      <c r="H50" s="185" t="s">
        <v>8966</v>
      </c>
      <c r="I50" s="272" t="s">
        <v>8967</v>
      </c>
      <c r="J50" s="548" t="s">
        <v>8968</v>
      </c>
      <c r="K50" s="544" t="s">
        <v>8969</v>
      </c>
      <c r="L50" s="568">
        <v>0.002337962962962963</v>
      </c>
      <c r="M50" s="546" t="s">
        <v>8970</v>
      </c>
      <c r="N50" s="547" t="s">
        <v>8620</v>
      </c>
      <c r="O50" s="151" t="s">
        <v>77</v>
      </c>
      <c r="P50" s="154" t="s">
        <v>78</v>
      </c>
      <c r="Q50" s="151" t="s">
        <v>79</v>
      </c>
      <c r="R50" s="151"/>
      <c r="S50" s="151" t="s">
        <v>79</v>
      </c>
      <c r="T50" s="151"/>
      <c r="U50" s="199"/>
      <c r="V50" s="548">
        <v>14775.0</v>
      </c>
    </row>
    <row r="51">
      <c r="A51" s="517">
        <f t="shared" si="1"/>
        <v>50</v>
      </c>
      <c r="B51" s="518" t="s">
        <v>8753</v>
      </c>
      <c r="C51" s="518" t="s">
        <v>8941</v>
      </c>
      <c r="D51" s="518" t="s">
        <v>8971</v>
      </c>
      <c r="E51" s="519" t="s">
        <v>8756</v>
      </c>
      <c r="F51" s="519" t="s">
        <v>8943</v>
      </c>
      <c r="G51" s="518" t="s">
        <v>8972</v>
      </c>
      <c r="H51" s="526" t="s">
        <v>8973</v>
      </c>
      <c r="I51" s="272" t="s">
        <v>8974</v>
      </c>
      <c r="J51" s="520" t="s">
        <v>8975</v>
      </c>
      <c r="K51" s="521" t="s">
        <v>8976</v>
      </c>
      <c r="L51" s="522">
        <v>0.0014699074074074074</v>
      </c>
      <c r="M51" s="523" t="s">
        <v>8977</v>
      </c>
      <c r="N51" s="524" t="s">
        <v>8620</v>
      </c>
      <c r="O51" s="151" t="s">
        <v>77</v>
      </c>
      <c r="P51" s="154" t="s">
        <v>78</v>
      </c>
      <c r="Q51" s="151" t="s">
        <v>79</v>
      </c>
      <c r="R51" s="151"/>
      <c r="S51" s="151" t="s">
        <v>79</v>
      </c>
      <c r="T51" s="151"/>
      <c r="U51" s="199"/>
      <c r="V51" s="520">
        <v>14776.0</v>
      </c>
    </row>
    <row r="52">
      <c r="A52" s="517">
        <f t="shared" si="1"/>
        <v>51</v>
      </c>
      <c r="B52" s="518" t="s">
        <v>8753</v>
      </c>
      <c r="C52" s="518" t="s">
        <v>8941</v>
      </c>
      <c r="D52" s="518" t="s">
        <v>8978</v>
      </c>
      <c r="E52" s="519" t="s">
        <v>8756</v>
      </c>
      <c r="F52" s="519" t="s">
        <v>8943</v>
      </c>
      <c r="G52" s="518" t="s">
        <v>8979</v>
      </c>
      <c r="H52" s="526" t="s">
        <v>8980</v>
      </c>
      <c r="I52" s="272" t="s">
        <v>8981</v>
      </c>
      <c r="J52" s="520" t="s">
        <v>8982</v>
      </c>
      <c r="K52" s="521" t="s">
        <v>8983</v>
      </c>
      <c r="L52" s="522">
        <v>0.009780092592592592</v>
      </c>
      <c r="M52" s="523" t="s">
        <v>8984</v>
      </c>
      <c r="N52" s="524" t="s">
        <v>8620</v>
      </c>
      <c r="O52" s="151" t="s">
        <v>77</v>
      </c>
      <c r="P52" s="154" t="s">
        <v>78</v>
      </c>
      <c r="Q52" s="151" t="s">
        <v>79</v>
      </c>
      <c r="R52" s="154"/>
      <c r="S52" s="151" t="s">
        <v>79</v>
      </c>
      <c r="T52" s="154"/>
      <c r="U52" s="197"/>
      <c r="V52" s="520">
        <v>18339.0</v>
      </c>
    </row>
    <row r="53">
      <c r="A53" s="517">
        <f t="shared" si="1"/>
        <v>52</v>
      </c>
      <c r="B53" s="518" t="s">
        <v>8753</v>
      </c>
      <c r="C53" s="518" t="s">
        <v>8941</v>
      </c>
      <c r="D53" s="518" t="s">
        <v>8985</v>
      </c>
      <c r="E53" s="519" t="s">
        <v>8756</v>
      </c>
      <c r="F53" s="519" t="s">
        <v>8943</v>
      </c>
      <c r="G53" s="518" t="s">
        <v>8986</v>
      </c>
      <c r="H53" s="526" t="s">
        <v>8987</v>
      </c>
      <c r="I53" s="272" t="s">
        <v>8988</v>
      </c>
      <c r="J53" s="520" t="s">
        <v>8989</v>
      </c>
      <c r="K53" s="521" t="s">
        <v>8990</v>
      </c>
      <c r="L53" s="522">
        <v>0.001712962962962963</v>
      </c>
      <c r="M53" s="523" t="s">
        <v>8991</v>
      </c>
      <c r="N53" s="524" t="s">
        <v>8620</v>
      </c>
      <c r="O53" s="151" t="s">
        <v>77</v>
      </c>
      <c r="P53" s="154" t="s">
        <v>78</v>
      </c>
      <c r="Q53" s="151" t="s">
        <v>79</v>
      </c>
      <c r="R53" s="154"/>
      <c r="S53" s="151" t="s">
        <v>79</v>
      </c>
      <c r="T53" s="154"/>
      <c r="U53" s="197"/>
      <c r="V53" s="520">
        <v>18073.0</v>
      </c>
    </row>
    <row r="54">
      <c r="A54" s="517">
        <f t="shared" si="1"/>
        <v>53</v>
      </c>
      <c r="B54" s="518" t="s">
        <v>8753</v>
      </c>
      <c r="C54" s="518" t="s">
        <v>8941</v>
      </c>
      <c r="D54" s="518" t="s">
        <v>8992</v>
      </c>
      <c r="E54" s="519" t="s">
        <v>8756</v>
      </c>
      <c r="F54" s="519" t="s">
        <v>8943</v>
      </c>
      <c r="G54" s="518" t="s">
        <v>8993</v>
      </c>
      <c r="H54" s="526" t="s">
        <v>8994</v>
      </c>
      <c r="I54" s="272" t="s">
        <v>8995</v>
      </c>
      <c r="J54" s="520" t="s">
        <v>8996</v>
      </c>
      <c r="K54" s="521" t="s">
        <v>8997</v>
      </c>
      <c r="L54" s="522">
        <v>0.0052199074074074075</v>
      </c>
      <c r="M54" s="523" t="s">
        <v>8998</v>
      </c>
      <c r="N54" s="524" t="s">
        <v>8620</v>
      </c>
      <c r="O54" s="151" t="s">
        <v>77</v>
      </c>
      <c r="P54" s="154" t="s">
        <v>78</v>
      </c>
      <c r="Q54" s="151" t="s">
        <v>79</v>
      </c>
      <c r="R54" s="151"/>
      <c r="S54" s="151" t="s">
        <v>79</v>
      </c>
      <c r="T54" s="151"/>
      <c r="U54" s="199"/>
      <c r="V54" s="520">
        <v>18070.0</v>
      </c>
    </row>
    <row r="55">
      <c r="A55" s="517">
        <f t="shared" si="1"/>
        <v>54</v>
      </c>
      <c r="B55" s="518" t="s">
        <v>8753</v>
      </c>
      <c r="C55" s="518" t="s">
        <v>8941</v>
      </c>
      <c r="D55" s="518" t="s">
        <v>8999</v>
      </c>
      <c r="E55" s="519" t="s">
        <v>8756</v>
      </c>
      <c r="F55" s="519" t="s">
        <v>8943</v>
      </c>
      <c r="G55" s="518" t="s">
        <v>9000</v>
      </c>
      <c r="H55" s="526" t="s">
        <v>9001</v>
      </c>
      <c r="I55" s="272" t="s">
        <v>9002</v>
      </c>
      <c r="J55" s="520" t="s">
        <v>9003</v>
      </c>
      <c r="K55" s="521" t="s">
        <v>9004</v>
      </c>
      <c r="L55" s="522">
        <v>0.0028819444444444444</v>
      </c>
      <c r="M55" s="523" t="s">
        <v>9005</v>
      </c>
      <c r="N55" s="524" t="s">
        <v>8620</v>
      </c>
      <c r="O55" s="151" t="s">
        <v>77</v>
      </c>
      <c r="P55" s="154" t="s">
        <v>78</v>
      </c>
      <c r="Q55" s="151" t="s">
        <v>79</v>
      </c>
      <c r="R55" s="151"/>
      <c r="S55" s="151" t="s">
        <v>79</v>
      </c>
      <c r="T55" s="151"/>
      <c r="U55" s="199"/>
      <c r="V55" s="520">
        <v>18071.0</v>
      </c>
    </row>
    <row r="56">
      <c r="A56" s="517">
        <f t="shared" si="1"/>
        <v>55</v>
      </c>
      <c r="B56" s="518" t="s">
        <v>8753</v>
      </c>
      <c r="C56" s="518" t="s">
        <v>8941</v>
      </c>
      <c r="D56" s="518" t="s">
        <v>9006</v>
      </c>
      <c r="E56" s="519" t="s">
        <v>8756</v>
      </c>
      <c r="F56" s="519" t="s">
        <v>8943</v>
      </c>
      <c r="G56" s="518" t="s">
        <v>9007</v>
      </c>
      <c r="H56" s="526" t="s">
        <v>9008</v>
      </c>
      <c r="I56" s="272" t="s">
        <v>9009</v>
      </c>
      <c r="J56" s="520" t="s">
        <v>9010</v>
      </c>
      <c r="K56" s="521" t="s">
        <v>9011</v>
      </c>
      <c r="L56" s="522">
        <v>0.0031134259259259257</v>
      </c>
      <c r="M56" s="523" t="s">
        <v>9012</v>
      </c>
      <c r="N56" s="524" t="s">
        <v>8620</v>
      </c>
      <c r="O56" s="151" t="s">
        <v>77</v>
      </c>
      <c r="P56" s="154" t="s">
        <v>78</v>
      </c>
      <c r="Q56" s="151" t="s">
        <v>79</v>
      </c>
      <c r="R56" s="151"/>
      <c r="S56" s="151" t="s">
        <v>79</v>
      </c>
      <c r="T56" s="151"/>
      <c r="U56" s="199"/>
      <c r="V56" s="520">
        <v>18074.0</v>
      </c>
    </row>
    <row r="57">
      <c r="A57" s="527">
        <f t="shared" si="1"/>
        <v>56</v>
      </c>
      <c r="B57" s="528" t="s">
        <v>8753</v>
      </c>
      <c r="C57" s="528" t="s">
        <v>8941</v>
      </c>
      <c r="D57" s="528" t="s">
        <v>9013</v>
      </c>
      <c r="E57" s="529" t="s">
        <v>8756</v>
      </c>
      <c r="F57" s="529" t="s">
        <v>8943</v>
      </c>
      <c r="G57" s="528" t="s">
        <v>9014</v>
      </c>
      <c r="H57" s="530" t="s">
        <v>9015</v>
      </c>
      <c r="I57" s="272" t="s">
        <v>9016</v>
      </c>
      <c r="J57" s="531" t="s">
        <v>9017</v>
      </c>
      <c r="K57" s="532" t="s">
        <v>9018</v>
      </c>
      <c r="L57" s="533">
        <v>0.0020717592592592593</v>
      </c>
      <c r="M57" s="534" t="s">
        <v>9019</v>
      </c>
      <c r="N57" s="535" t="s">
        <v>8620</v>
      </c>
      <c r="O57" s="151" t="s">
        <v>77</v>
      </c>
      <c r="P57" s="154" t="s">
        <v>78</v>
      </c>
      <c r="Q57" s="151" t="s">
        <v>79</v>
      </c>
      <c r="R57" s="154"/>
      <c r="S57" s="151" t="s">
        <v>79</v>
      </c>
      <c r="T57" s="154"/>
      <c r="U57" s="570"/>
      <c r="V57" s="531">
        <v>18072.0</v>
      </c>
    </row>
    <row r="58">
      <c r="A58" s="537">
        <f t="shared" si="1"/>
        <v>57</v>
      </c>
      <c r="B58" s="510" t="s">
        <v>9020</v>
      </c>
      <c r="C58" s="510" t="s">
        <v>9021</v>
      </c>
      <c r="D58" s="510" t="s">
        <v>4375</v>
      </c>
      <c r="E58" s="511" t="s">
        <v>9022</v>
      </c>
      <c r="F58" s="511" t="s">
        <v>9023</v>
      </c>
      <c r="G58" s="510" t="s">
        <v>4378</v>
      </c>
      <c r="H58" s="538" t="s">
        <v>9024</v>
      </c>
      <c r="I58" s="272" t="s">
        <v>9025</v>
      </c>
      <c r="J58" s="512" t="s">
        <v>9026</v>
      </c>
      <c r="K58" s="513" t="s">
        <v>9027</v>
      </c>
      <c r="L58" s="514">
        <v>0.007210648148148148</v>
      </c>
      <c r="M58" s="515" t="s">
        <v>9028</v>
      </c>
      <c r="N58" s="516" t="s">
        <v>8620</v>
      </c>
      <c r="O58" s="151" t="s">
        <v>77</v>
      </c>
      <c r="P58" s="154" t="s">
        <v>78</v>
      </c>
      <c r="Q58" s="151" t="s">
        <v>79</v>
      </c>
      <c r="R58" s="154"/>
      <c r="S58" s="151" t="s">
        <v>79</v>
      </c>
      <c r="T58" s="154"/>
      <c r="U58" s="194"/>
      <c r="V58" s="512">
        <v>7204.0</v>
      </c>
    </row>
    <row r="59">
      <c r="A59" s="517">
        <f t="shared" si="1"/>
        <v>58</v>
      </c>
      <c r="B59" s="518" t="s">
        <v>9020</v>
      </c>
      <c r="C59" s="518" t="s">
        <v>9021</v>
      </c>
      <c r="D59" s="518" t="s">
        <v>4384</v>
      </c>
      <c r="E59" s="519" t="s">
        <v>9022</v>
      </c>
      <c r="F59" s="519" t="s">
        <v>9023</v>
      </c>
      <c r="G59" s="518" t="s">
        <v>4385</v>
      </c>
      <c r="H59" s="526" t="s">
        <v>4386</v>
      </c>
      <c r="I59" s="272" t="s">
        <v>4387</v>
      </c>
      <c r="J59" s="520" t="s">
        <v>9029</v>
      </c>
      <c r="K59" s="521" t="s">
        <v>9030</v>
      </c>
      <c r="L59" s="522">
        <v>0.004837962962962963</v>
      </c>
      <c r="M59" s="523" t="s">
        <v>9031</v>
      </c>
      <c r="N59" s="524" t="s">
        <v>8620</v>
      </c>
      <c r="O59" s="151" t="s">
        <v>77</v>
      </c>
      <c r="P59" s="154" t="s">
        <v>78</v>
      </c>
      <c r="Q59" s="151" t="s">
        <v>79</v>
      </c>
      <c r="R59" s="151"/>
      <c r="S59" s="151" t="s">
        <v>79</v>
      </c>
      <c r="T59" s="151"/>
      <c r="U59" s="199"/>
      <c r="V59" s="520">
        <v>7205.0</v>
      </c>
    </row>
    <row r="60">
      <c r="A60" s="517">
        <f t="shared" si="1"/>
        <v>59</v>
      </c>
      <c r="B60" s="518" t="s">
        <v>9020</v>
      </c>
      <c r="C60" s="518" t="s">
        <v>9021</v>
      </c>
      <c r="D60" s="518" t="s">
        <v>4391</v>
      </c>
      <c r="E60" s="519" t="s">
        <v>9022</v>
      </c>
      <c r="F60" s="519" t="s">
        <v>9023</v>
      </c>
      <c r="G60" s="518" t="s">
        <v>4392</v>
      </c>
      <c r="H60" s="526" t="s">
        <v>9032</v>
      </c>
      <c r="I60" s="272" t="s">
        <v>9033</v>
      </c>
      <c r="J60" s="520" t="s">
        <v>9034</v>
      </c>
      <c r="K60" s="521" t="s">
        <v>9035</v>
      </c>
      <c r="L60" s="522">
        <v>0.004386574074074074</v>
      </c>
      <c r="M60" s="523" t="s">
        <v>9036</v>
      </c>
      <c r="N60" s="524" t="s">
        <v>8620</v>
      </c>
      <c r="O60" s="151" t="s">
        <v>77</v>
      </c>
      <c r="P60" s="154" t="s">
        <v>78</v>
      </c>
      <c r="Q60" s="151" t="s">
        <v>79</v>
      </c>
      <c r="R60" s="154"/>
      <c r="S60" s="151" t="s">
        <v>79</v>
      </c>
      <c r="T60" s="154"/>
      <c r="U60" s="197"/>
      <c r="V60" s="520">
        <v>7207.0</v>
      </c>
    </row>
    <row r="61">
      <c r="A61" s="517">
        <f t="shared" si="1"/>
        <v>60</v>
      </c>
      <c r="B61" s="518" t="s">
        <v>9020</v>
      </c>
      <c r="C61" s="518" t="s">
        <v>9021</v>
      </c>
      <c r="D61" s="518" t="s">
        <v>4398</v>
      </c>
      <c r="E61" s="519" t="s">
        <v>9022</v>
      </c>
      <c r="F61" s="519" t="s">
        <v>9023</v>
      </c>
      <c r="G61" s="518" t="s">
        <v>9037</v>
      </c>
      <c r="H61" s="526" t="s">
        <v>4400</v>
      </c>
      <c r="I61" s="272" t="s">
        <v>4401</v>
      </c>
      <c r="J61" s="520" t="s">
        <v>9038</v>
      </c>
      <c r="K61" s="521" t="s">
        <v>9039</v>
      </c>
      <c r="L61" s="522">
        <v>7.87037037037037E-4</v>
      </c>
      <c r="M61" s="523" t="s">
        <v>9040</v>
      </c>
      <c r="N61" s="524" t="s">
        <v>8620</v>
      </c>
      <c r="O61" s="151" t="s">
        <v>77</v>
      </c>
      <c r="P61" s="154" t="s">
        <v>78</v>
      </c>
      <c r="Q61" s="151" t="s">
        <v>79</v>
      </c>
      <c r="R61" s="154"/>
      <c r="S61" s="151" t="s">
        <v>79</v>
      </c>
      <c r="T61" s="154"/>
      <c r="U61" s="197"/>
      <c r="V61" s="520">
        <v>7209.0</v>
      </c>
    </row>
    <row r="62">
      <c r="A62" s="517">
        <f t="shared" si="1"/>
        <v>61</v>
      </c>
      <c r="B62" s="518" t="s">
        <v>9020</v>
      </c>
      <c r="C62" s="518" t="s">
        <v>9021</v>
      </c>
      <c r="D62" s="518" t="s">
        <v>4421</v>
      </c>
      <c r="E62" s="519" t="s">
        <v>9022</v>
      </c>
      <c r="F62" s="519" t="s">
        <v>9023</v>
      </c>
      <c r="G62" s="518" t="s">
        <v>4422</v>
      </c>
      <c r="H62" s="526" t="s">
        <v>9041</v>
      </c>
      <c r="I62" s="272" t="s">
        <v>9042</v>
      </c>
      <c r="J62" s="520" t="s">
        <v>9043</v>
      </c>
      <c r="K62" s="521" t="s">
        <v>9044</v>
      </c>
      <c r="L62" s="522">
        <v>0.004340277777777778</v>
      </c>
      <c r="M62" s="523" t="s">
        <v>9045</v>
      </c>
      <c r="N62" s="524" t="s">
        <v>8620</v>
      </c>
      <c r="O62" s="151" t="s">
        <v>77</v>
      </c>
      <c r="P62" s="154" t="s">
        <v>78</v>
      </c>
      <c r="Q62" s="151" t="s">
        <v>79</v>
      </c>
      <c r="R62" s="151"/>
      <c r="S62" s="151" t="s">
        <v>79</v>
      </c>
      <c r="T62" s="151"/>
      <c r="U62" s="199"/>
      <c r="V62" s="520">
        <v>7210.0</v>
      </c>
    </row>
    <row r="63">
      <c r="A63" s="517">
        <f t="shared" si="1"/>
        <v>62</v>
      </c>
      <c r="B63" s="518" t="s">
        <v>9020</v>
      </c>
      <c r="C63" s="518" t="s">
        <v>9021</v>
      </c>
      <c r="D63" s="518" t="s">
        <v>4428</v>
      </c>
      <c r="E63" s="519" t="s">
        <v>9022</v>
      </c>
      <c r="F63" s="519" t="s">
        <v>9023</v>
      </c>
      <c r="G63" s="518" t="s">
        <v>4429</v>
      </c>
      <c r="H63" s="526" t="s">
        <v>9046</v>
      </c>
      <c r="I63" s="272" t="s">
        <v>9047</v>
      </c>
      <c r="J63" s="520" t="s">
        <v>9048</v>
      </c>
      <c r="K63" s="521" t="s">
        <v>9049</v>
      </c>
      <c r="L63" s="522">
        <v>0.002488425925925926</v>
      </c>
      <c r="M63" s="523" t="s">
        <v>9050</v>
      </c>
      <c r="N63" s="524" t="s">
        <v>8620</v>
      </c>
      <c r="O63" s="151" t="s">
        <v>77</v>
      </c>
      <c r="P63" s="154" t="s">
        <v>78</v>
      </c>
      <c r="Q63" s="151" t="s">
        <v>79</v>
      </c>
      <c r="R63" s="154"/>
      <c r="S63" s="151" t="s">
        <v>79</v>
      </c>
      <c r="T63" s="154"/>
      <c r="U63" s="197"/>
      <c r="V63" s="520">
        <v>7213.0</v>
      </c>
    </row>
    <row r="64">
      <c r="A64" s="517">
        <f t="shared" si="1"/>
        <v>63</v>
      </c>
      <c r="B64" s="518" t="s">
        <v>9020</v>
      </c>
      <c r="C64" s="518" t="s">
        <v>9021</v>
      </c>
      <c r="D64" s="541" t="s">
        <v>9051</v>
      </c>
      <c r="E64" s="519" t="s">
        <v>9022</v>
      </c>
      <c r="F64" s="519" t="s">
        <v>9023</v>
      </c>
      <c r="G64" s="518" t="s">
        <v>9052</v>
      </c>
      <c r="H64" s="526" t="s">
        <v>9053</v>
      </c>
      <c r="I64" s="272" t="s">
        <v>9054</v>
      </c>
      <c r="J64" s="520" t="s">
        <v>9055</v>
      </c>
      <c r="K64" s="521" t="s">
        <v>9056</v>
      </c>
      <c r="L64" s="522">
        <v>0.002627314814814815</v>
      </c>
      <c r="M64" s="523" t="s">
        <v>9057</v>
      </c>
      <c r="N64" s="524" t="s">
        <v>8620</v>
      </c>
      <c r="O64" s="151" t="s">
        <v>77</v>
      </c>
      <c r="P64" s="154" t="s">
        <v>78</v>
      </c>
      <c r="Q64" s="151" t="s">
        <v>79</v>
      </c>
      <c r="R64" s="151"/>
      <c r="S64" s="151" t="s">
        <v>79</v>
      </c>
      <c r="T64" s="151"/>
      <c r="U64" s="199"/>
      <c r="V64" s="520">
        <v>7215.0</v>
      </c>
    </row>
    <row r="65">
      <c r="A65" s="517">
        <f t="shared" si="1"/>
        <v>64</v>
      </c>
      <c r="B65" s="518" t="s">
        <v>9020</v>
      </c>
      <c r="C65" s="518" t="s">
        <v>9021</v>
      </c>
      <c r="D65" s="518" t="s">
        <v>9058</v>
      </c>
      <c r="E65" s="519" t="s">
        <v>9022</v>
      </c>
      <c r="F65" s="519" t="s">
        <v>9023</v>
      </c>
      <c r="G65" s="518" t="s">
        <v>9059</v>
      </c>
      <c r="H65" s="526" t="s">
        <v>9060</v>
      </c>
      <c r="I65" s="272" t="s">
        <v>9061</v>
      </c>
      <c r="J65" s="520" t="s">
        <v>9062</v>
      </c>
      <c r="K65" s="521" t="s">
        <v>9063</v>
      </c>
      <c r="L65" s="522">
        <v>0.004629629629629629</v>
      </c>
      <c r="M65" s="523" t="s">
        <v>9064</v>
      </c>
      <c r="N65" s="524" t="s">
        <v>8620</v>
      </c>
      <c r="O65" s="151" t="s">
        <v>77</v>
      </c>
      <c r="P65" s="154" t="s">
        <v>78</v>
      </c>
      <c r="Q65" s="151" t="s">
        <v>79</v>
      </c>
      <c r="R65" s="151"/>
      <c r="S65" s="151" t="s">
        <v>79</v>
      </c>
      <c r="T65" s="151"/>
      <c r="U65" s="199"/>
      <c r="V65" s="520">
        <v>7219.0</v>
      </c>
    </row>
    <row r="66">
      <c r="A66" s="517">
        <f t="shared" si="1"/>
        <v>65</v>
      </c>
      <c r="B66" s="518" t="s">
        <v>9020</v>
      </c>
      <c r="C66" s="518" t="s">
        <v>9021</v>
      </c>
      <c r="D66" s="518" t="s">
        <v>9065</v>
      </c>
      <c r="E66" s="519" t="s">
        <v>9022</v>
      </c>
      <c r="F66" s="519" t="s">
        <v>9023</v>
      </c>
      <c r="G66" s="518" t="s">
        <v>9066</v>
      </c>
      <c r="H66" s="526" t="s">
        <v>9067</v>
      </c>
      <c r="I66" s="272" t="s">
        <v>9068</v>
      </c>
      <c r="J66" s="520" t="s">
        <v>9069</v>
      </c>
      <c r="K66" s="521" t="s">
        <v>9070</v>
      </c>
      <c r="L66" s="522">
        <v>0.004895833333333334</v>
      </c>
      <c r="M66" s="523" t="s">
        <v>9071</v>
      </c>
      <c r="N66" s="524" t="s">
        <v>8620</v>
      </c>
      <c r="O66" s="151" t="s">
        <v>77</v>
      </c>
      <c r="P66" s="154" t="s">
        <v>78</v>
      </c>
      <c r="Q66" s="151" t="s">
        <v>79</v>
      </c>
      <c r="R66" s="151"/>
      <c r="S66" s="151" t="s">
        <v>79</v>
      </c>
      <c r="T66" s="151"/>
      <c r="U66" s="199"/>
      <c r="V66" s="520">
        <v>7220.0</v>
      </c>
    </row>
    <row r="67">
      <c r="A67" s="517">
        <f t="shared" si="1"/>
        <v>66</v>
      </c>
      <c r="B67" s="518" t="s">
        <v>9020</v>
      </c>
      <c r="C67" s="518" t="s">
        <v>9021</v>
      </c>
      <c r="D67" s="518" t="s">
        <v>9072</v>
      </c>
      <c r="E67" s="519" t="s">
        <v>9022</v>
      </c>
      <c r="F67" s="519" t="s">
        <v>9023</v>
      </c>
      <c r="G67" s="518" t="s">
        <v>9073</v>
      </c>
      <c r="H67" s="526" t="s">
        <v>9074</v>
      </c>
      <c r="I67" s="272" t="s">
        <v>9075</v>
      </c>
      <c r="J67" s="520" t="s">
        <v>9076</v>
      </c>
      <c r="K67" s="521" t="s">
        <v>9077</v>
      </c>
      <c r="L67" s="522">
        <v>0.0038425925925925928</v>
      </c>
      <c r="M67" s="523" t="s">
        <v>9078</v>
      </c>
      <c r="N67" s="524" t="s">
        <v>8620</v>
      </c>
      <c r="O67" s="151" t="s">
        <v>77</v>
      </c>
      <c r="P67" s="154" t="s">
        <v>78</v>
      </c>
      <c r="Q67" s="151" t="s">
        <v>79</v>
      </c>
      <c r="R67" s="151"/>
      <c r="S67" s="151" t="s">
        <v>79</v>
      </c>
      <c r="T67" s="151"/>
      <c r="U67" s="199"/>
      <c r="V67" s="520">
        <v>7222.0</v>
      </c>
    </row>
    <row r="68">
      <c r="A68" s="527">
        <f t="shared" si="1"/>
        <v>67</v>
      </c>
      <c r="B68" s="528" t="s">
        <v>9020</v>
      </c>
      <c r="C68" s="528" t="s">
        <v>9021</v>
      </c>
      <c r="D68" s="528" t="s">
        <v>9079</v>
      </c>
      <c r="E68" s="529" t="s">
        <v>9022</v>
      </c>
      <c r="F68" s="529" t="s">
        <v>9023</v>
      </c>
      <c r="G68" s="528" t="s">
        <v>9080</v>
      </c>
      <c r="H68" s="530" t="s">
        <v>9081</v>
      </c>
      <c r="I68" s="272" t="s">
        <v>9082</v>
      </c>
      <c r="J68" s="531" t="s">
        <v>9083</v>
      </c>
      <c r="K68" s="532" t="s">
        <v>9084</v>
      </c>
      <c r="L68" s="533">
        <v>0.003263888888888889</v>
      </c>
      <c r="M68" s="534" t="s">
        <v>9085</v>
      </c>
      <c r="N68" s="535" t="s">
        <v>8620</v>
      </c>
      <c r="O68" s="151" t="s">
        <v>77</v>
      </c>
      <c r="P68" s="151" t="s">
        <v>78</v>
      </c>
      <c r="Q68" s="151" t="s">
        <v>79</v>
      </c>
      <c r="R68" s="151"/>
      <c r="S68" s="151" t="s">
        <v>79</v>
      </c>
      <c r="T68" s="151"/>
      <c r="U68" s="536"/>
      <c r="V68" s="531">
        <v>7223.0</v>
      </c>
    </row>
    <row r="69">
      <c r="A69" s="537">
        <f t="shared" si="1"/>
        <v>68</v>
      </c>
      <c r="B69" s="510" t="s">
        <v>9020</v>
      </c>
      <c r="C69" s="510" t="s">
        <v>9086</v>
      </c>
      <c r="D69" s="510" t="s">
        <v>9087</v>
      </c>
      <c r="E69" s="511" t="s">
        <v>9022</v>
      </c>
      <c r="F69" s="511" t="s">
        <v>9088</v>
      </c>
      <c r="G69" s="510" t="s">
        <v>9089</v>
      </c>
      <c r="H69" s="538" t="s">
        <v>9090</v>
      </c>
      <c r="I69" s="272" t="s">
        <v>9091</v>
      </c>
      <c r="J69" s="512" t="s">
        <v>9092</v>
      </c>
      <c r="K69" s="513" t="s">
        <v>9093</v>
      </c>
      <c r="L69" s="514">
        <v>0.0037731481481481483</v>
      </c>
      <c r="M69" s="515" t="s">
        <v>9094</v>
      </c>
      <c r="N69" s="516" t="s">
        <v>8620</v>
      </c>
      <c r="O69" s="151" t="s">
        <v>77</v>
      </c>
      <c r="P69" s="151" t="s">
        <v>78</v>
      </c>
      <c r="Q69" s="151" t="s">
        <v>79</v>
      </c>
      <c r="R69" s="151"/>
      <c r="S69" s="151" t="s">
        <v>79</v>
      </c>
      <c r="T69" s="151"/>
      <c r="U69" s="207"/>
      <c r="V69" s="512">
        <v>14816.0</v>
      </c>
    </row>
    <row r="70">
      <c r="A70" s="540">
        <f t="shared" si="1"/>
        <v>69</v>
      </c>
      <c r="B70" s="541" t="s">
        <v>9020</v>
      </c>
      <c r="C70" s="541" t="s">
        <v>9086</v>
      </c>
      <c r="D70" s="541" t="s">
        <v>9095</v>
      </c>
      <c r="E70" s="519" t="s">
        <v>9022</v>
      </c>
      <c r="F70" s="519" t="s">
        <v>9088</v>
      </c>
      <c r="G70" s="541" t="s">
        <v>9096</v>
      </c>
      <c r="H70" s="185" t="s">
        <v>9097</v>
      </c>
      <c r="I70" s="272" t="s">
        <v>9098</v>
      </c>
      <c r="J70" s="548" t="s">
        <v>9099</v>
      </c>
      <c r="K70" s="544" t="s">
        <v>9100</v>
      </c>
      <c r="L70" s="568">
        <v>0.0022453703703703702</v>
      </c>
      <c r="M70" s="546" t="s">
        <v>9101</v>
      </c>
      <c r="N70" s="547" t="s">
        <v>8620</v>
      </c>
      <c r="O70" s="151" t="s">
        <v>77</v>
      </c>
      <c r="P70" s="154" t="s">
        <v>78</v>
      </c>
      <c r="Q70" s="151" t="s">
        <v>79</v>
      </c>
      <c r="R70" s="154"/>
      <c r="S70" s="151" t="s">
        <v>79</v>
      </c>
      <c r="T70" s="154"/>
      <c r="U70" s="197"/>
      <c r="V70" s="548">
        <v>14817.0</v>
      </c>
    </row>
    <row r="71">
      <c r="A71" s="517">
        <f t="shared" si="1"/>
        <v>70</v>
      </c>
      <c r="B71" s="518" t="s">
        <v>9020</v>
      </c>
      <c r="C71" s="518" t="s">
        <v>9086</v>
      </c>
      <c r="D71" s="518" t="s">
        <v>9102</v>
      </c>
      <c r="E71" s="519" t="s">
        <v>9022</v>
      </c>
      <c r="F71" s="519" t="s">
        <v>9088</v>
      </c>
      <c r="G71" s="518" t="s">
        <v>9103</v>
      </c>
      <c r="H71" s="526" t="s">
        <v>9104</v>
      </c>
      <c r="I71" s="272" t="s">
        <v>9105</v>
      </c>
      <c r="J71" s="520" t="s">
        <v>9106</v>
      </c>
      <c r="K71" s="521" t="s">
        <v>9107</v>
      </c>
      <c r="L71" s="522">
        <v>0.0029861111111111113</v>
      </c>
      <c r="M71" s="523" t="s">
        <v>9108</v>
      </c>
      <c r="N71" s="524" t="s">
        <v>8620</v>
      </c>
      <c r="O71" s="151" t="s">
        <v>77</v>
      </c>
      <c r="P71" s="151" t="s">
        <v>78</v>
      </c>
      <c r="Q71" s="151" t="s">
        <v>79</v>
      </c>
      <c r="R71" s="151"/>
      <c r="S71" s="151" t="s">
        <v>79</v>
      </c>
      <c r="T71" s="151"/>
      <c r="U71" s="199"/>
      <c r="V71" s="520">
        <v>14818.0</v>
      </c>
    </row>
    <row r="72">
      <c r="A72" s="517">
        <f t="shared" si="1"/>
        <v>71</v>
      </c>
      <c r="B72" s="518" t="s">
        <v>9020</v>
      </c>
      <c r="C72" s="518" t="s">
        <v>9086</v>
      </c>
      <c r="D72" s="518" t="s">
        <v>9109</v>
      </c>
      <c r="E72" s="519" t="s">
        <v>9022</v>
      </c>
      <c r="F72" s="519" t="s">
        <v>9088</v>
      </c>
      <c r="G72" s="518" t="s">
        <v>9110</v>
      </c>
      <c r="H72" s="526" t="s">
        <v>9111</v>
      </c>
      <c r="I72" s="272" t="s">
        <v>9112</v>
      </c>
      <c r="J72" s="520" t="s">
        <v>9113</v>
      </c>
      <c r="K72" s="521" t="s">
        <v>9114</v>
      </c>
      <c r="L72" s="522">
        <v>0.0038773148148148148</v>
      </c>
      <c r="M72" s="523" t="s">
        <v>9115</v>
      </c>
      <c r="N72" s="524" t="s">
        <v>8620</v>
      </c>
      <c r="O72" s="151" t="s">
        <v>77</v>
      </c>
      <c r="P72" s="151" t="s">
        <v>78</v>
      </c>
      <c r="Q72" s="151" t="s">
        <v>79</v>
      </c>
      <c r="R72" s="151"/>
      <c r="S72" s="151" t="s">
        <v>79</v>
      </c>
      <c r="T72" s="151"/>
      <c r="U72" s="199"/>
      <c r="V72" s="520">
        <v>14819.0</v>
      </c>
    </row>
    <row r="73">
      <c r="A73" s="517">
        <f t="shared" si="1"/>
        <v>72</v>
      </c>
      <c r="B73" s="518" t="s">
        <v>9020</v>
      </c>
      <c r="C73" s="518" t="s">
        <v>9086</v>
      </c>
      <c r="D73" s="518" t="s">
        <v>9116</v>
      </c>
      <c r="E73" s="519" t="s">
        <v>9022</v>
      </c>
      <c r="F73" s="519" t="s">
        <v>9088</v>
      </c>
      <c r="G73" s="518" t="s">
        <v>9117</v>
      </c>
      <c r="H73" s="526" t="s">
        <v>9118</v>
      </c>
      <c r="I73" s="272" t="s">
        <v>9119</v>
      </c>
      <c r="J73" s="520" t="s">
        <v>9120</v>
      </c>
      <c r="K73" s="521" t="s">
        <v>9121</v>
      </c>
      <c r="L73" s="522">
        <v>0.0019444444444444444</v>
      </c>
      <c r="M73" s="523" t="s">
        <v>9122</v>
      </c>
      <c r="N73" s="524" t="s">
        <v>8620</v>
      </c>
      <c r="O73" s="151" t="s">
        <v>77</v>
      </c>
      <c r="P73" s="151" t="s">
        <v>78</v>
      </c>
      <c r="Q73" s="151" t="s">
        <v>79</v>
      </c>
      <c r="R73" s="151"/>
      <c r="S73" s="151" t="s">
        <v>79</v>
      </c>
      <c r="T73" s="151"/>
      <c r="U73" s="199"/>
      <c r="V73" s="520">
        <v>14821.0</v>
      </c>
    </row>
    <row r="74">
      <c r="A74" s="517">
        <f t="shared" si="1"/>
        <v>73</v>
      </c>
      <c r="B74" s="518" t="s">
        <v>9020</v>
      </c>
      <c r="C74" s="518" t="s">
        <v>9086</v>
      </c>
      <c r="D74" s="518" t="s">
        <v>9123</v>
      </c>
      <c r="E74" s="519" t="s">
        <v>9022</v>
      </c>
      <c r="F74" s="519" t="s">
        <v>9088</v>
      </c>
      <c r="G74" s="518" t="s">
        <v>9124</v>
      </c>
      <c r="H74" s="526" t="s">
        <v>9125</v>
      </c>
      <c r="I74" s="272" t="s">
        <v>9126</v>
      </c>
      <c r="J74" s="520" t="s">
        <v>9127</v>
      </c>
      <c r="K74" s="521" t="s">
        <v>9128</v>
      </c>
      <c r="L74" s="522">
        <v>0.0013310185185185185</v>
      </c>
      <c r="M74" s="523" t="s">
        <v>9129</v>
      </c>
      <c r="N74" s="524" t="s">
        <v>8620</v>
      </c>
      <c r="O74" s="151" t="s">
        <v>77</v>
      </c>
      <c r="P74" s="151" t="s">
        <v>78</v>
      </c>
      <c r="Q74" s="151" t="s">
        <v>79</v>
      </c>
      <c r="R74" s="151"/>
      <c r="S74" s="151" t="s">
        <v>79</v>
      </c>
      <c r="T74" s="151"/>
      <c r="U74" s="199"/>
      <c r="V74" s="520">
        <v>14822.0</v>
      </c>
    </row>
    <row r="75">
      <c r="A75" s="517">
        <f t="shared" si="1"/>
        <v>74</v>
      </c>
      <c r="B75" s="518" t="s">
        <v>9020</v>
      </c>
      <c r="C75" s="518" t="s">
        <v>9086</v>
      </c>
      <c r="D75" s="518" t="s">
        <v>9130</v>
      </c>
      <c r="E75" s="519" t="s">
        <v>9022</v>
      </c>
      <c r="F75" s="519" t="s">
        <v>9088</v>
      </c>
      <c r="G75" s="518" t="s">
        <v>9131</v>
      </c>
      <c r="H75" s="526" t="s">
        <v>9132</v>
      </c>
      <c r="I75" s="272" t="s">
        <v>9133</v>
      </c>
      <c r="J75" s="520" t="s">
        <v>9134</v>
      </c>
      <c r="K75" s="521" t="s">
        <v>9135</v>
      </c>
      <c r="L75" s="522">
        <v>0.002372685185185185</v>
      </c>
      <c r="M75" s="523" t="s">
        <v>9136</v>
      </c>
      <c r="N75" s="524" t="s">
        <v>8620</v>
      </c>
      <c r="O75" s="151" t="s">
        <v>77</v>
      </c>
      <c r="P75" s="151" t="s">
        <v>78</v>
      </c>
      <c r="Q75" s="151" t="s">
        <v>79</v>
      </c>
      <c r="R75" s="151"/>
      <c r="S75" s="151" t="s">
        <v>79</v>
      </c>
      <c r="T75" s="151"/>
      <c r="U75" s="199"/>
      <c r="V75" s="520">
        <v>14826.0</v>
      </c>
    </row>
    <row r="76">
      <c r="A76" s="517">
        <f t="shared" si="1"/>
        <v>75</v>
      </c>
      <c r="B76" s="518" t="s">
        <v>9020</v>
      </c>
      <c r="C76" s="518" t="s">
        <v>9086</v>
      </c>
      <c r="D76" s="518" t="s">
        <v>9137</v>
      </c>
      <c r="E76" s="519" t="s">
        <v>9022</v>
      </c>
      <c r="F76" s="519" t="s">
        <v>9088</v>
      </c>
      <c r="G76" s="518" t="s">
        <v>9138</v>
      </c>
      <c r="H76" s="526" t="s">
        <v>9139</v>
      </c>
      <c r="I76" s="272" t="s">
        <v>9140</v>
      </c>
      <c r="J76" s="520" t="s">
        <v>9141</v>
      </c>
      <c r="K76" s="521" t="s">
        <v>9142</v>
      </c>
      <c r="L76" s="522">
        <v>0.0017013888888888888</v>
      </c>
      <c r="M76" s="523" t="s">
        <v>9143</v>
      </c>
      <c r="N76" s="524" t="s">
        <v>8620</v>
      </c>
      <c r="O76" s="151" t="s">
        <v>77</v>
      </c>
      <c r="P76" s="151" t="s">
        <v>78</v>
      </c>
      <c r="Q76" s="151" t="s">
        <v>79</v>
      </c>
      <c r="R76" s="151"/>
      <c r="S76" s="151" t="s">
        <v>79</v>
      </c>
      <c r="T76" s="151"/>
      <c r="U76" s="199"/>
      <c r="V76" s="520">
        <v>14827.0</v>
      </c>
    </row>
    <row r="77">
      <c r="A77" s="540">
        <f t="shared" si="1"/>
        <v>76</v>
      </c>
      <c r="B77" s="541" t="s">
        <v>9020</v>
      </c>
      <c r="C77" s="541" t="s">
        <v>9086</v>
      </c>
      <c r="D77" s="541" t="s">
        <v>9144</v>
      </c>
      <c r="E77" s="519" t="s">
        <v>9022</v>
      </c>
      <c r="F77" s="519" t="s">
        <v>9088</v>
      </c>
      <c r="G77" s="541" t="s">
        <v>9145</v>
      </c>
      <c r="H77" s="185" t="s">
        <v>9146</v>
      </c>
      <c r="I77" s="272" t="s">
        <v>9147</v>
      </c>
      <c r="J77" s="548" t="s">
        <v>9148</v>
      </c>
      <c r="K77" s="544" t="s">
        <v>9149</v>
      </c>
      <c r="L77" s="568">
        <v>0.0033449074074074076</v>
      </c>
      <c r="M77" s="546" t="s">
        <v>9150</v>
      </c>
      <c r="N77" s="547" t="s">
        <v>8620</v>
      </c>
      <c r="O77" s="151" t="s">
        <v>77</v>
      </c>
      <c r="P77" s="151" t="s">
        <v>78</v>
      </c>
      <c r="Q77" s="151" t="s">
        <v>79</v>
      </c>
      <c r="R77" s="154"/>
      <c r="S77" s="151" t="s">
        <v>79</v>
      </c>
      <c r="T77" s="154"/>
      <c r="U77" s="197"/>
      <c r="V77" s="548">
        <v>14829.0</v>
      </c>
    </row>
    <row r="78">
      <c r="A78" s="517">
        <f t="shared" si="1"/>
        <v>77</v>
      </c>
      <c r="B78" s="518" t="s">
        <v>9020</v>
      </c>
      <c r="C78" s="518" t="s">
        <v>9086</v>
      </c>
      <c r="D78" s="518" t="s">
        <v>9151</v>
      </c>
      <c r="E78" s="519" t="s">
        <v>9022</v>
      </c>
      <c r="F78" s="519" t="s">
        <v>9088</v>
      </c>
      <c r="G78" s="518" t="s">
        <v>9152</v>
      </c>
      <c r="H78" s="526" t="s">
        <v>9153</v>
      </c>
      <c r="I78" s="272" t="s">
        <v>9154</v>
      </c>
      <c r="J78" s="520" t="s">
        <v>9155</v>
      </c>
      <c r="K78" s="521" t="s">
        <v>9156</v>
      </c>
      <c r="L78" s="522">
        <v>0.006400462962962963</v>
      </c>
      <c r="M78" s="523" t="s">
        <v>9157</v>
      </c>
      <c r="N78" s="524" t="s">
        <v>8620</v>
      </c>
      <c r="O78" s="151" t="s">
        <v>77</v>
      </c>
      <c r="P78" s="151" t="s">
        <v>78</v>
      </c>
      <c r="Q78" s="151" t="s">
        <v>79</v>
      </c>
      <c r="R78" s="151"/>
      <c r="S78" s="151" t="s">
        <v>79</v>
      </c>
      <c r="T78" s="151"/>
      <c r="U78" s="199"/>
      <c r="V78" s="520">
        <v>14830.0</v>
      </c>
    </row>
    <row r="79">
      <c r="A79" s="540">
        <f t="shared" si="1"/>
        <v>78</v>
      </c>
      <c r="B79" s="541" t="s">
        <v>9020</v>
      </c>
      <c r="C79" s="541" t="s">
        <v>9086</v>
      </c>
      <c r="D79" s="541" t="s">
        <v>9158</v>
      </c>
      <c r="E79" s="519" t="s">
        <v>9022</v>
      </c>
      <c r="F79" s="519" t="s">
        <v>9088</v>
      </c>
      <c r="G79" s="541" t="s">
        <v>9159</v>
      </c>
      <c r="H79" s="571" t="s">
        <v>9160</v>
      </c>
      <c r="I79" s="272" t="s">
        <v>9161</v>
      </c>
      <c r="J79" s="548" t="s">
        <v>9162</v>
      </c>
      <c r="K79" s="544" t="s">
        <v>9163</v>
      </c>
      <c r="L79" s="568">
        <v>0.002534722222222222</v>
      </c>
      <c r="M79" s="572" t="s">
        <v>9164</v>
      </c>
      <c r="N79" s="547" t="s">
        <v>8620</v>
      </c>
      <c r="O79" s="151" t="s">
        <v>77</v>
      </c>
      <c r="P79" s="151" t="s">
        <v>78</v>
      </c>
      <c r="Q79" s="151" t="s">
        <v>79</v>
      </c>
      <c r="R79" s="151"/>
      <c r="S79" s="151" t="s">
        <v>79</v>
      </c>
      <c r="T79" s="151"/>
      <c r="U79" s="199"/>
      <c r="V79" s="548">
        <v>12738.0</v>
      </c>
    </row>
    <row r="80" ht="18.75" customHeight="1">
      <c r="A80" s="517">
        <f t="shared" si="1"/>
        <v>79</v>
      </c>
      <c r="B80" s="518" t="s">
        <v>9020</v>
      </c>
      <c r="C80" s="518" t="s">
        <v>9086</v>
      </c>
      <c r="D80" s="541" t="s">
        <v>9051</v>
      </c>
      <c r="E80" s="519" t="s">
        <v>9022</v>
      </c>
      <c r="F80" s="519" t="s">
        <v>9088</v>
      </c>
      <c r="G80" s="518" t="s">
        <v>9052</v>
      </c>
      <c r="H80" s="526" t="s">
        <v>9053</v>
      </c>
      <c r="I80" s="272" t="s">
        <v>9054</v>
      </c>
      <c r="J80" s="520" t="s">
        <v>9055</v>
      </c>
      <c r="K80" s="521" t="s">
        <v>9056</v>
      </c>
      <c r="L80" s="522">
        <v>0.002627314814814815</v>
      </c>
      <c r="M80" s="523" t="s">
        <v>9165</v>
      </c>
      <c r="N80" s="524" t="s">
        <v>8620</v>
      </c>
      <c r="O80" s="151" t="s">
        <v>77</v>
      </c>
      <c r="P80" s="151" t="s">
        <v>78</v>
      </c>
      <c r="Q80" s="151" t="s">
        <v>79</v>
      </c>
      <c r="R80" s="151"/>
      <c r="S80" s="151" t="s">
        <v>79</v>
      </c>
      <c r="T80" s="151"/>
      <c r="U80" s="199"/>
      <c r="V80" s="520">
        <v>14804.0</v>
      </c>
    </row>
    <row r="81">
      <c r="A81" s="517">
        <f t="shared" si="1"/>
        <v>80</v>
      </c>
      <c r="B81" s="518" t="s">
        <v>9020</v>
      </c>
      <c r="C81" s="518" t="s">
        <v>9086</v>
      </c>
      <c r="D81" s="518" t="s">
        <v>9166</v>
      </c>
      <c r="E81" s="519" t="s">
        <v>9022</v>
      </c>
      <c r="F81" s="519" t="s">
        <v>9088</v>
      </c>
      <c r="G81" s="518" t="s">
        <v>9167</v>
      </c>
      <c r="H81" s="526" t="s">
        <v>4446</v>
      </c>
      <c r="I81" s="272" t="s">
        <v>4447</v>
      </c>
      <c r="J81" s="520" t="s">
        <v>9168</v>
      </c>
      <c r="K81" s="521" t="s">
        <v>9169</v>
      </c>
      <c r="L81" s="522">
        <v>0.004143518518518519</v>
      </c>
      <c r="M81" s="523" t="s">
        <v>9170</v>
      </c>
      <c r="N81" s="524" t="s">
        <v>8620</v>
      </c>
      <c r="O81" s="151" t="s">
        <v>77</v>
      </c>
      <c r="P81" s="151" t="s">
        <v>78</v>
      </c>
      <c r="Q81" s="151" t="s">
        <v>79</v>
      </c>
      <c r="R81" s="151"/>
      <c r="S81" s="151" t="s">
        <v>79</v>
      </c>
      <c r="T81" s="151"/>
      <c r="U81" s="199"/>
      <c r="V81" s="520">
        <v>14807.0</v>
      </c>
    </row>
    <row r="82">
      <c r="A82" s="517">
        <f t="shared" si="1"/>
        <v>81</v>
      </c>
      <c r="B82" s="518" t="s">
        <v>9020</v>
      </c>
      <c r="C82" s="518" t="s">
        <v>9086</v>
      </c>
      <c r="D82" s="518" t="s">
        <v>9171</v>
      </c>
      <c r="E82" s="519" t="s">
        <v>9022</v>
      </c>
      <c r="F82" s="519" t="s">
        <v>9088</v>
      </c>
      <c r="G82" s="518" t="s">
        <v>9172</v>
      </c>
      <c r="H82" s="526" t="s">
        <v>9173</v>
      </c>
      <c r="I82" s="272" t="s">
        <v>9174</v>
      </c>
      <c r="J82" s="520" t="s">
        <v>9175</v>
      </c>
      <c r="K82" s="521" t="s">
        <v>9176</v>
      </c>
      <c r="L82" s="522">
        <v>9.606481481481482E-4</v>
      </c>
      <c r="M82" s="523" t="s">
        <v>9177</v>
      </c>
      <c r="N82" s="524" t="s">
        <v>8620</v>
      </c>
      <c r="O82" s="151" t="s">
        <v>77</v>
      </c>
      <c r="P82" s="151" t="s">
        <v>78</v>
      </c>
      <c r="Q82" s="151" t="s">
        <v>79</v>
      </c>
      <c r="R82" s="151"/>
      <c r="S82" s="151" t="s">
        <v>79</v>
      </c>
      <c r="T82" s="151"/>
      <c r="U82" s="199"/>
      <c r="V82" s="520">
        <v>29263.0</v>
      </c>
    </row>
    <row r="83">
      <c r="A83" s="540">
        <f t="shared" si="1"/>
        <v>82</v>
      </c>
      <c r="B83" s="541" t="s">
        <v>9020</v>
      </c>
      <c r="C83" s="541" t="s">
        <v>9086</v>
      </c>
      <c r="D83" s="541" t="s">
        <v>9178</v>
      </c>
      <c r="E83" s="519" t="s">
        <v>9022</v>
      </c>
      <c r="F83" s="519" t="s">
        <v>9088</v>
      </c>
      <c r="G83" s="541" t="s">
        <v>9179</v>
      </c>
      <c r="H83" s="525" t="s">
        <v>9180</v>
      </c>
      <c r="I83" s="272" t="s">
        <v>9181</v>
      </c>
      <c r="J83" s="548" t="s">
        <v>9182</v>
      </c>
      <c r="K83" s="544" t="s">
        <v>9183</v>
      </c>
      <c r="L83" s="568">
        <v>0.0010532407407407407</v>
      </c>
      <c r="M83" s="546" t="s">
        <v>9184</v>
      </c>
      <c r="N83" s="547" t="s">
        <v>8620</v>
      </c>
      <c r="O83" s="151" t="s">
        <v>77</v>
      </c>
      <c r="P83" s="151" t="s">
        <v>78</v>
      </c>
      <c r="Q83" s="151" t="s">
        <v>79</v>
      </c>
      <c r="R83" s="151"/>
      <c r="S83" s="151" t="s">
        <v>79</v>
      </c>
      <c r="T83" s="151"/>
      <c r="U83" s="199"/>
      <c r="V83" s="548">
        <v>29264.0</v>
      </c>
    </row>
    <row r="84">
      <c r="A84" s="527">
        <f t="shared" si="1"/>
        <v>83</v>
      </c>
      <c r="B84" s="528" t="s">
        <v>9020</v>
      </c>
      <c r="C84" s="528" t="s">
        <v>9086</v>
      </c>
      <c r="D84" s="528" t="s">
        <v>9185</v>
      </c>
      <c r="E84" s="529" t="s">
        <v>9022</v>
      </c>
      <c r="F84" s="529" t="s">
        <v>9088</v>
      </c>
      <c r="G84" s="528" t="s">
        <v>9186</v>
      </c>
      <c r="H84" s="530" t="s">
        <v>9187</v>
      </c>
      <c r="I84" s="272" t="s">
        <v>9188</v>
      </c>
      <c r="J84" s="531" t="s">
        <v>9189</v>
      </c>
      <c r="K84" s="532" t="s">
        <v>9190</v>
      </c>
      <c r="L84" s="533">
        <v>0.0016087962962962963</v>
      </c>
      <c r="M84" s="534" t="s">
        <v>9191</v>
      </c>
      <c r="N84" s="535" t="s">
        <v>8620</v>
      </c>
      <c r="O84" s="151" t="s">
        <v>77</v>
      </c>
      <c r="P84" s="151" t="s">
        <v>78</v>
      </c>
      <c r="Q84" s="151" t="s">
        <v>79</v>
      </c>
      <c r="R84" s="151"/>
      <c r="S84" s="151" t="s">
        <v>79</v>
      </c>
      <c r="T84" s="151"/>
      <c r="U84" s="536"/>
      <c r="V84" s="531">
        <v>29266.0</v>
      </c>
    </row>
    <row r="85">
      <c r="A85" s="537">
        <f t="shared" si="1"/>
        <v>84</v>
      </c>
      <c r="B85" s="510" t="s">
        <v>9020</v>
      </c>
      <c r="C85" s="510" t="s">
        <v>9192</v>
      </c>
      <c r="D85" s="510" t="s">
        <v>9193</v>
      </c>
      <c r="E85" s="511" t="s">
        <v>9022</v>
      </c>
      <c r="F85" s="511" t="s">
        <v>9194</v>
      </c>
      <c r="G85" s="510" t="s">
        <v>9195</v>
      </c>
      <c r="H85" s="538" t="s">
        <v>9196</v>
      </c>
      <c r="I85" s="272" t="s">
        <v>9197</v>
      </c>
      <c r="J85" s="512" t="s">
        <v>9198</v>
      </c>
      <c r="K85" s="513" t="s">
        <v>9199</v>
      </c>
      <c r="L85" s="514">
        <v>0.0024189814814814816</v>
      </c>
      <c r="M85" s="515" t="s">
        <v>9200</v>
      </c>
      <c r="N85" s="516" t="s">
        <v>8620</v>
      </c>
      <c r="O85" s="151" t="s">
        <v>77</v>
      </c>
      <c r="P85" s="151" t="s">
        <v>78</v>
      </c>
      <c r="Q85" s="151" t="s">
        <v>79</v>
      </c>
      <c r="R85" s="151"/>
      <c r="S85" s="151" t="s">
        <v>79</v>
      </c>
      <c r="T85" s="151"/>
      <c r="U85" s="207"/>
      <c r="V85" s="512">
        <v>29273.0</v>
      </c>
    </row>
    <row r="86">
      <c r="A86" s="517">
        <f t="shared" si="1"/>
        <v>85</v>
      </c>
      <c r="B86" s="518" t="s">
        <v>9020</v>
      </c>
      <c r="C86" s="518" t="s">
        <v>9192</v>
      </c>
      <c r="D86" s="518" t="s">
        <v>9201</v>
      </c>
      <c r="E86" s="519" t="s">
        <v>9022</v>
      </c>
      <c r="F86" s="519" t="s">
        <v>9194</v>
      </c>
      <c r="G86" s="518" t="s">
        <v>9202</v>
      </c>
      <c r="H86" s="526" t="s">
        <v>9203</v>
      </c>
      <c r="I86" s="272" t="s">
        <v>9204</v>
      </c>
      <c r="J86" s="520" t="s">
        <v>9205</v>
      </c>
      <c r="K86" s="521" t="s">
        <v>9206</v>
      </c>
      <c r="L86" s="522">
        <v>0.0028356481481481483</v>
      </c>
      <c r="M86" s="523" t="s">
        <v>9207</v>
      </c>
      <c r="N86" s="524" t="s">
        <v>8620</v>
      </c>
      <c r="O86" s="151" t="s">
        <v>77</v>
      </c>
      <c r="P86" s="151" t="s">
        <v>78</v>
      </c>
      <c r="Q86" s="151" t="s">
        <v>79</v>
      </c>
      <c r="R86" s="151"/>
      <c r="S86" s="151" t="s">
        <v>79</v>
      </c>
      <c r="T86" s="151"/>
      <c r="U86" s="199"/>
      <c r="V86" s="520">
        <v>29274.0</v>
      </c>
    </row>
    <row r="87">
      <c r="A87" s="517">
        <f t="shared" si="1"/>
        <v>86</v>
      </c>
      <c r="B87" s="518" t="s">
        <v>9020</v>
      </c>
      <c r="C87" s="518" t="s">
        <v>9192</v>
      </c>
      <c r="D87" s="518" t="s">
        <v>9208</v>
      </c>
      <c r="E87" s="519" t="s">
        <v>9022</v>
      </c>
      <c r="F87" s="519" t="s">
        <v>9194</v>
      </c>
      <c r="G87" s="518" t="s">
        <v>9209</v>
      </c>
      <c r="H87" s="526" t="s">
        <v>9210</v>
      </c>
      <c r="I87" s="272" t="s">
        <v>9211</v>
      </c>
      <c r="J87" s="520" t="s">
        <v>9212</v>
      </c>
      <c r="K87" s="521" t="s">
        <v>9213</v>
      </c>
      <c r="L87" s="522">
        <v>0.0013773148148148147</v>
      </c>
      <c r="M87" s="523" t="s">
        <v>9214</v>
      </c>
      <c r="N87" s="524" t="s">
        <v>8620</v>
      </c>
      <c r="O87" s="151" t="s">
        <v>77</v>
      </c>
      <c r="P87" s="151" t="s">
        <v>78</v>
      </c>
      <c r="Q87" s="151" t="s">
        <v>79</v>
      </c>
      <c r="R87" s="151"/>
      <c r="S87" s="151" t="s">
        <v>79</v>
      </c>
      <c r="T87" s="151"/>
      <c r="U87" s="199"/>
      <c r="V87" s="520">
        <v>29276.0</v>
      </c>
    </row>
    <row r="88" ht="20.25" customHeight="1">
      <c r="A88" s="517">
        <f t="shared" si="1"/>
        <v>87</v>
      </c>
      <c r="B88" s="518" t="s">
        <v>9020</v>
      </c>
      <c r="C88" s="518" t="s">
        <v>9192</v>
      </c>
      <c r="D88" s="518" t="s">
        <v>9215</v>
      </c>
      <c r="E88" s="519" t="s">
        <v>9022</v>
      </c>
      <c r="F88" s="519" t="s">
        <v>9194</v>
      </c>
      <c r="G88" s="518" t="s">
        <v>9216</v>
      </c>
      <c r="H88" s="526" t="s">
        <v>9217</v>
      </c>
      <c r="I88" s="272" t="s">
        <v>9218</v>
      </c>
      <c r="J88" s="520" t="s">
        <v>9219</v>
      </c>
      <c r="K88" s="521" t="s">
        <v>9220</v>
      </c>
      <c r="L88" s="522">
        <v>0.0028356481481481483</v>
      </c>
      <c r="M88" s="523" t="s">
        <v>9221</v>
      </c>
      <c r="N88" s="524" t="s">
        <v>8620</v>
      </c>
      <c r="O88" s="151" t="s">
        <v>77</v>
      </c>
      <c r="P88" s="151" t="s">
        <v>78</v>
      </c>
      <c r="Q88" s="151" t="s">
        <v>79</v>
      </c>
      <c r="R88" s="151"/>
      <c r="S88" s="151" t="s">
        <v>79</v>
      </c>
      <c r="T88" s="151"/>
      <c r="U88" s="199"/>
      <c r="V88" s="520">
        <v>29277.0</v>
      </c>
    </row>
    <row r="89">
      <c r="A89" s="517">
        <f t="shared" si="1"/>
        <v>88</v>
      </c>
      <c r="B89" s="518" t="s">
        <v>9020</v>
      </c>
      <c r="C89" s="518" t="s">
        <v>9192</v>
      </c>
      <c r="D89" s="518" t="s">
        <v>9222</v>
      </c>
      <c r="E89" s="519" t="s">
        <v>9022</v>
      </c>
      <c r="F89" s="519" t="s">
        <v>9194</v>
      </c>
      <c r="G89" s="518" t="s">
        <v>9223</v>
      </c>
      <c r="H89" s="526" t="s">
        <v>9224</v>
      </c>
      <c r="I89" s="272" t="s">
        <v>9225</v>
      </c>
      <c r="J89" s="520" t="s">
        <v>9226</v>
      </c>
      <c r="K89" s="521" t="s">
        <v>9227</v>
      </c>
      <c r="L89" s="522">
        <v>0.0028935185185185184</v>
      </c>
      <c r="M89" s="523" t="s">
        <v>9228</v>
      </c>
      <c r="N89" s="524" t="s">
        <v>8620</v>
      </c>
      <c r="O89" s="151" t="s">
        <v>77</v>
      </c>
      <c r="P89" s="151" t="s">
        <v>78</v>
      </c>
      <c r="Q89" s="151" t="s">
        <v>79</v>
      </c>
      <c r="R89" s="151"/>
      <c r="S89" s="151" t="s">
        <v>79</v>
      </c>
      <c r="T89" s="151"/>
      <c r="U89" s="199"/>
      <c r="V89" s="520">
        <v>15632.0</v>
      </c>
    </row>
    <row r="90">
      <c r="A90" s="517">
        <f t="shared" si="1"/>
        <v>89</v>
      </c>
      <c r="B90" s="518" t="s">
        <v>9020</v>
      </c>
      <c r="C90" s="518" t="s">
        <v>9192</v>
      </c>
      <c r="D90" s="518" t="s">
        <v>9229</v>
      </c>
      <c r="E90" s="519" t="s">
        <v>9022</v>
      </c>
      <c r="F90" s="519" t="s">
        <v>9194</v>
      </c>
      <c r="G90" s="518" t="s">
        <v>9230</v>
      </c>
      <c r="H90" s="526" t="s">
        <v>9231</v>
      </c>
      <c r="I90" s="272" t="s">
        <v>9232</v>
      </c>
      <c r="J90" s="520" t="s">
        <v>9233</v>
      </c>
      <c r="K90" s="521" t="s">
        <v>9234</v>
      </c>
      <c r="L90" s="522">
        <v>0.0030092592592592593</v>
      </c>
      <c r="M90" s="523" t="s">
        <v>9235</v>
      </c>
      <c r="N90" s="524" t="s">
        <v>8620</v>
      </c>
      <c r="O90" s="151" t="s">
        <v>77</v>
      </c>
      <c r="P90" s="151" t="s">
        <v>78</v>
      </c>
      <c r="Q90" s="151" t="s">
        <v>79</v>
      </c>
      <c r="R90" s="151"/>
      <c r="S90" s="151" t="s">
        <v>79</v>
      </c>
      <c r="T90" s="151"/>
      <c r="U90" s="199"/>
      <c r="V90" s="520">
        <v>29302.0</v>
      </c>
    </row>
    <row r="91">
      <c r="A91" s="540">
        <f t="shared" si="1"/>
        <v>90</v>
      </c>
      <c r="B91" s="541" t="s">
        <v>9020</v>
      </c>
      <c r="C91" s="541" t="s">
        <v>9192</v>
      </c>
      <c r="D91" s="541" t="s">
        <v>9236</v>
      </c>
      <c r="E91" s="519" t="s">
        <v>9022</v>
      </c>
      <c r="F91" s="519" t="s">
        <v>9194</v>
      </c>
      <c r="G91" s="541" t="s">
        <v>9237</v>
      </c>
      <c r="H91" s="571" t="s">
        <v>9238</v>
      </c>
      <c r="I91" s="272" t="s">
        <v>9239</v>
      </c>
      <c r="J91" s="548" t="s">
        <v>9240</v>
      </c>
      <c r="K91" s="544" t="s">
        <v>9241</v>
      </c>
      <c r="L91" s="568">
        <v>0.002951388888888889</v>
      </c>
      <c r="M91" s="546" t="s">
        <v>9242</v>
      </c>
      <c r="N91" s="547" t="s">
        <v>8620</v>
      </c>
      <c r="O91" s="151" t="s">
        <v>77</v>
      </c>
      <c r="P91" s="151" t="s">
        <v>78</v>
      </c>
      <c r="Q91" s="151" t="s">
        <v>79</v>
      </c>
      <c r="R91" s="151"/>
      <c r="S91" s="151" t="s">
        <v>79</v>
      </c>
      <c r="T91" s="151"/>
      <c r="U91" s="199"/>
      <c r="V91" s="548">
        <v>29303.0</v>
      </c>
    </row>
    <row r="92">
      <c r="A92" s="540">
        <f t="shared" si="1"/>
        <v>91</v>
      </c>
      <c r="B92" s="541" t="s">
        <v>9020</v>
      </c>
      <c r="C92" s="541" t="s">
        <v>9192</v>
      </c>
      <c r="D92" s="541" t="s">
        <v>9243</v>
      </c>
      <c r="E92" s="519" t="s">
        <v>9022</v>
      </c>
      <c r="F92" s="519" t="s">
        <v>9194</v>
      </c>
      <c r="G92" s="541" t="s">
        <v>9244</v>
      </c>
      <c r="H92" s="525" t="s">
        <v>9245</v>
      </c>
      <c r="I92" s="272" t="s">
        <v>9246</v>
      </c>
      <c r="J92" s="573" t="s">
        <v>9247</v>
      </c>
      <c r="K92" s="544" t="s">
        <v>9248</v>
      </c>
      <c r="L92" s="574">
        <v>0.0019444444444444444</v>
      </c>
      <c r="M92" s="546" t="s">
        <v>9249</v>
      </c>
      <c r="N92" s="547" t="s">
        <v>8620</v>
      </c>
      <c r="O92" s="151" t="s">
        <v>77</v>
      </c>
      <c r="P92" s="151" t="s">
        <v>78</v>
      </c>
      <c r="Q92" s="151" t="s">
        <v>79</v>
      </c>
      <c r="R92" s="151"/>
      <c r="S92" s="151" t="s">
        <v>79</v>
      </c>
      <c r="T92" s="151"/>
      <c r="U92" s="199"/>
      <c r="V92" s="548">
        <v>29304.0</v>
      </c>
    </row>
    <row r="93">
      <c r="A93" s="540">
        <f t="shared" si="1"/>
        <v>92</v>
      </c>
      <c r="B93" s="541" t="s">
        <v>9020</v>
      </c>
      <c r="C93" s="541" t="s">
        <v>9192</v>
      </c>
      <c r="D93" s="541" t="s">
        <v>9250</v>
      </c>
      <c r="E93" s="519" t="s">
        <v>9022</v>
      </c>
      <c r="F93" s="519" t="s">
        <v>9194</v>
      </c>
      <c r="G93" s="541" t="s">
        <v>9251</v>
      </c>
      <c r="H93" s="525" t="s">
        <v>9252</v>
      </c>
      <c r="I93" s="272" t="s">
        <v>9253</v>
      </c>
      <c r="J93" s="548" t="s">
        <v>9254</v>
      </c>
      <c r="K93" s="544" t="s">
        <v>9255</v>
      </c>
      <c r="L93" s="568">
        <v>0.0021875</v>
      </c>
      <c r="M93" s="546" t="s">
        <v>9256</v>
      </c>
      <c r="N93" s="547" t="s">
        <v>8620</v>
      </c>
      <c r="O93" s="151" t="s">
        <v>77</v>
      </c>
      <c r="P93" s="151" t="s">
        <v>78</v>
      </c>
      <c r="Q93" s="151" t="s">
        <v>79</v>
      </c>
      <c r="R93" s="151"/>
      <c r="S93" s="151" t="s">
        <v>79</v>
      </c>
      <c r="T93" s="151"/>
      <c r="U93" s="199"/>
      <c r="V93" s="548">
        <v>29305.0</v>
      </c>
    </row>
    <row r="94">
      <c r="A94" s="517">
        <f t="shared" si="1"/>
        <v>93</v>
      </c>
      <c r="B94" s="518" t="s">
        <v>9020</v>
      </c>
      <c r="C94" s="518" t="s">
        <v>9192</v>
      </c>
      <c r="D94" s="518" t="s">
        <v>9257</v>
      </c>
      <c r="E94" s="519" t="s">
        <v>9022</v>
      </c>
      <c r="F94" s="519" t="s">
        <v>9194</v>
      </c>
      <c r="G94" s="518" t="s">
        <v>9258</v>
      </c>
      <c r="H94" s="526" t="s">
        <v>9259</v>
      </c>
      <c r="I94" s="272" t="s">
        <v>9260</v>
      </c>
      <c r="J94" s="520" t="s">
        <v>9261</v>
      </c>
      <c r="K94" s="521" t="s">
        <v>9262</v>
      </c>
      <c r="L94" s="522">
        <v>0.004016203703703704</v>
      </c>
      <c r="M94" s="523" t="s">
        <v>9263</v>
      </c>
      <c r="N94" s="524" t="s">
        <v>8620</v>
      </c>
      <c r="O94" s="151" t="s">
        <v>77</v>
      </c>
      <c r="P94" s="151" t="s">
        <v>78</v>
      </c>
      <c r="Q94" s="151" t="s">
        <v>79</v>
      </c>
      <c r="R94" s="151"/>
      <c r="S94" s="151" t="s">
        <v>79</v>
      </c>
      <c r="T94" s="151"/>
      <c r="U94" s="199"/>
      <c r="V94" s="520">
        <v>29306.0</v>
      </c>
    </row>
    <row r="95">
      <c r="A95" s="517">
        <f t="shared" si="1"/>
        <v>94</v>
      </c>
      <c r="B95" s="518" t="s">
        <v>9020</v>
      </c>
      <c r="C95" s="518" t="s">
        <v>9192</v>
      </c>
      <c r="D95" s="518" t="s">
        <v>9264</v>
      </c>
      <c r="E95" s="519" t="s">
        <v>9022</v>
      </c>
      <c r="F95" s="519" t="s">
        <v>9194</v>
      </c>
      <c r="G95" s="518" t="s">
        <v>9265</v>
      </c>
      <c r="H95" s="526" t="s">
        <v>9266</v>
      </c>
      <c r="I95" s="272" t="s">
        <v>9267</v>
      </c>
      <c r="J95" s="520" t="s">
        <v>9268</v>
      </c>
      <c r="K95" s="521" t="s">
        <v>9269</v>
      </c>
      <c r="L95" s="522">
        <v>0.0052662037037037035</v>
      </c>
      <c r="M95" s="523" t="s">
        <v>9270</v>
      </c>
      <c r="N95" s="524" t="s">
        <v>8620</v>
      </c>
      <c r="O95" s="151" t="s">
        <v>77</v>
      </c>
      <c r="P95" s="151" t="s">
        <v>78</v>
      </c>
      <c r="Q95" s="151" t="s">
        <v>79</v>
      </c>
      <c r="R95" s="151"/>
      <c r="S95" s="151" t="s">
        <v>79</v>
      </c>
      <c r="T95" s="151"/>
      <c r="U95" s="199"/>
      <c r="V95" s="520">
        <v>29307.0</v>
      </c>
    </row>
    <row r="96">
      <c r="A96" s="517">
        <f t="shared" si="1"/>
        <v>95</v>
      </c>
      <c r="B96" s="518" t="s">
        <v>9020</v>
      </c>
      <c r="C96" s="518" t="s">
        <v>9192</v>
      </c>
      <c r="D96" s="518" t="s">
        <v>9271</v>
      </c>
      <c r="E96" s="519" t="s">
        <v>9022</v>
      </c>
      <c r="F96" s="519" t="s">
        <v>9194</v>
      </c>
      <c r="G96" s="518" t="s">
        <v>9272</v>
      </c>
      <c r="H96" s="575" t="s">
        <v>9273</v>
      </c>
      <c r="I96" s="272" t="s">
        <v>9274</v>
      </c>
      <c r="J96" s="520" t="s">
        <v>9275</v>
      </c>
      <c r="K96" s="521" t="s">
        <v>9276</v>
      </c>
      <c r="L96" s="576">
        <v>0.0018287037037037037</v>
      </c>
      <c r="M96" s="523" t="s">
        <v>9277</v>
      </c>
      <c r="N96" s="524" t="s">
        <v>8620</v>
      </c>
      <c r="O96" s="151" t="s">
        <v>77</v>
      </c>
      <c r="P96" s="151" t="s">
        <v>78</v>
      </c>
      <c r="Q96" s="151" t="s">
        <v>79</v>
      </c>
      <c r="R96" s="151"/>
      <c r="S96" s="151" t="s">
        <v>79</v>
      </c>
      <c r="T96" s="151"/>
      <c r="U96" s="199"/>
      <c r="V96" s="520">
        <v>29308.0</v>
      </c>
    </row>
    <row r="97">
      <c r="A97" s="517">
        <f t="shared" si="1"/>
        <v>96</v>
      </c>
      <c r="B97" s="518" t="s">
        <v>9020</v>
      </c>
      <c r="C97" s="518" t="s">
        <v>9192</v>
      </c>
      <c r="D97" s="518" t="s">
        <v>9278</v>
      </c>
      <c r="E97" s="519" t="s">
        <v>9022</v>
      </c>
      <c r="F97" s="519" t="s">
        <v>9194</v>
      </c>
      <c r="G97" s="518" t="s">
        <v>9279</v>
      </c>
      <c r="H97" s="526" t="s">
        <v>9280</v>
      </c>
      <c r="I97" s="272" t="s">
        <v>9281</v>
      </c>
      <c r="J97" s="520" t="s">
        <v>9282</v>
      </c>
      <c r="K97" s="521" t="s">
        <v>9283</v>
      </c>
      <c r="L97" s="522">
        <v>0.0024537037037037036</v>
      </c>
      <c r="M97" s="523" t="s">
        <v>9284</v>
      </c>
      <c r="N97" s="524" t="s">
        <v>8620</v>
      </c>
      <c r="O97" s="151" t="s">
        <v>77</v>
      </c>
      <c r="P97" s="151" t="s">
        <v>78</v>
      </c>
      <c r="Q97" s="151" t="s">
        <v>79</v>
      </c>
      <c r="R97" s="151"/>
      <c r="S97" s="151" t="s">
        <v>79</v>
      </c>
      <c r="T97" s="151"/>
      <c r="U97" s="199"/>
      <c r="V97" s="520">
        <v>29319.0</v>
      </c>
    </row>
    <row r="98">
      <c r="A98" s="527">
        <f t="shared" si="1"/>
        <v>97</v>
      </c>
      <c r="B98" s="528" t="s">
        <v>9020</v>
      </c>
      <c r="C98" s="528" t="s">
        <v>9192</v>
      </c>
      <c r="D98" s="528" t="s">
        <v>9285</v>
      </c>
      <c r="E98" s="529" t="s">
        <v>9022</v>
      </c>
      <c r="F98" s="529" t="s">
        <v>9194</v>
      </c>
      <c r="G98" s="528" t="s">
        <v>9286</v>
      </c>
      <c r="H98" s="530" t="s">
        <v>9287</v>
      </c>
      <c r="I98" s="272" t="s">
        <v>9288</v>
      </c>
      <c r="J98" s="531" t="s">
        <v>9289</v>
      </c>
      <c r="K98" s="532" t="s">
        <v>9290</v>
      </c>
      <c r="L98" s="533">
        <v>0.005474537037037037</v>
      </c>
      <c r="M98" s="534" t="s">
        <v>9291</v>
      </c>
      <c r="N98" s="535" t="s">
        <v>8620</v>
      </c>
      <c r="O98" s="151" t="s">
        <v>77</v>
      </c>
      <c r="P98" s="151" t="s">
        <v>78</v>
      </c>
      <c r="Q98" s="151" t="s">
        <v>79</v>
      </c>
      <c r="R98" s="151"/>
      <c r="S98" s="151" t="s">
        <v>79</v>
      </c>
      <c r="T98" s="151"/>
      <c r="U98" s="536"/>
      <c r="V98" s="531">
        <v>29321.0</v>
      </c>
    </row>
    <row r="99">
      <c r="A99" s="537">
        <f t="shared" si="1"/>
        <v>98</v>
      </c>
      <c r="B99" s="510" t="s">
        <v>6803</v>
      </c>
      <c r="C99" s="510" t="s">
        <v>9292</v>
      </c>
      <c r="D99" s="510" t="s">
        <v>9293</v>
      </c>
      <c r="E99" s="511" t="s">
        <v>6805</v>
      </c>
      <c r="F99" s="511" t="s">
        <v>9294</v>
      </c>
      <c r="G99" s="510" t="s">
        <v>9295</v>
      </c>
      <c r="H99" s="538" t="s">
        <v>9296</v>
      </c>
      <c r="I99" s="272" t="s">
        <v>9297</v>
      </c>
      <c r="J99" s="512" t="s">
        <v>9298</v>
      </c>
      <c r="K99" s="513" t="s">
        <v>9299</v>
      </c>
      <c r="L99" s="514">
        <v>0.0018287037037037037</v>
      </c>
      <c r="M99" s="515" t="s">
        <v>9300</v>
      </c>
      <c r="N99" s="516" t="s">
        <v>8620</v>
      </c>
      <c r="O99" s="151" t="s">
        <v>77</v>
      </c>
      <c r="P99" s="151" t="s">
        <v>78</v>
      </c>
      <c r="Q99" s="151" t="s">
        <v>79</v>
      </c>
      <c r="R99" s="151"/>
      <c r="S99" s="151" t="s">
        <v>79</v>
      </c>
      <c r="T99" s="151"/>
      <c r="U99" s="207"/>
      <c r="V99" s="512">
        <v>7011.0</v>
      </c>
    </row>
    <row r="100">
      <c r="A100" s="517">
        <f t="shared" si="1"/>
        <v>99</v>
      </c>
      <c r="B100" s="518" t="s">
        <v>6803</v>
      </c>
      <c r="C100" s="518" t="s">
        <v>9292</v>
      </c>
      <c r="D100" s="518" t="s">
        <v>9301</v>
      </c>
      <c r="E100" s="519" t="s">
        <v>6805</v>
      </c>
      <c r="F100" s="519" t="s">
        <v>9294</v>
      </c>
      <c r="G100" s="518" t="s">
        <v>9302</v>
      </c>
      <c r="H100" s="526" t="s">
        <v>9303</v>
      </c>
      <c r="I100" s="272" t="s">
        <v>9304</v>
      </c>
      <c r="J100" s="520" t="s">
        <v>9305</v>
      </c>
      <c r="K100" s="521" t="s">
        <v>9306</v>
      </c>
      <c r="L100" s="522">
        <v>0.00525462962962963</v>
      </c>
      <c r="M100" s="523" t="s">
        <v>9307</v>
      </c>
      <c r="N100" s="524" t="s">
        <v>8620</v>
      </c>
      <c r="O100" s="151" t="s">
        <v>77</v>
      </c>
      <c r="P100" s="151" t="s">
        <v>78</v>
      </c>
      <c r="Q100" s="151" t="s">
        <v>79</v>
      </c>
      <c r="R100" s="154"/>
      <c r="S100" s="151" t="s">
        <v>79</v>
      </c>
      <c r="T100" s="154"/>
      <c r="U100" s="197"/>
      <c r="V100" s="520">
        <v>7012.0</v>
      </c>
    </row>
    <row r="101">
      <c r="A101" s="517">
        <f t="shared" si="1"/>
        <v>100</v>
      </c>
      <c r="B101" s="518" t="s">
        <v>6803</v>
      </c>
      <c r="C101" s="518" t="s">
        <v>9292</v>
      </c>
      <c r="D101" s="518" t="s">
        <v>9308</v>
      </c>
      <c r="E101" s="519" t="s">
        <v>6805</v>
      </c>
      <c r="F101" s="519" t="s">
        <v>9294</v>
      </c>
      <c r="G101" s="518" t="s">
        <v>9309</v>
      </c>
      <c r="H101" s="526" t="s">
        <v>9310</v>
      </c>
      <c r="I101" s="272" t="s">
        <v>9311</v>
      </c>
      <c r="J101" s="520" t="s">
        <v>9312</v>
      </c>
      <c r="K101" s="521" t="s">
        <v>9313</v>
      </c>
      <c r="L101" s="522">
        <v>0.0013078703703703703</v>
      </c>
      <c r="M101" s="523" t="s">
        <v>9314</v>
      </c>
      <c r="N101" s="524" t="s">
        <v>8620</v>
      </c>
      <c r="O101" s="151" t="s">
        <v>77</v>
      </c>
      <c r="P101" s="151" t="s">
        <v>78</v>
      </c>
      <c r="Q101" s="151" t="s">
        <v>79</v>
      </c>
      <c r="R101" s="151"/>
      <c r="S101" s="151" t="s">
        <v>79</v>
      </c>
      <c r="T101" s="151"/>
      <c r="U101" s="199"/>
      <c r="V101" s="520">
        <v>7014.0</v>
      </c>
    </row>
    <row r="102">
      <c r="A102" s="517">
        <f t="shared" si="1"/>
        <v>101</v>
      </c>
      <c r="B102" s="518" t="s">
        <v>6803</v>
      </c>
      <c r="C102" s="518" t="s">
        <v>9292</v>
      </c>
      <c r="D102" s="518" t="s">
        <v>9315</v>
      </c>
      <c r="E102" s="519" t="s">
        <v>6805</v>
      </c>
      <c r="F102" s="519" t="s">
        <v>9294</v>
      </c>
      <c r="G102" s="518" t="s">
        <v>9316</v>
      </c>
      <c r="H102" s="526" t="s">
        <v>9317</v>
      </c>
      <c r="I102" s="272" t="s">
        <v>9318</v>
      </c>
      <c r="J102" s="520" t="s">
        <v>9319</v>
      </c>
      <c r="K102" s="521" t="s">
        <v>9320</v>
      </c>
      <c r="L102" s="522">
        <v>0.003738425925925926</v>
      </c>
      <c r="M102" s="523" t="s">
        <v>9321</v>
      </c>
      <c r="N102" s="524" t="s">
        <v>8620</v>
      </c>
      <c r="O102" s="151" t="s">
        <v>77</v>
      </c>
      <c r="P102" s="151" t="s">
        <v>78</v>
      </c>
      <c r="Q102" s="151" t="s">
        <v>79</v>
      </c>
      <c r="R102" s="154"/>
      <c r="S102" s="151" t="s">
        <v>79</v>
      </c>
      <c r="T102" s="154"/>
      <c r="U102" s="197"/>
      <c r="V102" s="520">
        <v>7015.0</v>
      </c>
    </row>
    <row r="103">
      <c r="A103" s="517">
        <f t="shared" si="1"/>
        <v>102</v>
      </c>
      <c r="B103" s="518" t="s">
        <v>6803</v>
      </c>
      <c r="C103" s="518" t="s">
        <v>9292</v>
      </c>
      <c r="D103" s="518" t="s">
        <v>9322</v>
      </c>
      <c r="E103" s="519" t="s">
        <v>6805</v>
      </c>
      <c r="F103" s="519" t="s">
        <v>9294</v>
      </c>
      <c r="G103" s="518" t="s">
        <v>9323</v>
      </c>
      <c r="H103" s="526" t="s">
        <v>9324</v>
      </c>
      <c r="I103" s="272" t="s">
        <v>9325</v>
      </c>
      <c r="J103" s="520" t="s">
        <v>9326</v>
      </c>
      <c r="K103" s="521" t="s">
        <v>9327</v>
      </c>
      <c r="L103" s="522">
        <v>0.005671296296296297</v>
      </c>
      <c r="M103" s="523" t="s">
        <v>9328</v>
      </c>
      <c r="N103" s="524" t="s">
        <v>8620</v>
      </c>
      <c r="O103" s="151" t="s">
        <v>77</v>
      </c>
      <c r="P103" s="151" t="s">
        <v>78</v>
      </c>
      <c r="Q103" s="151" t="s">
        <v>79</v>
      </c>
      <c r="R103" s="151"/>
      <c r="S103" s="151" t="s">
        <v>79</v>
      </c>
      <c r="T103" s="151"/>
      <c r="U103" s="199"/>
      <c r="V103" s="520">
        <v>7017.0</v>
      </c>
    </row>
    <row r="104">
      <c r="A104" s="517">
        <f t="shared" si="1"/>
        <v>103</v>
      </c>
      <c r="B104" s="518" t="s">
        <v>6803</v>
      </c>
      <c r="C104" s="518" t="s">
        <v>9292</v>
      </c>
      <c r="D104" s="518" t="s">
        <v>9329</v>
      </c>
      <c r="E104" s="519" t="s">
        <v>6805</v>
      </c>
      <c r="F104" s="519" t="s">
        <v>9294</v>
      </c>
      <c r="G104" s="518" t="s">
        <v>9330</v>
      </c>
      <c r="H104" s="526" t="s">
        <v>9331</v>
      </c>
      <c r="I104" s="272" t="s">
        <v>9332</v>
      </c>
      <c r="J104" s="520" t="s">
        <v>9333</v>
      </c>
      <c r="K104" s="521" t="s">
        <v>9334</v>
      </c>
      <c r="L104" s="522">
        <v>0.0023032407407407407</v>
      </c>
      <c r="M104" s="523" t="s">
        <v>9335</v>
      </c>
      <c r="N104" s="524" t="s">
        <v>8620</v>
      </c>
      <c r="O104" s="151" t="s">
        <v>77</v>
      </c>
      <c r="P104" s="151" t="s">
        <v>78</v>
      </c>
      <c r="Q104" s="151" t="s">
        <v>79</v>
      </c>
      <c r="R104" s="151"/>
      <c r="S104" s="151" t="s">
        <v>79</v>
      </c>
      <c r="T104" s="151"/>
      <c r="U104" s="199"/>
      <c r="V104" s="520">
        <v>7019.0</v>
      </c>
    </row>
    <row r="105">
      <c r="A105" s="517">
        <f t="shared" si="1"/>
        <v>104</v>
      </c>
      <c r="B105" s="518" t="s">
        <v>6803</v>
      </c>
      <c r="C105" s="518" t="s">
        <v>9292</v>
      </c>
      <c r="D105" s="518" t="s">
        <v>9336</v>
      </c>
      <c r="E105" s="519" t="s">
        <v>6805</v>
      </c>
      <c r="F105" s="519" t="s">
        <v>9294</v>
      </c>
      <c r="G105" s="518" t="s">
        <v>9337</v>
      </c>
      <c r="H105" s="526" t="s">
        <v>9338</v>
      </c>
      <c r="I105" s="272" t="s">
        <v>9339</v>
      </c>
      <c r="J105" s="520" t="s">
        <v>9340</v>
      </c>
      <c r="K105" s="521" t="s">
        <v>9341</v>
      </c>
      <c r="L105" s="522">
        <v>0.0011458333333333333</v>
      </c>
      <c r="M105" s="523" t="s">
        <v>9342</v>
      </c>
      <c r="N105" s="524" t="s">
        <v>8620</v>
      </c>
      <c r="O105" s="151" t="s">
        <v>77</v>
      </c>
      <c r="P105" s="151" t="s">
        <v>78</v>
      </c>
      <c r="Q105" s="151" t="s">
        <v>79</v>
      </c>
      <c r="R105" s="151"/>
      <c r="S105" s="151" t="s">
        <v>79</v>
      </c>
      <c r="T105" s="151"/>
      <c r="U105" s="199"/>
      <c r="V105" s="520">
        <v>7020.0</v>
      </c>
    </row>
    <row r="106">
      <c r="A106" s="517">
        <f t="shared" si="1"/>
        <v>105</v>
      </c>
      <c r="B106" s="518" t="s">
        <v>6803</v>
      </c>
      <c r="C106" s="518" t="s">
        <v>9292</v>
      </c>
      <c r="D106" s="518" t="s">
        <v>9343</v>
      </c>
      <c r="E106" s="519" t="s">
        <v>6805</v>
      </c>
      <c r="F106" s="519" t="s">
        <v>9294</v>
      </c>
      <c r="G106" s="518" t="s">
        <v>9344</v>
      </c>
      <c r="H106" s="526" t="s">
        <v>9345</v>
      </c>
      <c r="I106" s="272" t="s">
        <v>9346</v>
      </c>
      <c r="J106" s="520" t="s">
        <v>9347</v>
      </c>
      <c r="K106" s="521" t="s">
        <v>9348</v>
      </c>
      <c r="L106" s="522">
        <v>0.002685185185185185</v>
      </c>
      <c r="M106" s="523" t="s">
        <v>9349</v>
      </c>
      <c r="N106" s="524" t="s">
        <v>8620</v>
      </c>
      <c r="O106" s="151" t="s">
        <v>77</v>
      </c>
      <c r="P106" s="151" t="s">
        <v>78</v>
      </c>
      <c r="Q106" s="151" t="s">
        <v>79</v>
      </c>
      <c r="R106" s="151"/>
      <c r="S106" s="151" t="s">
        <v>79</v>
      </c>
      <c r="T106" s="151"/>
      <c r="U106" s="199"/>
      <c r="V106" s="520">
        <v>7022.0</v>
      </c>
    </row>
    <row r="107">
      <c r="A107" s="517">
        <f t="shared" si="1"/>
        <v>106</v>
      </c>
      <c r="B107" s="518" t="s">
        <v>6803</v>
      </c>
      <c r="C107" s="518" t="s">
        <v>9292</v>
      </c>
      <c r="D107" s="518" t="s">
        <v>9350</v>
      </c>
      <c r="E107" s="519" t="s">
        <v>6805</v>
      </c>
      <c r="F107" s="519" t="s">
        <v>9294</v>
      </c>
      <c r="G107" s="518" t="s">
        <v>9351</v>
      </c>
      <c r="H107" s="526" t="s">
        <v>9352</v>
      </c>
      <c r="I107" s="272" t="s">
        <v>9353</v>
      </c>
      <c r="J107" s="520" t="s">
        <v>9354</v>
      </c>
      <c r="K107" s="521" t="s">
        <v>9355</v>
      </c>
      <c r="L107" s="522">
        <v>0.002002314814814815</v>
      </c>
      <c r="M107" s="523" t="s">
        <v>9356</v>
      </c>
      <c r="N107" s="524" t="s">
        <v>8620</v>
      </c>
      <c r="O107" s="151" t="s">
        <v>77</v>
      </c>
      <c r="P107" s="151" t="s">
        <v>78</v>
      </c>
      <c r="Q107" s="151" t="s">
        <v>79</v>
      </c>
      <c r="R107" s="151"/>
      <c r="S107" s="151" t="s">
        <v>79</v>
      </c>
      <c r="T107" s="151"/>
      <c r="U107" s="199"/>
      <c r="V107" s="520">
        <v>7024.0</v>
      </c>
    </row>
    <row r="108">
      <c r="A108" s="517">
        <f t="shared" si="1"/>
        <v>107</v>
      </c>
      <c r="B108" s="518" t="s">
        <v>6803</v>
      </c>
      <c r="C108" s="518" t="s">
        <v>9292</v>
      </c>
      <c r="D108" s="518" t="s">
        <v>9357</v>
      </c>
      <c r="E108" s="519" t="s">
        <v>6805</v>
      </c>
      <c r="F108" s="519" t="s">
        <v>9294</v>
      </c>
      <c r="G108" s="518" t="s">
        <v>9358</v>
      </c>
      <c r="H108" s="526" t="s">
        <v>9296</v>
      </c>
      <c r="I108" s="272" t="s">
        <v>9297</v>
      </c>
      <c r="J108" s="520" t="s">
        <v>9359</v>
      </c>
      <c r="K108" s="521" t="s">
        <v>9360</v>
      </c>
      <c r="L108" s="522">
        <v>0.005509259259259259</v>
      </c>
      <c r="M108" s="523" t="s">
        <v>9361</v>
      </c>
      <c r="N108" s="524" t="s">
        <v>8620</v>
      </c>
      <c r="O108" s="151" t="s">
        <v>77</v>
      </c>
      <c r="P108" s="151" t="s">
        <v>78</v>
      </c>
      <c r="Q108" s="151" t="s">
        <v>79</v>
      </c>
      <c r="R108" s="151"/>
      <c r="S108" s="151" t="s">
        <v>79</v>
      </c>
      <c r="T108" s="151"/>
      <c r="U108" s="199"/>
      <c r="V108" s="520">
        <v>55507.0</v>
      </c>
    </row>
    <row r="109">
      <c r="A109" s="517">
        <f t="shared" si="1"/>
        <v>108</v>
      </c>
      <c r="B109" s="518" t="s">
        <v>6803</v>
      </c>
      <c r="C109" s="518" t="s">
        <v>9292</v>
      </c>
      <c r="D109" s="518" t="s">
        <v>9362</v>
      </c>
      <c r="E109" s="519" t="s">
        <v>6805</v>
      </c>
      <c r="F109" s="519" t="s">
        <v>9294</v>
      </c>
      <c r="G109" s="518" t="s">
        <v>9363</v>
      </c>
      <c r="H109" s="526" t="s">
        <v>9364</v>
      </c>
      <c r="I109" s="272" t="s">
        <v>9365</v>
      </c>
      <c r="J109" s="520" t="s">
        <v>9366</v>
      </c>
      <c r="K109" s="521" t="s">
        <v>9367</v>
      </c>
      <c r="L109" s="522">
        <v>0.0021412037037037038</v>
      </c>
      <c r="M109" s="523" t="s">
        <v>9368</v>
      </c>
      <c r="N109" s="524" t="s">
        <v>8620</v>
      </c>
      <c r="O109" s="151" t="s">
        <v>77</v>
      </c>
      <c r="P109" s="151" t="s">
        <v>78</v>
      </c>
      <c r="Q109" s="151" t="s">
        <v>79</v>
      </c>
      <c r="R109" s="151"/>
      <c r="S109" s="151" t="s">
        <v>79</v>
      </c>
      <c r="T109" s="151"/>
      <c r="U109" s="199"/>
      <c r="V109" s="520">
        <v>55522.0</v>
      </c>
    </row>
    <row r="110">
      <c r="A110" s="549">
        <f t="shared" si="1"/>
        <v>109</v>
      </c>
      <c r="B110" s="550" t="s">
        <v>6803</v>
      </c>
      <c r="C110" s="550" t="s">
        <v>9292</v>
      </c>
      <c r="D110" s="550" t="s">
        <v>9369</v>
      </c>
      <c r="E110" s="529" t="s">
        <v>6805</v>
      </c>
      <c r="F110" s="529" t="s">
        <v>9294</v>
      </c>
      <c r="G110" s="550" t="s">
        <v>9370</v>
      </c>
      <c r="H110" s="577" t="s">
        <v>9371</v>
      </c>
      <c r="I110" s="272" t="s">
        <v>9372</v>
      </c>
      <c r="J110" s="551" t="s">
        <v>9373</v>
      </c>
      <c r="K110" s="552" t="s">
        <v>9374</v>
      </c>
      <c r="L110" s="578">
        <v>0.0016898148148148148</v>
      </c>
      <c r="M110" s="554" t="s">
        <v>9375</v>
      </c>
      <c r="N110" s="555" t="s">
        <v>8620</v>
      </c>
      <c r="O110" s="151" t="s">
        <v>77</v>
      </c>
      <c r="P110" s="151" t="s">
        <v>78</v>
      </c>
      <c r="Q110" s="151" t="s">
        <v>79</v>
      </c>
      <c r="R110" s="154"/>
      <c r="S110" s="151" t="s">
        <v>79</v>
      </c>
      <c r="T110" s="154"/>
      <c r="U110" s="570"/>
      <c r="V110" s="551">
        <v>55523.0</v>
      </c>
    </row>
    <row r="111">
      <c r="A111" s="517">
        <f t="shared" si="1"/>
        <v>110</v>
      </c>
      <c r="B111" s="518" t="s">
        <v>5253</v>
      </c>
      <c r="C111" s="518" t="s">
        <v>9376</v>
      </c>
      <c r="D111" s="518" t="s">
        <v>9377</v>
      </c>
      <c r="E111" s="519" t="s">
        <v>5256</v>
      </c>
      <c r="F111" s="519" t="s">
        <v>9378</v>
      </c>
      <c r="G111" s="518" t="s">
        <v>9379</v>
      </c>
      <c r="H111" s="526" t="s">
        <v>9380</v>
      </c>
      <c r="I111" s="272" t="s">
        <v>9381</v>
      </c>
      <c r="J111" s="520" t="s">
        <v>9382</v>
      </c>
      <c r="K111" s="521" t="s">
        <v>9383</v>
      </c>
      <c r="L111" s="522">
        <v>0.005231481481481481</v>
      </c>
      <c r="M111" s="523" t="s">
        <v>9384</v>
      </c>
      <c r="N111" s="524" t="s">
        <v>8620</v>
      </c>
      <c r="O111" s="151" t="s">
        <v>77</v>
      </c>
      <c r="P111" s="151" t="s">
        <v>78</v>
      </c>
      <c r="Q111" s="151" t="s">
        <v>79</v>
      </c>
      <c r="R111" s="151"/>
      <c r="S111" s="151" t="s">
        <v>79</v>
      </c>
      <c r="T111" s="151"/>
      <c r="U111" s="199"/>
      <c r="V111" s="520">
        <v>22848.0</v>
      </c>
    </row>
    <row r="112">
      <c r="A112" s="517">
        <f t="shared" si="1"/>
        <v>111</v>
      </c>
      <c r="B112" s="518" t="s">
        <v>5253</v>
      </c>
      <c r="C112" s="518" t="s">
        <v>9376</v>
      </c>
      <c r="D112" s="518" t="s">
        <v>9385</v>
      </c>
      <c r="E112" s="519" t="s">
        <v>5256</v>
      </c>
      <c r="F112" s="519" t="s">
        <v>9378</v>
      </c>
      <c r="G112" s="518" t="s">
        <v>9386</v>
      </c>
      <c r="H112" s="526" t="s">
        <v>9387</v>
      </c>
      <c r="I112" s="272" t="s">
        <v>9388</v>
      </c>
      <c r="J112" s="520" t="s">
        <v>9389</v>
      </c>
      <c r="K112" s="521" t="s">
        <v>9390</v>
      </c>
      <c r="L112" s="522">
        <v>0.004537037037037037</v>
      </c>
      <c r="M112" s="523" t="s">
        <v>9391</v>
      </c>
      <c r="N112" s="524" t="s">
        <v>8620</v>
      </c>
      <c r="O112" s="151" t="s">
        <v>77</v>
      </c>
      <c r="P112" s="151" t="s">
        <v>78</v>
      </c>
      <c r="Q112" s="151" t="s">
        <v>79</v>
      </c>
      <c r="R112" s="154"/>
      <c r="S112" s="151" t="s">
        <v>79</v>
      </c>
      <c r="T112" s="154"/>
      <c r="U112" s="197"/>
      <c r="V112" s="520">
        <v>22849.0</v>
      </c>
    </row>
    <row r="113">
      <c r="A113" s="540">
        <f t="shared" si="1"/>
        <v>112</v>
      </c>
      <c r="B113" s="541" t="s">
        <v>5253</v>
      </c>
      <c r="C113" s="541" t="s">
        <v>9376</v>
      </c>
      <c r="D113" s="541" t="s">
        <v>9392</v>
      </c>
      <c r="E113" s="519" t="s">
        <v>5256</v>
      </c>
      <c r="F113" s="519" t="s">
        <v>9378</v>
      </c>
      <c r="G113" s="541" t="s">
        <v>9393</v>
      </c>
      <c r="H113" s="563" t="s">
        <v>9394</v>
      </c>
      <c r="I113" s="272" t="s">
        <v>9395</v>
      </c>
      <c r="J113" s="548" t="s">
        <v>9396</v>
      </c>
      <c r="K113" s="544" t="s">
        <v>9397</v>
      </c>
      <c r="L113" s="564">
        <v>0.0028819444444444444</v>
      </c>
      <c r="M113" s="546" t="s">
        <v>9398</v>
      </c>
      <c r="N113" s="547" t="s">
        <v>8620</v>
      </c>
      <c r="O113" s="151" t="s">
        <v>77</v>
      </c>
      <c r="P113" s="151" t="s">
        <v>78</v>
      </c>
      <c r="Q113" s="151" t="s">
        <v>79</v>
      </c>
      <c r="R113" s="151"/>
      <c r="S113" s="151" t="s">
        <v>79</v>
      </c>
      <c r="T113" s="151"/>
      <c r="U113" s="199"/>
      <c r="V113" s="548">
        <v>22851.0</v>
      </c>
    </row>
    <row r="114">
      <c r="A114" s="540">
        <f t="shared" si="1"/>
        <v>113</v>
      </c>
      <c r="B114" s="541" t="s">
        <v>5253</v>
      </c>
      <c r="C114" s="541" t="s">
        <v>9376</v>
      </c>
      <c r="D114" s="541" t="s">
        <v>9399</v>
      </c>
      <c r="E114" s="519" t="s">
        <v>5256</v>
      </c>
      <c r="F114" s="519" t="s">
        <v>9378</v>
      </c>
      <c r="G114" s="541" t="s">
        <v>9400</v>
      </c>
      <c r="H114" s="563" t="s">
        <v>9401</v>
      </c>
      <c r="I114" s="272" t="s">
        <v>9402</v>
      </c>
      <c r="J114" s="548" t="s">
        <v>9403</v>
      </c>
      <c r="K114" s="544" t="s">
        <v>9404</v>
      </c>
      <c r="L114" s="564">
        <v>0.0044907407407407405</v>
      </c>
      <c r="M114" s="546" t="s">
        <v>9405</v>
      </c>
      <c r="N114" s="547" t="s">
        <v>8620</v>
      </c>
      <c r="O114" s="151" t="s">
        <v>77</v>
      </c>
      <c r="P114" s="151" t="s">
        <v>78</v>
      </c>
      <c r="Q114" s="151" t="s">
        <v>79</v>
      </c>
      <c r="R114" s="151"/>
      <c r="S114" s="151" t="s">
        <v>79</v>
      </c>
      <c r="T114" s="151"/>
      <c r="U114" s="199"/>
      <c r="V114" s="548">
        <v>22852.0</v>
      </c>
    </row>
    <row r="115">
      <c r="A115" s="540">
        <f t="shared" si="1"/>
        <v>114</v>
      </c>
      <c r="B115" s="541" t="s">
        <v>5253</v>
      </c>
      <c r="C115" s="541" t="s">
        <v>9376</v>
      </c>
      <c r="D115" s="541" t="s">
        <v>9406</v>
      </c>
      <c r="E115" s="519" t="s">
        <v>5256</v>
      </c>
      <c r="F115" s="519" t="s">
        <v>9378</v>
      </c>
      <c r="G115" s="541" t="s">
        <v>9407</v>
      </c>
      <c r="H115" s="563" t="s">
        <v>9408</v>
      </c>
      <c r="I115" s="272" t="s">
        <v>9409</v>
      </c>
      <c r="J115" s="579" t="s">
        <v>9410</v>
      </c>
      <c r="K115" s="544" t="s">
        <v>9411</v>
      </c>
      <c r="L115" s="580">
        <v>0.002962962962962963</v>
      </c>
      <c r="M115" s="546" t="s">
        <v>9412</v>
      </c>
      <c r="N115" s="547" t="s">
        <v>8620</v>
      </c>
      <c r="O115" s="151" t="s">
        <v>77</v>
      </c>
      <c r="P115" s="151" t="s">
        <v>78</v>
      </c>
      <c r="Q115" s="151" t="s">
        <v>79</v>
      </c>
      <c r="R115" s="151"/>
      <c r="S115" s="151" t="s">
        <v>79</v>
      </c>
      <c r="T115" s="151"/>
      <c r="U115" s="199" t="s">
        <v>9413</v>
      </c>
      <c r="V115" s="548">
        <v>22882.0</v>
      </c>
    </row>
    <row r="116">
      <c r="A116" s="540">
        <f t="shared" si="1"/>
        <v>115</v>
      </c>
      <c r="B116" s="541" t="s">
        <v>5253</v>
      </c>
      <c r="C116" s="541" t="s">
        <v>9376</v>
      </c>
      <c r="D116" s="541" t="s">
        <v>9414</v>
      </c>
      <c r="E116" s="519" t="s">
        <v>5256</v>
      </c>
      <c r="F116" s="519" t="s">
        <v>9378</v>
      </c>
      <c r="G116" s="541" t="s">
        <v>9415</v>
      </c>
      <c r="H116" s="563" t="s">
        <v>9416</v>
      </c>
      <c r="I116" s="272" t="s">
        <v>9417</v>
      </c>
      <c r="J116" s="581" t="s">
        <v>9418</v>
      </c>
      <c r="K116" s="544" t="s">
        <v>9419</v>
      </c>
      <c r="L116" s="580">
        <v>0.002511574074074074</v>
      </c>
      <c r="M116" s="546" t="s">
        <v>9420</v>
      </c>
      <c r="N116" s="547" t="s">
        <v>8620</v>
      </c>
      <c r="O116" s="151" t="s">
        <v>77</v>
      </c>
      <c r="P116" s="151" t="s">
        <v>78</v>
      </c>
      <c r="Q116" s="151" t="s">
        <v>79</v>
      </c>
      <c r="R116" s="151"/>
      <c r="S116" s="151" t="s">
        <v>79</v>
      </c>
      <c r="T116" s="151"/>
      <c r="U116" s="199"/>
      <c r="V116" s="548">
        <v>22883.0</v>
      </c>
    </row>
    <row r="117">
      <c r="A117" s="517">
        <f t="shared" si="1"/>
        <v>116</v>
      </c>
      <c r="B117" s="518" t="s">
        <v>5253</v>
      </c>
      <c r="C117" s="518" t="s">
        <v>9376</v>
      </c>
      <c r="D117" s="541" t="s">
        <v>9421</v>
      </c>
      <c r="E117" s="519" t="s">
        <v>5256</v>
      </c>
      <c r="F117" s="519" t="s">
        <v>9378</v>
      </c>
      <c r="G117" s="518" t="s">
        <v>9422</v>
      </c>
      <c r="H117" s="526" t="s">
        <v>9423</v>
      </c>
      <c r="I117" s="272" t="s">
        <v>9424</v>
      </c>
      <c r="J117" s="520" t="s">
        <v>9425</v>
      </c>
      <c r="K117" s="521" t="s">
        <v>9426</v>
      </c>
      <c r="L117" s="522">
        <v>0.002002314814814815</v>
      </c>
      <c r="M117" s="523" t="s">
        <v>9427</v>
      </c>
      <c r="N117" s="524" t="s">
        <v>8620</v>
      </c>
      <c r="O117" s="151" t="s">
        <v>77</v>
      </c>
      <c r="P117" s="151" t="s">
        <v>78</v>
      </c>
      <c r="Q117" s="151" t="s">
        <v>79</v>
      </c>
      <c r="R117" s="151"/>
      <c r="S117" s="151" t="s">
        <v>79</v>
      </c>
      <c r="T117" s="151"/>
      <c r="U117" s="199"/>
      <c r="V117" s="520">
        <v>385.0</v>
      </c>
    </row>
    <row r="118">
      <c r="A118" s="517">
        <f t="shared" si="1"/>
        <v>117</v>
      </c>
      <c r="B118" s="518" t="s">
        <v>5253</v>
      </c>
      <c r="C118" s="518" t="s">
        <v>9376</v>
      </c>
      <c r="D118" s="518" t="s">
        <v>9428</v>
      </c>
      <c r="E118" s="519" t="s">
        <v>5256</v>
      </c>
      <c r="F118" s="519" t="s">
        <v>9378</v>
      </c>
      <c r="G118" s="518" t="s">
        <v>9429</v>
      </c>
      <c r="H118" s="526" t="s">
        <v>9430</v>
      </c>
      <c r="I118" s="272" t="s">
        <v>9431</v>
      </c>
      <c r="J118" s="520" t="s">
        <v>9432</v>
      </c>
      <c r="K118" s="521" t="s">
        <v>9433</v>
      </c>
      <c r="L118" s="522">
        <v>0.0016203703703703703</v>
      </c>
      <c r="M118" s="523" t="s">
        <v>9434</v>
      </c>
      <c r="N118" s="524" t="s">
        <v>8620</v>
      </c>
      <c r="O118" s="151" t="s">
        <v>77</v>
      </c>
      <c r="P118" s="151" t="s">
        <v>78</v>
      </c>
      <c r="Q118" s="151" t="s">
        <v>79</v>
      </c>
      <c r="R118" s="151"/>
      <c r="S118" s="151" t="s">
        <v>79</v>
      </c>
      <c r="T118" s="151"/>
      <c r="U118" s="199"/>
      <c r="V118" s="520">
        <v>968.0</v>
      </c>
    </row>
    <row r="119">
      <c r="A119" s="517">
        <f t="shared" si="1"/>
        <v>118</v>
      </c>
      <c r="B119" s="518" t="s">
        <v>5253</v>
      </c>
      <c r="C119" s="518" t="s">
        <v>9376</v>
      </c>
      <c r="D119" s="518" t="s">
        <v>4743</v>
      </c>
      <c r="E119" s="519" t="s">
        <v>5256</v>
      </c>
      <c r="F119" s="519" t="s">
        <v>9378</v>
      </c>
      <c r="G119" s="518" t="s">
        <v>4744</v>
      </c>
      <c r="H119" s="526" t="s">
        <v>9435</v>
      </c>
      <c r="I119" s="272" t="s">
        <v>9436</v>
      </c>
      <c r="J119" s="520" t="s">
        <v>9437</v>
      </c>
      <c r="K119" s="521" t="s">
        <v>9438</v>
      </c>
      <c r="L119" s="522">
        <v>0.0014351851851851852</v>
      </c>
      <c r="M119" s="523" t="s">
        <v>9439</v>
      </c>
      <c r="N119" s="524" t="s">
        <v>8620</v>
      </c>
      <c r="O119" s="151" t="s">
        <v>77</v>
      </c>
      <c r="P119" s="151" t="s">
        <v>78</v>
      </c>
      <c r="Q119" s="151" t="s">
        <v>79</v>
      </c>
      <c r="R119" s="151"/>
      <c r="S119" s="151" t="s">
        <v>79</v>
      </c>
      <c r="T119" s="151"/>
      <c r="U119" s="199"/>
      <c r="V119" s="520">
        <v>971.0</v>
      </c>
    </row>
    <row r="120">
      <c r="A120" s="517">
        <f t="shared" si="1"/>
        <v>119</v>
      </c>
      <c r="B120" s="518" t="s">
        <v>5253</v>
      </c>
      <c r="C120" s="518" t="s">
        <v>9376</v>
      </c>
      <c r="D120" s="541" t="s">
        <v>9421</v>
      </c>
      <c r="E120" s="519" t="s">
        <v>5256</v>
      </c>
      <c r="F120" s="519" t="s">
        <v>9378</v>
      </c>
      <c r="G120" s="518" t="s">
        <v>9422</v>
      </c>
      <c r="H120" s="526" t="s">
        <v>9423</v>
      </c>
      <c r="I120" s="272" t="s">
        <v>9424</v>
      </c>
      <c r="J120" s="520" t="s">
        <v>9440</v>
      </c>
      <c r="K120" s="521" t="s">
        <v>9441</v>
      </c>
      <c r="L120" s="522">
        <v>0.0020949074074074073</v>
      </c>
      <c r="M120" s="523" t="s">
        <v>9442</v>
      </c>
      <c r="N120" s="524" t="s">
        <v>8620</v>
      </c>
      <c r="O120" s="151" t="s">
        <v>77</v>
      </c>
      <c r="P120" s="151" t="s">
        <v>78</v>
      </c>
      <c r="Q120" s="151" t="s">
        <v>79</v>
      </c>
      <c r="R120" s="151"/>
      <c r="S120" s="151" t="s">
        <v>79</v>
      </c>
      <c r="T120" s="151"/>
      <c r="U120" s="199"/>
      <c r="V120" s="520">
        <v>972.0</v>
      </c>
    </row>
    <row r="121">
      <c r="A121" s="549">
        <f t="shared" si="1"/>
        <v>120</v>
      </c>
      <c r="B121" s="550" t="s">
        <v>5253</v>
      </c>
      <c r="C121" s="550" t="s">
        <v>9376</v>
      </c>
      <c r="D121" s="550" t="s">
        <v>9399</v>
      </c>
      <c r="E121" s="529" t="s">
        <v>5256</v>
      </c>
      <c r="F121" s="529" t="s">
        <v>9378</v>
      </c>
      <c r="G121" s="550" t="s">
        <v>9400</v>
      </c>
      <c r="H121" s="213" t="s">
        <v>9443</v>
      </c>
      <c r="I121" s="272" t="s">
        <v>9444</v>
      </c>
      <c r="J121" s="213" t="s">
        <v>9445</v>
      </c>
      <c r="K121" s="552" t="s">
        <v>9446</v>
      </c>
      <c r="L121" s="582">
        <v>0.005277777777777778</v>
      </c>
      <c r="M121" s="552" t="s">
        <v>9447</v>
      </c>
      <c r="N121" s="555" t="s">
        <v>8620</v>
      </c>
      <c r="O121" s="151" t="s">
        <v>77</v>
      </c>
      <c r="P121" s="151" t="s">
        <v>78</v>
      </c>
      <c r="Q121" s="151" t="s">
        <v>79</v>
      </c>
      <c r="R121" s="154"/>
      <c r="S121" s="151" t="s">
        <v>79</v>
      </c>
      <c r="T121" s="154"/>
      <c r="U121" s="570"/>
      <c r="V121" s="551">
        <v>4714.0</v>
      </c>
    </row>
    <row r="122">
      <c r="A122" s="537">
        <f t="shared" si="1"/>
        <v>121</v>
      </c>
      <c r="B122" s="510" t="s">
        <v>9448</v>
      </c>
      <c r="C122" s="510" t="s">
        <v>9449</v>
      </c>
      <c r="D122" s="510" t="s">
        <v>9450</v>
      </c>
      <c r="E122" s="511" t="s">
        <v>9451</v>
      </c>
      <c r="F122" s="511" t="s">
        <v>9452</v>
      </c>
      <c r="G122" s="510" t="s">
        <v>9453</v>
      </c>
      <c r="H122" s="538" t="s">
        <v>9454</v>
      </c>
      <c r="I122" s="272" t="s">
        <v>9455</v>
      </c>
      <c r="J122" s="512" t="s">
        <v>9456</v>
      </c>
      <c r="K122" s="513" t="s">
        <v>9457</v>
      </c>
      <c r="L122" s="514">
        <v>7.175925925925926E-4</v>
      </c>
      <c r="M122" s="515" t="s">
        <v>9458</v>
      </c>
      <c r="N122" s="516" t="s">
        <v>8620</v>
      </c>
      <c r="O122" s="151" t="s">
        <v>77</v>
      </c>
      <c r="P122" s="151" t="s">
        <v>78</v>
      </c>
      <c r="Q122" s="151" t="s">
        <v>79</v>
      </c>
      <c r="R122" s="151"/>
      <c r="S122" s="151" t="s">
        <v>79</v>
      </c>
      <c r="T122" s="151"/>
      <c r="U122" s="207"/>
      <c r="V122" s="512">
        <v>4445.0</v>
      </c>
    </row>
    <row r="123">
      <c r="A123" s="517">
        <f t="shared" si="1"/>
        <v>122</v>
      </c>
      <c r="B123" s="518" t="s">
        <v>9448</v>
      </c>
      <c r="C123" s="518" t="s">
        <v>9449</v>
      </c>
      <c r="D123" s="518" t="s">
        <v>9459</v>
      </c>
      <c r="E123" s="519" t="s">
        <v>9451</v>
      </c>
      <c r="F123" s="519" t="s">
        <v>9452</v>
      </c>
      <c r="G123" s="518" t="s">
        <v>9460</v>
      </c>
      <c r="H123" s="526" t="s">
        <v>9461</v>
      </c>
      <c r="I123" s="272" t="s">
        <v>9462</v>
      </c>
      <c r="J123" s="520" t="s">
        <v>9463</v>
      </c>
      <c r="K123" s="521" t="s">
        <v>9464</v>
      </c>
      <c r="L123" s="522">
        <v>8.217592592592593E-4</v>
      </c>
      <c r="M123" s="523" t="s">
        <v>9465</v>
      </c>
      <c r="N123" s="524" t="s">
        <v>8620</v>
      </c>
      <c r="O123" s="151" t="s">
        <v>77</v>
      </c>
      <c r="P123" s="151" t="s">
        <v>78</v>
      </c>
      <c r="Q123" s="151" t="s">
        <v>79</v>
      </c>
      <c r="R123" s="151"/>
      <c r="S123" s="151" t="s">
        <v>79</v>
      </c>
      <c r="T123" s="151"/>
      <c r="U123" s="199"/>
      <c r="V123" s="520">
        <v>4446.0</v>
      </c>
    </row>
    <row r="124">
      <c r="A124" s="517">
        <f t="shared" si="1"/>
        <v>123</v>
      </c>
      <c r="B124" s="518" t="s">
        <v>9448</v>
      </c>
      <c r="C124" s="518" t="s">
        <v>9449</v>
      </c>
      <c r="D124" s="518" t="s">
        <v>9466</v>
      </c>
      <c r="E124" s="519" t="s">
        <v>9451</v>
      </c>
      <c r="F124" s="519" t="s">
        <v>9452</v>
      </c>
      <c r="G124" s="518" t="s">
        <v>9467</v>
      </c>
      <c r="H124" s="526" t="s">
        <v>9468</v>
      </c>
      <c r="I124" s="272" t="s">
        <v>9469</v>
      </c>
      <c r="J124" s="520" t="s">
        <v>9470</v>
      </c>
      <c r="K124" s="521" t="s">
        <v>9471</v>
      </c>
      <c r="L124" s="522">
        <v>0.0010648148148148149</v>
      </c>
      <c r="M124" s="523" t="s">
        <v>9472</v>
      </c>
      <c r="N124" s="524" t="s">
        <v>8620</v>
      </c>
      <c r="O124" s="151" t="s">
        <v>77</v>
      </c>
      <c r="P124" s="151" t="s">
        <v>78</v>
      </c>
      <c r="Q124" s="151" t="s">
        <v>79</v>
      </c>
      <c r="R124" s="151"/>
      <c r="S124" s="151" t="s">
        <v>79</v>
      </c>
      <c r="T124" s="151"/>
      <c r="U124" s="199"/>
      <c r="V124" s="520">
        <v>4448.0</v>
      </c>
    </row>
    <row r="125">
      <c r="A125" s="517">
        <f t="shared" si="1"/>
        <v>124</v>
      </c>
      <c r="B125" s="518" t="s">
        <v>9448</v>
      </c>
      <c r="C125" s="518" t="s">
        <v>9449</v>
      </c>
      <c r="D125" s="518" t="s">
        <v>9473</v>
      </c>
      <c r="E125" s="519" t="s">
        <v>9451</v>
      </c>
      <c r="F125" s="519" t="s">
        <v>9452</v>
      </c>
      <c r="G125" s="518" t="s">
        <v>9474</v>
      </c>
      <c r="H125" s="526" t="s">
        <v>9475</v>
      </c>
      <c r="I125" s="272" t="s">
        <v>9476</v>
      </c>
      <c r="J125" s="520" t="s">
        <v>9477</v>
      </c>
      <c r="K125" s="521" t="s">
        <v>9478</v>
      </c>
      <c r="L125" s="522">
        <v>0.002523148148148148</v>
      </c>
      <c r="M125" s="523" t="s">
        <v>9479</v>
      </c>
      <c r="N125" s="524" t="s">
        <v>8620</v>
      </c>
      <c r="O125" s="151" t="s">
        <v>77</v>
      </c>
      <c r="P125" s="151" t="s">
        <v>78</v>
      </c>
      <c r="Q125" s="151" t="s">
        <v>79</v>
      </c>
      <c r="R125" s="151"/>
      <c r="S125" s="151" t="s">
        <v>79</v>
      </c>
      <c r="T125" s="151"/>
      <c r="U125" s="199"/>
      <c r="V125" s="520">
        <v>4449.0</v>
      </c>
    </row>
    <row r="126">
      <c r="A126" s="517">
        <f t="shared" si="1"/>
        <v>125</v>
      </c>
      <c r="B126" s="518" t="s">
        <v>9448</v>
      </c>
      <c r="C126" s="518" t="s">
        <v>9449</v>
      </c>
      <c r="D126" s="518" t="s">
        <v>9480</v>
      </c>
      <c r="E126" s="519" t="s">
        <v>9451</v>
      </c>
      <c r="F126" s="519" t="s">
        <v>9452</v>
      </c>
      <c r="G126" s="518" t="s">
        <v>9481</v>
      </c>
      <c r="H126" s="526" t="s">
        <v>9482</v>
      </c>
      <c r="I126" s="272" t="s">
        <v>9483</v>
      </c>
      <c r="J126" s="520" t="s">
        <v>9484</v>
      </c>
      <c r="K126" s="521" t="s">
        <v>9485</v>
      </c>
      <c r="L126" s="522">
        <v>0.00474537037037037</v>
      </c>
      <c r="M126" s="523" t="s">
        <v>9486</v>
      </c>
      <c r="N126" s="524" t="s">
        <v>8620</v>
      </c>
      <c r="O126" s="151" t="s">
        <v>77</v>
      </c>
      <c r="P126" s="151" t="s">
        <v>78</v>
      </c>
      <c r="Q126" s="151" t="s">
        <v>79</v>
      </c>
      <c r="R126" s="151"/>
      <c r="S126" s="151" t="s">
        <v>79</v>
      </c>
      <c r="T126" s="151"/>
      <c r="U126" s="199"/>
      <c r="V126" s="520">
        <v>4420.0</v>
      </c>
    </row>
    <row r="127">
      <c r="A127" s="517">
        <f t="shared" si="1"/>
        <v>126</v>
      </c>
      <c r="B127" s="518" t="s">
        <v>9448</v>
      </c>
      <c r="C127" s="518" t="s">
        <v>9449</v>
      </c>
      <c r="D127" s="518" t="s">
        <v>9487</v>
      </c>
      <c r="E127" s="519" t="s">
        <v>9451</v>
      </c>
      <c r="F127" s="519" t="s">
        <v>9452</v>
      </c>
      <c r="G127" s="518" t="s">
        <v>9488</v>
      </c>
      <c r="H127" s="526" t="s">
        <v>9489</v>
      </c>
      <c r="I127" s="272" t="s">
        <v>9490</v>
      </c>
      <c r="J127" s="520" t="s">
        <v>9491</v>
      </c>
      <c r="K127" s="521" t="s">
        <v>9492</v>
      </c>
      <c r="L127" s="522">
        <v>0.005763888888888889</v>
      </c>
      <c r="M127" s="523" t="s">
        <v>9493</v>
      </c>
      <c r="N127" s="524" t="s">
        <v>8620</v>
      </c>
      <c r="O127" s="151" t="s">
        <v>77</v>
      </c>
      <c r="P127" s="151" t="s">
        <v>78</v>
      </c>
      <c r="Q127" s="151" t="s">
        <v>79</v>
      </c>
      <c r="R127" s="151"/>
      <c r="S127" s="151" t="s">
        <v>79</v>
      </c>
      <c r="T127" s="151"/>
      <c r="U127" s="199"/>
      <c r="V127" s="520">
        <v>4459.0</v>
      </c>
    </row>
    <row r="128">
      <c r="A128" s="517">
        <f t="shared" si="1"/>
        <v>127</v>
      </c>
      <c r="B128" s="518" t="s">
        <v>9448</v>
      </c>
      <c r="C128" s="518" t="s">
        <v>9449</v>
      </c>
      <c r="D128" s="518" t="s">
        <v>9494</v>
      </c>
      <c r="E128" s="519" t="s">
        <v>9451</v>
      </c>
      <c r="F128" s="519" t="s">
        <v>9452</v>
      </c>
      <c r="G128" s="518" t="s">
        <v>9495</v>
      </c>
      <c r="H128" s="526" t="s">
        <v>9496</v>
      </c>
      <c r="I128" s="272" t="s">
        <v>9497</v>
      </c>
      <c r="J128" s="520" t="s">
        <v>9498</v>
      </c>
      <c r="K128" s="521" t="s">
        <v>9499</v>
      </c>
      <c r="L128" s="522">
        <v>0.004293981481481481</v>
      </c>
      <c r="M128" s="523" t="s">
        <v>9500</v>
      </c>
      <c r="N128" s="524" t="s">
        <v>8620</v>
      </c>
      <c r="O128" s="151" t="s">
        <v>77</v>
      </c>
      <c r="P128" s="151" t="s">
        <v>78</v>
      </c>
      <c r="Q128" s="151" t="s">
        <v>79</v>
      </c>
      <c r="R128" s="151"/>
      <c r="S128" s="151" t="s">
        <v>79</v>
      </c>
      <c r="T128" s="151"/>
      <c r="U128" s="199"/>
      <c r="V128" s="520">
        <v>4462.0</v>
      </c>
    </row>
    <row r="129">
      <c r="A129" s="517">
        <f t="shared" si="1"/>
        <v>128</v>
      </c>
      <c r="B129" s="518" t="s">
        <v>9448</v>
      </c>
      <c r="C129" s="518" t="s">
        <v>9449</v>
      </c>
      <c r="D129" s="518" t="s">
        <v>9501</v>
      </c>
      <c r="E129" s="519" t="s">
        <v>9451</v>
      </c>
      <c r="F129" s="519" t="s">
        <v>9452</v>
      </c>
      <c r="G129" s="518" t="s">
        <v>9502</v>
      </c>
      <c r="H129" s="526" t="s">
        <v>9503</v>
      </c>
      <c r="I129" s="272" t="s">
        <v>9504</v>
      </c>
      <c r="J129" s="520" t="s">
        <v>9505</v>
      </c>
      <c r="K129" s="521" t="s">
        <v>9506</v>
      </c>
      <c r="L129" s="522">
        <v>0.003460648148148148</v>
      </c>
      <c r="M129" s="523" t="s">
        <v>9507</v>
      </c>
      <c r="N129" s="524" t="s">
        <v>8620</v>
      </c>
      <c r="O129" s="151" t="s">
        <v>77</v>
      </c>
      <c r="P129" s="151" t="s">
        <v>78</v>
      </c>
      <c r="Q129" s="151" t="s">
        <v>79</v>
      </c>
      <c r="R129" s="151"/>
      <c r="S129" s="151" t="s">
        <v>79</v>
      </c>
      <c r="T129" s="151"/>
      <c r="U129" s="199"/>
      <c r="V129" s="520">
        <v>4512.0</v>
      </c>
    </row>
    <row r="130">
      <c r="A130" s="517">
        <f t="shared" si="1"/>
        <v>129</v>
      </c>
      <c r="B130" s="518" t="s">
        <v>9448</v>
      </c>
      <c r="C130" s="518" t="s">
        <v>9449</v>
      </c>
      <c r="D130" s="518" t="s">
        <v>9508</v>
      </c>
      <c r="E130" s="519" t="s">
        <v>9451</v>
      </c>
      <c r="F130" s="519" t="s">
        <v>9452</v>
      </c>
      <c r="G130" s="518" t="s">
        <v>9509</v>
      </c>
      <c r="H130" s="526" t="s">
        <v>9510</v>
      </c>
      <c r="I130" s="272" t="s">
        <v>9511</v>
      </c>
      <c r="J130" s="520" t="s">
        <v>9512</v>
      </c>
      <c r="K130" s="521" t="s">
        <v>9513</v>
      </c>
      <c r="L130" s="522">
        <v>0.0017476851851851852</v>
      </c>
      <c r="M130" s="523" t="s">
        <v>9514</v>
      </c>
      <c r="N130" s="524" t="s">
        <v>8620</v>
      </c>
      <c r="O130" s="151" t="s">
        <v>77</v>
      </c>
      <c r="P130" s="151" t="s">
        <v>78</v>
      </c>
      <c r="Q130" s="151" t="s">
        <v>79</v>
      </c>
      <c r="R130" s="151"/>
      <c r="S130" s="151" t="s">
        <v>79</v>
      </c>
      <c r="T130" s="151"/>
      <c r="U130" s="199"/>
      <c r="V130" s="520">
        <v>4518.0</v>
      </c>
    </row>
    <row r="131">
      <c r="A131" s="540">
        <f t="shared" si="1"/>
        <v>130</v>
      </c>
      <c r="B131" s="541" t="s">
        <v>9448</v>
      </c>
      <c r="C131" s="541" t="s">
        <v>9449</v>
      </c>
      <c r="D131" s="541" t="s">
        <v>9515</v>
      </c>
      <c r="E131" s="519" t="s">
        <v>9451</v>
      </c>
      <c r="F131" s="519" t="s">
        <v>9452</v>
      </c>
      <c r="G131" s="541" t="s">
        <v>9516</v>
      </c>
      <c r="H131" s="579" t="s">
        <v>9517</v>
      </c>
      <c r="I131" s="272" t="s">
        <v>9518</v>
      </c>
      <c r="J131" s="548" t="s">
        <v>9519</v>
      </c>
      <c r="K131" s="544" t="s">
        <v>9520</v>
      </c>
      <c r="L131" s="568">
        <v>0.002372685185185185</v>
      </c>
      <c r="M131" s="546" t="s">
        <v>9521</v>
      </c>
      <c r="N131" s="547" t="s">
        <v>8620</v>
      </c>
      <c r="O131" s="151" t="s">
        <v>77</v>
      </c>
      <c r="P131" s="151" t="s">
        <v>78</v>
      </c>
      <c r="Q131" s="151" t="s">
        <v>79</v>
      </c>
      <c r="R131" s="151"/>
      <c r="S131" s="151" t="s">
        <v>79</v>
      </c>
      <c r="T131" s="151"/>
      <c r="U131" s="199"/>
      <c r="V131" s="548">
        <v>4531.0</v>
      </c>
    </row>
    <row r="132">
      <c r="A132" s="540">
        <f t="shared" si="1"/>
        <v>131</v>
      </c>
      <c r="B132" s="541" t="s">
        <v>9448</v>
      </c>
      <c r="C132" s="541" t="s">
        <v>9449</v>
      </c>
      <c r="D132" s="541" t="s">
        <v>9522</v>
      </c>
      <c r="E132" s="519" t="s">
        <v>9451</v>
      </c>
      <c r="F132" s="519" t="s">
        <v>9452</v>
      </c>
      <c r="G132" s="541" t="s">
        <v>9523</v>
      </c>
      <c r="H132" s="185" t="s">
        <v>9524</v>
      </c>
      <c r="I132" s="272" t="s">
        <v>9525</v>
      </c>
      <c r="J132" s="548" t="s">
        <v>9526</v>
      </c>
      <c r="K132" s="544" t="s">
        <v>9527</v>
      </c>
      <c r="L132" s="568">
        <v>0.004525462962962963</v>
      </c>
      <c r="M132" s="546" t="s">
        <v>9528</v>
      </c>
      <c r="N132" s="547" t="s">
        <v>8620</v>
      </c>
      <c r="O132" s="151" t="s">
        <v>77</v>
      </c>
      <c r="P132" s="151" t="s">
        <v>78</v>
      </c>
      <c r="Q132" s="151" t="s">
        <v>79</v>
      </c>
      <c r="R132" s="151"/>
      <c r="S132" s="151" t="s">
        <v>79</v>
      </c>
      <c r="T132" s="151"/>
      <c r="U132" s="199"/>
      <c r="V132" s="548">
        <v>4540.0</v>
      </c>
    </row>
    <row r="133">
      <c r="A133" s="517">
        <f t="shared" si="1"/>
        <v>132</v>
      </c>
      <c r="B133" s="518" t="s">
        <v>9448</v>
      </c>
      <c r="C133" s="518" t="s">
        <v>9449</v>
      </c>
      <c r="D133" s="518" t="s">
        <v>9529</v>
      </c>
      <c r="E133" s="519" t="s">
        <v>9451</v>
      </c>
      <c r="F133" s="519" t="s">
        <v>9452</v>
      </c>
      <c r="G133" s="518" t="s">
        <v>9530</v>
      </c>
      <c r="H133" s="526" t="s">
        <v>9531</v>
      </c>
      <c r="I133" s="272" t="s">
        <v>9532</v>
      </c>
      <c r="J133" s="520" t="s">
        <v>9533</v>
      </c>
      <c r="K133" s="521" t="s">
        <v>9534</v>
      </c>
      <c r="L133" s="522">
        <v>0.003946759259259259</v>
      </c>
      <c r="M133" s="523" t="s">
        <v>9535</v>
      </c>
      <c r="N133" s="524" t="s">
        <v>8620</v>
      </c>
      <c r="O133" s="151" t="s">
        <v>77</v>
      </c>
      <c r="P133" s="151" t="s">
        <v>78</v>
      </c>
      <c r="Q133" s="151" t="s">
        <v>79</v>
      </c>
      <c r="R133" s="151"/>
      <c r="S133" s="151" t="s">
        <v>79</v>
      </c>
      <c r="T133" s="151"/>
      <c r="U133" s="199"/>
      <c r="V133" s="520">
        <v>4543.0</v>
      </c>
    </row>
    <row r="134">
      <c r="A134" s="540">
        <f t="shared" si="1"/>
        <v>133</v>
      </c>
      <c r="B134" s="541" t="s">
        <v>9448</v>
      </c>
      <c r="C134" s="541" t="s">
        <v>9449</v>
      </c>
      <c r="D134" s="541" t="s">
        <v>9536</v>
      </c>
      <c r="E134" s="519" t="s">
        <v>9451</v>
      </c>
      <c r="F134" s="519" t="s">
        <v>9452</v>
      </c>
      <c r="G134" s="541" t="s">
        <v>9537</v>
      </c>
      <c r="H134" s="185" t="s">
        <v>9538</v>
      </c>
      <c r="I134" s="272" t="s">
        <v>9539</v>
      </c>
      <c r="J134" s="548" t="s">
        <v>9540</v>
      </c>
      <c r="K134" s="544" t="s">
        <v>9541</v>
      </c>
      <c r="L134" s="568">
        <v>0.001979166666666667</v>
      </c>
      <c r="M134" s="546" t="s">
        <v>9542</v>
      </c>
      <c r="N134" s="547" t="s">
        <v>8620</v>
      </c>
      <c r="O134" s="151" t="s">
        <v>77</v>
      </c>
      <c r="P134" s="151" t="s">
        <v>78</v>
      </c>
      <c r="Q134" s="151" t="s">
        <v>79</v>
      </c>
      <c r="R134" s="151"/>
      <c r="S134" s="151" t="s">
        <v>79</v>
      </c>
      <c r="T134" s="151"/>
      <c r="U134" s="199"/>
      <c r="V134" s="548">
        <v>4552.0</v>
      </c>
    </row>
    <row r="135">
      <c r="A135" s="517">
        <f t="shared" si="1"/>
        <v>134</v>
      </c>
      <c r="B135" s="518" t="s">
        <v>9448</v>
      </c>
      <c r="C135" s="518" t="s">
        <v>9449</v>
      </c>
      <c r="D135" s="518" t="s">
        <v>9543</v>
      </c>
      <c r="E135" s="519" t="s">
        <v>9451</v>
      </c>
      <c r="F135" s="519" t="s">
        <v>9452</v>
      </c>
      <c r="G135" s="518" t="s">
        <v>9544</v>
      </c>
      <c r="H135" s="526" t="s">
        <v>9545</v>
      </c>
      <c r="I135" s="272" t="s">
        <v>9546</v>
      </c>
      <c r="J135" s="520" t="s">
        <v>9547</v>
      </c>
      <c r="K135" s="521" t="s">
        <v>9548</v>
      </c>
      <c r="L135" s="522">
        <v>0.0020486111111111113</v>
      </c>
      <c r="M135" s="523" t="s">
        <v>9549</v>
      </c>
      <c r="N135" s="524" t="s">
        <v>8620</v>
      </c>
      <c r="O135" s="151" t="s">
        <v>77</v>
      </c>
      <c r="P135" s="151" t="s">
        <v>78</v>
      </c>
      <c r="Q135" s="151" t="s">
        <v>79</v>
      </c>
      <c r="R135" s="151"/>
      <c r="S135" s="151" t="s">
        <v>79</v>
      </c>
      <c r="T135" s="151"/>
      <c r="U135" s="199"/>
      <c r="V135" s="520">
        <v>7472.0</v>
      </c>
    </row>
    <row r="136">
      <c r="A136" s="517">
        <f t="shared" si="1"/>
        <v>135</v>
      </c>
      <c r="B136" s="518" t="s">
        <v>9448</v>
      </c>
      <c r="C136" s="518" t="s">
        <v>9449</v>
      </c>
      <c r="D136" s="518" t="s">
        <v>9550</v>
      </c>
      <c r="E136" s="519" t="s">
        <v>9451</v>
      </c>
      <c r="F136" s="519" t="s">
        <v>9452</v>
      </c>
      <c r="G136" s="518" t="s">
        <v>9551</v>
      </c>
      <c r="H136" s="526" t="s">
        <v>9552</v>
      </c>
      <c r="I136" s="272" t="s">
        <v>9553</v>
      </c>
      <c r="J136" s="520" t="s">
        <v>9554</v>
      </c>
      <c r="K136" s="521" t="s">
        <v>9555</v>
      </c>
      <c r="L136" s="522">
        <v>0.008020833333333333</v>
      </c>
      <c r="M136" s="523" t="s">
        <v>9556</v>
      </c>
      <c r="N136" s="524" t="s">
        <v>8620</v>
      </c>
      <c r="O136" s="151" t="s">
        <v>77</v>
      </c>
      <c r="P136" s="151" t="s">
        <v>78</v>
      </c>
      <c r="Q136" s="151" t="s">
        <v>79</v>
      </c>
      <c r="R136" s="151"/>
      <c r="S136" s="151" t="s">
        <v>79</v>
      </c>
      <c r="T136" s="151"/>
      <c r="U136" s="199"/>
      <c r="V136" s="520">
        <v>7478.0</v>
      </c>
    </row>
    <row r="137">
      <c r="A137" s="517">
        <f t="shared" si="1"/>
        <v>136</v>
      </c>
      <c r="B137" s="518" t="s">
        <v>9448</v>
      </c>
      <c r="C137" s="518" t="s">
        <v>9449</v>
      </c>
      <c r="D137" s="518" t="s">
        <v>9557</v>
      </c>
      <c r="E137" s="519" t="s">
        <v>9451</v>
      </c>
      <c r="F137" s="519" t="s">
        <v>9452</v>
      </c>
      <c r="G137" s="518" t="s">
        <v>9558</v>
      </c>
      <c r="H137" s="526" t="s">
        <v>9559</v>
      </c>
      <c r="I137" s="272" t="s">
        <v>9560</v>
      </c>
      <c r="J137" s="520" t="s">
        <v>9561</v>
      </c>
      <c r="K137" s="521" t="s">
        <v>9562</v>
      </c>
      <c r="L137" s="522">
        <v>0.00369212962962963</v>
      </c>
      <c r="M137" s="523" t="s">
        <v>9563</v>
      </c>
      <c r="N137" s="524" t="s">
        <v>8620</v>
      </c>
      <c r="O137" s="151" t="s">
        <v>77</v>
      </c>
      <c r="P137" s="151" t="s">
        <v>78</v>
      </c>
      <c r="Q137" s="151" t="s">
        <v>79</v>
      </c>
      <c r="R137" s="151"/>
      <c r="S137" s="151" t="s">
        <v>79</v>
      </c>
      <c r="T137" s="151"/>
      <c r="U137" s="199"/>
      <c r="V137" s="520">
        <v>7525.0</v>
      </c>
    </row>
    <row r="138">
      <c r="A138" s="517">
        <f t="shared" si="1"/>
        <v>137</v>
      </c>
      <c r="B138" s="518" t="s">
        <v>9448</v>
      </c>
      <c r="C138" s="518" t="s">
        <v>9449</v>
      </c>
      <c r="D138" s="518" t="s">
        <v>9564</v>
      </c>
      <c r="E138" s="519" t="s">
        <v>9451</v>
      </c>
      <c r="F138" s="519" t="s">
        <v>9452</v>
      </c>
      <c r="G138" s="518" t="s">
        <v>9565</v>
      </c>
      <c r="H138" s="526" t="s">
        <v>9566</v>
      </c>
      <c r="I138" s="272" t="s">
        <v>9567</v>
      </c>
      <c r="J138" s="520" t="s">
        <v>9568</v>
      </c>
      <c r="K138" s="521" t="s">
        <v>9569</v>
      </c>
      <c r="L138" s="522">
        <v>0.003263888888888889</v>
      </c>
      <c r="M138" s="523" t="s">
        <v>9570</v>
      </c>
      <c r="N138" s="524" t="s">
        <v>8620</v>
      </c>
      <c r="O138" s="151" t="s">
        <v>77</v>
      </c>
      <c r="P138" s="151" t="s">
        <v>78</v>
      </c>
      <c r="Q138" s="151" t="s">
        <v>79</v>
      </c>
      <c r="R138" s="151"/>
      <c r="S138" s="151" t="s">
        <v>79</v>
      </c>
      <c r="T138" s="151"/>
      <c r="U138" s="199"/>
      <c r="V138" s="520">
        <v>7528.0</v>
      </c>
    </row>
    <row r="139">
      <c r="A139" s="527">
        <f t="shared" si="1"/>
        <v>138</v>
      </c>
      <c r="B139" s="528" t="s">
        <v>9448</v>
      </c>
      <c r="C139" s="528" t="s">
        <v>9449</v>
      </c>
      <c r="D139" s="528" t="s">
        <v>9571</v>
      </c>
      <c r="E139" s="529" t="s">
        <v>9451</v>
      </c>
      <c r="F139" s="529" t="s">
        <v>9452</v>
      </c>
      <c r="G139" s="528" t="s">
        <v>9572</v>
      </c>
      <c r="H139" s="530" t="s">
        <v>9573</v>
      </c>
      <c r="I139" s="272" t="s">
        <v>9574</v>
      </c>
      <c r="J139" s="531" t="s">
        <v>9575</v>
      </c>
      <c r="K139" s="532" t="s">
        <v>9576</v>
      </c>
      <c r="L139" s="533">
        <v>0.0024074074074074076</v>
      </c>
      <c r="M139" s="534" t="s">
        <v>9577</v>
      </c>
      <c r="N139" s="535" t="s">
        <v>8620</v>
      </c>
      <c r="O139" s="151" t="s">
        <v>77</v>
      </c>
      <c r="P139" s="151" t="s">
        <v>78</v>
      </c>
      <c r="Q139" s="151" t="s">
        <v>79</v>
      </c>
      <c r="R139" s="151"/>
      <c r="S139" s="151" t="s">
        <v>79</v>
      </c>
      <c r="T139" s="151"/>
      <c r="U139" s="536"/>
      <c r="V139" s="531">
        <v>7825.0</v>
      </c>
    </row>
    <row r="140">
      <c r="A140" s="537">
        <f t="shared" si="1"/>
        <v>139</v>
      </c>
      <c r="B140" s="510" t="s">
        <v>9448</v>
      </c>
      <c r="C140" s="510" t="s">
        <v>9578</v>
      </c>
      <c r="D140" s="510" t="s">
        <v>9579</v>
      </c>
      <c r="E140" s="511" t="s">
        <v>9451</v>
      </c>
      <c r="F140" s="511" t="s">
        <v>9580</v>
      </c>
      <c r="G140" s="510" t="s">
        <v>9581</v>
      </c>
      <c r="H140" s="538" t="s">
        <v>9582</v>
      </c>
      <c r="I140" s="272" t="s">
        <v>9583</v>
      </c>
      <c r="J140" s="512" t="s">
        <v>9584</v>
      </c>
      <c r="K140" s="513" t="s">
        <v>9585</v>
      </c>
      <c r="L140" s="514">
        <v>0.0050810185185185186</v>
      </c>
      <c r="M140" s="515" t="s">
        <v>9586</v>
      </c>
      <c r="N140" s="516" t="s">
        <v>8620</v>
      </c>
      <c r="O140" s="151" t="s">
        <v>77</v>
      </c>
      <c r="P140" s="151" t="s">
        <v>78</v>
      </c>
      <c r="Q140" s="151" t="s">
        <v>79</v>
      </c>
      <c r="R140" s="151"/>
      <c r="S140" s="151" t="s">
        <v>79</v>
      </c>
      <c r="T140" s="151"/>
      <c r="U140" s="207"/>
      <c r="V140" s="512">
        <v>7766.0</v>
      </c>
    </row>
    <row r="141">
      <c r="A141" s="517">
        <f t="shared" si="1"/>
        <v>140</v>
      </c>
      <c r="B141" s="518" t="s">
        <v>9448</v>
      </c>
      <c r="C141" s="518" t="s">
        <v>9578</v>
      </c>
      <c r="D141" s="541" t="s">
        <v>9587</v>
      </c>
      <c r="E141" s="519" t="s">
        <v>9451</v>
      </c>
      <c r="F141" s="519" t="s">
        <v>9580</v>
      </c>
      <c r="G141" s="518" t="s">
        <v>9588</v>
      </c>
      <c r="H141" s="526" t="s">
        <v>9589</v>
      </c>
      <c r="I141" s="272" t="s">
        <v>9590</v>
      </c>
      <c r="J141" s="520" t="s">
        <v>9591</v>
      </c>
      <c r="K141" s="583" t="s">
        <v>9592</v>
      </c>
      <c r="L141" s="584">
        <v>0.002766203703703704</v>
      </c>
      <c r="M141" s="523" t="s">
        <v>9593</v>
      </c>
      <c r="N141" s="524" t="s">
        <v>8620</v>
      </c>
      <c r="O141" s="151" t="s">
        <v>77</v>
      </c>
      <c r="P141" s="151" t="s">
        <v>78</v>
      </c>
      <c r="Q141" s="151" t="s">
        <v>79</v>
      </c>
      <c r="R141" s="151"/>
      <c r="S141" s="151" t="s">
        <v>79</v>
      </c>
      <c r="T141" s="151"/>
      <c r="U141" s="199"/>
      <c r="V141" s="520">
        <v>7767.0</v>
      </c>
    </row>
    <row r="142">
      <c r="A142" s="517">
        <f t="shared" si="1"/>
        <v>141</v>
      </c>
      <c r="B142" s="518" t="s">
        <v>9448</v>
      </c>
      <c r="C142" s="518" t="s">
        <v>9578</v>
      </c>
      <c r="D142" s="541" t="s">
        <v>9594</v>
      </c>
      <c r="E142" s="519" t="s">
        <v>9451</v>
      </c>
      <c r="F142" s="519" t="s">
        <v>9580</v>
      </c>
      <c r="G142" s="518" t="s">
        <v>9595</v>
      </c>
      <c r="H142" s="526" t="s">
        <v>9596</v>
      </c>
      <c r="I142" s="272" t="s">
        <v>9597</v>
      </c>
      <c r="J142" s="520" t="s">
        <v>9598</v>
      </c>
      <c r="K142" s="521" t="s">
        <v>9599</v>
      </c>
      <c r="L142" s="522">
        <v>0.002766203703703704</v>
      </c>
      <c r="M142" s="523" t="s">
        <v>9600</v>
      </c>
      <c r="N142" s="524" t="s">
        <v>8620</v>
      </c>
      <c r="O142" s="151" t="s">
        <v>77</v>
      </c>
      <c r="P142" s="151" t="s">
        <v>78</v>
      </c>
      <c r="Q142" s="151" t="s">
        <v>79</v>
      </c>
      <c r="R142" s="151"/>
      <c r="S142" s="151" t="s">
        <v>79</v>
      </c>
      <c r="T142" s="151"/>
      <c r="U142" s="199"/>
      <c r="V142" s="520">
        <v>7770.0</v>
      </c>
    </row>
    <row r="143">
      <c r="A143" s="517">
        <f t="shared" si="1"/>
        <v>142</v>
      </c>
      <c r="B143" s="518" t="s">
        <v>9448</v>
      </c>
      <c r="C143" s="518" t="s">
        <v>9578</v>
      </c>
      <c r="D143" s="541" t="s">
        <v>9601</v>
      </c>
      <c r="E143" s="519" t="s">
        <v>9451</v>
      </c>
      <c r="F143" s="519" t="s">
        <v>9580</v>
      </c>
      <c r="G143" s="518" t="s">
        <v>9602</v>
      </c>
      <c r="H143" s="526" t="s">
        <v>9603</v>
      </c>
      <c r="I143" s="272" t="s">
        <v>9604</v>
      </c>
      <c r="J143" s="520" t="s">
        <v>9605</v>
      </c>
      <c r="K143" s="521" t="s">
        <v>9606</v>
      </c>
      <c r="L143" s="522">
        <v>0.0013078703703703703</v>
      </c>
      <c r="M143" s="523" t="s">
        <v>9607</v>
      </c>
      <c r="N143" s="524" t="s">
        <v>8620</v>
      </c>
      <c r="O143" s="151" t="s">
        <v>77</v>
      </c>
      <c r="P143" s="151" t="s">
        <v>78</v>
      </c>
      <c r="Q143" s="151" t="s">
        <v>79</v>
      </c>
      <c r="R143" s="151"/>
      <c r="S143" s="151" t="s">
        <v>79</v>
      </c>
      <c r="T143" s="151"/>
      <c r="U143" s="199"/>
      <c r="V143" s="520">
        <v>7771.0</v>
      </c>
    </row>
    <row r="144">
      <c r="A144" s="517">
        <f t="shared" si="1"/>
        <v>143</v>
      </c>
      <c r="B144" s="518" t="s">
        <v>9448</v>
      </c>
      <c r="C144" s="518" t="s">
        <v>9578</v>
      </c>
      <c r="D144" s="518" t="s">
        <v>9608</v>
      </c>
      <c r="E144" s="519" t="s">
        <v>9451</v>
      </c>
      <c r="F144" s="519" t="s">
        <v>9580</v>
      </c>
      <c r="G144" s="518" t="s">
        <v>9609</v>
      </c>
      <c r="H144" s="526" t="s">
        <v>9610</v>
      </c>
      <c r="I144" s="272" t="s">
        <v>9611</v>
      </c>
      <c r="J144" s="520" t="s">
        <v>9612</v>
      </c>
      <c r="K144" s="521" t="s">
        <v>9613</v>
      </c>
      <c r="L144" s="522">
        <v>0.0014583333333333334</v>
      </c>
      <c r="M144" s="523" t="s">
        <v>9614</v>
      </c>
      <c r="N144" s="524" t="s">
        <v>8620</v>
      </c>
      <c r="O144" s="151" t="s">
        <v>77</v>
      </c>
      <c r="P144" s="151" t="s">
        <v>78</v>
      </c>
      <c r="Q144" s="151" t="s">
        <v>79</v>
      </c>
      <c r="R144" s="151"/>
      <c r="S144" s="151" t="s">
        <v>79</v>
      </c>
      <c r="T144" s="151"/>
      <c r="U144" s="199"/>
      <c r="V144" s="520">
        <v>7775.0</v>
      </c>
    </row>
    <row r="145">
      <c r="A145" s="517">
        <f t="shared" si="1"/>
        <v>144</v>
      </c>
      <c r="B145" s="518" t="s">
        <v>9448</v>
      </c>
      <c r="C145" s="518" t="s">
        <v>9578</v>
      </c>
      <c r="D145" s="518" t="s">
        <v>9615</v>
      </c>
      <c r="E145" s="519" t="s">
        <v>9451</v>
      </c>
      <c r="F145" s="519" t="s">
        <v>9580</v>
      </c>
      <c r="G145" s="518" t="s">
        <v>9616</v>
      </c>
      <c r="H145" s="526" t="s">
        <v>9617</v>
      </c>
      <c r="I145" s="272" t="s">
        <v>9618</v>
      </c>
      <c r="J145" s="520" t="s">
        <v>9619</v>
      </c>
      <c r="K145" s="521" t="s">
        <v>9620</v>
      </c>
      <c r="L145" s="522">
        <v>0.004872685185185185</v>
      </c>
      <c r="M145" s="523" t="s">
        <v>9621</v>
      </c>
      <c r="N145" s="524" t="s">
        <v>8620</v>
      </c>
      <c r="O145" s="151" t="s">
        <v>77</v>
      </c>
      <c r="P145" s="151" t="s">
        <v>78</v>
      </c>
      <c r="Q145" s="151" t="s">
        <v>79</v>
      </c>
      <c r="R145" s="151"/>
      <c r="S145" s="151" t="s">
        <v>79</v>
      </c>
      <c r="T145" s="151"/>
      <c r="U145" s="199"/>
      <c r="V145" s="520">
        <v>7776.0</v>
      </c>
    </row>
    <row r="146">
      <c r="A146" s="517">
        <f t="shared" si="1"/>
        <v>145</v>
      </c>
      <c r="B146" s="518" t="s">
        <v>9448</v>
      </c>
      <c r="C146" s="518" t="s">
        <v>9578</v>
      </c>
      <c r="D146" s="518" t="s">
        <v>9622</v>
      </c>
      <c r="E146" s="519" t="s">
        <v>9451</v>
      </c>
      <c r="F146" s="519" t="s">
        <v>9580</v>
      </c>
      <c r="G146" s="518" t="s">
        <v>9623</v>
      </c>
      <c r="H146" s="526" t="s">
        <v>9624</v>
      </c>
      <c r="I146" s="272" t="s">
        <v>9625</v>
      </c>
      <c r="J146" s="520" t="s">
        <v>9626</v>
      </c>
      <c r="K146" s="521" t="s">
        <v>9627</v>
      </c>
      <c r="L146" s="522">
        <v>0.0020833333333333333</v>
      </c>
      <c r="M146" s="523" t="s">
        <v>9628</v>
      </c>
      <c r="N146" s="524" t="s">
        <v>8620</v>
      </c>
      <c r="O146" s="151" t="s">
        <v>77</v>
      </c>
      <c r="P146" s="151" t="s">
        <v>78</v>
      </c>
      <c r="Q146" s="151" t="s">
        <v>79</v>
      </c>
      <c r="R146" s="151"/>
      <c r="S146" s="151" t="s">
        <v>79</v>
      </c>
      <c r="T146" s="151"/>
      <c r="U146" s="199"/>
      <c r="V146" s="520">
        <v>7807.0</v>
      </c>
    </row>
    <row r="147">
      <c r="A147" s="517">
        <f t="shared" si="1"/>
        <v>146</v>
      </c>
      <c r="B147" s="518" t="s">
        <v>9448</v>
      </c>
      <c r="C147" s="518" t="s">
        <v>9578</v>
      </c>
      <c r="D147" s="518" t="s">
        <v>9629</v>
      </c>
      <c r="E147" s="519" t="s">
        <v>9451</v>
      </c>
      <c r="F147" s="519" t="s">
        <v>9580</v>
      </c>
      <c r="G147" s="518" t="s">
        <v>9630</v>
      </c>
      <c r="H147" s="526" t="s">
        <v>9631</v>
      </c>
      <c r="I147" s="272" t="s">
        <v>9632</v>
      </c>
      <c r="J147" s="520" t="s">
        <v>9633</v>
      </c>
      <c r="K147" s="521" t="s">
        <v>9634</v>
      </c>
      <c r="L147" s="522">
        <v>0.004930555555555555</v>
      </c>
      <c r="M147" s="523" t="s">
        <v>9635</v>
      </c>
      <c r="N147" s="524" t="s">
        <v>8620</v>
      </c>
      <c r="O147" s="151" t="s">
        <v>77</v>
      </c>
      <c r="P147" s="151" t="s">
        <v>78</v>
      </c>
      <c r="Q147" s="151" t="s">
        <v>79</v>
      </c>
      <c r="R147" s="151"/>
      <c r="S147" s="151" t="s">
        <v>79</v>
      </c>
      <c r="T147" s="151"/>
      <c r="U147" s="199"/>
      <c r="V147" s="520">
        <v>15174.0</v>
      </c>
    </row>
    <row r="148">
      <c r="A148" s="517">
        <f t="shared" si="1"/>
        <v>147</v>
      </c>
      <c r="B148" s="518" t="s">
        <v>9448</v>
      </c>
      <c r="C148" s="518" t="s">
        <v>9578</v>
      </c>
      <c r="D148" s="518" t="s">
        <v>9636</v>
      </c>
      <c r="E148" s="519" t="s">
        <v>9451</v>
      </c>
      <c r="F148" s="519" t="s">
        <v>9580</v>
      </c>
      <c r="G148" s="518" t="s">
        <v>9637</v>
      </c>
      <c r="H148" s="526" t="s">
        <v>9638</v>
      </c>
      <c r="I148" s="272" t="s">
        <v>9639</v>
      </c>
      <c r="J148" s="520" t="s">
        <v>9640</v>
      </c>
      <c r="K148" s="521" t="s">
        <v>9641</v>
      </c>
      <c r="L148" s="522">
        <v>0.0033449074074074076</v>
      </c>
      <c r="M148" s="523" t="s">
        <v>9642</v>
      </c>
      <c r="N148" s="524" t="s">
        <v>8620</v>
      </c>
      <c r="O148" s="151" t="s">
        <v>77</v>
      </c>
      <c r="P148" s="151" t="s">
        <v>78</v>
      </c>
      <c r="Q148" s="151" t="s">
        <v>79</v>
      </c>
      <c r="R148" s="151"/>
      <c r="S148" s="151" t="s">
        <v>79</v>
      </c>
      <c r="T148" s="151"/>
      <c r="U148" s="199"/>
      <c r="V148" s="520">
        <v>15175.0</v>
      </c>
    </row>
    <row r="149">
      <c r="A149" s="517">
        <f t="shared" si="1"/>
        <v>148</v>
      </c>
      <c r="B149" s="518" t="s">
        <v>9448</v>
      </c>
      <c r="C149" s="518" t="s">
        <v>9578</v>
      </c>
      <c r="D149" s="518" t="s">
        <v>9643</v>
      </c>
      <c r="E149" s="519" t="s">
        <v>9451</v>
      </c>
      <c r="F149" s="519" t="s">
        <v>9580</v>
      </c>
      <c r="G149" s="518" t="s">
        <v>9644</v>
      </c>
      <c r="H149" s="526" t="s">
        <v>9645</v>
      </c>
      <c r="I149" s="272" t="s">
        <v>9646</v>
      </c>
      <c r="J149" s="520" t="s">
        <v>9647</v>
      </c>
      <c r="K149" s="521" t="s">
        <v>9648</v>
      </c>
      <c r="L149" s="522">
        <v>0.001712962962962963</v>
      </c>
      <c r="M149" s="523" t="s">
        <v>9649</v>
      </c>
      <c r="N149" s="524" t="s">
        <v>8620</v>
      </c>
      <c r="O149" s="151" t="s">
        <v>77</v>
      </c>
      <c r="P149" s="151" t="s">
        <v>78</v>
      </c>
      <c r="Q149" s="151" t="s">
        <v>79</v>
      </c>
      <c r="R149" s="154"/>
      <c r="S149" s="151" t="s">
        <v>79</v>
      </c>
      <c r="T149" s="154"/>
      <c r="U149" s="197"/>
      <c r="V149" s="520">
        <v>15223.0</v>
      </c>
    </row>
    <row r="150">
      <c r="A150" s="517">
        <f t="shared" si="1"/>
        <v>149</v>
      </c>
      <c r="B150" s="518" t="s">
        <v>9448</v>
      </c>
      <c r="C150" s="518" t="s">
        <v>9578</v>
      </c>
      <c r="D150" s="518" t="s">
        <v>9650</v>
      </c>
      <c r="E150" s="519" t="s">
        <v>9451</v>
      </c>
      <c r="F150" s="519" t="s">
        <v>9580</v>
      </c>
      <c r="G150" s="518" t="s">
        <v>9651</v>
      </c>
      <c r="H150" s="526" t="s">
        <v>9652</v>
      </c>
      <c r="I150" s="272" t="s">
        <v>9653</v>
      </c>
      <c r="J150" s="520" t="s">
        <v>9654</v>
      </c>
      <c r="K150" s="521" t="s">
        <v>9655</v>
      </c>
      <c r="L150" s="522">
        <v>0.00318287037037037</v>
      </c>
      <c r="M150" s="523" t="s">
        <v>9656</v>
      </c>
      <c r="N150" s="524" t="s">
        <v>8620</v>
      </c>
      <c r="O150" s="151" t="s">
        <v>77</v>
      </c>
      <c r="P150" s="151" t="s">
        <v>78</v>
      </c>
      <c r="Q150" s="151" t="s">
        <v>79</v>
      </c>
      <c r="R150" s="151"/>
      <c r="S150" s="151" t="s">
        <v>79</v>
      </c>
      <c r="T150" s="151"/>
      <c r="U150" s="199"/>
      <c r="V150" s="520">
        <v>15224.0</v>
      </c>
    </row>
    <row r="151">
      <c r="A151" s="517">
        <f t="shared" si="1"/>
        <v>150</v>
      </c>
      <c r="B151" s="518" t="s">
        <v>9448</v>
      </c>
      <c r="C151" s="518" t="s">
        <v>9578</v>
      </c>
      <c r="D151" s="518" t="s">
        <v>9657</v>
      </c>
      <c r="E151" s="519" t="s">
        <v>9451</v>
      </c>
      <c r="F151" s="519" t="s">
        <v>9580</v>
      </c>
      <c r="G151" s="518" t="s">
        <v>9658</v>
      </c>
      <c r="H151" s="526" t="s">
        <v>9659</v>
      </c>
      <c r="I151" s="272" t="s">
        <v>9660</v>
      </c>
      <c r="J151" s="520" t="s">
        <v>9661</v>
      </c>
      <c r="K151" s="521" t="s">
        <v>9662</v>
      </c>
      <c r="L151" s="522">
        <v>0.003993055555555555</v>
      </c>
      <c r="M151" s="523" t="s">
        <v>9663</v>
      </c>
      <c r="N151" s="524" t="s">
        <v>8620</v>
      </c>
      <c r="O151" s="151" t="s">
        <v>77</v>
      </c>
      <c r="P151" s="151" t="s">
        <v>78</v>
      </c>
      <c r="Q151" s="151" t="s">
        <v>79</v>
      </c>
      <c r="R151" s="151"/>
      <c r="S151" s="151" t="s">
        <v>79</v>
      </c>
      <c r="T151" s="151"/>
      <c r="U151" s="199"/>
      <c r="V151" s="520">
        <v>15342.0</v>
      </c>
    </row>
    <row r="152">
      <c r="A152" s="517">
        <f t="shared" si="1"/>
        <v>151</v>
      </c>
      <c r="B152" s="518" t="s">
        <v>9448</v>
      </c>
      <c r="C152" s="518" t="s">
        <v>9578</v>
      </c>
      <c r="D152" s="518" t="s">
        <v>9664</v>
      </c>
      <c r="E152" s="519" t="s">
        <v>9451</v>
      </c>
      <c r="F152" s="519" t="s">
        <v>9580</v>
      </c>
      <c r="G152" s="518" t="s">
        <v>9665</v>
      </c>
      <c r="H152" s="526" t="s">
        <v>9666</v>
      </c>
      <c r="I152" s="272" t="s">
        <v>9667</v>
      </c>
      <c r="J152" s="520" t="s">
        <v>9668</v>
      </c>
      <c r="K152" s="521" t="s">
        <v>9669</v>
      </c>
      <c r="L152" s="522">
        <v>0.0030092592592592593</v>
      </c>
      <c r="M152" s="523" t="s">
        <v>9670</v>
      </c>
      <c r="N152" s="524" t="s">
        <v>8620</v>
      </c>
      <c r="O152" s="151" t="s">
        <v>77</v>
      </c>
      <c r="P152" s="151" t="s">
        <v>78</v>
      </c>
      <c r="Q152" s="151" t="s">
        <v>79</v>
      </c>
      <c r="R152" s="151"/>
      <c r="S152" s="151" t="s">
        <v>79</v>
      </c>
      <c r="T152" s="151"/>
      <c r="U152" s="199"/>
      <c r="V152" s="520">
        <v>15343.0</v>
      </c>
    </row>
    <row r="153">
      <c r="A153" s="517">
        <f t="shared" si="1"/>
        <v>152</v>
      </c>
      <c r="B153" s="518" t="s">
        <v>9448</v>
      </c>
      <c r="C153" s="518" t="s">
        <v>9578</v>
      </c>
      <c r="D153" s="518" t="s">
        <v>9671</v>
      </c>
      <c r="E153" s="519" t="s">
        <v>9451</v>
      </c>
      <c r="F153" s="519" t="s">
        <v>9580</v>
      </c>
      <c r="G153" s="518" t="s">
        <v>9672</v>
      </c>
      <c r="H153" s="526" t="s">
        <v>9673</v>
      </c>
      <c r="I153" s="272" t="s">
        <v>9674</v>
      </c>
      <c r="J153" s="520" t="s">
        <v>9675</v>
      </c>
      <c r="K153" s="521" t="s">
        <v>9676</v>
      </c>
      <c r="L153" s="522">
        <v>0.0025578703703703705</v>
      </c>
      <c r="M153" s="523" t="s">
        <v>9677</v>
      </c>
      <c r="N153" s="524" t="s">
        <v>8620</v>
      </c>
      <c r="O153" s="151" t="s">
        <v>77</v>
      </c>
      <c r="P153" s="151" t="s">
        <v>78</v>
      </c>
      <c r="Q153" s="151" t="s">
        <v>79</v>
      </c>
      <c r="R153" s="151"/>
      <c r="S153" s="151" t="s">
        <v>79</v>
      </c>
      <c r="T153" s="151"/>
      <c r="U153" s="199"/>
      <c r="V153" s="520">
        <v>28832.0</v>
      </c>
    </row>
    <row r="154" ht="18.75" customHeight="1">
      <c r="A154" s="517">
        <f t="shared" si="1"/>
        <v>153</v>
      </c>
      <c r="B154" s="518" t="s">
        <v>9448</v>
      </c>
      <c r="C154" s="518" t="s">
        <v>9578</v>
      </c>
      <c r="D154" s="518" t="s">
        <v>9678</v>
      </c>
      <c r="E154" s="519" t="s">
        <v>9451</v>
      </c>
      <c r="F154" s="519" t="s">
        <v>9580</v>
      </c>
      <c r="G154" s="518" t="s">
        <v>9679</v>
      </c>
      <c r="H154" s="526" t="s">
        <v>9680</v>
      </c>
      <c r="I154" s="272" t="s">
        <v>9681</v>
      </c>
      <c r="J154" s="520" t="s">
        <v>9682</v>
      </c>
      <c r="K154" s="521" t="s">
        <v>9683</v>
      </c>
      <c r="L154" s="522">
        <v>0.0030787037037037037</v>
      </c>
      <c r="M154" s="523" t="s">
        <v>9684</v>
      </c>
      <c r="N154" s="524" t="s">
        <v>8620</v>
      </c>
      <c r="O154" s="151" t="s">
        <v>77</v>
      </c>
      <c r="P154" s="151" t="s">
        <v>78</v>
      </c>
      <c r="Q154" s="151" t="s">
        <v>79</v>
      </c>
      <c r="R154" s="151"/>
      <c r="S154" s="151" t="s">
        <v>79</v>
      </c>
      <c r="T154" s="151"/>
      <c r="U154" s="199"/>
      <c r="V154" s="520">
        <v>15376.0</v>
      </c>
    </row>
    <row r="155" ht="16.5" customHeight="1">
      <c r="A155" s="517">
        <f t="shared" si="1"/>
        <v>154</v>
      </c>
      <c r="B155" s="518" t="s">
        <v>9448</v>
      </c>
      <c r="C155" s="518" t="s">
        <v>9578</v>
      </c>
      <c r="D155" s="518" t="s">
        <v>9685</v>
      </c>
      <c r="E155" s="519" t="s">
        <v>9451</v>
      </c>
      <c r="F155" s="519" t="s">
        <v>9580</v>
      </c>
      <c r="G155" s="518" t="s">
        <v>9686</v>
      </c>
      <c r="H155" s="526" t="s">
        <v>9687</v>
      </c>
      <c r="I155" s="272" t="s">
        <v>9688</v>
      </c>
      <c r="J155" s="520" t="s">
        <v>9689</v>
      </c>
      <c r="K155" s="521" t="s">
        <v>9690</v>
      </c>
      <c r="L155" s="522">
        <v>0.0030902777777777777</v>
      </c>
      <c r="M155" s="523" t="s">
        <v>9691</v>
      </c>
      <c r="N155" s="524" t="s">
        <v>8620</v>
      </c>
      <c r="O155" s="151" t="s">
        <v>77</v>
      </c>
      <c r="P155" s="151" t="s">
        <v>78</v>
      </c>
      <c r="Q155" s="151" t="s">
        <v>79</v>
      </c>
      <c r="R155" s="151"/>
      <c r="S155" s="151" t="s">
        <v>79</v>
      </c>
      <c r="T155" s="151"/>
      <c r="U155" s="199"/>
      <c r="V155" s="520">
        <v>15377.0</v>
      </c>
    </row>
    <row r="156">
      <c r="A156" s="517">
        <f t="shared" si="1"/>
        <v>155</v>
      </c>
      <c r="B156" s="518" t="s">
        <v>9448</v>
      </c>
      <c r="C156" s="518" t="s">
        <v>9578</v>
      </c>
      <c r="D156" s="518" t="s">
        <v>9692</v>
      </c>
      <c r="E156" s="519" t="s">
        <v>9451</v>
      </c>
      <c r="F156" s="519" t="s">
        <v>9580</v>
      </c>
      <c r="G156" s="518" t="s">
        <v>9693</v>
      </c>
      <c r="H156" s="526" t="s">
        <v>9694</v>
      </c>
      <c r="I156" s="272" t="s">
        <v>9695</v>
      </c>
      <c r="J156" s="520" t="s">
        <v>9696</v>
      </c>
      <c r="K156" s="521" t="s">
        <v>9697</v>
      </c>
      <c r="L156" s="522">
        <v>0.0022800925925925927</v>
      </c>
      <c r="M156" s="523" t="s">
        <v>9698</v>
      </c>
      <c r="N156" s="524" t="s">
        <v>8620</v>
      </c>
      <c r="O156" s="151" t="s">
        <v>77</v>
      </c>
      <c r="P156" s="151" t="s">
        <v>78</v>
      </c>
      <c r="Q156" s="151" t="s">
        <v>79</v>
      </c>
      <c r="R156" s="151"/>
      <c r="S156" s="151" t="s">
        <v>79</v>
      </c>
      <c r="T156" s="151"/>
      <c r="U156" s="199"/>
      <c r="V156" s="520">
        <v>15380.0</v>
      </c>
    </row>
    <row r="157">
      <c r="A157" s="540">
        <f t="shared" si="1"/>
        <v>156</v>
      </c>
      <c r="B157" s="541" t="s">
        <v>9448</v>
      </c>
      <c r="C157" s="541" t="s">
        <v>9578</v>
      </c>
      <c r="D157" s="541" t="s">
        <v>9699</v>
      </c>
      <c r="E157" s="519" t="s">
        <v>9451</v>
      </c>
      <c r="F157" s="519" t="s">
        <v>9580</v>
      </c>
      <c r="G157" s="541" t="s">
        <v>9700</v>
      </c>
      <c r="H157" s="185" t="s">
        <v>9701</v>
      </c>
      <c r="I157" s="272" t="s">
        <v>9702</v>
      </c>
      <c r="J157" s="548" t="s">
        <v>9703</v>
      </c>
      <c r="K157" s="544" t="s">
        <v>9704</v>
      </c>
      <c r="L157" s="568">
        <v>7.407407407407407E-4</v>
      </c>
      <c r="M157" s="546" t="s">
        <v>9705</v>
      </c>
      <c r="N157" s="547" t="s">
        <v>8620</v>
      </c>
      <c r="O157" s="151" t="s">
        <v>77</v>
      </c>
      <c r="P157" s="151" t="s">
        <v>78</v>
      </c>
      <c r="Q157" s="151" t="s">
        <v>79</v>
      </c>
      <c r="R157" s="151"/>
      <c r="S157" s="151" t="s">
        <v>79</v>
      </c>
      <c r="T157" s="151"/>
      <c r="U157" s="199"/>
      <c r="V157" s="548">
        <v>15386.0</v>
      </c>
    </row>
    <row r="158">
      <c r="A158" s="527">
        <f t="shared" si="1"/>
        <v>157</v>
      </c>
      <c r="B158" s="528" t="s">
        <v>9448</v>
      </c>
      <c r="C158" s="528" t="s">
        <v>9578</v>
      </c>
      <c r="D158" s="528" t="s">
        <v>9706</v>
      </c>
      <c r="E158" s="529" t="s">
        <v>9451</v>
      </c>
      <c r="F158" s="529" t="s">
        <v>9580</v>
      </c>
      <c r="G158" s="528" t="s">
        <v>9707</v>
      </c>
      <c r="H158" s="566" t="s">
        <v>9589</v>
      </c>
      <c r="I158" s="272" t="s">
        <v>9590</v>
      </c>
      <c r="J158" s="531" t="s">
        <v>9708</v>
      </c>
      <c r="K158" s="532" t="s">
        <v>9709</v>
      </c>
      <c r="L158" s="533">
        <v>0.0031944444444444446</v>
      </c>
      <c r="M158" s="534" t="s">
        <v>9710</v>
      </c>
      <c r="N158" s="535" t="s">
        <v>8620</v>
      </c>
      <c r="O158" s="151" t="s">
        <v>77</v>
      </c>
      <c r="P158" s="151" t="s">
        <v>78</v>
      </c>
      <c r="Q158" s="151" t="s">
        <v>79</v>
      </c>
      <c r="R158" s="151"/>
      <c r="S158" s="151" t="s">
        <v>79</v>
      </c>
      <c r="T158" s="151"/>
      <c r="U158" s="536"/>
      <c r="V158" s="531">
        <v>28822.0</v>
      </c>
    </row>
    <row r="159">
      <c r="A159" s="537">
        <f t="shared" si="1"/>
        <v>158</v>
      </c>
      <c r="B159" s="510" t="s">
        <v>9448</v>
      </c>
      <c r="C159" s="510" t="s">
        <v>9711</v>
      </c>
      <c r="D159" s="510" t="s">
        <v>9712</v>
      </c>
      <c r="E159" s="511" t="s">
        <v>9451</v>
      </c>
      <c r="F159" s="511" t="s">
        <v>9713</v>
      </c>
      <c r="G159" s="510" t="s">
        <v>9714</v>
      </c>
      <c r="H159" s="538" t="s">
        <v>9715</v>
      </c>
      <c r="I159" s="272" t="s">
        <v>9716</v>
      </c>
      <c r="J159" s="512" t="s">
        <v>9717</v>
      </c>
      <c r="K159" s="513" t="s">
        <v>9718</v>
      </c>
      <c r="L159" s="514">
        <v>0.001990740740740741</v>
      </c>
      <c r="M159" s="515" t="s">
        <v>9719</v>
      </c>
      <c r="N159" s="516" t="s">
        <v>8620</v>
      </c>
      <c r="O159" s="151" t="s">
        <v>77</v>
      </c>
      <c r="P159" s="151" t="s">
        <v>78</v>
      </c>
      <c r="Q159" s="151" t="s">
        <v>79</v>
      </c>
      <c r="R159" s="151"/>
      <c r="S159" s="151" t="s">
        <v>79</v>
      </c>
      <c r="T159" s="151"/>
      <c r="U159" s="207"/>
      <c r="V159" s="512">
        <v>7081.0</v>
      </c>
    </row>
    <row r="160">
      <c r="A160" s="517">
        <f t="shared" si="1"/>
        <v>159</v>
      </c>
      <c r="B160" s="518" t="s">
        <v>9448</v>
      </c>
      <c r="C160" s="518" t="s">
        <v>9711</v>
      </c>
      <c r="D160" s="518" t="s">
        <v>9720</v>
      </c>
      <c r="E160" s="519" t="s">
        <v>9451</v>
      </c>
      <c r="F160" s="519" t="s">
        <v>9713</v>
      </c>
      <c r="G160" s="518" t="s">
        <v>9721</v>
      </c>
      <c r="H160" s="526" t="s">
        <v>9722</v>
      </c>
      <c r="I160" s="272" t="s">
        <v>9723</v>
      </c>
      <c r="J160" s="520" t="s">
        <v>9724</v>
      </c>
      <c r="K160" s="521" t="s">
        <v>9725</v>
      </c>
      <c r="L160" s="522">
        <v>0.001990740740740741</v>
      </c>
      <c r="M160" s="523" t="s">
        <v>9726</v>
      </c>
      <c r="N160" s="524" t="s">
        <v>8620</v>
      </c>
      <c r="O160" s="151" t="s">
        <v>77</v>
      </c>
      <c r="P160" s="151" t="s">
        <v>78</v>
      </c>
      <c r="Q160" s="151" t="s">
        <v>79</v>
      </c>
      <c r="R160" s="151"/>
      <c r="S160" s="151" t="s">
        <v>79</v>
      </c>
      <c r="T160" s="151"/>
      <c r="U160" s="199"/>
      <c r="V160" s="520">
        <v>7082.0</v>
      </c>
    </row>
    <row r="161">
      <c r="A161" s="517">
        <f t="shared" si="1"/>
        <v>160</v>
      </c>
      <c r="B161" s="518" t="s">
        <v>9448</v>
      </c>
      <c r="C161" s="518" t="s">
        <v>9711</v>
      </c>
      <c r="D161" s="518" t="s">
        <v>9727</v>
      </c>
      <c r="E161" s="519" t="s">
        <v>9451</v>
      </c>
      <c r="F161" s="519" t="s">
        <v>9713</v>
      </c>
      <c r="G161" s="518" t="s">
        <v>9728</v>
      </c>
      <c r="H161" s="526" t="s">
        <v>9729</v>
      </c>
      <c r="I161" s="272" t="s">
        <v>9730</v>
      </c>
      <c r="J161" s="520" t="s">
        <v>9731</v>
      </c>
      <c r="K161" s="521" t="s">
        <v>9732</v>
      </c>
      <c r="L161" s="522">
        <v>5.092592592592592E-4</v>
      </c>
      <c r="M161" s="523" t="s">
        <v>9733</v>
      </c>
      <c r="N161" s="524" t="s">
        <v>8620</v>
      </c>
      <c r="O161" s="151" t="s">
        <v>77</v>
      </c>
      <c r="P161" s="151" t="s">
        <v>78</v>
      </c>
      <c r="Q161" s="151" t="s">
        <v>79</v>
      </c>
      <c r="R161" s="151"/>
      <c r="S161" s="151" t="s">
        <v>79</v>
      </c>
      <c r="T161" s="151"/>
      <c r="U161" s="199"/>
      <c r="V161" s="520">
        <v>7418.0</v>
      </c>
    </row>
    <row r="162">
      <c r="A162" s="517">
        <f t="shared" si="1"/>
        <v>161</v>
      </c>
      <c r="B162" s="518" t="s">
        <v>9448</v>
      </c>
      <c r="C162" s="518" t="s">
        <v>9711</v>
      </c>
      <c r="D162" s="518" t="s">
        <v>9734</v>
      </c>
      <c r="E162" s="519" t="s">
        <v>9451</v>
      </c>
      <c r="F162" s="519" t="s">
        <v>9713</v>
      </c>
      <c r="G162" s="518" t="s">
        <v>9735</v>
      </c>
      <c r="H162" s="526" t="s">
        <v>9736</v>
      </c>
      <c r="I162" s="272" t="s">
        <v>9737</v>
      </c>
      <c r="J162" s="520" t="s">
        <v>9738</v>
      </c>
      <c r="K162" s="583" t="s">
        <v>9739</v>
      </c>
      <c r="L162" s="584">
        <v>9.027777777777777E-4</v>
      </c>
      <c r="M162" s="523" t="s">
        <v>9740</v>
      </c>
      <c r="N162" s="524" t="s">
        <v>8620</v>
      </c>
      <c r="O162" s="151" t="s">
        <v>77</v>
      </c>
      <c r="P162" s="151" t="s">
        <v>78</v>
      </c>
      <c r="Q162" s="151" t="s">
        <v>79</v>
      </c>
      <c r="R162" s="151"/>
      <c r="S162" s="151" t="s">
        <v>79</v>
      </c>
      <c r="T162" s="151"/>
      <c r="U162" s="199"/>
      <c r="V162" s="520">
        <v>7421.0</v>
      </c>
    </row>
    <row r="163">
      <c r="A163" s="517">
        <f t="shared" si="1"/>
        <v>162</v>
      </c>
      <c r="B163" s="518" t="s">
        <v>9448</v>
      </c>
      <c r="C163" s="518" t="s">
        <v>9711</v>
      </c>
      <c r="D163" s="518" t="s">
        <v>9741</v>
      </c>
      <c r="E163" s="519" t="s">
        <v>9451</v>
      </c>
      <c r="F163" s="519" t="s">
        <v>9713</v>
      </c>
      <c r="G163" s="518" t="s">
        <v>9742</v>
      </c>
      <c r="H163" s="526" t="s">
        <v>9743</v>
      </c>
      <c r="I163" s="272" t="s">
        <v>9744</v>
      </c>
      <c r="J163" s="520" t="s">
        <v>9745</v>
      </c>
      <c r="K163" s="521" t="s">
        <v>9746</v>
      </c>
      <c r="L163" s="522">
        <v>0.0020601851851851853</v>
      </c>
      <c r="M163" s="523" t="s">
        <v>9747</v>
      </c>
      <c r="N163" s="524" t="s">
        <v>8620</v>
      </c>
      <c r="O163" s="151" t="s">
        <v>77</v>
      </c>
      <c r="P163" s="151" t="s">
        <v>78</v>
      </c>
      <c r="Q163" s="151" t="s">
        <v>79</v>
      </c>
      <c r="R163" s="151"/>
      <c r="S163" s="151" t="s">
        <v>79</v>
      </c>
      <c r="T163" s="151"/>
      <c r="U163" s="199"/>
      <c r="V163" s="520">
        <v>7432.0</v>
      </c>
    </row>
    <row r="164">
      <c r="A164" s="517">
        <f t="shared" si="1"/>
        <v>163</v>
      </c>
      <c r="B164" s="518" t="s">
        <v>9448</v>
      </c>
      <c r="C164" s="518" t="s">
        <v>9711</v>
      </c>
      <c r="D164" s="518" t="s">
        <v>9748</v>
      </c>
      <c r="E164" s="519" t="s">
        <v>9451</v>
      </c>
      <c r="F164" s="519" t="s">
        <v>9713</v>
      </c>
      <c r="G164" s="518" t="s">
        <v>9749</v>
      </c>
      <c r="H164" s="526" t="s">
        <v>9482</v>
      </c>
      <c r="I164" s="272" t="s">
        <v>9483</v>
      </c>
      <c r="J164" s="520" t="s">
        <v>9484</v>
      </c>
      <c r="K164" s="521" t="s">
        <v>9485</v>
      </c>
      <c r="L164" s="522">
        <v>0.00474537037037037</v>
      </c>
      <c r="M164" s="523" t="s">
        <v>9750</v>
      </c>
      <c r="N164" s="524" t="s">
        <v>8620</v>
      </c>
      <c r="O164" s="151" t="s">
        <v>77</v>
      </c>
      <c r="P164" s="151" t="s">
        <v>78</v>
      </c>
      <c r="Q164" s="151" t="s">
        <v>79</v>
      </c>
      <c r="R164" s="151"/>
      <c r="S164" s="151" t="s">
        <v>79</v>
      </c>
      <c r="T164" s="151"/>
      <c r="U164" s="199"/>
      <c r="V164" s="520">
        <v>7441.0</v>
      </c>
    </row>
    <row r="165">
      <c r="A165" s="517">
        <f t="shared" si="1"/>
        <v>164</v>
      </c>
      <c r="B165" s="518" t="s">
        <v>9448</v>
      </c>
      <c r="C165" s="518" t="s">
        <v>9711</v>
      </c>
      <c r="D165" s="518" t="s">
        <v>9751</v>
      </c>
      <c r="E165" s="519" t="s">
        <v>9451</v>
      </c>
      <c r="F165" s="519" t="s">
        <v>9713</v>
      </c>
      <c r="G165" s="518" t="s">
        <v>9752</v>
      </c>
      <c r="H165" s="526" t="s">
        <v>9753</v>
      </c>
      <c r="I165" s="272" t="s">
        <v>9754</v>
      </c>
      <c r="J165" s="520" t="s">
        <v>9755</v>
      </c>
      <c r="K165" s="521" t="s">
        <v>9756</v>
      </c>
      <c r="L165" s="522">
        <v>0.0011226851851851851</v>
      </c>
      <c r="M165" s="523" t="s">
        <v>9757</v>
      </c>
      <c r="N165" s="524" t="s">
        <v>8620</v>
      </c>
      <c r="O165" s="151" t="s">
        <v>77</v>
      </c>
      <c r="P165" s="151" t="s">
        <v>78</v>
      </c>
      <c r="Q165" s="151" t="s">
        <v>79</v>
      </c>
      <c r="R165" s="151"/>
      <c r="S165" s="151" t="s">
        <v>79</v>
      </c>
      <c r="T165" s="151"/>
      <c r="U165" s="199"/>
      <c r="V165" s="520">
        <v>7447.0</v>
      </c>
    </row>
    <row r="166">
      <c r="A166" s="517">
        <f t="shared" si="1"/>
        <v>165</v>
      </c>
      <c r="B166" s="518" t="s">
        <v>9448</v>
      </c>
      <c r="C166" s="518" t="s">
        <v>9711</v>
      </c>
      <c r="D166" s="518" t="s">
        <v>9758</v>
      </c>
      <c r="E166" s="519" t="s">
        <v>9451</v>
      </c>
      <c r="F166" s="519" t="s">
        <v>9713</v>
      </c>
      <c r="G166" s="518" t="s">
        <v>9759</v>
      </c>
      <c r="H166" s="526" t="s">
        <v>9760</v>
      </c>
      <c r="I166" s="272" t="s">
        <v>9761</v>
      </c>
      <c r="J166" s="520" t="s">
        <v>9762</v>
      </c>
      <c r="K166" s="583" t="s">
        <v>9763</v>
      </c>
      <c r="L166" s="584">
        <v>0.0019444444444444444</v>
      </c>
      <c r="M166" s="523" t="s">
        <v>9764</v>
      </c>
      <c r="N166" s="524" t="s">
        <v>8620</v>
      </c>
      <c r="O166" s="151" t="s">
        <v>77</v>
      </c>
      <c r="P166" s="151" t="s">
        <v>78</v>
      </c>
      <c r="Q166" s="151" t="s">
        <v>79</v>
      </c>
      <c r="R166" s="151"/>
      <c r="S166" s="151" t="s">
        <v>79</v>
      </c>
      <c r="T166" s="151"/>
      <c r="U166" s="199"/>
      <c r="V166" s="520">
        <v>7450.0</v>
      </c>
    </row>
    <row r="167">
      <c r="A167" s="517">
        <f t="shared" si="1"/>
        <v>166</v>
      </c>
      <c r="B167" s="518" t="s">
        <v>9448</v>
      </c>
      <c r="C167" s="518" t="s">
        <v>9711</v>
      </c>
      <c r="D167" s="518" t="s">
        <v>9765</v>
      </c>
      <c r="E167" s="519" t="s">
        <v>9451</v>
      </c>
      <c r="F167" s="519" t="s">
        <v>9713</v>
      </c>
      <c r="G167" s="518" t="s">
        <v>9766</v>
      </c>
      <c r="H167" s="526" t="s">
        <v>9767</v>
      </c>
      <c r="I167" s="272" t="s">
        <v>9768</v>
      </c>
      <c r="J167" s="520" t="s">
        <v>9769</v>
      </c>
      <c r="K167" s="521" t="s">
        <v>9770</v>
      </c>
      <c r="L167" s="522">
        <v>0.0022337962962962962</v>
      </c>
      <c r="M167" s="523" t="s">
        <v>9771</v>
      </c>
      <c r="N167" s="524" t="s">
        <v>8620</v>
      </c>
      <c r="O167" s="151" t="s">
        <v>77</v>
      </c>
      <c r="P167" s="151" t="s">
        <v>78</v>
      </c>
      <c r="Q167" s="151" t="s">
        <v>79</v>
      </c>
      <c r="R167" s="151"/>
      <c r="S167" s="151" t="s">
        <v>79</v>
      </c>
      <c r="T167" s="151"/>
      <c r="U167" s="199"/>
      <c r="V167" s="520">
        <v>7451.0</v>
      </c>
    </row>
    <row r="168">
      <c r="A168" s="540">
        <f t="shared" si="1"/>
        <v>167</v>
      </c>
      <c r="B168" s="541" t="s">
        <v>9448</v>
      </c>
      <c r="C168" s="541" t="s">
        <v>9711</v>
      </c>
      <c r="D168" s="541" t="s">
        <v>9772</v>
      </c>
      <c r="E168" s="519" t="s">
        <v>9451</v>
      </c>
      <c r="F168" s="519" t="s">
        <v>9713</v>
      </c>
      <c r="G168" s="541" t="s">
        <v>9773</v>
      </c>
      <c r="H168" s="185" t="s">
        <v>9774</v>
      </c>
      <c r="I168" s="272" t="s">
        <v>9775</v>
      </c>
      <c r="J168" s="548" t="s">
        <v>9776</v>
      </c>
      <c r="K168" s="585" t="s">
        <v>9777</v>
      </c>
      <c r="L168" s="586">
        <v>0.006006944444444444</v>
      </c>
      <c r="M168" s="546" t="s">
        <v>9778</v>
      </c>
      <c r="N168" s="547" t="s">
        <v>8620</v>
      </c>
      <c r="O168" s="151" t="s">
        <v>77</v>
      </c>
      <c r="P168" s="151" t="s">
        <v>78</v>
      </c>
      <c r="Q168" s="151" t="s">
        <v>79</v>
      </c>
      <c r="R168" s="154"/>
      <c r="S168" s="151" t="s">
        <v>79</v>
      </c>
      <c r="T168" s="154"/>
      <c r="U168" s="197"/>
      <c r="V168" s="548">
        <v>13462.0</v>
      </c>
    </row>
    <row r="169">
      <c r="A169" s="517">
        <f t="shared" si="1"/>
        <v>168</v>
      </c>
      <c r="B169" s="518" t="s">
        <v>9448</v>
      </c>
      <c r="C169" s="518" t="s">
        <v>9711</v>
      </c>
      <c r="D169" s="518" t="s">
        <v>9779</v>
      </c>
      <c r="E169" s="519" t="s">
        <v>9451</v>
      </c>
      <c r="F169" s="519" t="s">
        <v>9713</v>
      </c>
      <c r="G169" s="518" t="s">
        <v>9780</v>
      </c>
      <c r="H169" s="526" t="s">
        <v>9781</v>
      </c>
      <c r="I169" s="272" t="s">
        <v>9782</v>
      </c>
      <c r="J169" s="520" t="s">
        <v>9783</v>
      </c>
      <c r="K169" s="521" t="s">
        <v>9784</v>
      </c>
      <c r="L169" s="522">
        <v>0.0037731481481481483</v>
      </c>
      <c r="M169" s="523" t="s">
        <v>9785</v>
      </c>
      <c r="N169" s="524" t="s">
        <v>8620</v>
      </c>
      <c r="O169" s="151" t="s">
        <v>77</v>
      </c>
      <c r="P169" s="151" t="s">
        <v>78</v>
      </c>
      <c r="Q169" s="151" t="s">
        <v>79</v>
      </c>
      <c r="R169" s="151"/>
      <c r="S169" s="151" t="s">
        <v>79</v>
      </c>
      <c r="T169" s="151"/>
      <c r="U169" s="199"/>
      <c r="V169" s="520">
        <v>15165.0</v>
      </c>
    </row>
    <row r="170">
      <c r="A170" s="517">
        <f t="shared" si="1"/>
        <v>169</v>
      </c>
      <c r="B170" s="518" t="s">
        <v>9448</v>
      </c>
      <c r="C170" s="518" t="s">
        <v>9711</v>
      </c>
      <c r="D170" s="518" t="s">
        <v>9786</v>
      </c>
      <c r="E170" s="519" t="s">
        <v>9451</v>
      </c>
      <c r="F170" s="519" t="s">
        <v>9713</v>
      </c>
      <c r="G170" s="518" t="s">
        <v>9787</v>
      </c>
      <c r="H170" s="526" t="s">
        <v>9788</v>
      </c>
      <c r="I170" s="272" t="s">
        <v>9789</v>
      </c>
      <c r="J170" s="520" t="s">
        <v>9790</v>
      </c>
      <c r="K170" s="583" t="s">
        <v>9791</v>
      </c>
      <c r="L170" s="584">
        <v>0.003599537037037037</v>
      </c>
      <c r="M170" s="523" t="s">
        <v>9792</v>
      </c>
      <c r="N170" s="524" t="s">
        <v>8620</v>
      </c>
      <c r="O170" s="151" t="s">
        <v>77</v>
      </c>
      <c r="P170" s="151" t="s">
        <v>78</v>
      </c>
      <c r="Q170" s="151" t="s">
        <v>79</v>
      </c>
      <c r="R170" s="151"/>
      <c r="S170" s="151" t="s">
        <v>79</v>
      </c>
      <c r="T170" s="151"/>
      <c r="U170" s="199"/>
      <c r="V170" s="520">
        <v>15136.0</v>
      </c>
    </row>
    <row r="171">
      <c r="A171" s="517">
        <f t="shared" si="1"/>
        <v>170</v>
      </c>
      <c r="B171" s="518" t="s">
        <v>9448</v>
      </c>
      <c r="C171" s="518" t="s">
        <v>9711</v>
      </c>
      <c r="D171" s="518" t="s">
        <v>9793</v>
      </c>
      <c r="E171" s="519" t="s">
        <v>9451</v>
      </c>
      <c r="F171" s="519" t="s">
        <v>9713</v>
      </c>
      <c r="G171" s="518" t="s">
        <v>9794</v>
      </c>
      <c r="H171" s="526" t="s">
        <v>9795</v>
      </c>
      <c r="I171" s="272" t="s">
        <v>9796</v>
      </c>
      <c r="J171" s="520" t="s">
        <v>9797</v>
      </c>
      <c r="K171" s="583" t="s">
        <v>9798</v>
      </c>
      <c r="L171" s="584">
        <v>0.001979166666666667</v>
      </c>
      <c r="M171" s="523" t="s">
        <v>9799</v>
      </c>
      <c r="N171" s="524" t="s">
        <v>8620</v>
      </c>
      <c r="O171" s="151" t="s">
        <v>77</v>
      </c>
      <c r="P171" s="151" t="s">
        <v>78</v>
      </c>
      <c r="Q171" s="151" t="s">
        <v>79</v>
      </c>
      <c r="R171" s="151"/>
      <c r="S171" s="151" t="s">
        <v>79</v>
      </c>
      <c r="T171" s="151"/>
      <c r="U171" s="199"/>
      <c r="V171" s="520">
        <v>7733.0</v>
      </c>
    </row>
    <row r="172">
      <c r="A172" s="517">
        <f t="shared" si="1"/>
        <v>171</v>
      </c>
      <c r="B172" s="518" t="s">
        <v>9448</v>
      </c>
      <c r="C172" s="518" t="s">
        <v>9711</v>
      </c>
      <c r="D172" s="518" t="s">
        <v>9800</v>
      </c>
      <c r="E172" s="519" t="s">
        <v>9451</v>
      </c>
      <c r="F172" s="519" t="s">
        <v>9713</v>
      </c>
      <c r="G172" s="518" t="s">
        <v>9801</v>
      </c>
      <c r="H172" s="526" t="s">
        <v>9802</v>
      </c>
      <c r="I172" s="272" t="s">
        <v>9803</v>
      </c>
      <c r="J172" s="520" t="s">
        <v>9804</v>
      </c>
      <c r="K172" s="583" t="s">
        <v>9805</v>
      </c>
      <c r="L172" s="584">
        <v>0.0016087962962962963</v>
      </c>
      <c r="M172" s="523" t="s">
        <v>9806</v>
      </c>
      <c r="N172" s="524" t="s">
        <v>8620</v>
      </c>
      <c r="O172" s="151" t="s">
        <v>77</v>
      </c>
      <c r="P172" s="151" t="s">
        <v>78</v>
      </c>
      <c r="Q172" s="151" t="s">
        <v>79</v>
      </c>
      <c r="R172" s="154"/>
      <c r="S172" s="151" t="s">
        <v>79</v>
      </c>
      <c r="T172" s="154"/>
      <c r="U172" s="197"/>
      <c r="V172" s="520">
        <v>7734.0</v>
      </c>
    </row>
    <row r="173">
      <c r="A173" s="517">
        <f t="shared" si="1"/>
        <v>172</v>
      </c>
      <c r="B173" s="518" t="s">
        <v>9448</v>
      </c>
      <c r="C173" s="518" t="s">
        <v>9711</v>
      </c>
      <c r="D173" s="518" t="s">
        <v>9807</v>
      </c>
      <c r="E173" s="519" t="s">
        <v>9451</v>
      </c>
      <c r="F173" s="519" t="s">
        <v>9713</v>
      </c>
      <c r="G173" s="518" t="s">
        <v>9808</v>
      </c>
      <c r="H173" s="526" t="s">
        <v>9809</v>
      </c>
      <c r="I173" s="272" t="s">
        <v>9810</v>
      </c>
      <c r="J173" s="520" t="s">
        <v>9811</v>
      </c>
      <c r="K173" s="521" t="s">
        <v>9812</v>
      </c>
      <c r="L173" s="522">
        <v>0.0014467592592592592</v>
      </c>
      <c r="M173" s="523" t="s">
        <v>9813</v>
      </c>
      <c r="N173" s="524" t="s">
        <v>8620</v>
      </c>
      <c r="O173" s="151" t="s">
        <v>77</v>
      </c>
      <c r="P173" s="151" t="s">
        <v>78</v>
      </c>
      <c r="Q173" s="151" t="s">
        <v>79</v>
      </c>
      <c r="R173" s="151"/>
      <c r="S173" s="151" t="s">
        <v>79</v>
      </c>
      <c r="T173" s="151"/>
      <c r="U173" s="199"/>
      <c r="V173" s="520">
        <v>22925.0</v>
      </c>
    </row>
    <row r="174">
      <c r="A174" s="517">
        <f t="shared" si="1"/>
        <v>173</v>
      </c>
      <c r="B174" s="518" t="s">
        <v>9448</v>
      </c>
      <c r="C174" s="518" t="s">
        <v>9711</v>
      </c>
      <c r="D174" s="518" t="s">
        <v>9814</v>
      </c>
      <c r="E174" s="519" t="s">
        <v>9451</v>
      </c>
      <c r="F174" s="519" t="s">
        <v>9713</v>
      </c>
      <c r="G174" s="518" t="s">
        <v>9815</v>
      </c>
      <c r="H174" s="526" t="s">
        <v>9816</v>
      </c>
      <c r="I174" s="272" t="s">
        <v>9817</v>
      </c>
      <c r="J174" s="520" t="s">
        <v>9818</v>
      </c>
      <c r="K174" s="521" t="s">
        <v>9819</v>
      </c>
      <c r="L174" s="522">
        <v>9.143518518518518E-4</v>
      </c>
      <c r="M174" s="523" t="s">
        <v>9820</v>
      </c>
      <c r="N174" s="524" t="s">
        <v>8620</v>
      </c>
      <c r="O174" s="151" t="s">
        <v>77</v>
      </c>
      <c r="P174" s="151" t="s">
        <v>78</v>
      </c>
      <c r="Q174" s="151" t="s">
        <v>79</v>
      </c>
      <c r="R174" s="151"/>
      <c r="S174" s="151" t="s">
        <v>79</v>
      </c>
      <c r="T174" s="151"/>
      <c r="U174" s="199"/>
      <c r="V174" s="520">
        <v>22926.0</v>
      </c>
    </row>
    <row r="175">
      <c r="A175" s="517">
        <f t="shared" si="1"/>
        <v>174</v>
      </c>
      <c r="B175" s="518" t="s">
        <v>9448</v>
      </c>
      <c r="C175" s="518" t="s">
        <v>9711</v>
      </c>
      <c r="D175" s="518" t="s">
        <v>9821</v>
      </c>
      <c r="E175" s="519" t="s">
        <v>9451</v>
      </c>
      <c r="F175" s="519" t="s">
        <v>9713</v>
      </c>
      <c r="G175" s="518" t="s">
        <v>9822</v>
      </c>
      <c r="H175" s="526" t="s">
        <v>9823</v>
      </c>
      <c r="I175" s="272" t="s">
        <v>9824</v>
      </c>
      <c r="J175" s="520" t="s">
        <v>9825</v>
      </c>
      <c r="K175" s="521" t="s">
        <v>9826</v>
      </c>
      <c r="L175" s="522">
        <v>0.0022916666666666667</v>
      </c>
      <c r="M175" s="523" t="s">
        <v>9827</v>
      </c>
      <c r="N175" s="524" t="s">
        <v>8620</v>
      </c>
      <c r="O175" s="151" t="s">
        <v>77</v>
      </c>
      <c r="P175" s="151" t="s">
        <v>78</v>
      </c>
      <c r="Q175" s="151" t="s">
        <v>79</v>
      </c>
      <c r="R175" s="151"/>
      <c r="S175" s="151" t="s">
        <v>79</v>
      </c>
      <c r="T175" s="151"/>
      <c r="U175" s="199"/>
      <c r="V175" s="520">
        <v>22927.0</v>
      </c>
    </row>
    <row r="176">
      <c r="A176" s="517">
        <f t="shared" si="1"/>
        <v>175</v>
      </c>
      <c r="B176" s="518" t="s">
        <v>9448</v>
      </c>
      <c r="C176" s="518" t="s">
        <v>9711</v>
      </c>
      <c r="D176" s="518" t="s">
        <v>9828</v>
      </c>
      <c r="E176" s="519" t="s">
        <v>9451</v>
      </c>
      <c r="F176" s="519" t="s">
        <v>9713</v>
      </c>
      <c r="G176" s="518" t="s">
        <v>9829</v>
      </c>
      <c r="H176" s="526" t="s">
        <v>9830</v>
      </c>
      <c r="I176" s="272" t="s">
        <v>9831</v>
      </c>
      <c r="J176" s="520" t="s">
        <v>9832</v>
      </c>
      <c r="K176" s="521" t="s">
        <v>9833</v>
      </c>
      <c r="L176" s="522">
        <v>0.003761574074074074</v>
      </c>
      <c r="M176" s="523" t="s">
        <v>9834</v>
      </c>
      <c r="N176" s="524" t="s">
        <v>8620</v>
      </c>
      <c r="O176" s="151" t="s">
        <v>77</v>
      </c>
      <c r="P176" s="151" t="s">
        <v>78</v>
      </c>
      <c r="Q176" s="151" t="s">
        <v>79</v>
      </c>
      <c r="R176" s="151"/>
      <c r="S176" s="151" t="s">
        <v>79</v>
      </c>
      <c r="T176" s="151"/>
      <c r="U176" s="199"/>
      <c r="V176" s="520">
        <v>22928.0</v>
      </c>
    </row>
    <row r="177">
      <c r="A177" s="540">
        <f t="shared" si="1"/>
        <v>176</v>
      </c>
      <c r="B177" s="541" t="s">
        <v>9448</v>
      </c>
      <c r="C177" s="541" t="s">
        <v>9711</v>
      </c>
      <c r="D177" s="541" t="s">
        <v>9835</v>
      </c>
      <c r="E177" s="519" t="s">
        <v>9451</v>
      </c>
      <c r="F177" s="519" t="s">
        <v>9713</v>
      </c>
      <c r="G177" s="541" t="s">
        <v>9836</v>
      </c>
      <c r="H177" s="587" t="s">
        <v>9837</v>
      </c>
      <c r="I177" s="272" t="s">
        <v>9838</v>
      </c>
      <c r="J177" s="548" t="s">
        <v>9839</v>
      </c>
      <c r="K177" s="544" t="s">
        <v>9840</v>
      </c>
      <c r="L177" s="568">
        <v>0.0029976851851851853</v>
      </c>
      <c r="M177" s="546" t="s">
        <v>9841</v>
      </c>
      <c r="N177" s="547" t="s">
        <v>8620</v>
      </c>
      <c r="O177" s="151" t="s">
        <v>77</v>
      </c>
      <c r="P177" s="151" t="s">
        <v>78</v>
      </c>
      <c r="Q177" s="151" t="s">
        <v>79</v>
      </c>
      <c r="R177" s="151"/>
      <c r="S177" s="151" t="s">
        <v>79</v>
      </c>
      <c r="T177" s="151"/>
      <c r="U177" s="199"/>
      <c r="V177" s="548">
        <v>22930.0</v>
      </c>
    </row>
    <row r="178">
      <c r="A178" s="540">
        <f t="shared" si="1"/>
        <v>177</v>
      </c>
      <c r="B178" s="541" t="s">
        <v>9448</v>
      </c>
      <c r="C178" s="541" t="s">
        <v>9711</v>
      </c>
      <c r="D178" s="541" t="s">
        <v>9842</v>
      </c>
      <c r="E178" s="519" t="s">
        <v>9451</v>
      </c>
      <c r="F178" s="519" t="s">
        <v>9713</v>
      </c>
      <c r="G178" s="541" t="s">
        <v>9843</v>
      </c>
      <c r="H178" s="588" t="s">
        <v>9844</v>
      </c>
      <c r="I178" s="272" t="s">
        <v>9845</v>
      </c>
      <c r="J178" s="548" t="s">
        <v>9846</v>
      </c>
      <c r="K178" s="544" t="s">
        <v>9847</v>
      </c>
      <c r="L178" s="568">
        <v>0.0029976851851851853</v>
      </c>
      <c r="M178" s="546" t="s">
        <v>9848</v>
      </c>
      <c r="N178" s="547" t="s">
        <v>8620</v>
      </c>
      <c r="O178" s="151" t="s">
        <v>77</v>
      </c>
      <c r="P178" s="151" t="s">
        <v>78</v>
      </c>
      <c r="Q178" s="151" t="s">
        <v>79</v>
      </c>
      <c r="R178" s="151"/>
      <c r="S178" s="151" t="s">
        <v>79</v>
      </c>
      <c r="T178" s="151"/>
      <c r="U178" s="199"/>
      <c r="V178" s="548">
        <v>22931.0</v>
      </c>
    </row>
    <row r="179">
      <c r="A179" s="541">
        <f t="shared" si="1"/>
        <v>178</v>
      </c>
      <c r="B179" s="541" t="s">
        <v>9448</v>
      </c>
      <c r="C179" s="541" t="s">
        <v>9711</v>
      </c>
      <c r="D179" s="541" t="s">
        <v>9849</v>
      </c>
      <c r="E179" s="519" t="s">
        <v>9451</v>
      </c>
      <c r="F179" s="519" t="s">
        <v>9713</v>
      </c>
      <c r="G179" s="541" t="s">
        <v>9850</v>
      </c>
      <c r="H179" s="588" t="s">
        <v>9851</v>
      </c>
      <c r="I179" s="272" t="s">
        <v>9852</v>
      </c>
      <c r="J179" s="548" t="s">
        <v>9853</v>
      </c>
      <c r="K179" s="544" t="s">
        <v>9854</v>
      </c>
      <c r="L179" s="568">
        <v>0.003715277777777778</v>
      </c>
      <c r="M179" s="546" t="s">
        <v>9855</v>
      </c>
      <c r="N179" s="547" t="s">
        <v>8620</v>
      </c>
      <c r="O179" s="151" t="s">
        <v>77</v>
      </c>
      <c r="P179" s="151" t="s">
        <v>78</v>
      </c>
      <c r="Q179" s="151" t="s">
        <v>79</v>
      </c>
      <c r="R179" s="151"/>
      <c r="S179" s="151" t="s">
        <v>79</v>
      </c>
      <c r="T179" s="151"/>
      <c r="U179" s="199"/>
      <c r="V179" s="548">
        <v>22932.0</v>
      </c>
    </row>
    <row r="180">
      <c r="A180" s="540">
        <f t="shared" si="1"/>
        <v>179</v>
      </c>
      <c r="B180" s="541" t="s">
        <v>9448</v>
      </c>
      <c r="C180" s="541" t="s">
        <v>9711</v>
      </c>
      <c r="D180" s="541" t="s">
        <v>9856</v>
      </c>
      <c r="E180" s="519" t="s">
        <v>9451</v>
      </c>
      <c r="F180" s="519" t="s">
        <v>9713</v>
      </c>
      <c r="G180" s="541" t="s">
        <v>9857</v>
      </c>
      <c r="H180" s="588" t="s">
        <v>9858</v>
      </c>
      <c r="I180" s="272" t="s">
        <v>9859</v>
      </c>
      <c r="J180" s="548" t="s">
        <v>9860</v>
      </c>
      <c r="K180" s="544" t="s">
        <v>9861</v>
      </c>
      <c r="L180" s="568">
        <v>0.005717592592592593</v>
      </c>
      <c r="M180" s="546" t="s">
        <v>9862</v>
      </c>
      <c r="N180" s="547" t="s">
        <v>8620</v>
      </c>
      <c r="O180" s="151" t="s">
        <v>77</v>
      </c>
      <c r="P180" s="151" t="s">
        <v>78</v>
      </c>
      <c r="Q180" s="151" t="s">
        <v>79</v>
      </c>
      <c r="R180" s="151"/>
      <c r="S180" s="151" t="s">
        <v>79</v>
      </c>
      <c r="T180" s="151"/>
      <c r="U180" s="199"/>
      <c r="V180" s="548">
        <v>22933.0</v>
      </c>
    </row>
    <row r="181">
      <c r="A181" s="527">
        <f t="shared" si="1"/>
        <v>180</v>
      </c>
      <c r="B181" s="528" t="s">
        <v>9448</v>
      </c>
      <c r="C181" s="528" t="s">
        <v>9711</v>
      </c>
      <c r="D181" s="528" t="s">
        <v>9863</v>
      </c>
      <c r="E181" s="529" t="s">
        <v>9451</v>
      </c>
      <c r="F181" s="529" t="s">
        <v>9713</v>
      </c>
      <c r="G181" s="528" t="s">
        <v>9864</v>
      </c>
      <c r="H181" s="530" t="s">
        <v>9865</v>
      </c>
      <c r="I181" s="272" t="s">
        <v>9866</v>
      </c>
      <c r="J181" s="531" t="s">
        <v>9867</v>
      </c>
      <c r="K181" s="532" t="s">
        <v>9868</v>
      </c>
      <c r="L181" s="533">
        <v>0.001261574074074074</v>
      </c>
      <c r="M181" s="534" t="s">
        <v>9869</v>
      </c>
      <c r="N181" s="535" t="s">
        <v>8620</v>
      </c>
      <c r="O181" s="151" t="s">
        <v>77</v>
      </c>
      <c r="P181" s="151" t="s">
        <v>78</v>
      </c>
      <c r="Q181" s="151" t="s">
        <v>79</v>
      </c>
      <c r="R181" s="151"/>
      <c r="S181" s="151" t="s">
        <v>79</v>
      </c>
      <c r="T181" s="151"/>
      <c r="U181" s="536"/>
      <c r="V181" s="531">
        <v>22941.0</v>
      </c>
    </row>
    <row r="182">
      <c r="A182" s="537">
        <f t="shared" si="1"/>
        <v>181</v>
      </c>
      <c r="B182" s="510" t="s">
        <v>9448</v>
      </c>
      <c r="C182" s="510" t="s">
        <v>9870</v>
      </c>
      <c r="D182" s="510" t="s">
        <v>9871</v>
      </c>
      <c r="E182" s="511" t="s">
        <v>9451</v>
      </c>
      <c r="F182" s="511" t="s">
        <v>9872</v>
      </c>
      <c r="G182" s="510" t="s">
        <v>9873</v>
      </c>
      <c r="H182" s="538" t="s">
        <v>9874</v>
      </c>
      <c r="I182" s="272" t="s">
        <v>9875</v>
      </c>
      <c r="J182" s="512" t="s">
        <v>9876</v>
      </c>
      <c r="K182" s="513" t="s">
        <v>9877</v>
      </c>
      <c r="L182" s="514">
        <v>0.0010763888888888889</v>
      </c>
      <c r="M182" s="515" t="s">
        <v>9878</v>
      </c>
      <c r="N182" s="516" t="s">
        <v>8620</v>
      </c>
      <c r="O182" s="151" t="s">
        <v>77</v>
      </c>
      <c r="P182" s="151" t="s">
        <v>78</v>
      </c>
      <c r="Q182" s="151" t="s">
        <v>79</v>
      </c>
      <c r="R182" s="151"/>
      <c r="S182" s="151" t="s">
        <v>79</v>
      </c>
      <c r="T182" s="151"/>
      <c r="U182" s="207"/>
      <c r="V182" s="512">
        <v>28782.0</v>
      </c>
    </row>
    <row r="183">
      <c r="A183" s="517">
        <f t="shared" si="1"/>
        <v>182</v>
      </c>
      <c r="B183" s="518" t="s">
        <v>9448</v>
      </c>
      <c r="C183" s="518" t="s">
        <v>9870</v>
      </c>
      <c r="D183" s="518" t="s">
        <v>9879</v>
      </c>
      <c r="E183" s="519" t="s">
        <v>9451</v>
      </c>
      <c r="F183" s="519" t="s">
        <v>9872</v>
      </c>
      <c r="G183" s="518" t="s">
        <v>9880</v>
      </c>
      <c r="H183" s="526" t="s">
        <v>9881</v>
      </c>
      <c r="I183" s="272" t="s">
        <v>9882</v>
      </c>
      <c r="J183" s="520" t="s">
        <v>9883</v>
      </c>
      <c r="K183" s="521" t="s">
        <v>9884</v>
      </c>
      <c r="L183" s="522">
        <v>0.0014930555555555556</v>
      </c>
      <c r="M183" s="523" t="s">
        <v>9885</v>
      </c>
      <c r="N183" s="524" t="s">
        <v>8620</v>
      </c>
      <c r="O183" s="151" t="s">
        <v>77</v>
      </c>
      <c r="P183" s="151" t="s">
        <v>78</v>
      </c>
      <c r="Q183" s="151" t="s">
        <v>79</v>
      </c>
      <c r="R183" s="151"/>
      <c r="S183" s="151" t="s">
        <v>79</v>
      </c>
      <c r="T183" s="151"/>
      <c r="U183" s="199"/>
      <c r="V183" s="520">
        <v>28785.0</v>
      </c>
    </row>
    <row r="184">
      <c r="A184" s="517">
        <f t="shared" si="1"/>
        <v>183</v>
      </c>
      <c r="B184" s="518" t="s">
        <v>9448</v>
      </c>
      <c r="C184" s="518" t="s">
        <v>9870</v>
      </c>
      <c r="D184" s="518" t="s">
        <v>9886</v>
      </c>
      <c r="E184" s="519" t="s">
        <v>9451</v>
      </c>
      <c r="F184" s="519" t="s">
        <v>9872</v>
      </c>
      <c r="G184" s="518" t="s">
        <v>9887</v>
      </c>
      <c r="H184" s="526" t="s">
        <v>9888</v>
      </c>
      <c r="I184" s="272" t="s">
        <v>9889</v>
      </c>
      <c r="J184" s="520" t="s">
        <v>9890</v>
      </c>
      <c r="K184" s="521" t="s">
        <v>9891</v>
      </c>
      <c r="L184" s="522">
        <v>0.0018402777777777777</v>
      </c>
      <c r="M184" s="523" t="s">
        <v>9892</v>
      </c>
      <c r="N184" s="524" t="s">
        <v>8620</v>
      </c>
      <c r="O184" s="151" t="s">
        <v>77</v>
      </c>
      <c r="P184" s="151" t="s">
        <v>78</v>
      </c>
      <c r="Q184" s="151" t="s">
        <v>79</v>
      </c>
      <c r="R184" s="151"/>
      <c r="S184" s="151" t="s">
        <v>79</v>
      </c>
      <c r="T184" s="151"/>
      <c r="U184" s="199"/>
      <c r="V184" s="520">
        <v>28786.0</v>
      </c>
    </row>
    <row r="185">
      <c r="A185" s="517">
        <f t="shared" si="1"/>
        <v>184</v>
      </c>
      <c r="B185" s="518" t="s">
        <v>9448</v>
      </c>
      <c r="C185" s="518" t="s">
        <v>9870</v>
      </c>
      <c r="D185" s="518" t="s">
        <v>9893</v>
      </c>
      <c r="E185" s="519" t="s">
        <v>9451</v>
      </c>
      <c r="F185" s="519" t="s">
        <v>9872</v>
      </c>
      <c r="G185" s="518" t="s">
        <v>9894</v>
      </c>
      <c r="H185" s="526" t="s">
        <v>9895</v>
      </c>
      <c r="I185" s="272" t="s">
        <v>9896</v>
      </c>
      <c r="J185" s="520" t="s">
        <v>9897</v>
      </c>
      <c r="K185" s="521" t="s">
        <v>9898</v>
      </c>
      <c r="L185" s="522">
        <v>0.0019560185185185184</v>
      </c>
      <c r="M185" s="523" t="s">
        <v>9899</v>
      </c>
      <c r="N185" s="524" t="s">
        <v>8620</v>
      </c>
      <c r="O185" s="151" t="s">
        <v>77</v>
      </c>
      <c r="P185" s="151" t="s">
        <v>78</v>
      </c>
      <c r="Q185" s="151" t="s">
        <v>79</v>
      </c>
      <c r="R185" s="151"/>
      <c r="S185" s="151" t="s">
        <v>79</v>
      </c>
      <c r="T185" s="151"/>
      <c r="U185" s="199"/>
      <c r="V185" s="520">
        <v>28789.0</v>
      </c>
    </row>
    <row r="186">
      <c r="A186" s="517">
        <f t="shared" si="1"/>
        <v>185</v>
      </c>
      <c r="B186" s="518" t="s">
        <v>9448</v>
      </c>
      <c r="C186" s="518" t="s">
        <v>9870</v>
      </c>
      <c r="D186" s="518" t="s">
        <v>9900</v>
      </c>
      <c r="E186" s="519" t="s">
        <v>9451</v>
      </c>
      <c r="F186" s="519" t="s">
        <v>9872</v>
      </c>
      <c r="G186" s="518" t="s">
        <v>9901</v>
      </c>
      <c r="H186" s="526" t="s">
        <v>9902</v>
      </c>
      <c r="I186" s="272" t="s">
        <v>9903</v>
      </c>
      <c r="J186" s="520" t="s">
        <v>9904</v>
      </c>
      <c r="K186" s="521" t="s">
        <v>9905</v>
      </c>
      <c r="L186" s="522">
        <v>0.0011342592592592593</v>
      </c>
      <c r="M186" s="523" t="s">
        <v>9906</v>
      </c>
      <c r="N186" s="524" t="s">
        <v>8620</v>
      </c>
      <c r="O186" s="151" t="s">
        <v>77</v>
      </c>
      <c r="P186" s="151" t="s">
        <v>78</v>
      </c>
      <c r="Q186" s="151" t="s">
        <v>79</v>
      </c>
      <c r="R186" s="151"/>
      <c r="S186" s="151" t="s">
        <v>79</v>
      </c>
      <c r="T186" s="151"/>
      <c r="U186" s="199"/>
      <c r="V186" s="520">
        <v>28790.0</v>
      </c>
    </row>
    <row r="187">
      <c r="A187" s="517">
        <f t="shared" si="1"/>
        <v>186</v>
      </c>
      <c r="B187" s="518" t="s">
        <v>9448</v>
      </c>
      <c r="C187" s="518" t="s">
        <v>9870</v>
      </c>
      <c r="D187" s="518" t="s">
        <v>9907</v>
      </c>
      <c r="E187" s="519" t="s">
        <v>9451</v>
      </c>
      <c r="F187" s="519" t="s">
        <v>9872</v>
      </c>
      <c r="G187" s="518" t="s">
        <v>9908</v>
      </c>
      <c r="H187" s="526" t="s">
        <v>9909</v>
      </c>
      <c r="I187" s="272" t="s">
        <v>9910</v>
      </c>
      <c r="J187" s="520" t="s">
        <v>9911</v>
      </c>
      <c r="K187" s="583" t="s">
        <v>9912</v>
      </c>
      <c r="L187" s="584">
        <v>0.0013657407407407407</v>
      </c>
      <c r="M187" s="523" t="s">
        <v>9913</v>
      </c>
      <c r="N187" s="524" t="s">
        <v>8620</v>
      </c>
      <c r="O187" s="151" t="s">
        <v>77</v>
      </c>
      <c r="P187" s="151" t="s">
        <v>78</v>
      </c>
      <c r="Q187" s="151" t="s">
        <v>79</v>
      </c>
      <c r="R187" s="151"/>
      <c r="S187" s="151" t="s">
        <v>79</v>
      </c>
      <c r="T187" s="151"/>
      <c r="U187" s="199"/>
      <c r="V187" s="520">
        <v>28792.0</v>
      </c>
    </row>
    <row r="188">
      <c r="A188" s="517">
        <f t="shared" si="1"/>
        <v>187</v>
      </c>
      <c r="B188" s="518" t="s">
        <v>9448</v>
      </c>
      <c r="C188" s="518" t="s">
        <v>9870</v>
      </c>
      <c r="D188" s="518" t="s">
        <v>9914</v>
      </c>
      <c r="E188" s="519" t="s">
        <v>9451</v>
      </c>
      <c r="F188" s="519" t="s">
        <v>9872</v>
      </c>
      <c r="G188" s="518" t="s">
        <v>9915</v>
      </c>
      <c r="H188" s="526" t="s">
        <v>9916</v>
      </c>
      <c r="I188" s="272" t="s">
        <v>9917</v>
      </c>
      <c r="J188" s="520" t="s">
        <v>9918</v>
      </c>
      <c r="K188" s="521" t="s">
        <v>9919</v>
      </c>
      <c r="L188" s="522">
        <v>4.861111111111111E-4</v>
      </c>
      <c r="M188" s="523" t="s">
        <v>9920</v>
      </c>
      <c r="N188" s="524" t="s">
        <v>8620</v>
      </c>
      <c r="O188" s="151" t="s">
        <v>77</v>
      </c>
      <c r="P188" s="151" t="s">
        <v>78</v>
      </c>
      <c r="Q188" s="151" t="s">
        <v>79</v>
      </c>
      <c r="R188" s="154"/>
      <c r="S188" s="151" t="s">
        <v>79</v>
      </c>
      <c r="T188" s="154"/>
      <c r="U188" s="197"/>
      <c r="V188" s="520">
        <v>28793.0</v>
      </c>
    </row>
    <row r="189">
      <c r="A189" s="517">
        <f t="shared" si="1"/>
        <v>188</v>
      </c>
      <c r="B189" s="518" t="s">
        <v>9448</v>
      </c>
      <c r="C189" s="518" t="s">
        <v>9870</v>
      </c>
      <c r="D189" s="518" t="s">
        <v>9921</v>
      </c>
      <c r="E189" s="519" t="s">
        <v>9451</v>
      </c>
      <c r="F189" s="519" t="s">
        <v>9872</v>
      </c>
      <c r="G189" s="518" t="s">
        <v>9922</v>
      </c>
      <c r="H189" s="526" t="s">
        <v>9923</v>
      </c>
      <c r="I189" s="272" t="s">
        <v>9924</v>
      </c>
      <c r="J189" s="520" t="s">
        <v>9925</v>
      </c>
      <c r="K189" s="521" t="s">
        <v>9926</v>
      </c>
      <c r="L189" s="522">
        <v>0.0013310185185185185</v>
      </c>
      <c r="M189" s="523" t="s">
        <v>9927</v>
      </c>
      <c r="N189" s="524" t="s">
        <v>8620</v>
      </c>
      <c r="O189" s="151" t="s">
        <v>77</v>
      </c>
      <c r="P189" s="151" t="s">
        <v>78</v>
      </c>
      <c r="Q189" s="151" t="s">
        <v>79</v>
      </c>
      <c r="R189" s="154"/>
      <c r="S189" s="151" t="s">
        <v>79</v>
      </c>
      <c r="T189" s="154"/>
      <c r="U189" s="197"/>
      <c r="V189" s="520">
        <v>28795.0</v>
      </c>
    </row>
    <row r="190">
      <c r="A190" s="549">
        <f t="shared" si="1"/>
        <v>189</v>
      </c>
      <c r="B190" s="550" t="s">
        <v>9448</v>
      </c>
      <c r="C190" s="550" t="s">
        <v>9870</v>
      </c>
      <c r="D190" s="550" t="s">
        <v>9928</v>
      </c>
      <c r="E190" s="529" t="s">
        <v>9451</v>
      </c>
      <c r="F190" s="529" t="s">
        <v>9872</v>
      </c>
      <c r="G190" s="550" t="s">
        <v>9929</v>
      </c>
      <c r="H190" s="589" t="s">
        <v>9930</v>
      </c>
      <c r="I190" s="272" t="s">
        <v>9931</v>
      </c>
      <c r="J190" s="551" t="s">
        <v>9932</v>
      </c>
      <c r="K190" s="552" t="s">
        <v>9933</v>
      </c>
      <c r="L190" s="553">
        <v>0.0020486111111111113</v>
      </c>
      <c r="M190" s="554" t="s">
        <v>9934</v>
      </c>
      <c r="N190" s="555" t="s">
        <v>8620</v>
      </c>
      <c r="O190" s="151" t="s">
        <v>77</v>
      </c>
      <c r="P190" s="151" t="s">
        <v>78</v>
      </c>
      <c r="Q190" s="151" t="s">
        <v>79</v>
      </c>
      <c r="R190" s="154"/>
      <c r="S190" s="151" t="s">
        <v>79</v>
      </c>
      <c r="T190" s="154"/>
      <c r="U190" s="570"/>
      <c r="V190" s="551">
        <v>28798.0</v>
      </c>
    </row>
    <row r="191">
      <c r="A191" s="537">
        <f t="shared" si="1"/>
        <v>190</v>
      </c>
      <c r="B191" s="510" t="s">
        <v>9448</v>
      </c>
      <c r="C191" s="510" t="s">
        <v>9935</v>
      </c>
      <c r="D191" s="510" t="s">
        <v>9936</v>
      </c>
      <c r="E191" s="511" t="s">
        <v>9451</v>
      </c>
      <c r="F191" s="511" t="s">
        <v>9937</v>
      </c>
      <c r="G191" s="510" t="s">
        <v>9938</v>
      </c>
      <c r="H191" s="538" t="s">
        <v>9939</v>
      </c>
      <c r="I191" s="272" t="s">
        <v>9940</v>
      </c>
      <c r="J191" s="512" t="s">
        <v>9941</v>
      </c>
      <c r="K191" s="590" t="s">
        <v>9942</v>
      </c>
      <c r="L191" s="591">
        <v>0.0016550925925925926</v>
      </c>
      <c r="M191" s="515" t="s">
        <v>9943</v>
      </c>
      <c r="N191" s="516" t="s">
        <v>8620</v>
      </c>
      <c r="O191" s="151" t="s">
        <v>77</v>
      </c>
      <c r="P191" s="151" t="s">
        <v>78</v>
      </c>
      <c r="Q191" s="151" t="s">
        <v>79</v>
      </c>
      <c r="R191" s="151"/>
      <c r="S191" s="151" t="s">
        <v>79</v>
      </c>
      <c r="T191" s="151"/>
      <c r="U191" s="207"/>
      <c r="V191" s="512">
        <v>7494.0</v>
      </c>
    </row>
    <row r="192">
      <c r="A192" s="517">
        <f t="shared" si="1"/>
        <v>191</v>
      </c>
      <c r="B192" s="518" t="s">
        <v>9448</v>
      </c>
      <c r="C192" s="518" t="s">
        <v>9935</v>
      </c>
      <c r="D192" s="518" t="s">
        <v>9944</v>
      </c>
      <c r="E192" s="519" t="s">
        <v>9451</v>
      </c>
      <c r="F192" s="519" t="s">
        <v>9937</v>
      </c>
      <c r="G192" s="518" t="s">
        <v>9945</v>
      </c>
      <c r="H192" s="526" t="s">
        <v>9946</v>
      </c>
      <c r="I192" s="272" t="s">
        <v>9947</v>
      </c>
      <c r="J192" s="520" t="s">
        <v>9948</v>
      </c>
      <c r="K192" s="521" t="s">
        <v>9949</v>
      </c>
      <c r="L192" s="522">
        <v>0.0010416666666666667</v>
      </c>
      <c r="M192" s="523" t="s">
        <v>9950</v>
      </c>
      <c r="N192" s="524" t="s">
        <v>8620</v>
      </c>
      <c r="O192" s="151" t="s">
        <v>77</v>
      </c>
      <c r="P192" s="151" t="s">
        <v>78</v>
      </c>
      <c r="Q192" s="151" t="s">
        <v>79</v>
      </c>
      <c r="R192" s="151"/>
      <c r="S192" s="151" t="s">
        <v>79</v>
      </c>
      <c r="T192" s="151"/>
      <c r="U192" s="199"/>
      <c r="V192" s="520">
        <v>7700.0</v>
      </c>
    </row>
    <row r="193">
      <c r="A193" s="517">
        <f t="shared" si="1"/>
        <v>192</v>
      </c>
      <c r="B193" s="518" t="s">
        <v>9448</v>
      </c>
      <c r="C193" s="518" t="s">
        <v>9935</v>
      </c>
      <c r="D193" s="518" t="s">
        <v>9951</v>
      </c>
      <c r="E193" s="519" t="s">
        <v>9451</v>
      </c>
      <c r="F193" s="519" t="s">
        <v>9937</v>
      </c>
      <c r="G193" s="518" t="s">
        <v>9952</v>
      </c>
      <c r="H193" s="526" t="s">
        <v>9953</v>
      </c>
      <c r="I193" s="272" t="s">
        <v>9954</v>
      </c>
      <c r="J193" s="520" t="s">
        <v>9955</v>
      </c>
      <c r="K193" s="521" t="s">
        <v>9956</v>
      </c>
      <c r="L193" s="522">
        <v>0.002488425925925926</v>
      </c>
      <c r="M193" s="523" t="s">
        <v>9957</v>
      </c>
      <c r="N193" s="524" t="s">
        <v>8620</v>
      </c>
      <c r="O193" s="151" t="s">
        <v>77</v>
      </c>
      <c r="P193" s="151" t="s">
        <v>78</v>
      </c>
      <c r="Q193" s="151" t="s">
        <v>79</v>
      </c>
      <c r="R193" s="151"/>
      <c r="S193" s="151" t="s">
        <v>79</v>
      </c>
      <c r="T193" s="151"/>
      <c r="U193" s="199"/>
      <c r="V193" s="520">
        <v>7702.0</v>
      </c>
    </row>
    <row r="194">
      <c r="A194" s="517">
        <f t="shared" si="1"/>
        <v>193</v>
      </c>
      <c r="B194" s="518" t="s">
        <v>9448</v>
      </c>
      <c r="C194" s="518" t="s">
        <v>9935</v>
      </c>
      <c r="D194" s="518" t="s">
        <v>9958</v>
      </c>
      <c r="E194" s="519" t="s">
        <v>9451</v>
      </c>
      <c r="F194" s="519" t="s">
        <v>9937</v>
      </c>
      <c r="G194" s="518" t="s">
        <v>9959</v>
      </c>
      <c r="H194" s="526" t="s">
        <v>9960</v>
      </c>
      <c r="I194" s="272" t="s">
        <v>9961</v>
      </c>
      <c r="J194" s="520" t="s">
        <v>9962</v>
      </c>
      <c r="K194" s="521" t="s">
        <v>9963</v>
      </c>
      <c r="L194" s="522">
        <v>8.912037037037037E-4</v>
      </c>
      <c r="M194" s="523" t="s">
        <v>9964</v>
      </c>
      <c r="N194" s="524" t="s">
        <v>8620</v>
      </c>
      <c r="O194" s="151" t="s">
        <v>77</v>
      </c>
      <c r="P194" s="151" t="s">
        <v>78</v>
      </c>
      <c r="Q194" s="151" t="s">
        <v>79</v>
      </c>
      <c r="R194" s="151"/>
      <c r="S194" s="151" t="s">
        <v>79</v>
      </c>
      <c r="T194" s="151"/>
      <c r="U194" s="199"/>
      <c r="V194" s="520">
        <v>7703.0</v>
      </c>
    </row>
    <row r="195">
      <c r="A195" s="517">
        <f t="shared" si="1"/>
        <v>194</v>
      </c>
      <c r="B195" s="518" t="s">
        <v>9448</v>
      </c>
      <c r="C195" s="518" t="s">
        <v>9935</v>
      </c>
      <c r="D195" s="518" t="s">
        <v>9965</v>
      </c>
      <c r="E195" s="519" t="s">
        <v>9451</v>
      </c>
      <c r="F195" s="519" t="s">
        <v>9937</v>
      </c>
      <c r="G195" s="518" t="s">
        <v>9966</v>
      </c>
      <c r="H195" s="526" t="s">
        <v>9967</v>
      </c>
      <c r="I195" s="272" t="s">
        <v>9968</v>
      </c>
      <c r="J195" s="520" t="s">
        <v>9969</v>
      </c>
      <c r="K195" s="521" t="s">
        <v>9970</v>
      </c>
      <c r="L195" s="522">
        <v>7.986111111111112E-4</v>
      </c>
      <c r="M195" s="523" t="s">
        <v>9971</v>
      </c>
      <c r="N195" s="524" t="s">
        <v>8620</v>
      </c>
      <c r="O195" s="151" t="s">
        <v>77</v>
      </c>
      <c r="P195" s="151" t="s">
        <v>78</v>
      </c>
      <c r="Q195" s="151" t="s">
        <v>79</v>
      </c>
      <c r="R195" s="151"/>
      <c r="S195" s="151" t="s">
        <v>79</v>
      </c>
      <c r="T195" s="151"/>
      <c r="U195" s="199"/>
      <c r="V195" s="520">
        <v>7705.0</v>
      </c>
    </row>
    <row r="196">
      <c r="A196" s="517">
        <f t="shared" si="1"/>
        <v>195</v>
      </c>
      <c r="B196" s="518" t="s">
        <v>9448</v>
      </c>
      <c r="C196" s="518" t="s">
        <v>9935</v>
      </c>
      <c r="D196" s="518" t="s">
        <v>9972</v>
      </c>
      <c r="E196" s="519" t="s">
        <v>9451</v>
      </c>
      <c r="F196" s="519" t="s">
        <v>9937</v>
      </c>
      <c r="G196" s="518" t="s">
        <v>9973</v>
      </c>
      <c r="H196" s="526" t="s">
        <v>9974</v>
      </c>
      <c r="I196" s="272" t="s">
        <v>9975</v>
      </c>
      <c r="J196" s="520" t="s">
        <v>9976</v>
      </c>
      <c r="K196" s="521" t="s">
        <v>9977</v>
      </c>
      <c r="L196" s="522">
        <v>9.837962962962962E-4</v>
      </c>
      <c r="M196" s="523" t="s">
        <v>9978</v>
      </c>
      <c r="N196" s="524" t="s">
        <v>8620</v>
      </c>
      <c r="O196" s="151" t="s">
        <v>77</v>
      </c>
      <c r="P196" s="151" t="s">
        <v>78</v>
      </c>
      <c r="Q196" s="151" t="s">
        <v>79</v>
      </c>
      <c r="R196" s="151"/>
      <c r="S196" s="151" t="s">
        <v>79</v>
      </c>
      <c r="T196" s="151"/>
      <c r="U196" s="199"/>
      <c r="V196" s="520">
        <v>7706.0</v>
      </c>
    </row>
    <row r="197">
      <c r="A197" s="517">
        <f t="shared" si="1"/>
        <v>196</v>
      </c>
      <c r="B197" s="518" t="s">
        <v>9448</v>
      </c>
      <c r="C197" s="518" t="s">
        <v>9935</v>
      </c>
      <c r="D197" s="518" t="s">
        <v>9979</v>
      </c>
      <c r="E197" s="519" t="s">
        <v>9451</v>
      </c>
      <c r="F197" s="519" t="s">
        <v>9937</v>
      </c>
      <c r="G197" s="518" t="s">
        <v>9980</v>
      </c>
      <c r="H197" s="526" t="s">
        <v>9981</v>
      </c>
      <c r="I197" s="272" t="s">
        <v>9982</v>
      </c>
      <c r="J197" s="520" t="s">
        <v>9983</v>
      </c>
      <c r="K197" s="521" t="s">
        <v>9984</v>
      </c>
      <c r="L197" s="522">
        <v>7.175925925925926E-4</v>
      </c>
      <c r="M197" s="523" t="s">
        <v>9985</v>
      </c>
      <c r="N197" s="524" t="s">
        <v>8620</v>
      </c>
      <c r="O197" s="151" t="s">
        <v>77</v>
      </c>
      <c r="P197" s="151" t="s">
        <v>78</v>
      </c>
      <c r="Q197" s="151" t="s">
        <v>79</v>
      </c>
      <c r="R197" s="151"/>
      <c r="S197" s="151" t="s">
        <v>79</v>
      </c>
      <c r="T197" s="151"/>
      <c r="U197" s="199"/>
      <c r="V197" s="520">
        <v>7709.0</v>
      </c>
    </row>
    <row r="198">
      <c r="A198" s="517">
        <f t="shared" si="1"/>
        <v>197</v>
      </c>
      <c r="B198" s="518" t="s">
        <v>9448</v>
      </c>
      <c r="C198" s="518" t="s">
        <v>9935</v>
      </c>
      <c r="D198" s="518" t="s">
        <v>9986</v>
      </c>
      <c r="E198" s="519" t="s">
        <v>9451</v>
      </c>
      <c r="F198" s="519" t="s">
        <v>9937</v>
      </c>
      <c r="G198" s="518" t="s">
        <v>9987</v>
      </c>
      <c r="H198" s="526" t="s">
        <v>9988</v>
      </c>
      <c r="I198" s="272" t="s">
        <v>9989</v>
      </c>
      <c r="J198" s="520" t="s">
        <v>9990</v>
      </c>
      <c r="K198" s="521" t="s">
        <v>9991</v>
      </c>
      <c r="L198" s="522">
        <v>0.002025462962962963</v>
      </c>
      <c r="M198" s="523" t="s">
        <v>9992</v>
      </c>
      <c r="N198" s="524" t="s">
        <v>8620</v>
      </c>
      <c r="O198" s="151" t="s">
        <v>77</v>
      </c>
      <c r="P198" s="151" t="s">
        <v>78</v>
      </c>
      <c r="Q198" s="151" t="s">
        <v>79</v>
      </c>
      <c r="R198" s="151"/>
      <c r="S198" s="151" t="s">
        <v>79</v>
      </c>
      <c r="T198" s="151"/>
      <c r="U198" s="199"/>
      <c r="V198" s="520">
        <v>7710.0</v>
      </c>
    </row>
    <row r="199">
      <c r="A199" s="517">
        <f t="shared" si="1"/>
        <v>198</v>
      </c>
      <c r="B199" s="518" t="s">
        <v>9448</v>
      </c>
      <c r="C199" s="518" t="s">
        <v>9935</v>
      </c>
      <c r="D199" s="518" t="s">
        <v>9993</v>
      </c>
      <c r="E199" s="519" t="s">
        <v>9451</v>
      </c>
      <c r="F199" s="519" t="s">
        <v>9937</v>
      </c>
      <c r="G199" s="518" t="s">
        <v>9994</v>
      </c>
      <c r="H199" s="526" t="s">
        <v>9995</v>
      </c>
      <c r="I199" s="272" t="s">
        <v>9996</v>
      </c>
      <c r="J199" s="520" t="s">
        <v>9997</v>
      </c>
      <c r="K199" s="521" t="s">
        <v>9998</v>
      </c>
      <c r="L199" s="522">
        <v>0.0013078703703703703</v>
      </c>
      <c r="M199" s="523" t="s">
        <v>9999</v>
      </c>
      <c r="N199" s="524" t="s">
        <v>8620</v>
      </c>
      <c r="O199" s="151" t="s">
        <v>77</v>
      </c>
      <c r="P199" s="151" t="s">
        <v>78</v>
      </c>
      <c r="Q199" s="151" t="s">
        <v>79</v>
      </c>
      <c r="R199" s="151"/>
      <c r="S199" s="151" t="s">
        <v>79</v>
      </c>
      <c r="T199" s="151"/>
      <c r="U199" s="199"/>
      <c r="V199" s="520">
        <v>7713.0</v>
      </c>
    </row>
    <row r="200">
      <c r="A200" s="517">
        <f t="shared" si="1"/>
        <v>199</v>
      </c>
      <c r="B200" s="518" t="s">
        <v>9448</v>
      </c>
      <c r="C200" s="518" t="s">
        <v>9935</v>
      </c>
      <c r="D200" s="518" t="s">
        <v>10000</v>
      </c>
      <c r="E200" s="519" t="s">
        <v>9451</v>
      </c>
      <c r="F200" s="519" t="s">
        <v>9937</v>
      </c>
      <c r="G200" s="518" t="s">
        <v>10001</v>
      </c>
      <c r="H200" s="526" t="s">
        <v>10002</v>
      </c>
      <c r="I200" s="272" t="s">
        <v>10003</v>
      </c>
      <c r="J200" s="520" t="s">
        <v>10004</v>
      </c>
      <c r="K200" s="521" t="s">
        <v>10005</v>
      </c>
      <c r="L200" s="522">
        <v>0.0010763888888888889</v>
      </c>
      <c r="M200" s="523" t="s">
        <v>10006</v>
      </c>
      <c r="N200" s="524" t="s">
        <v>8620</v>
      </c>
      <c r="O200" s="151" t="s">
        <v>77</v>
      </c>
      <c r="P200" s="151" t="s">
        <v>78</v>
      </c>
      <c r="Q200" s="151" t="s">
        <v>79</v>
      </c>
      <c r="R200" s="151"/>
      <c r="S200" s="151" t="s">
        <v>79</v>
      </c>
      <c r="T200" s="151"/>
      <c r="U200" s="199"/>
      <c r="V200" s="520">
        <v>7715.0</v>
      </c>
    </row>
    <row r="201">
      <c r="A201" s="517">
        <f t="shared" si="1"/>
        <v>200</v>
      </c>
      <c r="B201" s="518" t="s">
        <v>9448</v>
      </c>
      <c r="C201" s="518" t="s">
        <v>9935</v>
      </c>
      <c r="D201" s="518" t="s">
        <v>10007</v>
      </c>
      <c r="E201" s="519" t="s">
        <v>9451</v>
      </c>
      <c r="F201" s="519" t="s">
        <v>9937</v>
      </c>
      <c r="G201" s="518" t="s">
        <v>10008</v>
      </c>
      <c r="H201" s="526" t="s">
        <v>10009</v>
      </c>
      <c r="I201" s="272" t="s">
        <v>10010</v>
      </c>
      <c r="J201" s="520" t="s">
        <v>10011</v>
      </c>
      <c r="K201" s="521" t="s">
        <v>10012</v>
      </c>
      <c r="L201" s="522">
        <v>0.002025462962962963</v>
      </c>
      <c r="M201" s="523" t="s">
        <v>10013</v>
      </c>
      <c r="N201" s="524" t="s">
        <v>8620</v>
      </c>
      <c r="O201" s="151" t="s">
        <v>77</v>
      </c>
      <c r="P201" s="151" t="s">
        <v>78</v>
      </c>
      <c r="Q201" s="151" t="s">
        <v>79</v>
      </c>
      <c r="R201" s="151"/>
      <c r="S201" s="151" t="s">
        <v>79</v>
      </c>
      <c r="T201" s="151"/>
      <c r="U201" s="199"/>
      <c r="V201" s="520">
        <v>7717.0</v>
      </c>
    </row>
    <row r="202">
      <c r="A202" s="517">
        <f t="shared" si="1"/>
        <v>201</v>
      </c>
      <c r="B202" s="518" t="s">
        <v>9448</v>
      </c>
      <c r="C202" s="518" t="s">
        <v>9935</v>
      </c>
      <c r="D202" s="518" t="s">
        <v>10014</v>
      </c>
      <c r="E202" s="519" t="s">
        <v>9451</v>
      </c>
      <c r="F202" s="519" t="s">
        <v>9937</v>
      </c>
      <c r="G202" s="518" t="s">
        <v>10015</v>
      </c>
      <c r="H202" s="526" t="s">
        <v>10016</v>
      </c>
      <c r="I202" s="272" t="s">
        <v>10017</v>
      </c>
      <c r="J202" s="520" t="s">
        <v>10018</v>
      </c>
      <c r="K202" s="521" t="s">
        <v>10019</v>
      </c>
      <c r="L202" s="522">
        <v>0.004201388888888889</v>
      </c>
      <c r="M202" s="523" t="s">
        <v>10020</v>
      </c>
      <c r="N202" s="524" t="s">
        <v>8620</v>
      </c>
      <c r="O202" s="151" t="s">
        <v>77</v>
      </c>
      <c r="P202" s="151" t="s">
        <v>78</v>
      </c>
      <c r="Q202" s="151" t="s">
        <v>79</v>
      </c>
      <c r="R202" s="151"/>
      <c r="S202" s="151" t="s">
        <v>79</v>
      </c>
      <c r="T202" s="151"/>
      <c r="U202" s="199"/>
      <c r="V202" s="520">
        <v>7730.0</v>
      </c>
    </row>
    <row r="203">
      <c r="A203" s="517">
        <f t="shared" si="1"/>
        <v>202</v>
      </c>
      <c r="B203" s="518" t="s">
        <v>9448</v>
      </c>
      <c r="C203" s="518" t="s">
        <v>9935</v>
      </c>
      <c r="D203" s="518" t="s">
        <v>10021</v>
      </c>
      <c r="E203" s="519" t="s">
        <v>9451</v>
      </c>
      <c r="F203" s="519" t="s">
        <v>9937</v>
      </c>
      <c r="G203" s="518" t="s">
        <v>10022</v>
      </c>
      <c r="H203" s="526" t="s">
        <v>10023</v>
      </c>
      <c r="I203" s="272" t="s">
        <v>10024</v>
      </c>
      <c r="J203" s="520" t="s">
        <v>10025</v>
      </c>
      <c r="K203" s="521" t="s">
        <v>10026</v>
      </c>
      <c r="L203" s="522">
        <v>0.003553240740740741</v>
      </c>
      <c r="M203" s="523" t="s">
        <v>10027</v>
      </c>
      <c r="N203" s="524" t="s">
        <v>8620</v>
      </c>
      <c r="O203" s="151" t="s">
        <v>77</v>
      </c>
      <c r="P203" s="151" t="s">
        <v>78</v>
      </c>
      <c r="Q203" s="151" t="s">
        <v>79</v>
      </c>
      <c r="R203" s="151"/>
      <c r="S203" s="151" t="s">
        <v>79</v>
      </c>
      <c r="T203" s="151"/>
      <c r="U203" s="199"/>
      <c r="V203" s="520">
        <v>7731.0</v>
      </c>
    </row>
    <row r="204">
      <c r="A204" s="540">
        <f t="shared" si="1"/>
        <v>203</v>
      </c>
      <c r="B204" s="541" t="s">
        <v>9448</v>
      </c>
      <c r="C204" s="541" t="s">
        <v>9935</v>
      </c>
      <c r="D204" s="541" t="s">
        <v>10028</v>
      </c>
      <c r="E204" s="519" t="s">
        <v>9451</v>
      </c>
      <c r="F204" s="519" t="s">
        <v>9937</v>
      </c>
      <c r="G204" s="541" t="s">
        <v>10029</v>
      </c>
      <c r="H204" s="185" t="s">
        <v>10030</v>
      </c>
      <c r="I204" s="272" t="s">
        <v>10031</v>
      </c>
      <c r="J204" s="548" t="s">
        <v>10032</v>
      </c>
      <c r="K204" s="544" t="s">
        <v>10033</v>
      </c>
      <c r="L204" s="568">
        <v>0.003703703703703704</v>
      </c>
      <c r="M204" s="546" t="s">
        <v>10034</v>
      </c>
      <c r="N204" s="547" t="s">
        <v>8620</v>
      </c>
      <c r="O204" s="151" t="s">
        <v>77</v>
      </c>
      <c r="P204" s="151" t="s">
        <v>78</v>
      </c>
      <c r="Q204" s="151" t="s">
        <v>79</v>
      </c>
      <c r="R204" s="151"/>
      <c r="S204" s="151" t="s">
        <v>79</v>
      </c>
      <c r="T204" s="151"/>
      <c r="U204" s="199"/>
      <c r="V204" s="548">
        <v>14945.0</v>
      </c>
    </row>
    <row r="205">
      <c r="A205" s="517">
        <f t="shared" si="1"/>
        <v>204</v>
      </c>
      <c r="B205" s="518" t="s">
        <v>9448</v>
      </c>
      <c r="C205" s="518" t="s">
        <v>9935</v>
      </c>
      <c r="D205" s="518" t="s">
        <v>10035</v>
      </c>
      <c r="E205" s="519" t="s">
        <v>9451</v>
      </c>
      <c r="F205" s="519" t="s">
        <v>9937</v>
      </c>
      <c r="G205" s="518" t="s">
        <v>10036</v>
      </c>
      <c r="H205" s="526" t="s">
        <v>10037</v>
      </c>
      <c r="I205" s="272" t="s">
        <v>10038</v>
      </c>
      <c r="J205" s="520" t="s">
        <v>10039</v>
      </c>
      <c r="K205" s="521" t="s">
        <v>10040</v>
      </c>
      <c r="L205" s="522">
        <v>0.001412037037037037</v>
      </c>
      <c r="M205" s="523" t="s">
        <v>10041</v>
      </c>
      <c r="N205" s="524" t="s">
        <v>8620</v>
      </c>
      <c r="O205" s="151" t="s">
        <v>77</v>
      </c>
      <c r="P205" s="151" t="s">
        <v>78</v>
      </c>
      <c r="Q205" s="151" t="s">
        <v>79</v>
      </c>
      <c r="R205" s="151"/>
      <c r="S205" s="151" t="s">
        <v>79</v>
      </c>
      <c r="T205" s="151"/>
      <c r="U205" s="199"/>
      <c r="V205" s="520">
        <v>14946.0</v>
      </c>
    </row>
    <row r="206">
      <c r="A206" s="517">
        <f t="shared" si="1"/>
        <v>205</v>
      </c>
      <c r="B206" s="518" t="s">
        <v>9448</v>
      </c>
      <c r="C206" s="518" t="s">
        <v>9935</v>
      </c>
      <c r="D206" s="518" t="s">
        <v>10042</v>
      </c>
      <c r="E206" s="519" t="s">
        <v>9451</v>
      </c>
      <c r="F206" s="519" t="s">
        <v>9937</v>
      </c>
      <c r="G206" s="518" t="s">
        <v>10043</v>
      </c>
      <c r="H206" s="526" t="s">
        <v>10044</v>
      </c>
      <c r="I206" s="272" t="s">
        <v>10045</v>
      </c>
      <c r="J206" s="520" t="s">
        <v>10046</v>
      </c>
      <c r="K206" s="583" t="s">
        <v>10047</v>
      </c>
      <c r="L206" s="592"/>
      <c r="M206" s="523" t="s">
        <v>10048</v>
      </c>
      <c r="N206" s="524" t="s">
        <v>8620</v>
      </c>
      <c r="O206" s="151" t="s">
        <v>77</v>
      </c>
      <c r="P206" s="151" t="s">
        <v>78</v>
      </c>
      <c r="Q206" s="151" t="s">
        <v>79</v>
      </c>
      <c r="R206" s="151"/>
      <c r="S206" s="151" t="s">
        <v>79</v>
      </c>
      <c r="T206" s="151"/>
      <c r="U206" s="199"/>
      <c r="V206" s="520">
        <v>14952.0</v>
      </c>
    </row>
    <row r="207">
      <c r="A207" s="517">
        <f t="shared" si="1"/>
        <v>206</v>
      </c>
      <c r="B207" s="518" t="s">
        <v>9448</v>
      </c>
      <c r="C207" s="518" t="s">
        <v>9935</v>
      </c>
      <c r="D207" s="518" t="s">
        <v>10049</v>
      </c>
      <c r="E207" s="519" t="s">
        <v>9451</v>
      </c>
      <c r="F207" s="519" t="s">
        <v>9937</v>
      </c>
      <c r="G207" s="518" t="s">
        <v>10050</v>
      </c>
      <c r="H207" s="526" t="s">
        <v>10051</v>
      </c>
      <c r="I207" s="272" t="s">
        <v>10052</v>
      </c>
      <c r="J207" s="520" t="s">
        <v>10053</v>
      </c>
      <c r="K207" s="521" t="s">
        <v>10054</v>
      </c>
      <c r="L207" s="522">
        <v>0.0012847222222222223</v>
      </c>
      <c r="M207" s="523" t="s">
        <v>10055</v>
      </c>
      <c r="N207" s="524" t="s">
        <v>8620</v>
      </c>
      <c r="O207" s="151" t="s">
        <v>77</v>
      </c>
      <c r="P207" s="151" t="s">
        <v>78</v>
      </c>
      <c r="Q207" s="151" t="s">
        <v>79</v>
      </c>
      <c r="R207" s="151"/>
      <c r="S207" s="151" t="s">
        <v>79</v>
      </c>
      <c r="T207" s="151"/>
      <c r="U207" s="199"/>
      <c r="V207" s="520">
        <v>14955.0</v>
      </c>
    </row>
    <row r="208">
      <c r="A208" s="517">
        <f t="shared" si="1"/>
        <v>207</v>
      </c>
      <c r="B208" s="518" t="s">
        <v>9448</v>
      </c>
      <c r="C208" s="518" t="s">
        <v>9935</v>
      </c>
      <c r="D208" s="518" t="s">
        <v>10056</v>
      </c>
      <c r="E208" s="519" t="s">
        <v>9451</v>
      </c>
      <c r="F208" s="519" t="s">
        <v>9937</v>
      </c>
      <c r="G208" s="518" t="s">
        <v>10057</v>
      </c>
      <c r="H208" s="526" t="s">
        <v>10058</v>
      </c>
      <c r="I208" s="272" t="s">
        <v>10059</v>
      </c>
      <c r="J208" s="520" t="s">
        <v>10060</v>
      </c>
      <c r="K208" s="521" t="s">
        <v>10061</v>
      </c>
      <c r="L208" s="522">
        <v>9.25925925925926E-4</v>
      </c>
      <c r="M208" s="523" t="s">
        <v>10062</v>
      </c>
      <c r="N208" s="524" t="s">
        <v>8620</v>
      </c>
      <c r="O208" s="151" t="s">
        <v>77</v>
      </c>
      <c r="P208" s="151" t="s">
        <v>78</v>
      </c>
      <c r="Q208" s="151" t="s">
        <v>79</v>
      </c>
      <c r="R208" s="151"/>
      <c r="S208" s="151" t="s">
        <v>79</v>
      </c>
      <c r="T208" s="151"/>
      <c r="U208" s="199"/>
      <c r="V208" s="520">
        <v>14956.0</v>
      </c>
    </row>
    <row r="209" ht="18.75" customHeight="1">
      <c r="A209" s="517">
        <f t="shared" si="1"/>
        <v>208</v>
      </c>
      <c r="B209" s="518" t="s">
        <v>9448</v>
      </c>
      <c r="C209" s="518" t="s">
        <v>9935</v>
      </c>
      <c r="D209" s="518" t="s">
        <v>10063</v>
      </c>
      <c r="E209" s="519" t="s">
        <v>9451</v>
      </c>
      <c r="F209" s="519" t="s">
        <v>9937</v>
      </c>
      <c r="G209" s="518" t="s">
        <v>10064</v>
      </c>
      <c r="H209" s="526" t="s">
        <v>10065</v>
      </c>
      <c r="I209" s="272" t="s">
        <v>10066</v>
      </c>
      <c r="J209" s="520" t="s">
        <v>10067</v>
      </c>
      <c r="K209" s="521" t="s">
        <v>10068</v>
      </c>
      <c r="L209" s="522">
        <v>0.0022569444444444442</v>
      </c>
      <c r="M209" s="593" t="s">
        <v>10069</v>
      </c>
      <c r="N209" s="524" t="s">
        <v>8620</v>
      </c>
      <c r="O209" s="151" t="s">
        <v>77</v>
      </c>
      <c r="P209" s="151" t="s">
        <v>78</v>
      </c>
      <c r="Q209" s="151" t="s">
        <v>79</v>
      </c>
      <c r="R209" s="151"/>
      <c r="S209" s="151" t="s">
        <v>79</v>
      </c>
      <c r="T209" s="151"/>
      <c r="U209" s="199"/>
      <c r="V209" s="520">
        <v>14960.0</v>
      </c>
    </row>
    <row r="210" ht="20.25" customHeight="1">
      <c r="A210" s="517">
        <f t="shared" si="1"/>
        <v>209</v>
      </c>
      <c r="B210" s="518" t="s">
        <v>9448</v>
      </c>
      <c r="C210" s="518" t="s">
        <v>9935</v>
      </c>
      <c r="D210" s="518" t="s">
        <v>10070</v>
      </c>
      <c r="E210" s="519" t="s">
        <v>9451</v>
      </c>
      <c r="F210" s="519" t="s">
        <v>9937</v>
      </c>
      <c r="G210" s="518" t="s">
        <v>10071</v>
      </c>
      <c r="H210" s="526" t="s">
        <v>10072</v>
      </c>
      <c r="I210" s="272" t="s">
        <v>10073</v>
      </c>
      <c r="J210" s="520" t="s">
        <v>10074</v>
      </c>
      <c r="K210" s="521" t="s">
        <v>10075</v>
      </c>
      <c r="L210" s="522">
        <v>0.0025925925925925925</v>
      </c>
      <c r="M210" s="594" t="s">
        <v>10076</v>
      </c>
      <c r="N210" s="524" t="s">
        <v>8620</v>
      </c>
      <c r="O210" s="151" t="s">
        <v>77</v>
      </c>
      <c r="P210" s="151" t="s">
        <v>78</v>
      </c>
      <c r="Q210" s="151" t="s">
        <v>79</v>
      </c>
      <c r="R210" s="151"/>
      <c r="S210" s="151" t="s">
        <v>79</v>
      </c>
      <c r="T210" s="151"/>
      <c r="U210" s="199"/>
      <c r="V210" s="520">
        <v>14968.0</v>
      </c>
    </row>
    <row r="211">
      <c r="A211" s="517">
        <f t="shared" si="1"/>
        <v>210</v>
      </c>
      <c r="B211" s="518" t="s">
        <v>9448</v>
      </c>
      <c r="C211" s="518" t="s">
        <v>9935</v>
      </c>
      <c r="D211" s="518" t="s">
        <v>10077</v>
      </c>
      <c r="E211" s="519" t="s">
        <v>9451</v>
      </c>
      <c r="F211" s="519" t="s">
        <v>9937</v>
      </c>
      <c r="G211" s="518" t="s">
        <v>10078</v>
      </c>
      <c r="H211" s="526" t="s">
        <v>10079</v>
      </c>
      <c r="I211" s="272" t="s">
        <v>10080</v>
      </c>
      <c r="J211" s="520" t="s">
        <v>10081</v>
      </c>
      <c r="K211" s="521" t="s">
        <v>10082</v>
      </c>
      <c r="L211" s="522">
        <v>0.002511574074074074</v>
      </c>
      <c r="M211" s="523" t="s">
        <v>10083</v>
      </c>
      <c r="N211" s="524" t="s">
        <v>8620</v>
      </c>
      <c r="O211" s="151" t="s">
        <v>77</v>
      </c>
      <c r="P211" s="151" t="s">
        <v>78</v>
      </c>
      <c r="Q211" s="151" t="s">
        <v>79</v>
      </c>
      <c r="R211" s="151"/>
      <c r="S211" s="151" t="s">
        <v>79</v>
      </c>
      <c r="T211" s="151"/>
      <c r="U211" s="199"/>
      <c r="V211" s="520">
        <v>14977.0</v>
      </c>
    </row>
    <row r="212">
      <c r="A212" s="517">
        <f t="shared" si="1"/>
        <v>211</v>
      </c>
      <c r="B212" s="518" t="s">
        <v>9448</v>
      </c>
      <c r="C212" s="518" t="s">
        <v>9935</v>
      </c>
      <c r="D212" s="518" t="s">
        <v>10084</v>
      </c>
      <c r="E212" s="519" t="s">
        <v>9451</v>
      </c>
      <c r="F212" s="519" t="s">
        <v>9937</v>
      </c>
      <c r="G212" s="518" t="s">
        <v>10085</v>
      </c>
      <c r="H212" s="526" t="s">
        <v>10086</v>
      </c>
      <c r="I212" s="272" t="s">
        <v>10087</v>
      </c>
      <c r="J212" s="520" t="s">
        <v>10088</v>
      </c>
      <c r="K212" s="521" t="s">
        <v>10089</v>
      </c>
      <c r="L212" s="522">
        <v>0.0026967592592592594</v>
      </c>
      <c r="M212" s="523" t="s">
        <v>10090</v>
      </c>
      <c r="N212" s="524" t="s">
        <v>8620</v>
      </c>
      <c r="O212" s="151" t="s">
        <v>77</v>
      </c>
      <c r="P212" s="151" t="s">
        <v>78</v>
      </c>
      <c r="Q212" s="151" t="s">
        <v>79</v>
      </c>
      <c r="R212" s="151"/>
      <c r="S212" s="151" t="s">
        <v>79</v>
      </c>
      <c r="T212" s="151"/>
      <c r="U212" s="199"/>
      <c r="V212" s="520">
        <v>14979.0</v>
      </c>
    </row>
    <row r="213">
      <c r="A213" s="517">
        <f t="shared" si="1"/>
        <v>212</v>
      </c>
      <c r="B213" s="518" t="s">
        <v>9448</v>
      </c>
      <c r="C213" s="518" t="s">
        <v>9935</v>
      </c>
      <c r="D213" s="518" t="s">
        <v>10091</v>
      </c>
      <c r="E213" s="519" t="s">
        <v>9451</v>
      </c>
      <c r="F213" s="519" t="s">
        <v>9937</v>
      </c>
      <c r="G213" s="518" t="s">
        <v>10092</v>
      </c>
      <c r="H213" s="526" t="s">
        <v>10093</v>
      </c>
      <c r="I213" s="272" t="s">
        <v>10094</v>
      </c>
      <c r="J213" s="520" t="s">
        <v>10095</v>
      </c>
      <c r="K213" s="521" t="s">
        <v>10096</v>
      </c>
      <c r="L213" s="522">
        <v>0.003125</v>
      </c>
      <c r="M213" s="523" t="s">
        <v>10097</v>
      </c>
      <c r="N213" s="524" t="s">
        <v>8620</v>
      </c>
      <c r="O213" s="151" t="s">
        <v>77</v>
      </c>
      <c r="P213" s="151" t="s">
        <v>78</v>
      </c>
      <c r="Q213" s="151" t="s">
        <v>79</v>
      </c>
      <c r="R213" s="151"/>
      <c r="S213" s="151" t="s">
        <v>79</v>
      </c>
      <c r="T213" s="151"/>
      <c r="U213" s="199"/>
      <c r="V213" s="520">
        <v>14989.0</v>
      </c>
    </row>
    <row r="214">
      <c r="A214" s="517">
        <f t="shared" si="1"/>
        <v>213</v>
      </c>
      <c r="B214" s="518" t="s">
        <v>9448</v>
      </c>
      <c r="C214" s="518" t="s">
        <v>9935</v>
      </c>
      <c r="D214" s="518" t="s">
        <v>10098</v>
      </c>
      <c r="E214" s="519" t="s">
        <v>9451</v>
      </c>
      <c r="F214" s="519" t="s">
        <v>9937</v>
      </c>
      <c r="G214" s="518" t="s">
        <v>10099</v>
      </c>
      <c r="H214" s="526" t="s">
        <v>10100</v>
      </c>
      <c r="I214" s="272" t="s">
        <v>10101</v>
      </c>
      <c r="J214" s="520" t="s">
        <v>9876</v>
      </c>
      <c r="K214" s="521" t="s">
        <v>9877</v>
      </c>
      <c r="L214" s="522">
        <v>0.0010763888888888889</v>
      </c>
      <c r="M214" s="523" t="s">
        <v>10102</v>
      </c>
      <c r="N214" s="524" t="s">
        <v>8620</v>
      </c>
      <c r="O214" s="151" t="s">
        <v>77</v>
      </c>
      <c r="P214" s="151" t="s">
        <v>78</v>
      </c>
      <c r="Q214" s="151" t="s">
        <v>79</v>
      </c>
      <c r="R214" s="151"/>
      <c r="S214" s="151" t="s">
        <v>79</v>
      </c>
      <c r="T214" s="151"/>
      <c r="U214" s="199"/>
      <c r="V214" s="520">
        <v>15014.0</v>
      </c>
    </row>
    <row r="215">
      <c r="A215" s="517">
        <f t="shared" si="1"/>
        <v>214</v>
      </c>
      <c r="B215" s="518" t="s">
        <v>9448</v>
      </c>
      <c r="C215" s="518" t="s">
        <v>9935</v>
      </c>
      <c r="D215" s="518" t="s">
        <v>10103</v>
      </c>
      <c r="E215" s="519" t="s">
        <v>9451</v>
      </c>
      <c r="F215" s="519" t="s">
        <v>9937</v>
      </c>
      <c r="G215" s="518" t="s">
        <v>10104</v>
      </c>
      <c r="H215" s="526" t="s">
        <v>10105</v>
      </c>
      <c r="I215" s="272" t="s">
        <v>10106</v>
      </c>
      <c r="J215" s="520" t="s">
        <v>10107</v>
      </c>
      <c r="K215" s="521" t="s">
        <v>10108</v>
      </c>
      <c r="L215" s="522">
        <v>0.003125</v>
      </c>
      <c r="M215" s="523" t="s">
        <v>10109</v>
      </c>
      <c r="N215" s="524" t="s">
        <v>8620</v>
      </c>
      <c r="O215" s="151" t="s">
        <v>77</v>
      </c>
      <c r="P215" s="151" t="s">
        <v>78</v>
      </c>
      <c r="Q215" s="151" t="s">
        <v>79</v>
      </c>
      <c r="R215" s="151"/>
      <c r="S215" s="151" t="s">
        <v>79</v>
      </c>
      <c r="T215" s="151"/>
      <c r="U215" s="199"/>
      <c r="V215" s="520">
        <v>15015.0</v>
      </c>
    </row>
    <row r="216">
      <c r="A216" s="517">
        <f t="shared" si="1"/>
        <v>215</v>
      </c>
      <c r="B216" s="518" t="s">
        <v>9448</v>
      </c>
      <c r="C216" s="518" t="s">
        <v>9935</v>
      </c>
      <c r="D216" s="518" t="s">
        <v>10110</v>
      </c>
      <c r="E216" s="519" t="s">
        <v>9451</v>
      </c>
      <c r="F216" s="519" t="s">
        <v>9937</v>
      </c>
      <c r="G216" s="518" t="s">
        <v>10111</v>
      </c>
      <c r="H216" s="526" t="s">
        <v>10112</v>
      </c>
      <c r="I216" s="272" t="s">
        <v>10113</v>
      </c>
      <c r="J216" s="520" t="s">
        <v>10114</v>
      </c>
      <c r="K216" s="521" t="s">
        <v>10115</v>
      </c>
      <c r="L216" s="522">
        <v>0.0018055555555555555</v>
      </c>
      <c r="M216" s="523" t="s">
        <v>10116</v>
      </c>
      <c r="N216" s="524" t="s">
        <v>8620</v>
      </c>
      <c r="O216" s="151" t="s">
        <v>77</v>
      </c>
      <c r="P216" s="151" t="s">
        <v>78</v>
      </c>
      <c r="Q216" s="151" t="s">
        <v>79</v>
      </c>
      <c r="R216" s="151"/>
      <c r="S216" s="151" t="s">
        <v>79</v>
      </c>
      <c r="T216" s="151"/>
      <c r="U216" s="199"/>
      <c r="V216" s="520">
        <v>15021.0</v>
      </c>
    </row>
    <row r="217">
      <c r="A217" s="517">
        <f t="shared" si="1"/>
        <v>216</v>
      </c>
      <c r="B217" s="518" t="s">
        <v>9448</v>
      </c>
      <c r="C217" s="518" t="s">
        <v>9935</v>
      </c>
      <c r="D217" s="518" t="s">
        <v>10117</v>
      </c>
      <c r="E217" s="519" t="s">
        <v>9451</v>
      </c>
      <c r="F217" s="519" t="s">
        <v>9937</v>
      </c>
      <c r="G217" s="518" t="s">
        <v>10118</v>
      </c>
      <c r="H217" s="526" t="s">
        <v>10119</v>
      </c>
      <c r="I217" s="272" t="s">
        <v>10120</v>
      </c>
      <c r="J217" s="520" t="s">
        <v>10121</v>
      </c>
      <c r="K217" s="521" t="s">
        <v>10122</v>
      </c>
      <c r="L217" s="522">
        <v>0.002824074074074074</v>
      </c>
      <c r="M217" s="523" t="s">
        <v>10123</v>
      </c>
      <c r="N217" s="524" t="s">
        <v>8620</v>
      </c>
      <c r="O217" s="151" t="s">
        <v>77</v>
      </c>
      <c r="P217" s="151" t="s">
        <v>78</v>
      </c>
      <c r="Q217" s="151" t="s">
        <v>79</v>
      </c>
      <c r="R217" s="151"/>
      <c r="S217" s="151" t="s">
        <v>79</v>
      </c>
      <c r="T217" s="151"/>
      <c r="U217" s="199"/>
      <c r="V217" s="520">
        <v>15022.0</v>
      </c>
    </row>
    <row r="218">
      <c r="A218" s="541">
        <f t="shared" si="1"/>
        <v>217</v>
      </c>
      <c r="B218" s="541" t="s">
        <v>9448</v>
      </c>
      <c r="C218" s="541" t="s">
        <v>9935</v>
      </c>
      <c r="D218" s="541" t="s">
        <v>10124</v>
      </c>
      <c r="E218" s="519" t="s">
        <v>9451</v>
      </c>
      <c r="F218" s="519" t="s">
        <v>9937</v>
      </c>
      <c r="G218" s="541" t="s">
        <v>10125</v>
      </c>
      <c r="H218" s="571" t="s">
        <v>10126</v>
      </c>
      <c r="I218" s="272" t="s">
        <v>10127</v>
      </c>
      <c r="J218" s="548" t="s">
        <v>10128</v>
      </c>
      <c r="K218" s="544" t="s">
        <v>10129</v>
      </c>
      <c r="L218" s="568">
        <v>0.002384259259259259</v>
      </c>
      <c r="M218" s="546" t="s">
        <v>10130</v>
      </c>
      <c r="N218" s="547" t="s">
        <v>8620</v>
      </c>
      <c r="O218" s="151" t="s">
        <v>77</v>
      </c>
      <c r="P218" s="151" t="s">
        <v>78</v>
      </c>
      <c r="Q218" s="151" t="s">
        <v>79</v>
      </c>
      <c r="R218" s="151"/>
      <c r="S218" s="151" t="s">
        <v>79</v>
      </c>
      <c r="T218" s="151"/>
      <c r="U218" s="199"/>
      <c r="V218" s="548">
        <v>28032.0</v>
      </c>
    </row>
    <row r="219">
      <c r="A219" s="517">
        <f t="shared" si="1"/>
        <v>218</v>
      </c>
      <c r="B219" s="518" t="s">
        <v>9448</v>
      </c>
      <c r="C219" s="518" t="s">
        <v>9935</v>
      </c>
      <c r="D219" s="518" t="s">
        <v>10131</v>
      </c>
      <c r="E219" s="519" t="s">
        <v>9451</v>
      </c>
      <c r="F219" s="519" t="s">
        <v>9937</v>
      </c>
      <c r="G219" s="518" t="s">
        <v>10132</v>
      </c>
      <c r="H219" s="526" t="s">
        <v>10133</v>
      </c>
      <c r="I219" s="272" t="s">
        <v>10134</v>
      </c>
      <c r="J219" s="520" t="s">
        <v>10135</v>
      </c>
      <c r="K219" s="521" t="s">
        <v>10136</v>
      </c>
      <c r="L219" s="522">
        <v>0.0038425925925925928</v>
      </c>
      <c r="M219" s="523" t="s">
        <v>10137</v>
      </c>
      <c r="N219" s="524" t="s">
        <v>8620</v>
      </c>
      <c r="O219" s="151" t="s">
        <v>77</v>
      </c>
      <c r="P219" s="151" t="s">
        <v>78</v>
      </c>
      <c r="Q219" s="151" t="s">
        <v>79</v>
      </c>
      <c r="R219" s="151"/>
      <c r="S219" s="151" t="s">
        <v>79</v>
      </c>
      <c r="T219" s="151"/>
      <c r="U219" s="199"/>
      <c r="V219" s="520">
        <v>28723.0</v>
      </c>
    </row>
    <row r="220">
      <c r="A220" s="517">
        <f t="shared" si="1"/>
        <v>219</v>
      </c>
      <c r="B220" s="518" t="s">
        <v>9448</v>
      </c>
      <c r="C220" s="518" t="s">
        <v>9935</v>
      </c>
      <c r="D220" s="518" t="s">
        <v>10138</v>
      </c>
      <c r="E220" s="519" t="s">
        <v>9451</v>
      </c>
      <c r="F220" s="519" t="s">
        <v>9937</v>
      </c>
      <c r="G220" s="518" t="s">
        <v>10139</v>
      </c>
      <c r="H220" s="526" t="s">
        <v>9953</v>
      </c>
      <c r="I220" s="272" t="s">
        <v>9954</v>
      </c>
      <c r="J220" s="520" t="s">
        <v>10140</v>
      </c>
      <c r="K220" s="521" t="s">
        <v>10141</v>
      </c>
      <c r="L220" s="522">
        <v>0.0011458333333333333</v>
      </c>
      <c r="M220" s="523" t="s">
        <v>9957</v>
      </c>
      <c r="N220" s="524" t="s">
        <v>8620</v>
      </c>
      <c r="O220" s="151" t="s">
        <v>77</v>
      </c>
      <c r="P220" s="151" t="s">
        <v>78</v>
      </c>
      <c r="Q220" s="151" t="s">
        <v>79</v>
      </c>
      <c r="R220" s="151"/>
      <c r="S220" s="151" t="s">
        <v>79</v>
      </c>
      <c r="T220" s="151"/>
      <c r="U220" s="199"/>
      <c r="V220" s="520">
        <v>28727.0</v>
      </c>
    </row>
    <row r="221">
      <c r="A221" s="540">
        <f t="shared" si="1"/>
        <v>220</v>
      </c>
      <c r="B221" s="541" t="s">
        <v>9448</v>
      </c>
      <c r="C221" s="541" t="s">
        <v>9935</v>
      </c>
      <c r="D221" s="541" t="s">
        <v>10142</v>
      </c>
      <c r="E221" s="519" t="s">
        <v>9451</v>
      </c>
      <c r="F221" s="519" t="s">
        <v>9937</v>
      </c>
      <c r="G221" s="541" t="s">
        <v>10143</v>
      </c>
      <c r="H221" s="185" t="s">
        <v>10144</v>
      </c>
      <c r="I221" s="272" t="s">
        <v>10145</v>
      </c>
      <c r="J221" s="548" t="s">
        <v>10146</v>
      </c>
      <c r="K221" s="544" t="s">
        <v>10147</v>
      </c>
      <c r="L221" s="568">
        <v>0.0016087962962962963</v>
      </c>
      <c r="M221" s="546" t="s">
        <v>10148</v>
      </c>
      <c r="N221" s="547" t="s">
        <v>8620</v>
      </c>
      <c r="O221" s="151" t="s">
        <v>77</v>
      </c>
      <c r="P221" s="151" t="s">
        <v>78</v>
      </c>
      <c r="Q221" s="151" t="s">
        <v>79</v>
      </c>
      <c r="R221" s="151"/>
      <c r="S221" s="151" t="s">
        <v>79</v>
      </c>
      <c r="T221" s="151"/>
      <c r="U221" s="199"/>
      <c r="V221" s="548">
        <v>28728.0</v>
      </c>
    </row>
    <row r="222">
      <c r="A222" s="517">
        <f t="shared" si="1"/>
        <v>221</v>
      </c>
      <c r="B222" s="518" t="s">
        <v>9448</v>
      </c>
      <c r="C222" s="518" t="s">
        <v>9935</v>
      </c>
      <c r="D222" s="518" t="s">
        <v>10149</v>
      </c>
      <c r="E222" s="519" t="s">
        <v>9451</v>
      </c>
      <c r="F222" s="519" t="s">
        <v>9937</v>
      </c>
      <c r="G222" s="518" t="s">
        <v>10150</v>
      </c>
      <c r="H222" s="526" t="s">
        <v>10151</v>
      </c>
      <c r="I222" s="272" t="s">
        <v>10152</v>
      </c>
      <c r="J222" s="520" t="s">
        <v>10153</v>
      </c>
      <c r="K222" s="583" t="s">
        <v>10154</v>
      </c>
      <c r="L222" s="584">
        <v>0.0010879629629629629</v>
      </c>
      <c r="M222" s="523" t="s">
        <v>10155</v>
      </c>
      <c r="N222" s="524" t="s">
        <v>8620</v>
      </c>
      <c r="O222" s="151" t="s">
        <v>77</v>
      </c>
      <c r="P222" s="151" t="s">
        <v>78</v>
      </c>
      <c r="Q222" s="151" t="s">
        <v>79</v>
      </c>
      <c r="R222" s="151"/>
      <c r="S222" s="151" t="s">
        <v>79</v>
      </c>
      <c r="T222" s="151"/>
      <c r="U222" s="199"/>
      <c r="V222" s="520">
        <v>28729.0</v>
      </c>
    </row>
    <row r="223">
      <c r="A223" s="517">
        <f t="shared" si="1"/>
        <v>222</v>
      </c>
      <c r="B223" s="518" t="s">
        <v>9448</v>
      </c>
      <c r="C223" s="518" t="s">
        <v>9935</v>
      </c>
      <c r="D223" s="518" t="s">
        <v>10156</v>
      </c>
      <c r="E223" s="519" t="s">
        <v>9451</v>
      </c>
      <c r="F223" s="519" t="s">
        <v>9937</v>
      </c>
      <c r="G223" s="518" t="s">
        <v>10157</v>
      </c>
      <c r="H223" s="526" t="s">
        <v>10158</v>
      </c>
      <c r="I223" s="272" t="s">
        <v>10159</v>
      </c>
      <c r="J223" s="520" t="s">
        <v>10160</v>
      </c>
      <c r="K223" s="521" t="s">
        <v>10161</v>
      </c>
      <c r="L223" s="522">
        <v>7.175925925925926E-4</v>
      </c>
      <c r="M223" s="593" t="s">
        <v>10162</v>
      </c>
      <c r="N223" s="524" t="s">
        <v>8620</v>
      </c>
      <c r="O223" s="151" t="s">
        <v>77</v>
      </c>
      <c r="P223" s="151" t="s">
        <v>78</v>
      </c>
      <c r="Q223" s="151" t="s">
        <v>79</v>
      </c>
      <c r="R223" s="151"/>
      <c r="S223" s="151" t="s">
        <v>79</v>
      </c>
      <c r="T223" s="151"/>
      <c r="U223" s="199"/>
      <c r="V223" s="520">
        <v>28731.0</v>
      </c>
    </row>
    <row r="224">
      <c r="A224" s="517">
        <f t="shared" si="1"/>
        <v>223</v>
      </c>
      <c r="B224" s="518" t="s">
        <v>9448</v>
      </c>
      <c r="C224" s="518" t="s">
        <v>9935</v>
      </c>
      <c r="D224" s="518" t="s">
        <v>10163</v>
      </c>
      <c r="E224" s="519" t="s">
        <v>9451</v>
      </c>
      <c r="F224" s="519" t="s">
        <v>9937</v>
      </c>
      <c r="G224" s="518" t="s">
        <v>10164</v>
      </c>
      <c r="H224" s="526" t="s">
        <v>9974</v>
      </c>
      <c r="I224" s="272" t="s">
        <v>9975</v>
      </c>
      <c r="J224" s="520" t="s">
        <v>10165</v>
      </c>
      <c r="K224" s="521" t="s">
        <v>10166</v>
      </c>
      <c r="L224" s="522">
        <v>0.0016666666666666668</v>
      </c>
      <c r="M224" s="523" t="s">
        <v>10167</v>
      </c>
      <c r="N224" s="524" t="s">
        <v>8620</v>
      </c>
      <c r="O224" s="151" t="s">
        <v>77</v>
      </c>
      <c r="P224" s="151" t="s">
        <v>78</v>
      </c>
      <c r="Q224" s="151" t="s">
        <v>79</v>
      </c>
      <c r="R224" s="151"/>
      <c r="S224" s="151" t="s">
        <v>79</v>
      </c>
      <c r="T224" s="151"/>
      <c r="U224" s="199"/>
      <c r="V224" s="520">
        <v>28732.0</v>
      </c>
    </row>
    <row r="225">
      <c r="A225" s="517">
        <f t="shared" si="1"/>
        <v>224</v>
      </c>
      <c r="B225" s="518" t="s">
        <v>9448</v>
      </c>
      <c r="C225" s="518" t="s">
        <v>9935</v>
      </c>
      <c r="D225" s="518" t="s">
        <v>10168</v>
      </c>
      <c r="E225" s="519" t="s">
        <v>9451</v>
      </c>
      <c r="F225" s="519" t="s">
        <v>9937</v>
      </c>
      <c r="G225" s="518" t="s">
        <v>10169</v>
      </c>
      <c r="H225" s="526" t="s">
        <v>9981</v>
      </c>
      <c r="I225" s="272" t="s">
        <v>9982</v>
      </c>
      <c r="J225" s="520" t="s">
        <v>10170</v>
      </c>
      <c r="K225" s="521" t="s">
        <v>10171</v>
      </c>
      <c r="L225" s="522">
        <v>0.0014236111111111112</v>
      </c>
      <c r="M225" s="523" t="s">
        <v>9985</v>
      </c>
      <c r="N225" s="524" t="s">
        <v>8620</v>
      </c>
      <c r="O225" s="151" t="s">
        <v>77</v>
      </c>
      <c r="P225" s="151" t="s">
        <v>78</v>
      </c>
      <c r="Q225" s="151" t="s">
        <v>79</v>
      </c>
      <c r="R225" s="151"/>
      <c r="S225" s="151" t="s">
        <v>79</v>
      </c>
      <c r="T225" s="151"/>
      <c r="U225" s="199"/>
      <c r="V225" s="520">
        <v>28735.0</v>
      </c>
    </row>
    <row r="226">
      <c r="A226" s="517">
        <f t="shared" si="1"/>
        <v>225</v>
      </c>
      <c r="B226" s="518" t="s">
        <v>9448</v>
      </c>
      <c r="C226" s="518" t="s">
        <v>9935</v>
      </c>
      <c r="D226" s="518" t="s">
        <v>10172</v>
      </c>
      <c r="E226" s="519" t="s">
        <v>9451</v>
      </c>
      <c r="F226" s="519" t="s">
        <v>9937</v>
      </c>
      <c r="G226" s="518" t="s">
        <v>10173</v>
      </c>
      <c r="H226" s="526" t="s">
        <v>10044</v>
      </c>
      <c r="I226" s="272" t="s">
        <v>10045</v>
      </c>
      <c r="J226" s="520" t="s">
        <v>10174</v>
      </c>
      <c r="K226" s="521" t="s">
        <v>10175</v>
      </c>
      <c r="L226" s="522">
        <v>0.002025462962962963</v>
      </c>
      <c r="M226" s="523" t="s">
        <v>10176</v>
      </c>
      <c r="N226" s="524" t="s">
        <v>8620</v>
      </c>
      <c r="O226" s="151" t="s">
        <v>77</v>
      </c>
      <c r="P226" s="151" t="s">
        <v>78</v>
      </c>
      <c r="Q226" s="151" t="s">
        <v>79</v>
      </c>
      <c r="R226" s="151"/>
      <c r="S226" s="151" t="s">
        <v>79</v>
      </c>
      <c r="T226" s="151"/>
      <c r="U226" s="199"/>
      <c r="V226" s="520">
        <v>28737.0</v>
      </c>
    </row>
    <row r="227">
      <c r="A227" s="540">
        <f t="shared" si="1"/>
        <v>226</v>
      </c>
      <c r="B227" s="541" t="s">
        <v>9448</v>
      </c>
      <c r="C227" s="541" t="s">
        <v>9935</v>
      </c>
      <c r="D227" s="541" t="s">
        <v>10177</v>
      </c>
      <c r="E227" s="519" t="s">
        <v>9451</v>
      </c>
      <c r="F227" s="519" t="s">
        <v>9937</v>
      </c>
      <c r="G227" s="541" t="s">
        <v>10178</v>
      </c>
      <c r="H227" s="581" t="s">
        <v>10179</v>
      </c>
      <c r="I227" s="272" t="s">
        <v>10180</v>
      </c>
      <c r="J227" s="548" t="s">
        <v>10181</v>
      </c>
      <c r="K227" s="544" t="s">
        <v>10182</v>
      </c>
      <c r="L227" s="568">
        <v>7.523148148148148E-4</v>
      </c>
      <c r="M227" s="546" t="s">
        <v>10183</v>
      </c>
      <c r="N227" s="547" t="s">
        <v>8620</v>
      </c>
      <c r="O227" s="151" t="s">
        <v>77</v>
      </c>
      <c r="P227" s="151" t="s">
        <v>78</v>
      </c>
      <c r="Q227" s="151" t="s">
        <v>79</v>
      </c>
      <c r="R227" s="151"/>
      <c r="S227" s="151" t="s">
        <v>79</v>
      </c>
      <c r="T227" s="151"/>
      <c r="U227" s="199"/>
      <c r="V227" s="548">
        <v>28783.0</v>
      </c>
    </row>
    <row r="228">
      <c r="A228" s="540">
        <f t="shared" si="1"/>
        <v>227</v>
      </c>
      <c r="B228" s="541" t="s">
        <v>9448</v>
      </c>
      <c r="C228" s="541" t="s">
        <v>9935</v>
      </c>
      <c r="D228" s="541" t="s">
        <v>10184</v>
      </c>
      <c r="E228" s="519" t="s">
        <v>9451</v>
      </c>
      <c r="F228" s="519" t="s">
        <v>9937</v>
      </c>
      <c r="G228" s="541" t="s">
        <v>10185</v>
      </c>
      <c r="H228" s="571" t="s">
        <v>10186</v>
      </c>
      <c r="I228" s="272" t="s">
        <v>10187</v>
      </c>
      <c r="J228" s="548" t="s">
        <v>10188</v>
      </c>
      <c r="K228" s="544" t="s">
        <v>10189</v>
      </c>
      <c r="L228" s="568">
        <v>0.0013657407407407407</v>
      </c>
      <c r="M228" s="546" t="s">
        <v>10190</v>
      </c>
      <c r="N228" s="547" t="s">
        <v>8620</v>
      </c>
      <c r="O228" s="151" t="s">
        <v>77</v>
      </c>
      <c r="P228" s="151" t="s">
        <v>78</v>
      </c>
      <c r="Q228" s="151" t="s">
        <v>79</v>
      </c>
      <c r="R228" s="151"/>
      <c r="S228" s="151" t="s">
        <v>79</v>
      </c>
      <c r="T228" s="151"/>
      <c r="U228" s="199"/>
      <c r="V228" s="548">
        <v>28736.0</v>
      </c>
    </row>
    <row r="229">
      <c r="A229" s="517">
        <f t="shared" si="1"/>
        <v>228</v>
      </c>
      <c r="B229" s="518" t="s">
        <v>9448</v>
      </c>
      <c r="C229" s="518" t="s">
        <v>9935</v>
      </c>
      <c r="D229" s="518" t="s">
        <v>10191</v>
      </c>
      <c r="E229" s="519" t="s">
        <v>9451</v>
      </c>
      <c r="F229" s="519" t="s">
        <v>9937</v>
      </c>
      <c r="G229" s="518" t="s">
        <v>10192</v>
      </c>
      <c r="H229" s="526" t="s">
        <v>10193</v>
      </c>
      <c r="I229" s="272" t="s">
        <v>10194</v>
      </c>
      <c r="J229" s="520" t="s">
        <v>10195</v>
      </c>
      <c r="K229" s="521" t="s">
        <v>10196</v>
      </c>
      <c r="L229" s="522">
        <v>0.0016319444444444445</v>
      </c>
      <c r="M229" s="523" t="s">
        <v>10197</v>
      </c>
      <c r="N229" s="524" t="s">
        <v>8620</v>
      </c>
      <c r="O229" s="151" t="s">
        <v>77</v>
      </c>
      <c r="P229" s="151" t="s">
        <v>78</v>
      </c>
      <c r="Q229" s="151" t="s">
        <v>79</v>
      </c>
      <c r="R229" s="151"/>
      <c r="S229" s="151" t="s">
        <v>79</v>
      </c>
      <c r="T229" s="151"/>
      <c r="U229" s="199"/>
      <c r="V229" s="520">
        <v>28739.0</v>
      </c>
    </row>
    <row r="230">
      <c r="A230" s="517">
        <f t="shared" si="1"/>
        <v>229</v>
      </c>
      <c r="B230" s="518" t="s">
        <v>9448</v>
      </c>
      <c r="C230" s="518" t="s">
        <v>9935</v>
      </c>
      <c r="D230" s="518" t="s">
        <v>10198</v>
      </c>
      <c r="E230" s="519" t="s">
        <v>9451</v>
      </c>
      <c r="F230" s="519" t="s">
        <v>9937</v>
      </c>
      <c r="G230" s="518" t="s">
        <v>10199</v>
      </c>
      <c r="H230" s="526" t="s">
        <v>10200</v>
      </c>
      <c r="I230" s="272" t="s">
        <v>10201</v>
      </c>
      <c r="J230" s="520" t="s">
        <v>10202</v>
      </c>
      <c r="K230" s="521" t="s">
        <v>10203</v>
      </c>
      <c r="L230" s="522">
        <v>0.0032175925925925926</v>
      </c>
      <c r="M230" s="523" t="s">
        <v>10204</v>
      </c>
      <c r="N230" s="524" t="s">
        <v>8620</v>
      </c>
      <c r="O230" s="151" t="s">
        <v>77</v>
      </c>
      <c r="P230" s="151" t="s">
        <v>78</v>
      </c>
      <c r="Q230" s="151" t="s">
        <v>79</v>
      </c>
      <c r="R230" s="151"/>
      <c r="S230" s="151" t="s">
        <v>79</v>
      </c>
      <c r="T230" s="151"/>
      <c r="U230" s="199"/>
      <c r="V230" s="520">
        <v>28740.0</v>
      </c>
    </row>
    <row r="231">
      <c r="A231" s="517">
        <f t="shared" si="1"/>
        <v>230</v>
      </c>
      <c r="B231" s="518" t="s">
        <v>9448</v>
      </c>
      <c r="C231" s="518" t="s">
        <v>9935</v>
      </c>
      <c r="D231" s="518" t="s">
        <v>10205</v>
      </c>
      <c r="E231" s="519" t="s">
        <v>9451</v>
      </c>
      <c r="F231" s="519" t="s">
        <v>9937</v>
      </c>
      <c r="G231" s="518" t="s">
        <v>10206</v>
      </c>
      <c r="H231" s="526" t="s">
        <v>10207</v>
      </c>
      <c r="I231" s="272" t="s">
        <v>10208</v>
      </c>
      <c r="J231" s="520" t="s">
        <v>10209</v>
      </c>
      <c r="K231" s="521" t="s">
        <v>10210</v>
      </c>
      <c r="L231" s="522">
        <v>0.002638888888888889</v>
      </c>
      <c r="M231" s="523" t="s">
        <v>10211</v>
      </c>
      <c r="N231" s="524" t="s">
        <v>8620</v>
      </c>
      <c r="O231" s="151" t="s">
        <v>77</v>
      </c>
      <c r="P231" s="151" t="s">
        <v>78</v>
      </c>
      <c r="Q231" s="151" t="s">
        <v>79</v>
      </c>
      <c r="R231" s="151"/>
      <c r="S231" s="151" t="s">
        <v>79</v>
      </c>
      <c r="T231" s="151"/>
      <c r="U231" s="199"/>
      <c r="V231" s="520">
        <v>28741.0</v>
      </c>
    </row>
    <row r="232">
      <c r="A232" s="517">
        <f t="shared" si="1"/>
        <v>231</v>
      </c>
      <c r="B232" s="518" t="s">
        <v>9448</v>
      </c>
      <c r="C232" s="518" t="s">
        <v>9935</v>
      </c>
      <c r="D232" s="518" t="s">
        <v>10212</v>
      </c>
      <c r="E232" s="519" t="s">
        <v>9451</v>
      </c>
      <c r="F232" s="519" t="s">
        <v>9937</v>
      </c>
      <c r="G232" s="518" t="s">
        <v>10213</v>
      </c>
      <c r="H232" s="526" t="s">
        <v>10214</v>
      </c>
      <c r="I232" s="272" t="s">
        <v>10215</v>
      </c>
      <c r="J232" s="520" t="s">
        <v>10216</v>
      </c>
      <c r="K232" s="521" t="s">
        <v>10217</v>
      </c>
      <c r="L232" s="522">
        <v>0.004074074074074074</v>
      </c>
      <c r="M232" s="523" t="s">
        <v>10218</v>
      </c>
      <c r="N232" s="524" t="s">
        <v>8620</v>
      </c>
      <c r="O232" s="151" t="s">
        <v>77</v>
      </c>
      <c r="P232" s="151" t="s">
        <v>78</v>
      </c>
      <c r="Q232" s="151" t="s">
        <v>79</v>
      </c>
      <c r="R232" s="151"/>
      <c r="S232" s="151" t="s">
        <v>79</v>
      </c>
      <c r="T232" s="151"/>
      <c r="U232" s="199"/>
      <c r="V232" s="520">
        <v>28746.0</v>
      </c>
    </row>
    <row r="233">
      <c r="A233" s="517">
        <f t="shared" si="1"/>
        <v>232</v>
      </c>
      <c r="B233" s="518" t="s">
        <v>9448</v>
      </c>
      <c r="C233" s="518" t="s">
        <v>9935</v>
      </c>
      <c r="D233" s="518" t="s">
        <v>10219</v>
      </c>
      <c r="E233" s="519" t="s">
        <v>9451</v>
      </c>
      <c r="F233" s="519" t="s">
        <v>9937</v>
      </c>
      <c r="G233" s="518" t="s">
        <v>10220</v>
      </c>
      <c r="H233" s="526" t="s">
        <v>10221</v>
      </c>
      <c r="I233" s="272" t="s">
        <v>10222</v>
      </c>
      <c r="J233" s="520" t="s">
        <v>10223</v>
      </c>
      <c r="K233" s="521" t="s">
        <v>10224</v>
      </c>
      <c r="L233" s="522">
        <v>0.0042824074074074075</v>
      </c>
      <c r="M233" s="523" t="s">
        <v>10225</v>
      </c>
      <c r="N233" s="524" t="s">
        <v>8620</v>
      </c>
      <c r="O233" s="151" t="s">
        <v>77</v>
      </c>
      <c r="P233" s="151" t="s">
        <v>78</v>
      </c>
      <c r="Q233" s="151" t="s">
        <v>79</v>
      </c>
      <c r="R233" s="151"/>
      <c r="S233" s="151" t="s">
        <v>79</v>
      </c>
      <c r="T233" s="151"/>
      <c r="U233" s="199"/>
      <c r="V233" s="520">
        <v>28747.0</v>
      </c>
    </row>
    <row r="234">
      <c r="A234" s="517">
        <f t="shared" si="1"/>
        <v>233</v>
      </c>
      <c r="B234" s="518" t="s">
        <v>9448</v>
      </c>
      <c r="C234" s="518" t="s">
        <v>9935</v>
      </c>
      <c r="D234" s="518" t="s">
        <v>10226</v>
      </c>
      <c r="E234" s="519" t="s">
        <v>9451</v>
      </c>
      <c r="F234" s="519" t="s">
        <v>9937</v>
      </c>
      <c r="G234" s="518" t="s">
        <v>10227</v>
      </c>
      <c r="H234" s="526" t="s">
        <v>10228</v>
      </c>
      <c r="I234" s="272" t="s">
        <v>10229</v>
      </c>
      <c r="J234" s="520" t="s">
        <v>10230</v>
      </c>
      <c r="K234" s="521" t="s">
        <v>10231</v>
      </c>
      <c r="L234" s="522">
        <v>0.003553240740740741</v>
      </c>
      <c r="M234" s="523" t="s">
        <v>10232</v>
      </c>
      <c r="N234" s="524" t="s">
        <v>8620</v>
      </c>
      <c r="O234" s="151" t="s">
        <v>77</v>
      </c>
      <c r="P234" s="151" t="s">
        <v>78</v>
      </c>
      <c r="Q234" s="151" t="s">
        <v>79</v>
      </c>
      <c r="R234" s="151"/>
      <c r="S234" s="151" t="s">
        <v>79</v>
      </c>
      <c r="T234" s="151"/>
      <c r="U234" s="199"/>
      <c r="V234" s="520">
        <v>28749.0</v>
      </c>
    </row>
    <row r="235">
      <c r="A235" s="517">
        <f t="shared" si="1"/>
        <v>234</v>
      </c>
      <c r="B235" s="518" t="s">
        <v>9448</v>
      </c>
      <c r="C235" s="518" t="s">
        <v>9935</v>
      </c>
      <c r="D235" s="518" t="s">
        <v>10233</v>
      </c>
      <c r="E235" s="519" t="s">
        <v>9451</v>
      </c>
      <c r="F235" s="519" t="s">
        <v>9937</v>
      </c>
      <c r="G235" s="518" t="s">
        <v>10234</v>
      </c>
      <c r="H235" s="526" t="s">
        <v>10235</v>
      </c>
      <c r="I235" s="272" t="s">
        <v>10236</v>
      </c>
      <c r="J235" s="520" t="s">
        <v>10237</v>
      </c>
      <c r="K235" s="521" t="s">
        <v>10238</v>
      </c>
      <c r="L235" s="522">
        <v>0.002962962962962963</v>
      </c>
      <c r="M235" s="523" t="s">
        <v>10239</v>
      </c>
      <c r="N235" s="524" t="s">
        <v>8620</v>
      </c>
      <c r="O235" s="151" t="s">
        <v>77</v>
      </c>
      <c r="P235" s="151" t="s">
        <v>78</v>
      </c>
      <c r="Q235" s="151" t="s">
        <v>79</v>
      </c>
      <c r="R235" s="151"/>
      <c r="S235" s="151" t="s">
        <v>79</v>
      </c>
      <c r="T235" s="151"/>
      <c r="U235" s="199"/>
      <c r="V235" s="520">
        <v>28766.0</v>
      </c>
    </row>
    <row r="236">
      <c r="A236" s="540">
        <f t="shared" si="1"/>
        <v>235</v>
      </c>
      <c r="B236" s="541" t="s">
        <v>9448</v>
      </c>
      <c r="C236" s="541" t="s">
        <v>9935</v>
      </c>
      <c r="D236" s="541" t="s">
        <v>10240</v>
      </c>
      <c r="E236" s="519" t="s">
        <v>9451</v>
      </c>
      <c r="F236" s="519" t="s">
        <v>9937</v>
      </c>
      <c r="G236" s="541" t="s">
        <v>10241</v>
      </c>
      <c r="H236" s="595" t="s">
        <v>10242</v>
      </c>
      <c r="I236" s="272" t="s">
        <v>10243</v>
      </c>
      <c r="J236" s="548" t="s">
        <v>10244</v>
      </c>
      <c r="K236" s="544" t="s">
        <v>10245</v>
      </c>
      <c r="L236" s="568">
        <v>0.004733796296296297</v>
      </c>
      <c r="M236" s="546" t="s">
        <v>10246</v>
      </c>
      <c r="N236" s="547" t="s">
        <v>8620</v>
      </c>
      <c r="O236" s="151" t="s">
        <v>77</v>
      </c>
      <c r="P236" s="151" t="s">
        <v>78</v>
      </c>
      <c r="Q236" s="151" t="s">
        <v>79</v>
      </c>
      <c r="R236" s="151"/>
      <c r="S236" s="151" t="s">
        <v>79</v>
      </c>
      <c r="T236" s="151"/>
      <c r="U236" s="199"/>
      <c r="V236" s="548">
        <v>29055.0</v>
      </c>
    </row>
    <row r="237">
      <c r="A237" s="540">
        <f t="shared" si="1"/>
        <v>236</v>
      </c>
      <c r="B237" s="541" t="s">
        <v>9448</v>
      </c>
      <c r="C237" s="541" t="s">
        <v>9935</v>
      </c>
      <c r="D237" s="541" t="s">
        <v>10247</v>
      </c>
      <c r="E237" s="519" t="s">
        <v>9451</v>
      </c>
      <c r="F237" s="519" t="s">
        <v>9937</v>
      </c>
      <c r="G237" s="541" t="s">
        <v>10248</v>
      </c>
      <c r="H237" s="571" t="s">
        <v>10249</v>
      </c>
      <c r="I237" s="272" t="s">
        <v>10250</v>
      </c>
      <c r="J237" s="548" t="s">
        <v>10251</v>
      </c>
      <c r="K237" s="544" t="s">
        <v>10252</v>
      </c>
      <c r="L237" s="568">
        <v>0.003171296296296296</v>
      </c>
      <c r="M237" s="546" t="s">
        <v>10253</v>
      </c>
      <c r="N237" s="547" t="s">
        <v>8620</v>
      </c>
      <c r="O237" s="151" t="s">
        <v>77</v>
      </c>
      <c r="P237" s="151" t="s">
        <v>78</v>
      </c>
      <c r="Q237" s="151" t="s">
        <v>79</v>
      </c>
      <c r="R237" s="151"/>
      <c r="S237" s="151" t="s">
        <v>79</v>
      </c>
      <c r="T237" s="151"/>
      <c r="U237" s="199"/>
      <c r="V237" s="548">
        <v>29058.0</v>
      </c>
    </row>
    <row r="238">
      <c r="A238" s="517">
        <f t="shared" si="1"/>
        <v>237</v>
      </c>
      <c r="B238" s="518" t="s">
        <v>9448</v>
      </c>
      <c r="C238" s="518" t="s">
        <v>9935</v>
      </c>
      <c r="D238" s="518" t="s">
        <v>9208</v>
      </c>
      <c r="E238" s="519" t="s">
        <v>9451</v>
      </c>
      <c r="F238" s="519" t="s">
        <v>9937</v>
      </c>
      <c r="G238" s="518" t="s">
        <v>9209</v>
      </c>
      <c r="H238" s="526" t="s">
        <v>9210</v>
      </c>
      <c r="I238" s="272" t="s">
        <v>9211</v>
      </c>
      <c r="J238" s="520" t="s">
        <v>9212</v>
      </c>
      <c r="K238" s="521" t="s">
        <v>9213</v>
      </c>
      <c r="L238" s="522">
        <v>0.0013773148148148147</v>
      </c>
      <c r="M238" s="523" t="s">
        <v>10254</v>
      </c>
      <c r="N238" s="524" t="s">
        <v>8620</v>
      </c>
      <c r="O238" s="151" t="s">
        <v>77</v>
      </c>
      <c r="P238" s="151" t="s">
        <v>78</v>
      </c>
      <c r="Q238" s="151" t="s">
        <v>79</v>
      </c>
      <c r="R238" s="154"/>
      <c r="S238" s="151" t="s">
        <v>79</v>
      </c>
      <c r="T238" s="154"/>
      <c r="U238" s="197"/>
      <c r="V238" s="520">
        <v>29276.0</v>
      </c>
    </row>
    <row r="239">
      <c r="A239" s="517">
        <f t="shared" si="1"/>
        <v>238</v>
      </c>
      <c r="B239" s="518" t="s">
        <v>9448</v>
      </c>
      <c r="C239" s="518" t="s">
        <v>9935</v>
      </c>
      <c r="D239" s="518" t="s">
        <v>10255</v>
      </c>
      <c r="E239" s="519" t="s">
        <v>9451</v>
      </c>
      <c r="F239" s="519" t="s">
        <v>9937</v>
      </c>
      <c r="G239" s="518" t="s">
        <v>10256</v>
      </c>
      <c r="H239" s="526" t="s">
        <v>10257</v>
      </c>
      <c r="I239" s="272" t="s">
        <v>10258</v>
      </c>
      <c r="J239" s="520" t="s">
        <v>10259</v>
      </c>
      <c r="K239" s="521" t="s">
        <v>10260</v>
      </c>
      <c r="L239" s="522">
        <v>0.0021412037037037038</v>
      </c>
      <c r="M239" s="593" t="s">
        <v>10261</v>
      </c>
      <c r="N239" s="524" t="s">
        <v>8620</v>
      </c>
      <c r="O239" s="151" t="s">
        <v>77</v>
      </c>
      <c r="P239" s="151" t="s">
        <v>78</v>
      </c>
      <c r="Q239" s="151" t="s">
        <v>79</v>
      </c>
      <c r="R239" s="151"/>
      <c r="S239" s="151" t="s">
        <v>79</v>
      </c>
      <c r="T239" s="151"/>
      <c r="U239" s="199"/>
      <c r="V239" s="520">
        <v>29297.0</v>
      </c>
    </row>
    <row r="240">
      <c r="A240" s="540">
        <f t="shared" si="1"/>
        <v>239</v>
      </c>
      <c r="B240" s="541" t="s">
        <v>9448</v>
      </c>
      <c r="C240" s="541" t="s">
        <v>9935</v>
      </c>
      <c r="D240" s="541" t="s">
        <v>9236</v>
      </c>
      <c r="E240" s="519" t="s">
        <v>9451</v>
      </c>
      <c r="F240" s="519" t="s">
        <v>9937</v>
      </c>
      <c r="G240" s="541" t="s">
        <v>9237</v>
      </c>
      <c r="H240" s="571" t="s">
        <v>9238</v>
      </c>
      <c r="I240" s="272" t="s">
        <v>9239</v>
      </c>
      <c r="J240" s="548" t="s">
        <v>9240</v>
      </c>
      <c r="K240" s="544" t="s">
        <v>9241</v>
      </c>
      <c r="L240" s="568">
        <v>0.002951388888888889</v>
      </c>
      <c r="M240" s="546" t="s">
        <v>10262</v>
      </c>
      <c r="N240" s="547" t="s">
        <v>8620</v>
      </c>
      <c r="O240" s="151" t="s">
        <v>77</v>
      </c>
      <c r="P240" s="151" t="s">
        <v>78</v>
      </c>
      <c r="Q240" s="151" t="s">
        <v>79</v>
      </c>
      <c r="R240" s="151"/>
      <c r="S240" s="151" t="s">
        <v>79</v>
      </c>
      <c r="T240" s="151"/>
      <c r="U240" s="199"/>
      <c r="V240" s="548">
        <v>29303.0</v>
      </c>
    </row>
    <row r="241">
      <c r="A241" s="517">
        <f t="shared" si="1"/>
        <v>240</v>
      </c>
      <c r="B241" s="518" t="s">
        <v>9448</v>
      </c>
      <c r="C241" s="518" t="s">
        <v>9935</v>
      </c>
      <c r="D241" s="518" t="s">
        <v>10263</v>
      </c>
      <c r="E241" s="519" t="s">
        <v>9451</v>
      </c>
      <c r="F241" s="519" t="s">
        <v>9937</v>
      </c>
      <c r="G241" s="518" t="s">
        <v>10264</v>
      </c>
      <c r="H241" s="526" t="s">
        <v>10265</v>
      </c>
      <c r="I241" s="272" t="s">
        <v>10266</v>
      </c>
      <c r="J241" s="520" t="s">
        <v>10267</v>
      </c>
      <c r="K241" s="521" t="s">
        <v>10268</v>
      </c>
      <c r="L241" s="522">
        <v>0.0034375</v>
      </c>
      <c r="M241" s="523" t="s">
        <v>10269</v>
      </c>
      <c r="N241" s="524" t="s">
        <v>8620</v>
      </c>
      <c r="O241" s="151" t="s">
        <v>77</v>
      </c>
      <c r="P241" s="151" t="s">
        <v>78</v>
      </c>
      <c r="Q241" s="151" t="s">
        <v>79</v>
      </c>
      <c r="R241" s="151"/>
      <c r="S241" s="151" t="s">
        <v>79</v>
      </c>
      <c r="T241" s="151"/>
      <c r="U241" s="199"/>
      <c r="V241" s="520">
        <v>29325.0</v>
      </c>
    </row>
    <row r="242">
      <c r="A242" s="517">
        <f t="shared" si="1"/>
        <v>241</v>
      </c>
      <c r="B242" s="518" t="s">
        <v>9448</v>
      </c>
      <c r="C242" s="518" t="s">
        <v>9935</v>
      </c>
      <c r="D242" s="518" t="s">
        <v>10270</v>
      </c>
      <c r="E242" s="519" t="s">
        <v>9451</v>
      </c>
      <c r="F242" s="519" t="s">
        <v>9937</v>
      </c>
      <c r="G242" s="518" t="s">
        <v>10271</v>
      </c>
      <c r="H242" s="526" t="s">
        <v>10272</v>
      </c>
      <c r="I242" s="272" t="s">
        <v>10273</v>
      </c>
      <c r="J242" s="520" t="s">
        <v>10274</v>
      </c>
      <c r="K242" s="521" t="s">
        <v>10275</v>
      </c>
      <c r="L242" s="522">
        <v>0.003263888888888889</v>
      </c>
      <c r="M242" s="523" t="s">
        <v>10276</v>
      </c>
      <c r="N242" s="524" t="s">
        <v>8620</v>
      </c>
      <c r="O242" s="151" t="s">
        <v>77</v>
      </c>
      <c r="P242" s="151" t="s">
        <v>78</v>
      </c>
      <c r="Q242" s="151" t="s">
        <v>79</v>
      </c>
      <c r="R242" s="151"/>
      <c r="S242" s="151" t="s">
        <v>79</v>
      </c>
      <c r="T242" s="151"/>
      <c r="U242" s="199"/>
      <c r="V242" s="520">
        <v>29326.0</v>
      </c>
    </row>
    <row r="243">
      <c r="A243" s="527">
        <f t="shared" si="1"/>
        <v>242</v>
      </c>
      <c r="B243" s="528" t="s">
        <v>9448</v>
      </c>
      <c r="C243" s="528" t="s">
        <v>9935</v>
      </c>
      <c r="D243" s="528" t="s">
        <v>10277</v>
      </c>
      <c r="E243" s="529" t="s">
        <v>9451</v>
      </c>
      <c r="F243" s="529" t="s">
        <v>9937</v>
      </c>
      <c r="G243" s="528" t="s">
        <v>10278</v>
      </c>
      <c r="H243" s="530" t="s">
        <v>10279</v>
      </c>
      <c r="I243" s="272" t="s">
        <v>10280</v>
      </c>
      <c r="J243" s="531" t="s">
        <v>10281</v>
      </c>
      <c r="K243" s="532" t="s">
        <v>10282</v>
      </c>
      <c r="L243" s="533">
        <v>0.002361111111111111</v>
      </c>
      <c r="M243" s="534" t="s">
        <v>10283</v>
      </c>
      <c r="N243" s="535" t="s">
        <v>8620</v>
      </c>
      <c r="O243" s="151" t="s">
        <v>77</v>
      </c>
      <c r="P243" s="151" t="s">
        <v>78</v>
      </c>
      <c r="Q243" s="151" t="s">
        <v>79</v>
      </c>
      <c r="R243" s="151"/>
      <c r="S243" s="151" t="s">
        <v>79</v>
      </c>
      <c r="T243" s="151"/>
      <c r="U243" s="536"/>
      <c r="V243" s="531">
        <v>29994.0</v>
      </c>
    </row>
    <row r="244">
      <c r="A244" s="537">
        <f t="shared" si="1"/>
        <v>243</v>
      </c>
      <c r="B244" s="510" t="s">
        <v>9448</v>
      </c>
      <c r="C244" s="510" t="s">
        <v>10284</v>
      </c>
      <c r="D244" s="510" t="s">
        <v>9557</v>
      </c>
      <c r="E244" s="511" t="s">
        <v>9451</v>
      </c>
      <c r="F244" s="511" t="s">
        <v>10285</v>
      </c>
      <c r="G244" s="510" t="s">
        <v>9558</v>
      </c>
      <c r="H244" s="538" t="s">
        <v>9559</v>
      </c>
      <c r="I244" s="272" t="s">
        <v>9560</v>
      </c>
      <c r="J244" s="512" t="s">
        <v>9561</v>
      </c>
      <c r="K244" s="513" t="s">
        <v>9562</v>
      </c>
      <c r="L244" s="514">
        <v>0.00369212962962963</v>
      </c>
      <c r="M244" s="515" t="s">
        <v>9563</v>
      </c>
      <c r="N244" s="516" t="s">
        <v>8620</v>
      </c>
      <c r="O244" s="151" t="s">
        <v>77</v>
      </c>
      <c r="P244" s="151" t="s">
        <v>78</v>
      </c>
      <c r="Q244" s="151" t="s">
        <v>79</v>
      </c>
      <c r="R244" s="151"/>
      <c r="S244" s="151" t="s">
        <v>79</v>
      </c>
      <c r="T244" s="151"/>
      <c r="U244" s="207"/>
      <c r="V244" s="512">
        <v>7525.0</v>
      </c>
    </row>
    <row r="245">
      <c r="A245" s="517">
        <f t="shared" si="1"/>
        <v>244</v>
      </c>
      <c r="B245" s="518" t="s">
        <v>9448</v>
      </c>
      <c r="C245" s="518" t="s">
        <v>10284</v>
      </c>
      <c r="D245" s="518" t="s">
        <v>9564</v>
      </c>
      <c r="E245" s="519" t="s">
        <v>9451</v>
      </c>
      <c r="F245" s="519" t="s">
        <v>10285</v>
      </c>
      <c r="G245" s="518" t="s">
        <v>9565</v>
      </c>
      <c r="H245" s="526" t="s">
        <v>9566</v>
      </c>
      <c r="I245" s="272" t="s">
        <v>9567</v>
      </c>
      <c r="J245" s="520" t="s">
        <v>9568</v>
      </c>
      <c r="K245" s="521" t="s">
        <v>9569</v>
      </c>
      <c r="L245" s="522">
        <v>0.003263888888888889</v>
      </c>
      <c r="M245" s="523" t="s">
        <v>9570</v>
      </c>
      <c r="N245" s="524" t="s">
        <v>8620</v>
      </c>
      <c r="O245" s="151" t="s">
        <v>77</v>
      </c>
      <c r="P245" s="151" t="s">
        <v>78</v>
      </c>
      <c r="Q245" s="151" t="s">
        <v>79</v>
      </c>
      <c r="R245" s="151"/>
      <c r="S245" s="151" t="s">
        <v>79</v>
      </c>
      <c r="T245" s="151"/>
      <c r="U245" s="199"/>
      <c r="V245" s="520">
        <v>7528.0</v>
      </c>
    </row>
    <row r="246">
      <c r="A246" s="517">
        <f t="shared" si="1"/>
        <v>245</v>
      </c>
      <c r="B246" s="518" t="s">
        <v>9448</v>
      </c>
      <c r="C246" s="518" t="s">
        <v>10284</v>
      </c>
      <c r="D246" s="518" t="s">
        <v>10286</v>
      </c>
      <c r="E246" s="519" t="s">
        <v>9451</v>
      </c>
      <c r="F246" s="519" t="s">
        <v>10285</v>
      </c>
      <c r="G246" s="518" t="s">
        <v>10287</v>
      </c>
      <c r="H246" s="526" t="s">
        <v>10288</v>
      </c>
      <c r="I246" s="272" t="s">
        <v>10289</v>
      </c>
      <c r="J246" s="520" t="s">
        <v>10290</v>
      </c>
      <c r="K246" s="521" t="s">
        <v>10291</v>
      </c>
      <c r="L246" s="522">
        <v>0.003287037037037037</v>
      </c>
      <c r="M246" s="523" t="s">
        <v>10292</v>
      </c>
      <c r="N246" s="524" t="s">
        <v>8620</v>
      </c>
      <c r="O246" s="151" t="s">
        <v>77</v>
      </c>
      <c r="P246" s="151" t="s">
        <v>78</v>
      </c>
      <c r="Q246" s="151" t="s">
        <v>79</v>
      </c>
      <c r="R246" s="151"/>
      <c r="S246" s="151" t="s">
        <v>79</v>
      </c>
      <c r="T246" s="151"/>
      <c r="U246" s="199"/>
      <c r="V246" s="520">
        <v>7725.0</v>
      </c>
    </row>
    <row r="247">
      <c r="A247" s="517">
        <f t="shared" si="1"/>
        <v>246</v>
      </c>
      <c r="B247" s="518" t="s">
        <v>9448</v>
      </c>
      <c r="C247" s="518" t="s">
        <v>10284</v>
      </c>
      <c r="D247" s="518" t="s">
        <v>10293</v>
      </c>
      <c r="E247" s="519" t="s">
        <v>9451</v>
      </c>
      <c r="F247" s="519" t="s">
        <v>10285</v>
      </c>
      <c r="G247" s="518" t="s">
        <v>10294</v>
      </c>
      <c r="H247" s="526" t="s">
        <v>10295</v>
      </c>
      <c r="I247" s="272" t="s">
        <v>10296</v>
      </c>
      <c r="J247" s="520" t="s">
        <v>10297</v>
      </c>
      <c r="K247" s="521" t="s">
        <v>10298</v>
      </c>
      <c r="L247" s="522">
        <v>0.0021180555555555558</v>
      </c>
      <c r="M247" s="523" t="s">
        <v>10299</v>
      </c>
      <c r="N247" s="524" t="s">
        <v>8620</v>
      </c>
      <c r="O247" s="151" t="s">
        <v>77</v>
      </c>
      <c r="P247" s="151" t="s">
        <v>78</v>
      </c>
      <c r="Q247" s="151" t="s">
        <v>79</v>
      </c>
      <c r="R247" s="151"/>
      <c r="S247" s="151" t="s">
        <v>79</v>
      </c>
      <c r="T247" s="151"/>
      <c r="U247" s="199"/>
      <c r="V247" s="520">
        <v>7726.0</v>
      </c>
    </row>
    <row r="248">
      <c r="A248" s="517">
        <f t="shared" si="1"/>
        <v>247</v>
      </c>
      <c r="B248" s="518" t="s">
        <v>9448</v>
      </c>
      <c r="C248" s="518" t="s">
        <v>10284</v>
      </c>
      <c r="D248" s="518" t="s">
        <v>10300</v>
      </c>
      <c r="E248" s="519" t="s">
        <v>9451</v>
      </c>
      <c r="F248" s="519" t="s">
        <v>10285</v>
      </c>
      <c r="G248" s="518" t="s">
        <v>10301</v>
      </c>
      <c r="H248" s="526" t="s">
        <v>10302</v>
      </c>
      <c r="I248" s="272" t="s">
        <v>10303</v>
      </c>
      <c r="J248" s="520" t="s">
        <v>10304</v>
      </c>
      <c r="K248" s="521" t="s">
        <v>10305</v>
      </c>
      <c r="L248" s="522">
        <v>0.0016203703703703703</v>
      </c>
      <c r="M248" s="593" t="s">
        <v>10306</v>
      </c>
      <c r="N248" s="524" t="s">
        <v>8620</v>
      </c>
      <c r="O248" s="151" t="s">
        <v>77</v>
      </c>
      <c r="P248" s="151" t="s">
        <v>78</v>
      </c>
      <c r="Q248" s="151" t="s">
        <v>79</v>
      </c>
      <c r="R248" s="151"/>
      <c r="S248" s="151" t="s">
        <v>79</v>
      </c>
      <c r="T248" s="151"/>
      <c r="U248" s="199"/>
      <c r="V248" s="520">
        <v>7728.0</v>
      </c>
    </row>
    <row r="249">
      <c r="A249" s="540">
        <f t="shared" si="1"/>
        <v>248</v>
      </c>
      <c r="B249" s="541" t="s">
        <v>9448</v>
      </c>
      <c r="C249" s="541" t="s">
        <v>10284</v>
      </c>
      <c r="D249" s="541" t="s">
        <v>10307</v>
      </c>
      <c r="E249" s="519" t="s">
        <v>9451</v>
      </c>
      <c r="F249" s="519" t="s">
        <v>10285</v>
      </c>
      <c r="G249" s="541" t="s">
        <v>10308</v>
      </c>
      <c r="H249" s="579" t="s">
        <v>10309</v>
      </c>
      <c r="I249" s="272" t="s">
        <v>10310</v>
      </c>
      <c r="J249" s="548" t="s">
        <v>10311</v>
      </c>
      <c r="K249" s="544" t="s">
        <v>10312</v>
      </c>
      <c r="L249" s="568">
        <v>0.0016203703703703703</v>
      </c>
      <c r="M249" s="546" t="s">
        <v>10313</v>
      </c>
      <c r="N249" s="547" t="s">
        <v>8620</v>
      </c>
      <c r="O249" s="151" t="s">
        <v>77</v>
      </c>
      <c r="P249" s="151" t="s">
        <v>78</v>
      </c>
      <c r="Q249" s="151" t="s">
        <v>79</v>
      </c>
      <c r="R249" s="151"/>
      <c r="S249" s="151" t="s">
        <v>79</v>
      </c>
      <c r="T249" s="151"/>
      <c r="U249" s="199"/>
      <c r="V249" s="548">
        <v>13437.0</v>
      </c>
    </row>
    <row r="250">
      <c r="A250" s="540">
        <f t="shared" si="1"/>
        <v>249</v>
      </c>
      <c r="B250" s="541" t="s">
        <v>9448</v>
      </c>
      <c r="C250" s="541" t="s">
        <v>10284</v>
      </c>
      <c r="D250" s="541" t="s">
        <v>10314</v>
      </c>
      <c r="E250" s="519" t="s">
        <v>9451</v>
      </c>
      <c r="F250" s="519" t="s">
        <v>10285</v>
      </c>
      <c r="G250" s="541" t="s">
        <v>10315</v>
      </c>
      <c r="H250" s="579" t="s">
        <v>10316</v>
      </c>
      <c r="I250" s="272" t="s">
        <v>10317</v>
      </c>
      <c r="J250" s="548" t="s">
        <v>10318</v>
      </c>
      <c r="K250" s="544" t="s">
        <v>10319</v>
      </c>
      <c r="L250" s="568">
        <v>0.0030324074074074073</v>
      </c>
      <c r="M250" s="546" t="s">
        <v>10320</v>
      </c>
      <c r="N250" s="547" t="s">
        <v>8620</v>
      </c>
      <c r="O250" s="151" t="s">
        <v>77</v>
      </c>
      <c r="P250" s="151" t="s">
        <v>78</v>
      </c>
      <c r="Q250" s="151" t="s">
        <v>79</v>
      </c>
      <c r="R250" s="151"/>
      <c r="S250" s="151" t="s">
        <v>79</v>
      </c>
      <c r="T250" s="151"/>
      <c r="U250" s="199"/>
      <c r="V250" s="548">
        <v>13444.0</v>
      </c>
    </row>
    <row r="251">
      <c r="A251" s="540">
        <f t="shared" si="1"/>
        <v>250</v>
      </c>
      <c r="B251" s="541" t="s">
        <v>9448</v>
      </c>
      <c r="C251" s="541" t="s">
        <v>10284</v>
      </c>
      <c r="D251" s="541" t="s">
        <v>10321</v>
      </c>
      <c r="E251" s="519" t="s">
        <v>9451</v>
      </c>
      <c r="F251" s="519" t="s">
        <v>10285</v>
      </c>
      <c r="G251" s="541" t="s">
        <v>10322</v>
      </c>
      <c r="H251" s="185" t="s">
        <v>10323</v>
      </c>
      <c r="I251" s="272" t="s">
        <v>10324</v>
      </c>
      <c r="J251" s="548" t="s">
        <v>10325</v>
      </c>
      <c r="K251" s="544" t="s">
        <v>10326</v>
      </c>
      <c r="L251" s="568">
        <v>0.0014930555555555556</v>
      </c>
      <c r="M251" s="546" t="s">
        <v>10327</v>
      </c>
      <c r="N251" s="547" t="s">
        <v>8620</v>
      </c>
      <c r="O251" s="151" t="s">
        <v>77</v>
      </c>
      <c r="P251" s="151" t="s">
        <v>78</v>
      </c>
      <c r="Q251" s="151" t="s">
        <v>79</v>
      </c>
      <c r="R251" s="151"/>
      <c r="S251" s="151" t="s">
        <v>79</v>
      </c>
      <c r="T251" s="151"/>
      <c r="U251" s="199"/>
      <c r="V251" s="548">
        <v>13464.0</v>
      </c>
    </row>
    <row r="252">
      <c r="A252" s="540">
        <f t="shared" si="1"/>
        <v>251</v>
      </c>
      <c r="B252" s="541" t="s">
        <v>9448</v>
      </c>
      <c r="C252" s="541" t="s">
        <v>10284</v>
      </c>
      <c r="D252" s="541" t="s">
        <v>10328</v>
      </c>
      <c r="E252" s="519" t="s">
        <v>9451</v>
      </c>
      <c r="F252" s="519" t="s">
        <v>10285</v>
      </c>
      <c r="G252" s="541" t="s">
        <v>10329</v>
      </c>
      <c r="H252" s="525" t="s">
        <v>10330</v>
      </c>
      <c r="I252" s="272" t="s">
        <v>10331</v>
      </c>
      <c r="J252" s="548" t="s">
        <v>10304</v>
      </c>
      <c r="K252" s="544" t="s">
        <v>10305</v>
      </c>
      <c r="L252" s="568">
        <v>0.0016203703703703703</v>
      </c>
      <c r="M252" s="546" t="s">
        <v>10306</v>
      </c>
      <c r="N252" s="547" t="s">
        <v>8620</v>
      </c>
      <c r="O252" s="151" t="s">
        <v>77</v>
      </c>
      <c r="P252" s="151" t="s">
        <v>78</v>
      </c>
      <c r="Q252" s="151" t="s">
        <v>79</v>
      </c>
      <c r="R252" s="151"/>
      <c r="S252" s="151" t="s">
        <v>79</v>
      </c>
      <c r="T252" s="151"/>
      <c r="U252" s="199"/>
      <c r="V252" s="548">
        <v>14997.0</v>
      </c>
    </row>
    <row r="253">
      <c r="A253" s="540">
        <f t="shared" si="1"/>
        <v>252</v>
      </c>
      <c r="B253" s="541" t="s">
        <v>9448</v>
      </c>
      <c r="C253" s="541" t="s">
        <v>10284</v>
      </c>
      <c r="D253" s="541" t="s">
        <v>10332</v>
      </c>
      <c r="E253" s="519" t="s">
        <v>9451</v>
      </c>
      <c r="F253" s="519" t="s">
        <v>10285</v>
      </c>
      <c r="G253" s="541" t="s">
        <v>10333</v>
      </c>
      <c r="H253" s="571" t="s">
        <v>10334</v>
      </c>
      <c r="I253" s="272" t="s">
        <v>10335</v>
      </c>
      <c r="J253" s="548" t="s">
        <v>10336</v>
      </c>
      <c r="K253" s="544" t="s">
        <v>10337</v>
      </c>
      <c r="L253" s="568">
        <v>0.0038078703703703703</v>
      </c>
      <c r="M253" s="546" t="s">
        <v>10338</v>
      </c>
      <c r="N253" s="547" t="s">
        <v>8620</v>
      </c>
      <c r="O253" s="151" t="s">
        <v>77</v>
      </c>
      <c r="P253" s="151" t="s">
        <v>78</v>
      </c>
      <c r="Q253" s="151" t="s">
        <v>79</v>
      </c>
      <c r="R253" s="154"/>
      <c r="S253" s="151" t="s">
        <v>79</v>
      </c>
      <c r="T253" s="154"/>
      <c r="U253" s="197"/>
      <c r="V253" s="548">
        <v>22924.0</v>
      </c>
    </row>
    <row r="254">
      <c r="A254" s="517">
        <f t="shared" si="1"/>
        <v>253</v>
      </c>
      <c r="B254" s="518" t="s">
        <v>9448</v>
      </c>
      <c r="C254" s="518" t="s">
        <v>10284</v>
      </c>
      <c r="D254" s="518" t="s">
        <v>10339</v>
      </c>
      <c r="E254" s="519" t="s">
        <v>9451</v>
      </c>
      <c r="F254" s="519" t="s">
        <v>10285</v>
      </c>
      <c r="G254" s="518" t="s">
        <v>10340</v>
      </c>
      <c r="H254" s="526" t="s">
        <v>10341</v>
      </c>
      <c r="I254" s="272" t="s">
        <v>10342</v>
      </c>
      <c r="J254" s="520" t="s">
        <v>10343</v>
      </c>
      <c r="K254" s="521" t="s">
        <v>10344</v>
      </c>
      <c r="L254" s="522">
        <v>0.005231481481481481</v>
      </c>
      <c r="M254" s="523" t="s">
        <v>10345</v>
      </c>
      <c r="N254" s="524" t="s">
        <v>8620</v>
      </c>
      <c r="O254" s="151" t="s">
        <v>77</v>
      </c>
      <c r="P254" s="151" t="s">
        <v>78</v>
      </c>
      <c r="Q254" s="151" t="s">
        <v>79</v>
      </c>
      <c r="R254" s="151"/>
      <c r="S254" s="151" t="s">
        <v>79</v>
      </c>
      <c r="T254" s="151"/>
      <c r="U254" s="199"/>
      <c r="V254" s="520">
        <v>28771.0</v>
      </c>
    </row>
    <row r="255">
      <c r="A255" s="517">
        <f t="shared" si="1"/>
        <v>254</v>
      </c>
      <c r="B255" s="518" t="s">
        <v>9448</v>
      </c>
      <c r="C255" s="518" t="s">
        <v>10284</v>
      </c>
      <c r="D255" s="518" t="s">
        <v>10346</v>
      </c>
      <c r="E255" s="519" t="s">
        <v>9451</v>
      </c>
      <c r="F255" s="519" t="s">
        <v>10285</v>
      </c>
      <c r="G255" s="518" t="s">
        <v>10347</v>
      </c>
      <c r="H255" s="526" t="s">
        <v>10348</v>
      </c>
      <c r="I255" s="272" t="s">
        <v>10349</v>
      </c>
      <c r="J255" s="520" t="s">
        <v>10290</v>
      </c>
      <c r="K255" s="521" t="s">
        <v>10291</v>
      </c>
      <c r="L255" s="522">
        <v>0.003287037037037037</v>
      </c>
      <c r="M255" s="523" t="s">
        <v>10350</v>
      </c>
      <c r="N255" s="524" t="s">
        <v>8620</v>
      </c>
      <c r="O255" s="151" t="s">
        <v>77</v>
      </c>
      <c r="P255" s="151" t="s">
        <v>78</v>
      </c>
      <c r="Q255" s="151" t="s">
        <v>79</v>
      </c>
      <c r="R255" s="151"/>
      <c r="S255" s="151" t="s">
        <v>79</v>
      </c>
      <c r="T255" s="151"/>
      <c r="U255" s="199"/>
      <c r="V255" s="520">
        <v>28772.0</v>
      </c>
    </row>
    <row r="256">
      <c r="A256" s="517">
        <f t="shared" si="1"/>
        <v>255</v>
      </c>
      <c r="B256" s="518" t="s">
        <v>9448</v>
      </c>
      <c r="C256" s="518" t="s">
        <v>10284</v>
      </c>
      <c r="D256" s="518" t="s">
        <v>10351</v>
      </c>
      <c r="E256" s="519" t="s">
        <v>9451</v>
      </c>
      <c r="F256" s="519" t="s">
        <v>10285</v>
      </c>
      <c r="G256" s="518" t="s">
        <v>10352</v>
      </c>
      <c r="H256" s="526" t="s">
        <v>10353</v>
      </c>
      <c r="I256" s="272" t="s">
        <v>10354</v>
      </c>
      <c r="J256" s="520" t="s">
        <v>10297</v>
      </c>
      <c r="K256" s="521" t="s">
        <v>10298</v>
      </c>
      <c r="L256" s="522">
        <v>0.0021180555555555558</v>
      </c>
      <c r="M256" s="523" t="s">
        <v>10355</v>
      </c>
      <c r="N256" s="524" t="s">
        <v>8620</v>
      </c>
      <c r="O256" s="151" t="s">
        <v>77</v>
      </c>
      <c r="P256" s="151" t="s">
        <v>78</v>
      </c>
      <c r="Q256" s="151" t="s">
        <v>79</v>
      </c>
      <c r="R256" s="151"/>
      <c r="S256" s="151" t="s">
        <v>79</v>
      </c>
      <c r="T256" s="151"/>
      <c r="U256" s="199"/>
      <c r="V256" s="520">
        <v>28773.0</v>
      </c>
    </row>
    <row r="257">
      <c r="A257" s="549">
        <f t="shared" si="1"/>
        <v>256</v>
      </c>
      <c r="B257" s="550" t="s">
        <v>9448</v>
      </c>
      <c r="C257" s="550" t="s">
        <v>10284</v>
      </c>
      <c r="D257" s="550" t="s">
        <v>10356</v>
      </c>
      <c r="E257" s="529" t="s">
        <v>9451</v>
      </c>
      <c r="F257" s="529" t="s">
        <v>10285</v>
      </c>
      <c r="G257" s="550" t="s">
        <v>10357</v>
      </c>
      <c r="H257" s="589" t="s">
        <v>10358</v>
      </c>
      <c r="I257" s="272" t="s">
        <v>10359</v>
      </c>
      <c r="J257" s="551" t="s">
        <v>9619</v>
      </c>
      <c r="K257" s="552" t="s">
        <v>9620</v>
      </c>
      <c r="L257" s="553">
        <v>0.004872685185185185</v>
      </c>
      <c r="M257" s="554" t="s">
        <v>10360</v>
      </c>
      <c r="N257" s="555" t="s">
        <v>8620</v>
      </c>
      <c r="O257" s="151" t="s">
        <v>77</v>
      </c>
      <c r="P257" s="151" t="s">
        <v>78</v>
      </c>
      <c r="Q257" s="151" t="s">
        <v>79</v>
      </c>
      <c r="R257" s="151"/>
      <c r="S257" s="151" t="s">
        <v>79</v>
      </c>
      <c r="T257" s="151"/>
      <c r="U257" s="536"/>
      <c r="V257" s="551">
        <v>28831.0</v>
      </c>
    </row>
    <row r="258">
      <c r="A258" s="596">
        <f t="shared" si="1"/>
        <v>257</v>
      </c>
      <c r="B258" s="596" t="s">
        <v>10361</v>
      </c>
      <c r="C258" s="596" t="s">
        <v>10361</v>
      </c>
      <c r="D258" s="596" t="s">
        <v>10362</v>
      </c>
      <c r="E258" s="368" t="s">
        <v>9451</v>
      </c>
      <c r="F258" s="368" t="s">
        <v>9451</v>
      </c>
      <c r="G258" s="596" t="s">
        <v>9609</v>
      </c>
      <c r="H258" s="597" t="s">
        <v>9610</v>
      </c>
      <c r="I258" s="272" t="s">
        <v>9611</v>
      </c>
      <c r="J258" s="598" t="s">
        <v>9612</v>
      </c>
      <c r="K258" s="599" t="s">
        <v>9613</v>
      </c>
      <c r="L258" s="600">
        <v>0.0014583333333333334</v>
      </c>
      <c r="M258" s="601" t="s">
        <v>10363</v>
      </c>
      <c r="N258" s="602" t="s">
        <v>8620</v>
      </c>
      <c r="O258" s="151" t="s">
        <v>77</v>
      </c>
      <c r="P258" s="151" t="s">
        <v>78</v>
      </c>
      <c r="Q258" s="151" t="s">
        <v>79</v>
      </c>
      <c r="R258" s="151"/>
      <c r="S258" s="151" t="s">
        <v>79</v>
      </c>
      <c r="T258" s="151"/>
      <c r="U258" s="603"/>
      <c r="V258" s="598">
        <v>7775.0</v>
      </c>
    </row>
    <row r="259">
      <c r="A259" s="510">
        <f t="shared" si="1"/>
        <v>258</v>
      </c>
      <c r="B259" s="510" t="s">
        <v>10361</v>
      </c>
      <c r="C259" s="510" t="s">
        <v>10361</v>
      </c>
      <c r="D259" s="510" t="s">
        <v>9779</v>
      </c>
      <c r="E259" s="604" t="s">
        <v>9451</v>
      </c>
      <c r="F259" s="335" t="s">
        <v>9451</v>
      </c>
      <c r="G259" s="510" t="s">
        <v>9780</v>
      </c>
      <c r="H259" s="538" t="s">
        <v>9781</v>
      </c>
      <c r="I259" s="272" t="s">
        <v>9782</v>
      </c>
      <c r="J259" s="512" t="s">
        <v>9783</v>
      </c>
      <c r="K259" s="513" t="s">
        <v>9784</v>
      </c>
      <c r="L259" s="514">
        <v>0.0037731481481481483</v>
      </c>
      <c r="M259" s="515" t="s">
        <v>10364</v>
      </c>
      <c r="N259" s="516" t="s">
        <v>8620</v>
      </c>
      <c r="O259" s="151" t="s">
        <v>77</v>
      </c>
      <c r="P259" s="151" t="s">
        <v>78</v>
      </c>
      <c r="Q259" s="151" t="s">
        <v>79</v>
      </c>
      <c r="R259" s="151"/>
      <c r="S259" s="151" t="s">
        <v>79</v>
      </c>
      <c r="T259" s="151"/>
      <c r="U259" s="207"/>
      <c r="V259" s="512">
        <v>15165.0</v>
      </c>
    </row>
    <row r="260">
      <c r="A260" s="527">
        <f t="shared" si="1"/>
        <v>259</v>
      </c>
      <c r="B260" s="528" t="s">
        <v>10361</v>
      </c>
      <c r="C260" s="528" t="s">
        <v>10361</v>
      </c>
      <c r="D260" s="528" t="s">
        <v>9636</v>
      </c>
      <c r="E260" s="346" t="s">
        <v>9451</v>
      </c>
      <c r="F260" s="346" t="s">
        <v>9451</v>
      </c>
      <c r="G260" s="528" t="s">
        <v>9637</v>
      </c>
      <c r="H260" s="530" t="s">
        <v>9638</v>
      </c>
      <c r="I260" s="272" t="s">
        <v>9639</v>
      </c>
      <c r="J260" s="531" t="s">
        <v>10365</v>
      </c>
      <c r="K260" s="532" t="s">
        <v>10366</v>
      </c>
      <c r="L260" s="533">
        <v>0.0033449074074074076</v>
      </c>
      <c r="M260" s="534" t="s">
        <v>10367</v>
      </c>
      <c r="N260" s="535" t="s">
        <v>8620</v>
      </c>
      <c r="O260" s="151" t="s">
        <v>77</v>
      </c>
      <c r="P260" s="151" t="s">
        <v>78</v>
      </c>
      <c r="Q260" s="151" t="s">
        <v>79</v>
      </c>
      <c r="R260" s="151"/>
      <c r="S260" s="151" t="s">
        <v>79</v>
      </c>
      <c r="T260" s="151"/>
      <c r="U260" s="536"/>
      <c r="V260" s="531">
        <v>15175.0</v>
      </c>
    </row>
    <row r="261">
      <c r="A261" s="596">
        <f t="shared" si="1"/>
        <v>260</v>
      </c>
      <c r="B261" s="596" t="s">
        <v>10368</v>
      </c>
      <c r="C261" s="596" t="s">
        <v>10368</v>
      </c>
      <c r="D261" s="596" t="s">
        <v>10369</v>
      </c>
      <c r="E261" s="368" t="s">
        <v>10370</v>
      </c>
      <c r="F261" s="368" t="s">
        <v>10370</v>
      </c>
      <c r="G261" s="596" t="s">
        <v>10371</v>
      </c>
      <c r="H261" s="597" t="s">
        <v>10372</v>
      </c>
      <c r="I261" s="272" t="s">
        <v>10373</v>
      </c>
      <c r="J261" s="598" t="s">
        <v>10374</v>
      </c>
      <c r="K261" s="599" t="s">
        <v>10375</v>
      </c>
      <c r="L261" s="600">
        <v>0.0028356481481481483</v>
      </c>
      <c r="M261" s="601" t="s">
        <v>10376</v>
      </c>
      <c r="N261" s="602" t="s">
        <v>8620</v>
      </c>
      <c r="O261" s="151" t="s">
        <v>77</v>
      </c>
      <c r="P261" s="151" t="s">
        <v>78</v>
      </c>
      <c r="Q261" s="151" t="s">
        <v>79</v>
      </c>
      <c r="R261" s="151"/>
      <c r="S261" s="151" t="s">
        <v>79</v>
      </c>
      <c r="T261" s="151"/>
      <c r="U261" s="603"/>
      <c r="V261" s="598">
        <v>7756.0</v>
      </c>
    </row>
    <row r="262">
      <c r="A262" s="510">
        <f t="shared" si="1"/>
        <v>261</v>
      </c>
      <c r="B262" s="510" t="s">
        <v>10377</v>
      </c>
      <c r="C262" s="510" t="s">
        <v>10378</v>
      </c>
      <c r="D262" s="510" t="s">
        <v>10379</v>
      </c>
      <c r="E262" s="511" t="s">
        <v>10380</v>
      </c>
      <c r="F262" s="511" t="s">
        <v>10381</v>
      </c>
      <c r="G262" s="510" t="s">
        <v>10382</v>
      </c>
      <c r="H262" s="538" t="s">
        <v>10383</v>
      </c>
      <c r="I262" s="272" t="s">
        <v>10384</v>
      </c>
      <c r="J262" s="512" t="s">
        <v>10385</v>
      </c>
      <c r="K262" s="513" t="s">
        <v>10386</v>
      </c>
      <c r="L262" s="514">
        <v>6.712962962962962E-4</v>
      </c>
      <c r="M262" s="515" t="s">
        <v>10387</v>
      </c>
      <c r="N262" s="516" t="s">
        <v>8620</v>
      </c>
      <c r="O262" s="151" t="s">
        <v>77</v>
      </c>
      <c r="P262" s="151" t="s">
        <v>78</v>
      </c>
      <c r="Q262" s="151" t="s">
        <v>79</v>
      </c>
      <c r="R262" s="151"/>
      <c r="S262" s="151" t="s">
        <v>79</v>
      </c>
      <c r="T262" s="151"/>
      <c r="U262" s="207"/>
      <c r="V262" s="512">
        <v>54851.0</v>
      </c>
    </row>
    <row r="263">
      <c r="A263" s="596">
        <f t="shared" si="1"/>
        <v>262</v>
      </c>
      <c r="B263" s="596" t="s">
        <v>10388</v>
      </c>
      <c r="C263" s="596" t="s">
        <v>10388</v>
      </c>
      <c r="D263" s="596" t="s">
        <v>10389</v>
      </c>
      <c r="E263" s="491" t="s">
        <v>6388</v>
      </c>
      <c r="F263" s="605" t="s">
        <v>6388</v>
      </c>
      <c r="G263" s="596" t="s">
        <v>10390</v>
      </c>
      <c r="H263" s="597" t="s">
        <v>10391</v>
      </c>
      <c r="I263" s="272" t="s">
        <v>10392</v>
      </c>
      <c r="J263" s="598" t="s">
        <v>6420</v>
      </c>
      <c r="K263" s="599" t="s">
        <v>10393</v>
      </c>
      <c r="L263" s="600">
        <v>0.0033796296296296296</v>
      </c>
      <c r="M263" s="601" t="s">
        <v>10394</v>
      </c>
      <c r="N263" s="602" t="s">
        <v>8620</v>
      </c>
      <c r="O263" s="151" t="s">
        <v>77</v>
      </c>
      <c r="P263" s="151" t="s">
        <v>78</v>
      </c>
      <c r="Q263" s="151" t="s">
        <v>79</v>
      </c>
      <c r="R263" s="151"/>
      <c r="S263" s="151" t="s">
        <v>79</v>
      </c>
      <c r="T263" s="151"/>
      <c r="U263" s="603"/>
      <c r="V263" s="598">
        <v>7249.0</v>
      </c>
    </row>
    <row r="264">
      <c r="A264" s="518">
        <f t="shared" si="1"/>
        <v>263</v>
      </c>
      <c r="B264" s="518" t="s">
        <v>10377</v>
      </c>
      <c r="C264" s="518" t="s">
        <v>10378</v>
      </c>
      <c r="D264" s="518" t="s">
        <v>10395</v>
      </c>
      <c r="E264" s="519" t="s">
        <v>10380</v>
      </c>
      <c r="F264" s="519" t="s">
        <v>10381</v>
      </c>
      <c r="G264" s="518" t="s">
        <v>10396</v>
      </c>
      <c r="H264" s="526" t="s">
        <v>10397</v>
      </c>
      <c r="I264" s="272" t="s">
        <v>10398</v>
      </c>
      <c r="J264" s="520" t="s">
        <v>10399</v>
      </c>
      <c r="K264" s="521" t="s">
        <v>10400</v>
      </c>
      <c r="L264" s="522">
        <v>9.375E-4</v>
      </c>
      <c r="M264" s="523" t="s">
        <v>10401</v>
      </c>
      <c r="N264" s="524" t="s">
        <v>8620</v>
      </c>
      <c r="O264" s="151" t="s">
        <v>77</v>
      </c>
      <c r="P264" s="151" t="s">
        <v>78</v>
      </c>
      <c r="Q264" s="151" t="s">
        <v>79</v>
      </c>
      <c r="R264" s="151"/>
      <c r="S264" s="151" t="s">
        <v>79</v>
      </c>
      <c r="T264" s="151"/>
      <c r="U264" s="199"/>
      <c r="V264" s="520">
        <v>54846.0</v>
      </c>
    </row>
    <row r="265">
      <c r="A265" s="517">
        <f t="shared" si="1"/>
        <v>264</v>
      </c>
      <c r="B265" s="518" t="s">
        <v>10377</v>
      </c>
      <c r="C265" s="518" t="s">
        <v>10378</v>
      </c>
      <c r="D265" s="518" t="s">
        <v>10402</v>
      </c>
      <c r="E265" s="519" t="s">
        <v>10380</v>
      </c>
      <c r="F265" s="519" t="s">
        <v>10381</v>
      </c>
      <c r="G265" s="518" t="s">
        <v>10403</v>
      </c>
      <c r="H265" s="526" t="s">
        <v>10404</v>
      </c>
      <c r="I265" s="272" t="s">
        <v>10405</v>
      </c>
      <c r="J265" s="520" t="s">
        <v>10406</v>
      </c>
      <c r="K265" s="521" t="s">
        <v>10407</v>
      </c>
      <c r="L265" s="522">
        <v>0.001712962962962963</v>
      </c>
      <c r="M265" s="523" t="s">
        <v>10408</v>
      </c>
      <c r="N265" s="524" t="s">
        <v>8620</v>
      </c>
      <c r="O265" s="151" t="s">
        <v>77</v>
      </c>
      <c r="P265" s="151" t="s">
        <v>78</v>
      </c>
      <c r="Q265" s="151" t="s">
        <v>79</v>
      </c>
      <c r="R265" s="151"/>
      <c r="S265" s="151" t="s">
        <v>79</v>
      </c>
      <c r="T265" s="151"/>
      <c r="U265" s="199"/>
      <c r="V265" s="520">
        <v>56308.0</v>
      </c>
    </row>
    <row r="266">
      <c r="A266" s="517">
        <f t="shared" si="1"/>
        <v>265</v>
      </c>
      <c r="B266" s="518" t="s">
        <v>10377</v>
      </c>
      <c r="C266" s="518" t="s">
        <v>10378</v>
      </c>
      <c r="D266" s="518" t="s">
        <v>10409</v>
      </c>
      <c r="E266" s="519" t="s">
        <v>10380</v>
      </c>
      <c r="F266" s="519" t="s">
        <v>10381</v>
      </c>
      <c r="G266" s="518" t="s">
        <v>10410</v>
      </c>
      <c r="H266" s="526" t="s">
        <v>10411</v>
      </c>
      <c r="I266" s="272" t="s">
        <v>10412</v>
      </c>
      <c r="J266" s="520" t="s">
        <v>10413</v>
      </c>
      <c r="K266" s="521" t="s">
        <v>10414</v>
      </c>
      <c r="L266" s="522">
        <v>0.0025810185185185185</v>
      </c>
      <c r="M266" s="523" t="s">
        <v>10415</v>
      </c>
      <c r="N266" s="524" t="s">
        <v>8620</v>
      </c>
      <c r="O266" s="151" t="s">
        <v>77</v>
      </c>
      <c r="P266" s="151" t="s">
        <v>78</v>
      </c>
      <c r="Q266" s="151" t="s">
        <v>79</v>
      </c>
      <c r="R266" s="151"/>
      <c r="S266" s="151" t="s">
        <v>79</v>
      </c>
      <c r="T266" s="151"/>
      <c r="U266" s="199"/>
      <c r="V266" s="520">
        <v>7672.0</v>
      </c>
    </row>
    <row r="267">
      <c r="A267" s="517">
        <f t="shared" si="1"/>
        <v>266</v>
      </c>
      <c r="B267" s="518" t="s">
        <v>10377</v>
      </c>
      <c r="C267" s="518" t="s">
        <v>10378</v>
      </c>
      <c r="D267" s="518" t="s">
        <v>10416</v>
      </c>
      <c r="E267" s="519" t="s">
        <v>10380</v>
      </c>
      <c r="F267" s="519" t="s">
        <v>10381</v>
      </c>
      <c r="G267" s="518" t="s">
        <v>10417</v>
      </c>
      <c r="H267" s="526" t="s">
        <v>10418</v>
      </c>
      <c r="I267" s="272" t="s">
        <v>10419</v>
      </c>
      <c r="J267" s="520" t="s">
        <v>10420</v>
      </c>
      <c r="K267" s="521" t="s">
        <v>10421</v>
      </c>
      <c r="L267" s="522">
        <v>0.002476851851851852</v>
      </c>
      <c r="M267" s="523" t="s">
        <v>10422</v>
      </c>
      <c r="N267" s="524" t="s">
        <v>8620</v>
      </c>
      <c r="O267" s="151" t="s">
        <v>77</v>
      </c>
      <c r="P267" s="151" t="s">
        <v>78</v>
      </c>
      <c r="Q267" s="151" t="s">
        <v>79</v>
      </c>
      <c r="R267" s="151"/>
      <c r="S267" s="151" t="s">
        <v>79</v>
      </c>
      <c r="T267" s="151"/>
      <c r="U267" s="199"/>
      <c r="V267" s="520">
        <v>7461.0</v>
      </c>
    </row>
    <row r="268">
      <c r="A268" s="517">
        <f t="shared" si="1"/>
        <v>267</v>
      </c>
      <c r="B268" s="518" t="s">
        <v>10377</v>
      </c>
      <c r="C268" s="518" t="s">
        <v>10378</v>
      </c>
      <c r="D268" s="518" t="s">
        <v>10423</v>
      </c>
      <c r="E268" s="519" t="s">
        <v>10380</v>
      </c>
      <c r="F268" s="519" t="s">
        <v>10381</v>
      </c>
      <c r="G268" s="518" t="s">
        <v>10424</v>
      </c>
      <c r="H268" s="526" t="s">
        <v>10425</v>
      </c>
      <c r="I268" s="272" t="s">
        <v>10426</v>
      </c>
      <c r="J268" s="520" t="s">
        <v>10427</v>
      </c>
      <c r="K268" s="521" t="s">
        <v>10428</v>
      </c>
      <c r="L268" s="522">
        <v>0.0019560185185185184</v>
      </c>
      <c r="M268" s="523" t="s">
        <v>10429</v>
      </c>
      <c r="N268" s="524" t="s">
        <v>8620</v>
      </c>
      <c r="O268" s="151" t="s">
        <v>77</v>
      </c>
      <c r="P268" s="151" t="s">
        <v>78</v>
      </c>
      <c r="Q268" s="151" t="s">
        <v>79</v>
      </c>
      <c r="R268" s="154"/>
      <c r="S268" s="151" t="s">
        <v>79</v>
      </c>
      <c r="T268" s="154"/>
      <c r="U268" s="197"/>
      <c r="V268" s="520">
        <v>7462.0</v>
      </c>
    </row>
    <row r="269">
      <c r="A269" s="517">
        <f t="shared" si="1"/>
        <v>268</v>
      </c>
      <c r="B269" s="518" t="s">
        <v>10377</v>
      </c>
      <c r="C269" s="518" t="s">
        <v>10378</v>
      </c>
      <c r="D269" s="518" t="s">
        <v>10430</v>
      </c>
      <c r="E269" s="519" t="s">
        <v>10380</v>
      </c>
      <c r="F269" s="519" t="s">
        <v>10381</v>
      </c>
      <c r="G269" s="518" t="s">
        <v>10431</v>
      </c>
      <c r="H269" s="526" t="s">
        <v>10432</v>
      </c>
      <c r="I269" s="272" t="s">
        <v>10433</v>
      </c>
      <c r="J269" s="520" t="s">
        <v>10434</v>
      </c>
      <c r="K269" s="521" t="s">
        <v>10435</v>
      </c>
      <c r="L269" s="522">
        <v>0.006898148148148148</v>
      </c>
      <c r="M269" s="523" t="s">
        <v>10436</v>
      </c>
      <c r="N269" s="524" t="s">
        <v>8620</v>
      </c>
      <c r="O269" s="151" t="s">
        <v>77</v>
      </c>
      <c r="P269" s="151" t="s">
        <v>78</v>
      </c>
      <c r="Q269" s="151" t="s">
        <v>79</v>
      </c>
      <c r="R269" s="151"/>
      <c r="S269" s="151" t="s">
        <v>79</v>
      </c>
      <c r="T269" s="151"/>
      <c r="U269" s="199"/>
      <c r="V269" s="520">
        <v>7688.0</v>
      </c>
    </row>
    <row r="270">
      <c r="A270" s="517">
        <f t="shared" si="1"/>
        <v>269</v>
      </c>
      <c r="B270" s="518" t="s">
        <v>10377</v>
      </c>
      <c r="C270" s="518" t="s">
        <v>10378</v>
      </c>
      <c r="D270" s="518" t="s">
        <v>10437</v>
      </c>
      <c r="E270" s="519" t="s">
        <v>10380</v>
      </c>
      <c r="F270" s="519" t="s">
        <v>10381</v>
      </c>
      <c r="G270" s="518" t="s">
        <v>10438</v>
      </c>
      <c r="H270" s="526" t="s">
        <v>10439</v>
      </c>
      <c r="I270" s="272" t="s">
        <v>10440</v>
      </c>
      <c r="J270" s="520" t="s">
        <v>10441</v>
      </c>
      <c r="K270" s="521" t="s">
        <v>10442</v>
      </c>
      <c r="L270" s="522">
        <v>0.001863425925925926</v>
      </c>
      <c r="M270" s="523" t="s">
        <v>10443</v>
      </c>
      <c r="N270" s="524" t="s">
        <v>8620</v>
      </c>
      <c r="O270" s="151" t="s">
        <v>77</v>
      </c>
      <c r="P270" s="151" t="s">
        <v>78</v>
      </c>
      <c r="Q270" s="151" t="s">
        <v>79</v>
      </c>
      <c r="R270" s="151"/>
      <c r="S270" s="151" t="s">
        <v>79</v>
      </c>
      <c r="T270" s="151"/>
      <c r="U270" s="199"/>
      <c r="V270" s="520">
        <v>7659.0</v>
      </c>
    </row>
    <row r="271">
      <c r="A271" s="517">
        <f t="shared" si="1"/>
        <v>270</v>
      </c>
      <c r="B271" s="518" t="s">
        <v>10377</v>
      </c>
      <c r="C271" s="518" t="s">
        <v>10378</v>
      </c>
      <c r="D271" s="518" t="s">
        <v>10444</v>
      </c>
      <c r="E271" s="519" t="s">
        <v>10380</v>
      </c>
      <c r="F271" s="519" t="s">
        <v>10381</v>
      </c>
      <c r="G271" s="518" t="s">
        <v>10445</v>
      </c>
      <c r="H271" s="526" t="s">
        <v>10446</v>
      </c>
      <c r="I271" s="272" t="s">
        <v>10447</v>
      </c>
      <c r="J271" s="520" t="s">
        <v>10448</v>
      </c>
      <c r="K271" s="521" t="s">
        <v>10449</v>
      </c>
      <c r="L271" s="522">
        <v>0.003472222222222222</v>
      </c>
      <c r="M271" s="523" t="s">
        <v>10450</v>
      </c>
      <c r="N271" s="524" t="s">
        <v>8620</v>
      </c>
      <c r="O271" s="151" t="s">
        <v>77</v>
      </c>
      <c r="P271" s="151" t="s">
        <v>78</v>
      </c>
      <c r="Q271" s="151" t="s">
        <v>79</v>
      </c>
      <c r="R271" s="151"/>
      <c r="S271" s="151" t="s">
        <v>79</v>
      </c>
      <c r="T271" s="151"/>
      <c r="U271" s="199"/>
      <c r="V271" s="520">
        <v>29213.0</v>
      </c>
    </row>
    <row r="272">
      <c r="A272" s="517">
        <f t="shared" si="1"/>
        <v>271</v>
      </c>
      <c r="B272" s="518" t="s">
        <v>10377</v>
      </c>
      <c r="C272" s="518" t="s">
        <v>10378</v>
      </c>
      <c r="D272" s="518" t="s">
        <v>10451</v>
      </c>
      <c r="E272" s="519" t="s">
        <v>10380</v>
      </c>
      <c r="F272" s="519" t="s">
        <v>10381</v>
      </c>
      <c r="G272" s="518" t="s">
        <v>10452</v>
      </c>
      <c r="H272" s="526" t="s">
        <v>10439</v>
      </c>
      <c r="I272" s="272" t="s">
        <v>10440</v>
      </c>
      <c r="J272" s="520" t="s">
        <v>10453</v>
      </c>
      <c r="K272" s="521" t="s">
        <v>10454</v>
      </c>
      <c r="L272" s="522">
        <v>0.0040625</v>
      </c>
      <c r="M272" s="523" t="s">
        <v>10455</v>
      </c>
      <c r="N272" s="524" t="s">
        <v>8620</v>
      </c>
      <c r="O272" s="151" t="s">
        <v>77</v>
      </c>
      <c r="P272" s="151" t="s">
        <v>78</v>
      </c>
      <c r="Q272" s="151" t="s">
        <v>79</v>
      </c>
      <c r="R272" s="151"/>
      <c r="S272" s="151" t="s">
        <v>79</v>
      </c>
      <c r="T272" s="151"/>
      <c r="U272" s="199"/>
      <c r="V272" s="520">
        <v>7090.0</v>
      </c>
    </row>
    <row r="273">
      <c r="A273" s="517">
        <f t="shared" si="1"/>
        <v>272</v>
      </c>
      <c r="B273" s="518" t="s">
        <v>10377</v>
      </c>
      <c r="C273" s="518" t="s">
        <v>10378</v>
      </c>
      <c r="D273" s="518" t="s">
        <v>10456</v>
      </c>
      <c r="E273" s="519" t="s">
        <v>10380</v>
      </c>
      <c r="F273" s="519" t="s">
        <v>10381</v>
      </c>
      <c r="G273" s="518" t="s">
        <v>10457</v>
      </c>
      <c r="H273" s="526" t="s">
        <v>10458</v>
      </c>
      <c r="I273" s="272" t="s">
        <v>10459</v>
      </c>
      <c r="J273" s="520" t="s">
        <v>10460</v>
      </c>
      <c r="K273" s="521" t="s">
        <v>10461</v>
      </c>
      <c r="L273" s="522">
        <v>0.004629629629629629</v>
      </c>
      <c r="M273" s="523" t="s">
        <v>10462</v>
      </c>
      <c r="N273" s="524" t="s">
        <v>8620</v>
      </c>
      <c r="O273" s="151" t="s">
        <v>77</v>
      </c>
      <c r="P273" s="151" t="s">
        <v>78</v>
      </c>
      <c r="Q273" s="151" t="s">
        <v>79</v>
      </c>
      <c r="R273" s="151"/>
      <c r="S273" s="151" t="s">
        <v>79</v>
      </c>
      <c r="T273" s="151"/>
      <c r="U273" s="199"/>
      <c r="V273" s="520">
        <v>28865.0</v>
      </c>
    </row>
    <row r="274">
      <c r="A274" s="517">
        <f t="shared" si="1"/>
        <v>273</v>
      </c>
      <c r="B274" s="518" t="s">
        <v>10377</v>
      </c>
      <c r="C274" s="518" t="s">
        <v>10378</v>
      </c>
      <c r="D274" s="518" t="s">
        <v>10463</v>
      </c>
      <c r="E274" s="519" t="s">
        <v>10380</v>
      </c>
      <c r="F274" s="519" t="s">
        <v>10381</v>
      </c>
      <c r="G274" s="518" t="s">
        <v>10464</v>
      </c>
      <c r="H274" s="526" t="s">
        <v>10465</v>
      </c>
      <c r="I274" s="272" t="s">
        <v>10466</v>
      </c>
      <c r="J274" s="520" t="s">
        <v>10467</v>
      </c>
      <c r="K274" s="521" t="s">
        <v>10468</v>
      </c>
      <c r="L274" s="522">
        <v>0.0031944444444444446</v>
      </c>
      <c r="M274" s="523" t="s">
        <v>10469</v>
      </c>
      <c r="N274" s="524" t="s">
        <v>8620</v>
      </c>
      <c r="O274" s="151" t="s">
        <v>77</v>
      </c>
      <c r="P274" s="151" t="s">
        <v>78</v>
      </c>
      <c r="Q274" s="151" t="s">
        <v>79</v>
      </c>
      <c r="R274" s="151"/>
      <c r="S274" s="151" t="s">
        <v>79</v>
      </c>
      <c r="T274" s="151"/>
      <c r="U274" s="199"/>
      <c r="V274" s="520">
        <v>55177.0</v>
      </c>
    </row>
    <row r="275">
      <c r="A275" s="540">
        <f t="shared" si="1"/>
        <v>274</v>
      </c>
      <c r="B275" s="541" t="s">
        <v>10377</v>
      </c>
      <c r="C275" s="541" t="s">
        <v>10378</v>
      </c>
      <c r="D275" s="541" t="s">
        <v>10470</v>
      </c>
      <c r="E275" s="519" t="s">
        <v>10380</v>
      </c>
      <c r="F275" s="519" t="s">
        <v>10381</v>
      </c>
      <c r="G275" s="541" t="s">
        <v>10471</v>
      </c>
      <c r="H275" s="525" t="s">
        <v>10472</v>
      </c>
      <c r="I275" s="272" t="s">
        <v>10473</v>
      </c>
      <c r="J275" s="548" t="s">
        <v>10474</v>
      </c>
      <c r="K275" s="544" t="s">
        <v>10475</v>
      </c>
      <c r="L275" s="568">
        <v>6.365740740740741E-4</v>
      </c>
      <c r="M275" s="546" t="s">
        <v>10476</v>
      </c>
      <c r="N275" s="547" t="s">
        <v>8620</v>
      </c>
      <c r="O275" s="151" t="s">
        <v>77</v>
      </c>
      <c r="P275" s="151" t="s">
        <v>78</v>
      </c>
      <c r="Q275" s="151" t="s">
        <v>79</v>
      </c>
      <c r="R275" s="151"/>
      <c r="S275" s="151" t="s">
        <v>79</v>
      </c>
      <c r="T275" s="151"/>
      <c r="U275" s="199"/>
      <c r="V275" s="548">
        <v>55995.0</v>
      </c>
    </row>
    <row r="276">
      <c r="A276" s="527">
        <f t="shared" si="1"/>
        <v>275</v>
      </c>
      <c r="B276" s="528" t="s">
        <v>10377</v>
      </c>
      <c r="C276" s="528" t="s">
        <v>10378</v>
      </c>
      <c r="D276" s="528" t="s">
        <v>10477</v>
      </c>
      <c r="E276" s="529" t="s">
        <v>10380</v>
      </c>
      <c r="F276" s="529" t="s">
        <v>10381</v>
      </c>
      <c r="G276" s="528" t="s">
        <v>10478</v>
      </c>
      <c r="H276" s="530" t="s">
        <v>10479</v>
      </c>
      <c r="I276" s="272" t="s">
        <v>10480</v>
      </c>
      <c r="J276" s="531" t="s">
        <v>10481</v>
      </c>
      <c r="K276" s="532" t="s">
        <v>10482</v>
      </c>
      <c r="L276" s="533">
        <v>6.828703703703704E-4</v>
      </c>
      <c r="M276" s="534" t="s">
        <v>10483</v>
      </c>
      <c r="N276" s="535" t="s">
        <v>8620</v>
      </c>
      <c r="O276" s="151" t="s">
        <v>77</v>
      </c>
      <c r="P276" s="151" t="s">
        <v>78</v>
      </c>
      <c r="Q276" s="151" t="s">
        <v>79</v>
      </c>
      <c r="R276" s="151"/>
      <c r="S276" s="151" t="s">
        <v>79</v>
      </c>
      <c r="T276" s="151"/>
      <c r="U276" s="536"/>
      <c r="V276" s="531">
        <v>55991.0</v>
      </c>
    </row>
    <row r="277">
      <c r="A277" s="537">
        <f t="shared" si="1"/>
        <v>276</v>
      </c>
      <c r="B277" s="510" t="s">
        <v>10377</v>
      </c>
      <c r="C277" s="510" t="s">
        <v>10484</v>
      </c>
      <c r="D277" s="510" t="s">
        <v>10485</v>
      </c>
      <c r="E277" s="511" t="s">
        <v>10380</v>
      </c>
      <c r="F277" s="511" t="s">
        <v>10486</v>
      </c>
      <c r="G277" s="510" t="s">
        <v>10487</v>
      </c>
      <c r="H277" s="538" t="s">
        <v>10488</v>
      </c>
      <c r="I277" s="272" t="s">
        <v>10489</v>
      </c>
      <c r="J277" s="512" t="s">
        <v>10490</v>
      </c>
      <c r="K277" s="513" t="s">
        <v>10491</v>
      </c>
      <c r="L277" s="514">
        <v>0.0011574074074074073</v>
      </c>
      <c r="M277" s="515" t="s">
        <v>10492</v>
      </c>
      <c r="N277" s="516" t="s">
        <v>8620</v>
      </c>
      <c r="O277" s="151" t="s">
        <v>77</v>
      </c>
      <c r="P277" s="151" t="s">
        <v>78</v>
      </c>
      <c r="Q277" s="151" t="s">
        <v>79</v>
      </c>
      <c r="R277" s="151"/>
      <c r="S277" s="151" t="s">
        <v>79</v>
      </c>
      <c r="T277" s="151"/>
      <c r="U277" s="207"/>
      <c r="V277" s="512">
        <v>28995.0</v>
      </c>
    </row>
    <row r="278">
      <c r="A278" s="517">
        <f t="shared" si="1"/>
        <v>277</v>
      </c>
      <c r="B278" s="518" t="s">
        <v>10377</v>
      </c>
      <c r="C278" s="518" t="s">
        <v>10484</v>
      </c>
      <c r="D278" s="518" t="s">
        <v>10493</v>
      </c>
      <c r="E278" s="519" t="s">
        <v>10380</v>
      </c>
      <c r="F278" s="519" t="s">
        <v>10486</v>
      </c>
      <c r="G278" s="518" t="s">
        <v>10494</v>
      </c>
      <c r="H278" s="526" t="s">
        <v>10495</v>
      </c>
      <c r="I278" s="272" t="s">
        <v>10496</v>
      </c>
      <c r="J278" s="520" t="s">
        <v>10497</v>
      </c>
      <c r="K278" s="521" t="s">
        <v>10498</v>
      </c>
      <c r="L278" s="522">
        <v>0.0012962962962962963</v>
      </c>
      <c r="M278" s="523" t="s">
        <v>10499</v>
      </c>
      <c r="N278" s="524" t="s">
        <v>8620</v>
      </c>
      <c r="O278" s="151" t="s">
        <v>77</v>
      </c>
      <c r="P278" s="151" t="s">
        <v>78</v>
      </c>
      <c r="Q278" s="151" t="s">
        <v>79</v>
      </c>
      <c r="R278" s="151"/>
      <c r="S278" s="151" t="s">
        <v>79</v>
      </c>
      <c r="T278" s="151"/>
      <c r="U278" s="199"/>
      <c r="V278" s="520">
        <v>29003.0</v>
      </c>
    </row>
    <row r="279">
      <c r="A279" s="517">
        <f t="shared" si="1"/>
        <v>278</v>
      </c>
      <c r="B279" s="518" t="s">
        <v>10377</v>
      </c>
      <c r="C279" s="518" t="s">
        <v>10484</v>
      </c>
      <c r="D279" s="518" t="s">
        <v>10500</v>
      </c>
      <c r="E279" s="519" t="s">
        <v>10380</v>
      </c>
      <c r="F279" s="519" t="s">
        <v>10486</v>
      </c>
      <c r="G279" s="518" t="s">
        <v>10501</v>
      </c>
      <c r="H279" s="526" t="s">
        <v>10502</v>
      </c>
      <c r="I279" s="272" t="s">
        <v>10503</v>
      </c>
      <c r="J279" s="520" t="s">
        <v>10504</v>
      </c>
      <c r="K279" s="521" t="s">
        <v>10505</v>
      </c>
      <c r="L279" s="522">
        <v>0.0015162037037037036</v>
      </c>
      <c r="M279" s="523" t="s">
        <v>10506</v>
      </c>
      <c r="N279" s="524" t="s">
        <v>8620</v>
      </c>
      <c r="O279" s="151" t="s">
        <v>77</v>
      </c>
      <c r="P279" s="151" t="s">
        <v>78</v>
      </c>
      <c r="Q279" s="151" t="s">
        <v>79</v>
      </c>
      <c r="R279" s="151"/>
      <c r="S279" s="151" t="s">
        <v>79</v>
      </c>
      <c r="T279" s="151"/>
      <c r="U279" s="199"/>
      <c r="V279" s="520">
        <v>14635.0</v>
      </c>
    </row>
    <row r="280">
      <c r="A280" s="517">
        <f t="shared" si="1"/>
        <v>279</v>
      </c>
      <c r="B280" s="518" t="s">
        <v>10377</v>
      </c>
      <c r="C280" s="518" t="s">
        <v>10484</v>
      </c>
      <c r="D280" s="518" t="s">
        <v>10507</v>
      </c>
      <c r="E280" s="519" t="s">
        <v>10380</v>
      </c>
      <c r="F280" s="519" t="s">
        <v>10486</v>
      </c>
      <c r="G280" s="518" t="s">
        <v>10508</v>
      </c>
      <c r="H280" s="526" t="s">
        <v>10509</v>
      </c>
      <c r="I280" s="272" t="s">
        <v>10510</v>
      </c>
      <c r="J280" s="520" t="s">
        <v>10511</v>
      </c>
      <c r="K280" s="521" t="s">
        <v>10512</v>
      </c>
      <c r="L280" s="522">
        <v>6.828703703703704E-4</v>
      </c>
      <c r="M280" s="523" t="s">
        <v>10513</v>
      </c>
      <c r="N280" s="524" t="s">
        <v>8620</v>
      </c>
      <c r="O280" s="151" t="s">
        <v>77</v>
      </c>
      <c r="P280" s="151" t="s">
        <v>78</v>
      </c>
      <c r="Q280" s="151" t="s">
        <v>79</v>
      </c>
      <c r="R280" s="151"/>
      <c r="S280" s="151" t="s">
        <v>79</v>
      </c>
      <c r="T280" s="151"/>
      <c r="U280" s="199"/>
      <c r="V280" s="520">
        <v>14636.0</v>
      </c>
    </row>
    <row r="281">
      <c r="A281" s="540">
        <f t="shared" si="1"/>
        <v>280</v>
      </c>
      <c r="B281" s="541" t="s">
        <v>10377</v>
      </c>
      <c r="C281" s="541" t="s">
        <v>10484</v>
      </c>
      <c r="D281" s="541" t="s">
        <v>10514</v>
      </c>
      <c r="E281" s="519" t="s">
        <v>10380</v>
      </c>
      <c r="F281" s="519" t="s">
        <v>10486</v>
      </c>
      <c r="G281" s="541" t="s">
        <v>10515</v>
      </c>
      <c r="H281" s="563" t="s">
        <v>10516</v>
      </c>
      <c r="I281" s="272" t="s">
        <v>10517</v>
      </c>
      <c r="J281" s="548" t="s">
        <v>10518</v>
      </c>
      <c r="K281" s="544" t="s">
        <v>10519</v>
      </c>
      <c r="L281" s="564">
        <v>0.004756944444444445</v>
      </c>
      <c r="M281" s="546" t="s">
        <v>10520</v>
      </c>
      <c r="N281" s="547" t="s">
        <v>8620</v>
      </c>
      <c r="O281" s="151" t="s">
        <v>77</v>
      </c>
      <c r="P281" s="151" t="s">
        <v>78</v>
      </c>
      <c r="Q281" s="151" t="s">
        <v>79</v>
      </c>
      <c r="R281" s="151"/>
      <c r="S281" s="151" t="s">
        <v>79</v>
      </c>
      <c r="T281" s="151"/>
      <c r="U281" s="199"/>
      <c r="V281" s="548">
        <v>26454.0</v>
      </c>
    </row>
    <row r="282">
      <c r="A282" s="540">
        <f t="shared" si="1"/>
        <v>281</v>
      </c>
      <c r="B282" s="541" t="s">
        <v>10377</v>
      </c>
      <c r="C282" s="541" t="s">
        <v>10484</v>
      </c>
      <c r="D282" s="541" t="s">
        <v>10521</v>
      </c>
      <c r="E282" s="519" t="s">
        <v>10380</v>
      </c>
      <c r="F282" s="519" t="s">
        <v>10486</v>
      </c>
      <c r="G282" s="541" t="s">
        <v>10522</v>
      </c>
      <c r="H282" s="185" t="s">
        <v>10523</v>
      </c>
      <c r="I282" s="272" t="s">
        <v>10524</v>
      </c>
      <c r="J282" s="548" t="s">
        <v>10525</v>
      </c>
      <c r="K282" s="544" t="s">
        <v>10526</v>
      </c>
      <c r="L282" s="568">
        <v>0.004120370370370371</v>
      </c>
      <c r="M282" s="546" t="s">
        <v>10527</v>
      </c>
      <c r="N282" s="547" t="s">
        <v>8620</v>
      </c>
      <c r="O282" s="151" t="s">
        <v>77</v>
      </c>
      <c r="P282" s="151" t="s">
        <v>78</v>
      </c>
      <c r="Q282" s="151" t="s">
        <v>79</v>
      </c>
      <c r="R282" s="151"/>
      <c r="S282" s="151" t="s">
        <v>79</v>
      </c>
      <c r="T282" s="151"/>
      <c r="U282" s="199"/>
      <c r="V282" s="548">
        <v>22393.0</v>
      </c>
    </row>
    <row r="283" ht="18.0" customHeight="1">
      <c r="A283" s="517">
        <f t="shared" si="1"/>
        <v>282</v>
      </c>
      <c r="B283" s="518" t="s">
        <v>10377</v>
      </c>
      <c r="C283" s="518" t="s">
        <v>10484</v>
      </c>
      <c r="D283" s="518" t="s">
        <v>10528</v>
      </c>
      <c r="E283" s="519" t="s">
        <v>10380</v>
      </c>
      <c r="F283" s="519" t="s">
        <v>10486</v>
      </c>
      <c r="G283" s="518" t="s">
        <v>10529</v>
      </c>
      <c r="H283" s="526" t="s">
        <v>10530</v>
      </c>
      <c r="I283" s="272" t="s">
        <v>10531</v>
      </c>
      <c r="J283" s="520" t="s">
        <v>10532</v>
      </c>
      <c r="K283" s="521" t="s">
        <v>10533</v>
      </c>
      <c r="L283" s="522">
        <v>0.0023032407407407407</v>
      </c>
      <c r="M283" s="523" t="s">
        <v>10534</v>
      </c>
      <c r="N283" s="524" t="s">
        <v>8620</v>
      </c>
      <c r="O283" s="151" t="s">
        <v>77</v>
      </c>
      <c r="P283" s="151" t="s">
        <v>78</v>
      </c>
      <c r="Q283" s="151" t="s">
        <v>79</v>
      </c>
      <c r="R283" s="151"/>
      <c r="S283" s="151" t="s">
        <v>79</v>
      </c>
      <c r="T283" s="151"/>
      <c r="U283" s="199"/>
      <c r="V283" s="520">
        <v>26085.0</v>
      </c>
    </row>
    <row r="284">
      <c r="A284" s="540">
        <f t="shared" si="1"/>
        <v>283</v>
      </c>
      <c r="B284" s="541" t="s">
        <v>10377</v>
      </c>
      <c r="C284" s="541" t="s">
        <v>10484</v>
      </c>
      <c r="D284" s="541" t="s">
        <v>10535</v>
      </c>
      <c r="E284" s="519" t="s">
        <v>10380</v>
      </c>
      <c r="F284" s="519" t="s">
        <v>10486</v>
      </c>
      <c r="G284" s="541" t="s">
        <v>10536</v>
      </c>
      <c r="H284" s="563" t="s">
        <v>10537</v>
      </c>
      <c r="I284" s="272" t="s">
        <v>10538</v>
      </c>
      <c r="J284" s="548" t="s">
        <v>10539</v>
      </c>
      <c r="K284" s="544" t="s">
        <v>10540</v>
      </c>
      <c r="L284" s="564">
        <v>0.0030439814814814813</v>
      </c>
      <c r="M284" s="546" t="s">
        <v>10541</v>
      </c>
      <c r="N284" s="547" t="s">
        <v>8620</v>
      </c>
      <c r="O284" s="151" t="s">
        <v>77</v>
      </c>
      <c r="P284" s="151" t="s">
        <v>78</v>
      </c>
      <c r="Q284" s="151" t="s">
        <v>79</v>
      </c>
      <c r="R284" s="151"/>
      <c r="S284" s="151" t="s">
        <v>79</v>
      </c>
      <c r="T284" s="151"/>
      <c r="U284" s="199"/>
      <c r="V284" s="548">
        <v>14638.0</v>
      </c>
    </row>
    <row r="285">
      <c r="A285" s="549">
        <f t="shared" si="1"/>
        <v>284</v>
      </c>
      <c r="B285" s="550" t="s">
        <v>10377</v>
      </c>
      <c r="C285" s="550" t="s">
        <v>10484</v>
      </c>
      <c r="D285" s="550" t="s">
        <v>10542</v>
      </c>
      <c r="E285" s="529" t="s">
        <v>10380</v>
      </c>
      <c r="F285" s="529" t="s">
        <v>10486</v>
      </c>
      <c r="G285" s="550" t="s">
        <v>10543</v>
      </c>
      <c r="H285" s="577" t="s">
        <v>10544</v>
      </c>
      <c r="I285" s="272" t="s">
        <v>10545</v>
      </c>
      <c r="J285" s="551" t="s">
        <v>10546</v>
      </c>
      <c r="K285" s="552" t="s">
        <v>10547</v>
      </c>
      <c r="L285" s="578">
        <v>0.0011574074074074073</v>
      </c>
      <c r="M285" s="554" t="s">
        <v>10548</v>
      </c>
      <c r="N285" s="555" t="s">
        <v>8620</v>
      </c>
      <c r="O285" s="151" t="s">
        <v>77</v>
      </c>
      <c r="P285" s="151" t="s">
        <v>78</v>
      </c>
      <c r="Q285" s="151" t="s">
        <v>79</v>
      </c>
      <c r="R285" s="151"/>
      <c r="S285" s="151" t="s">
        <v>79</v>
      </c>
      <c r="T285" s="151"/>
      <c r="U285" s="536"/>
      <c r="V285" s="551">
        <v>14639.0</v>
      </c>
    </row>
    <row r="286">
      <c r="A286" s="537">
        <f t="shared" si="1"/>
        <v>285</v>
      </c>
      <c r="B286" s="510" t="s">
        <v>10377</v>
      </c>
      <c r="C286" s="510" t="s">
        <v>10549</v>
      </c>
      <c r="D286" s="510" t="s">
        <v>9863</v>
      </c>
      <c r="E286" s="511" t="s">
        <v>10380</v>
      </c>
      <c r="F286" s="511" t="s">
        <v>10550</v>
      </c>
      <c r="G286" s="510" t="s">
        <v>9864</v>
      </c>
      <c r="H286" s="538" t="s">
        <v>9865</v>
      </c>
      <c r="I286" s="272" t="s">
        <v>9866</v>
      </c>
      <c r="J286" s="512" t="s">
        <v>9867</v>
      </c>
      <c r="K286" s="513" t="s">
        <v>9868</v>
      </c>
      <c r="L286" s="514">
        <v>0.001261574074074074</v>
      </c>
      <c r="M286" s="515" t="s">
        <v>10551</v>
      </c>
      <c r="N286" s="516" t="s">
        <v>8620</v>
      </c>
      <c r="O286" s="151" t="s">
        <v>77</v>
      </c>
      <c r="P286" s="151" t="s">
        <v>78</v>
      </c>
      <c r="Q286" s="151" t="s">
        <v>79</v>
      </c>
      <c r="R286" s="151"/>
      <c r="S286" s="151" t="s">
        <v>79</v>
      </c>
      <c r="T286" s="151"/>
      <c r="U286" s="207"/>
      <c r="V286" s="512">
        <v>22941.0</v>
      </c>
    </row>
    <row r="287">
      <c r="A287" s="517">
        <f t="shared" si="1"/>
        <v>286</v>
      </c>
      <c r="B287" s="518" t="s">
        <v>10377</v>
      </c>
      <c r="C287" s="518" t="s">
        <v>10549</v>
      </c>
      <c r="D287" s="518" t="s">
        <v>10552</v>
      </c>
      <c r="E287" s="519" t="s">
        <v>10380</v>
      </c>
      <c r="F287" s="519" t="s">
        <v>10550</v>
      </c>
      <c r="G287" s="518" t="s">
        <v>10553</v>
      </c>
      <c r="H287" s="526" t="s">
        <v>10554</v>
      </c>
      <c r="I287" s="272" t="s">
        <v>10555</v>
      </c>
      <c r="J287" s="520" t="s">
        <v>10556</v>
      </c>
      <c r="K287" s="521" t="s">
        <v>10557</v>
      </c>
      <c r="L287" s="522">
        <v>0.004641203703703704</v>
      </c>
      <c r="M287" s="523" t="s">
        <v>10558</v>
      </c>
      <c r="N287" s="524" t="s">
        <v>8620</v>
      </c>
      <c r="O287" s="151" t="s">
        <v>77</v>
      </c>
      <c r="P287" s="151" t="s">
        <v>78</v>
      </c>
      <c r="Q287" s="151" t="s">
        <v>79</v>
      </c>
      <c r="R287" s="151"/>
      <c r="S287" s="151" t="s">
        <v>79</v>
      </c>
      <c r="T287" s="151"/>
      <c r="U287" s="199"/>
      <c r="V287" s="520">
        <v>7475.0</v>
      </c>
    </row>
    <row r="288">
      <c r="A288" s="517">
        <f t="shared" si="1"/>
        <v>287</v>
      </c>
      <c r="B288" s="518" t="s">
        <v>10377</v>
      </c>
      <c r="C288" s="518" t="s">
        <v>10549</v>
      </c>
      <c r="D288" s="518" t="s">
        <v>9835</v>
      </c>
      <c r="E288" s="519" t="s">
        <v>10380</v>
      </c>
      <c r="F288" s="519" t="s">
        <v>10550</v>
      </c>
      <c r="G288" s="518" t="s">
        <v>9836</v>
      </c>
      <c r="H288" s="526" t="s">
        <v>9839</v>
      </c>
      <c r="I288" s="272" t="s">
        <v>9840</v>
      </c>
      <c r="J288" s="520" t="s">
        <v>9839</v>
      </c>
      <c r="K288" s="521" t="s">
        <v>9840</v>
      </c>
      <c r="L288" s="522">
        <v>0.0029976851851851853</v>
      </c>
      <c r="M288" s="523" t="s">
        <v>10559</v>
      </c>
      <c r="N288" s="524" t="s">
        <v>8620</v>
      </c>
      <c r="O288" s="151" t="s">
        <v>77</v>
      </c>
      <c r="P288" s="151" t="s">
        <v>78</v>
      </c>
      <c r="Q288" s="151" t="s">
        <v>79</v>
      </c>
      <c r="R288" s="151"/>
      <c r="S288" s="151" t="s">
        <v>79</v>
      </c>
      <c r="T288" s="151"/>
      <c r="U288" s="199"/>
      <c r="V288" s="520">
        <v>22930.0</v>
      </c>
    </row>
    <row r="289">
      <c r="A289" s="540">
        <f t="shared" si="1"/>
        <v>288</v>
      </c>
      <c r="B289" s="541" t="s">
        <v>10377</v>
      </c>
      <c r="C289" s="541" t="s">
        <v>10549</v>
      </c>
      <c r="D289" s="541" t="s">
        <v>9842</v>
      </c>
      <c r="E289" s="519" t="s">
        <v>10380</v>
      </c>
      <c r="F289" s="519" t="s">
        <v>10550</v>
      </c>
      <c r="G289" s="541" t="s">
        <v>9843</v>
      </c>
      <c r="H289" s="606" t="s">
        <v>9844</v>
      </c>
      <c r="I289" s="272" t="s">
        <v>9845</v>
      </c>
      <c r="J289" s="548" t="s">
        <v>10560</v>
      </c>
      <c r="K289" s="544" t="s">
        <v>10561</v>
      </c>
      <c r="L289" s="564">
        <v>0.0029976851851851853</v>
      </c>
      <c r="M289" s="546" t="s">
        <v>10562</v>
      </c>
      <c r="N289" s="547" t="s">
        <v>8620</v>
      </c>
      <c r="O289" s="151" t="s">
        <v>77</v>
      </c>
      <c r="P289" s="151" t="s">
        <v>78</v>
      </c>
      <c r="Q289" s="151" t="s">
        <v>79</v>
      </c>
      <c r="R289" s="151"/>
      <c r="S289" s="151" t="s">
        <v>79</v>
      </c>
      <c r="T289" s="151"/>
      <c r="U289" s="199"/>
      <c r="V289" s="548">
        <v>22931.0</v>
      </c>
    </row>
    <row r="290">
      <c r="A290" s="540">
        <f t="shared" si="1"/>
        <v>289</v>
      </c>
      <c r="B290" s="541" t="s">
        <v>10377</v>
      </c>
      <c r="C290" s="541" t="s">
        <v>10549</v>
      </c>
      <c r="D290" s="541" t="s">
        <v>9849</v>
      </c>
      <c r="E290" s="519" t="s">
        <v>10380</v>
      </c>
      <c r="F290" s="519" t="s">
        <v>10550</v>
      </c>
      <c r="G290" s="541" t="s">
        <v>9850</v>
      </c>
      <c r="H290" s="606" t="s">
        <v>9851</v>
      </c>
      <c r="I290" s="272" t="s">
        <v>9852</v>
      </c>
      <c r="J290" s="548" t="s">
        <v>9853</v>
      </c>
      <c r="K290" s="544" t="s">
        <v>9854</v>
      </c>
      <c r="L290" s="564">
        <v>0.003715277777777778</v>
      </c>
      <c r="M290" s="546" t="s">
        <v>10563</v>
      </c>
      <c r="N290" s="547" t="s">
        <v>8620</v>
      </c>
      <c r="O290" s="151" t="s">
        <v>77</v>
      </c>
      <c r="P290" s="151" t="s">
        <v>78</v>
      </c>
      <c r="Q290" s="151" t="s">
        <v>79</v>
      </c>
      <c r="R290" s="151"/>
      <c r="S290" s="151" t="s">
        <v>79</v>
      </c>
      <c r="T290" s="151"/>
      <c r="U290" s="199"/>
      <c r="V290" s="548">
        <v>22932.0</v>
      </c>
    </row>
    <row r="291">
      <c r="A291" s="540">
        <f t="shared" si="1"/>
        <v>290</v>
      </c>
      <c r="B291" s="541" t="s">
        <v>10377</v>
      </c>
      <c r="C291" s="541" t="s">
        <v>10549</v>
      </c>
      <c r="D291" s="541" t="s">
        <v>9856</v>
      </c>
      <c r="E291" s="519" t="s">
        <v>10380</v>
      </c>
      <c r="F291" s="519" t="s">
        <v>10550</v>
      </c>
      <c r="G291" s="541" t="s">
        <v>9857</v>
      </c>
      <c r="H291" s="606" t="s">
        <v>9858</v>
      </c>
      <c r="I291" s="272" t="s">
        <v>9859</v>
      </c>
      <c r="J291" s="548" t="s">
        <v>9860</v>
      </c>
      <c r="K291" s="544" t="s">
        <v>9861</v>
      </c>
      <c r="L291" s="564">
        <v>0.005717592592592593</v>
      </c>
      <c r="M291" s="546" t="s">
        <v>10564</v>
      </c>
      <c r="N291" s="547" t="s">
        <v>8620</v>
      </c>
      <c r="O291" s="151" t="s">
        <v>77</v>
      </c>
      <c r="P291" s="151" t="s">
        <v>78</v>
      </c>
      <c r="Q291" s="151" t="s">
        <v>79</v>
      </c>
      <c r="R291" s="151"/>
      <c r="S291" s="151" t="s">
        <v>79</v>
      </c>
      <c r="T291" s="151"/>
      <c r="U291" s="199"/>
      <c r="V291" s="548">
        <v>22933.0</v>
      </c>
    </row>
    <row r="292">
      <c r="A292" s="540">
        <f t="shared" si="1"/>
        <v>291</v>
      </c>
      <c r="B292" s="541" t="s">
        <v>10377</v>
      </c>
      <c r="C292" s="541" t="s">
        <v>10549</v>
      </c>
      <c r="D292" s="541" t="s">
        <v>10332</v>
      </c>
      <c r="E292" s="519" t="s">
        <v>10380</v>
      </c>
      <c r="F292" s="519" t="s">
        <v>10550</v>
      </c>
      <c r="G292" s="541" t="s">
        <v>10333</v>
      </c>
      <c r="H292" s="563" t="s">
        <v>10334</v>
      </c>
      <c r="I292" s="272" t="s">
        <v>10335</v>
      </c>
      <c r="J292" s="548" t="s">
        <v>10336</v>
      </c>
      <c r="K292" s="544" t="s">
        <v>10337</v>
      </c>
      <c r="L292" s="564">
        <v>0.0038078703703703703</v>
      </c>
      <c r="M292" s="546" t="s">
        <v>10565</v>
      </c>
      <c r="N292" s="547" t="s">
        <v>8620</v>
      </c>
      <c r="O292" s="151" t="s">
        <v>77</v>
      </c>
      <c r="P292" s="151" t="s">
        <v>78</v>
      </c>
      <c r="Q292" s="151" t="s">
        <v>79</v>
      </c>
      <c r="R292" s="151"/>
      <c r="S292" s="151" t="s">
        <v>79</v>
      </c>
      <c r="T292" s="151"/>
      <c r="U292" s="199"/>
      <c r="V292" s="548">
        <v>22924.0</v>
      </c>
    </row>
    <row r="293">
      <c r="A293" s="540">
        <f t="shared" si="1"/>
        <v>292</v>
      </c>
      <c r="B293" s="541" t="s">
        <v>10377</v>
      </c>
      <c r="C293" s="541" t="s">
        <v>10549</v>
      </c>
      <c r="D293" s="541" t="s">
        <v>10566</v>
      </c>
      <c r="E293" s="519" t="s">
        <v>10380</v>
      </c>
      <c r="F293" s="519" t="s">
        <v>10550</v>
      </c>
      <c r="G293" s="541" t="s">
        <v>10567</v>
      </c>
      <c r="H293" s="563" t="s">
        <v>10568</v>
      </c>
      <c r="I293" s="272" t="s">
        <v>10569</v>
      </c>
      <c r="J293" s="548" t="s">
        <v>10570</v>
      </c>
      <c r="K293" s="544" t="s">
        <v>10571</v>
      </c>
      <c r="L293" s="564">
        <v>0.002766203703703704</v>
      </c>
      <c r="M293" s="546" t="s">
        <v>10572</v>
      </c>
      <c r="N293" s="547" t="s">
        <v>8620</v>
      </c>
      <c r="O293" s="151" t="s">
        <v>77</v>
      </c>
      <c r="P293" s="151" t="s">
        <v>78</v>
      </c>
      <c r="Q293" s="151" t="s">
        <v>79</v>
      </c>
      <c r="R293" s="151"/>
      <c r="S293" s="151" t="s">
        <v>79</v>
      </c>
      <c r="T293" s="151"/>
      <c r="U293" s="199"/>
      <c r="V293" s="548">
        <v>26430.0</v>
      </c>
    </row>
    <row r="294">
      <c r="A294" s="517">
        <f t="shared" si="1"/>
        <v>293</v>
      </c>
      <c r="B294" s="518" t="s">
        <v>10377</v>
      </c>
      <c r="C294" s="518" t="s">
        <v>10549</v>
      </c>
      <c r="D294" s="518" t="s">
        <v>9814</v>
      </c>
      <c r="E294" s="519" t="s">
        <v>10380</v>
      </c>
      <c r="F294" s="519" t="s">
        <v>10550</v>
      </c>
      <c r="G294" s="518" t="s">
        <v>9815</v>
      </c>
      <c r="H294" s="526" t="s">
        <v>9816</v>
      </c>
      <c r="I294" s="272" t="s">
        <v>9817</v>
      </c>
      <c r="J294" s="520" t="s">
        <v>9818</v>
      </c>
      <c r="K294" s="521" t="s">
        <v>9819</v>
      </c>
      <c r="L294" s="522">
        <v>9.143518518518518E-4</v>
      </c>
      <c r="M294" s="523" t="s">
        <v>10573</v>
      </c>
      <c r="N294" s="524" t="s">
        <v>8620</v>
      </c>
      <c r="O294" s="151" t="s">
        <v>77</v>
      </c>
      <c r="P294" s="151" t="s">
        <v>78</v>
      </c>
      <c r="Q294" s="151" t="s">
        <v>79</v>
      </c>
      <c r="R294" s="151"/>
      <c r="S294" s="151" t="s">
        <v>79</v>
      </c>
      <c r="T294" s="151"/>
      <c r="U294" s="199"/>
      <c r="V294" s="520">
        <v>22926.0</v>
      </c>
    </row>
    <row r="295">
      <c r="A295" s="517">
        <f t="shared" si="1"/>
        <v>294</v>
      </c>
      <c r="B295" s="518" t="s">
        <v>10377</v>
      </c>
      <c r="C295" s="518" t="s">
        <v>10549</v>
      </c>
      <c r="D295" s="518" t="s">
        <v>9821</v>
      </c>
      <c r="E295" s="519" t="s">
        <v>10380</v>
      </c>
      <c r="F295" s="519" t="s">
        <v>10550</v>
      </c>
      <c r="G295" s="518" t="s">
        <v>9822</v>
      </c>
      <c r="H295" s="526" t="s">
        <v>9823</v>
      </c>
      <c r="I295" s="272" t="s">
        <v>9824</v>
      </c>
      <c r="J295" s="520" t="s">
        <v>9825</v>
      </c>
      <c r="K295" s="521" t="s">
        <v>9826</v>
      </c>
      <c r="L295" s="522">
        <v>0.0022916666666666667</v>
      </c>
      <c r="M295" s="523" t="s">
        <v>10574</v>
      </c>
      <c r="N295" s="524" t="s">
        <v>8620</v>
      </c>
      <c r="O295" s="151" t="s">
        <v>77</v>
      </c>
      <c r="P295" s="151" t="s">
        <v>78</v>
      </c>
      <c r="Q295" s="151" t="s">
        <v>79</v>
      </c>
      <c r="R295" s="151"/>
      <c r="S295" s="151" t="s">
        <v>79</v>
      </c>
      <c r="T295" s="151"/>
      <c r="U295" s="199"/>
      <c r="V295" s="520">
        <v>22927.0</v>
      </c>
    </row>
    <row r="296">
      <c r="A296" s="517">
        <f t="shared" si="1"/>
        <v>295</v>
      </c>
      <c r="B296" s="518" t="s">
        <v>10377</v>
      </c>
      <c r="C296" s="518" t="s">
        <v>10549</v>
      </c>
      <c r="D296" s="518" t="s">
        <v>9807</v>
      </c>
      <c r="E296" s="519" t="s">
        <v>10380</v>
      </c>
      <c r="F296" s="519" t="s">
        <v>10550</v>
      </c>
      <c r="G296" s="518" t="s">
        <v>9808</v>
      </c>
      <c r="H296" s="526" t="s">
        <v>9809</v>
      </c>
      <c r="I296" s="272" t="s">
        <v>9810</v>
      </c>
      <c r="J296" s="520" t="s">
        <v>9811</v>
      </c>
      <c r="K296" s="521" t="s">
        <v>9812</v>
      </c>
      <c r="L296" s="522">
        <v>0.0014467592592592592</v>
      </c>
      <c r="M296" s="523" t="s">
        <v>10575</v>
      </c>
      <c r="N296" s="524" t="s">
        <v>8620</v>
      </c>
      <c r="O296" s="151" t="s">
        <v>77</v>
      </c>
      <c r="P296" s="151" t="s">
        <v>78</v>
      </c>
      <c r="Q296" s="151" t="s">
        <v>79</v>
      </c>
      <c r="R296" s="151"/>
      <c r="S296" s="151" t="s">
        <v>79</v>
      </c>
      <c r="T296" s="151"/>
      <c r="U296" s="199"/>
      <c r="V296" s="520">
        <v>22925.0</v>
      </c>
    </row>
    <row r="297">
      <c r="A297" s="517">
        <f t="shared" si="1"/>
        <v>296</v>
      </c>
      <c r="B297" s="518" t="s">
        <v>10377</v>
      </c>
      <c r="C297" s="518" t="s">
        <v>10549</v>
      </c>
      <c r="D297" s="518" t="s">
        <v>9828</v>
      </c>
      <c r="E297" s="519" t="s">
        <v>10380</v>
      </c>
      <c r="F297" s="519" t="s">
        <v>10550</v>
      </c>
      <c r="G297" s="518" t="s">
        <v>9829</v>
      </c>
      <c r="H297" s="526" t="s">
        <v>9830</v>
      </c>
      <c r="I297" s="272" t="s">
        <v>9831</v>
      </c>
      <c r="J297" s="520" t="s">
        <v>9832</v>
      </c>
      <c r="K297" s="521" t="s">
        <v>9833</v>
      </c>
      <c r="L297" s="522">
        <v>0.003761574074074074</v>
      </c>
      <c r="M297" s="523" t="s">
        <v>10576</v>
      </c>
      <c r="N297" s="524" t="s">
        <v>8620</v>
      </c>
      <c r="O297" s="151" t="s">
        <v>77</v>
      </c>
      <c r="P297" s="151" t="s">
        <v>78</v>
      </c>
      <c r="Q297" s="151" t="s">
        <v>79</v>
      </c>
      <c r="R297" s="151"/>
      <c r="S297" s="151" t="s">
        <v>79</v>
      </c>
      <c r="T297" s="151"/>
      <c r="U297" s="199"/>
      <c r="V297" s="520">
        <v>22928.0</v>
      </c>
    </row>
    <row r="298">
      <c r="A298" s="517">
        <f t="shared" si="1"/>
        <v>297</v>
      </c>
      <c r="B298" s="518" t="s">
        <v>10377</v>
      </c>
      <c r="C298" s="518" t="s">
        <v>10549</v>
      </c>
      <c r="D298" s="518" t="s">
        <v>10577</v>
      </c>
      <c r="E298" s="519" t="s">
        <v>10380</v>
      </c>
      <c r="F298" s="519" t="s">
        <v>10550</v>
      </c>
      <c r="G298" s="518" t="s">
        <v>10578</v>
      </c>
      <c r="H298" s="526" t="s">
        <v>10579</v>
      </c>
      <c r="I298" s="272" t="s">
        <v>10580</v>
      </c>
      <c r="J298" s="520" t="s">
        <v>10581</v>
      </c>
      <c r="K298" s="521" t="s">
        <v>10582</v>
      </c>
      <c r="L298" s="522">
        <v>4.2824074074074075E-4</v>
      </c>
      <c r="M298" s="523" t="s">
        <v>10583</v>
      </c>
      <c r="N298" s="524" t="s">
        <v>8620</v>
      </c>
      <c r="O298" s="151" t="s">
        <v>77</v>
      </c>
      <c r="P298" s="151" t="s">
        <v>78</v>
      </c>
      <c r="Q298" s="151" t="s">
        <v>79</v>
      </c>
      <c r="R298" s="154"/>
      <c r="S298" s="151" t="s">
        <v>79</v>
      </c>
      <c r="T298" s="154"/>
      <c r="U298" s="197"/>
      <c r="V298" s="520">
        <v>7426.0</v>
      </c>
    </row>
    <row r="299">
      <c r="A299" s="517">
        <f t="shared" si="1"/>
        <v>298</v>
      </c>
      <c r="B299" s="518" t="s">
        <v>10377</v>
      </c>
      <c r="C299" s="518" t="s">
        <v>10549</v>
      </c>
      <c r="D299" s="518" t="s">
        <v>10584</v>
      </c>
      <c r="E299" s="519" t="s">
        <v>10380</v>
      </c>
      <c r="F299" s="519" t="s">
        <v>10550</v>
      </c>
      <c r="G299" s="518" t="s">
        <v>10585</v>
      </c>
      <c r="H299" s="526" t="s">
        <v>10586</v>
      </c>
      <c r="I299" s="272" t="s">
        <v>10587</v>
      </c>
      <c r="J299" s="520" t="s">
        <v>10588</v>
      </c>
      <c r="K299" s="521" t="s">
        <v>10589</v>
      </c>
      <c r="L299" s="522">
        <v>0.004386574074074074</v>
      </c>
      <c r="M299" s="523" t="s">
        <v>10590</v>
      </c>
      <c r="N299" s="524" t="s">
        <v>8620</v>
      </c>
      <c r="O299" s="151" t="s">
        <v>77</v>
      </c>
      <c r="P299" s="151" t="s">
        <v>78</v>
      </c>
      <c r="Q299" s="151" t="s">
        <v>79</v>
      </c>
      <c r="R299" s="151"/>
      <c r="S299" s="151" t="s">
        <v>79</v>
      </c>
      <c r="T299" s="151"/>
      <c r="U299" s="199"/>
      <c r="V299" s="520">
        <v>28112.0</v>
      </c>
    </row>
    <row r="300">
      <c r="A300" s="517">
        <f t="shared" si="1"/>
        <v>299</v>
      </c>
      <c r="B300" s="518" t="s">
        <v>10377</v>
      </c>
      <c r="C300" s="518" t="s">
        <v>10549</v>
      </c>
      <c r="D300" s="518" t="s">
        <v>10591</v>
      </c>
      <c r="E300" s="519" t="s">
        <v>10380</v>
      </c>
      <c r="F300" s="519" t="s">
        <v>10550</v>
      </c>
      <c r="G300" s="518" t="s">
        <v>10592</v>
      </c>
      <c r="H300" s="526" t="s">
        <v>10593</v>
      </c>
      <c r="I300" s="272" t="s">
        <v>10594</v>
      </c>
      <c r="J300" s="520" t="s">
        <v>10595</v>
      </c>
      <c r="K300" s="521" t="s">
        <v>10596</v>
      </c>
      <c r="L300" s="522">
        <v>0.006967592592592593</v>
      </c>
      <c r="M300" s="523" t="s">
        <v>10597</v>
      </c>
      <c r="N300" s="524" t="s">
        <v>8620</v>
      </c>
      <c r="O300" s="151" t="s">
        <v>77</v>
      </c>
      <c r="P300" s="151" t="s">
        <v>78</v>
      </c>
      <c r="Q300" s="151" t="s">
        <v>79</v>
      </c>
      <c r="R300" s="154"/>
      <c r="S300" s="151" t="s">
        <v>79</v>
      </c>
      <c r="T300" s="154"/>
      <c r="U300" s="197"/>
      <c r="V300" s="520">
        <v>7116.0</v>
      </c>
    </row>
    <row r="301">
      <c r="A301" s="517">
        <f t="shared" si="1"/>
        <v>300</v>
      </c>
      <c r="B301" s="518" t="s">
        <v>10377</v>
      </c>
      <c r="C301" s="518" t="s">
        <v>10549</v>
      </c>
      <c r="D301" s="518" t="s">
        <v>10598</v>
      </c>
      <c r="E301" s="519" t="s">
        <v>10380</v>
      </c>
      <c r="F301" s="519" t="s">
        <v>10550</v>
      </c>
      <c r="G301" s="518" t="s">
        <v>10599</v>
      </c>
      <c r="H301" s="526" t="s">
        <v>10600</v>
      </c>
      <c r="I301" s="272" t="s">
        <v>10601</v>
      </c>
      <c r="J301" s="520" t="s">
        <v>10602</v>
      </c>
      <c r="K301" s="521" t="s">
        <v>10603</v>
      </c>
      <c r="L301" s="522">
        <v>0.0014351851851851852</v>
      </c>
      <c r="M301" s="523" t="s">
        <v>10604</v>
      </c>
      <c r="N301" s="524" t="s">
        <v>8620</v>
      </c>
      <c r="O301" s="151" t="s">
        <v>77</v>
      </c>
      <c r="P301" s="151" t="s">
        <v>78</v>
      </c>
      <c r="Q301" s="151" t="s">
        <v>79</v>
      </c>
      <c r="R301" s="151"/>
      <c r="S301" s="151" t="s">
        <v>79</v>
      </c>
      <c r="T301" s="151"/>
      <c r="U301" s="199"/>
      <c r="V301" s="520">
        <v>7438.0</v>
      </c>
    </row>
    <row r="302">
      <c r="A302" s="517">
        <f t="shared" si="1"/>
        <v>301</v>
      </c>
      <c r="B302" s="518" t="s">
        <v>10377</v>
      </c>
      <c r="C302" s="518" t="s">
        <v>10549</v>
      </c>
      <c r="D302" s="518" t="s">
        <v>9734</v>
      </c>
      <c r="E302" s="519" t="s">
        <v>10380</v>
      </c>
      <c r="F302" s="519" t="s">
        <v>10550</v>
      </c>
      <c r="G302" s="518" t="s">
        <v>9735</v>
      </c>
      <c r="H302" s="526" t="s">
        <v>9736</v>
      </c>
      <c r="I302" s="272" t="s">
        <v>9737</v>
      </c>
      <c r="J302" s="520" t="s">
        <v>10605</v>
      </c>
      <c r="K302" s="521" t="s">
        <v>10606</v>
      </c>
      <c r="L302" s="522">
        <v>4.62962962962963E-4</v>
      </c>
      <c r="M302" s="523" t="s">
        <v>10607</v>
      </c>
      <c r="N302" s="524" t="s">
        <v>8620</v>
      </c>
      <c r="O302" s="151" t="s">
        <v>77</v>
      </c>
      <c r="P302" s="151" t="s">
        <v>78</v>
      </c>
      <c r="Q302" s="151" t="s">
        <v>79</v>
      </c>
      <c r="R302" s="151"/>
      <c r="S302" s="151" t="s">
        <v>79</v>
      </c>
      <c r="T302" s="151"/>
      <c r="U302" s="199"/>
      <c r="V302" s="520">
        <v>7421.0</v>
      </c>
    </row>
    <row r="303" ht="18.75" customHeight="1">
      <c r="A303" s="527">
        <f t="shared" si="1"/>
        <v>302</v>
      </c>
      <c r="B303" s="528" t="s">
        <v>10377</v>
      </c>
      <c r="C303" s="528" t="s">
        <v>10549</v>
      </c>
      <c r="D303" s="528" t="s">
        <v>10608</v>
      </c>
      <c r="E303" s="529" t="s">
        <v>10380</v>
      </c>
      <c r="F303" s="529" t="s">
        <v>10550</v>
      </c>
      <c r="G303" s="528" t="s">
        <v>10609</v>
      </c>
      <c r="H303" s="530" t="s">
        <v>10610</v>
      </c>
      <c r="I303" s="272" t="s">
        <v>10611</v>
      </c>
      <c r="J303" s="531" t="s">
        <v>10612</v>
      </c>
      <c r="K303" s="532" t="s">
        <v>10613</v>
      </c>
      <c r="L303" s="533">
        <v>4.62962962962963E-4</v>
      </c>
      <c r="M303" s="534" t="s">
        <v>10614</v>
      </c>
      <c r="N303" s="535" t="s">
        <v>8620</v>
      </c>
      <c r="O303" s="151" t="s">
        <v>77</v>
      </c>
      <c r="P303" s="151" t="s">
        <v>78</v>
      </c>
      <c r="Q303" s="151" t="s">
        <v>79</v>
      </c>
      <c r="R303" s="151"/>
      <c r="S303" s="151" t="s">
        <v>79</v>
      </c>
      <c r="T303" s="151"/>
      <c r="U303" s="536"/>
      <c r="V303" s="531">
        <v>7427.0</v>
      </c>
    </row>
    <row r="304">
      <c r="A304" s="537">
        <f t="shared" si="1"/>
        <v>303</v>
      </c>
      <c r="B304" s="510" t="s">
        <v>10377</v>
      </c>
      <c r="C304" s="510" t="s">
        <v>10615</v>
      </c>
      <c r="D304" s="510" t="s">
        <v>10616</v>
      </c>
      <c r="E304" s="511" t="s">
        <v>10380</v>
      </c>
      <c r="F304" s="511" t="s">
        <v>10617</v>
      </c>
      <c r="G304" s="510" t="s">
        <v>10618</v>
      </c>
      <c r="H304" s="538" t="s">
        <v>10619</v>
      </c>
      <c r="I304" s="272" t="s">
        <v>10620</v>
      </c>
      <c r="J304" s="512" t="s">
        <v>10621</v>
      </c>
      <c r="K304" s="513" t="s">
        <v>10622</v>
      </c>
      <c r="L304" s="514">
        <v>9.722222222222222E-4</v>
      </c>
      <c r="M304" s="515" t="s">
        <v>10623</v>
      </c>
      <c r="N304" s="516" t="s">
        <v>8620</v>
      </c>
      <c r="O304" s="151" t="s">
        <v>77</v>
      </c>
      <c r="P304" s="151" t="s">
        <v>78</v>
      </c>
      <c r="Q304" s="151" t="s">
        <v>79</v>
      </c>
      <c r="R304" s="151"/>
      <c r="S304" s="151" t="s">
        <v>79</v>
      </c>
      <c r="T304" s="151"/>
      <c r="U304" s="207"/>
      <c r="V304" s="512">
        <v>22858.0</v>
      </c>
    </row>
    <row r="305">
      <c r="A305" s="517">
        <f t="shared" si="1"/>
        <v>304</v>
      </c>
      <c r="B305" s="518" t="s">
        <v>10377</v>
      </c>
      <c r="C305" s="518" t="s">
        <v>10615</v>
      </c>
      <c r="D305" s="518" t="s">
        <v>10624</v>
      </c>
      <c r="E305" s="519" t="s">
        <v>10380</v>
      </c>
      <c r="F305" s="519" t="s">
        <v>10617</v>
      </c>
      <c r="G305" s="518" t="s">
        <v>10625</v>
      </c>
      <c r="H305" s="526" t="s">
        <v>10626</v>
      </c>
      <c r="I305" s="272" t="s">
        <v>10627</v>
      </c>
      <c r="J305" s="520" t="s">
        <v>10628</v>
      </c>
      <c r="K305" s="521" t="s">
        <v>10629</v>
      </c>
      <c r="L305" s="522">
        <v>0.0015509259259259259</v>
      </c>
      <c r="M305" s="523" t="s">
        <v>10630</v>
      </c>
      <c r="N305" s="524" t="s">
        <v>8620</v>
      </c>
      <c r="O305" s="151" t="s">
        <v>77</v>
      </c>
      <c r="P305" s="151" t="s">
        <v>78</v>
      </c>
      <c r="Q305" s="151" t="s">
        <v>79</v>
      </c>
      <c r="R305" s="151"/>
      <c r="S305" s="151" t="s">
        <v>79</v>
      </c>
      <c r="T305" s="151"/>
      <c r="U305" s="199"/>
      <c r="V305" s="520">
        <v>22857.0</v>
      </c>
    </row>
    <row r="306">
      <c r="A306" s="517">
        <f t="shared" si="1"/>
        <v>305</v>
      </c>
      <c r="B306" s="518" t="s">
        <v>10377</v>
      </c>
      <c r="C306" s="518" t="s">
        <v>10615</v>
      </c>
      <c r="D306" s="518" t="s">
        <v>10631</v>
      </c>
      <c r="E306" s="519" t="s">
        <v>10380</v>
      </c>
      <c r="F306" s="519" t="s">
        <v>10617</v>
      </c>
      <c r="G306" s="518" t="s">
        <v>10632</v>
      </c>
      <c r="H306" s="526" t="s">
        <v>10633</v>
      </c>
      <c r="I306" s="272" t="s">
        <v>10634</v>
      </c>
      <c r="J306" s="520" t="s">
        <v>10635</v>
      </c>
      <c r="K306" s="521" t="s">
        <v>10636</v>
      </c>
      <c r="L306" s="522">
        <v>0.0027314814814814814</v>
      </c>
      <c r="M306" s="523" t="s">
        <v>10637</v>
      </c>
      <c r="N306" s="524" t="s">
        <v>8620</v>
      </c>
      <c r="O306" s="151" t="s">
        <v>77</v>
      </c>
      <c r="P306" s="151" t="s">
        <v>78</v>
      </c>
      <c r="Q306" s="151" t="s">
        <v>79</v>
      </c>
      <c r="R306" s="154"/>
      <c r="S306" s="151" t="s">
        <v>79</v>
      </c>
      <c r="T306" s="154"/>
      <c r="U306" s="197"/>
      <c r="V306" s="520">
        <v>14843.0</v>
      </c>
    </row>
    <row r="307">
      <c r="A307" s="517">
        <f t="shared" si="1"/>
        <v>306</v>
      </c>
      <c r="B307" s="518" t="s">
        <v>10377</v>
      </c>
      <c r="C307" s="518" t="s">
        <v>10615</v>
      </c>
      <c r="D307" s="518" t="s">
        <v>10638</v>
      </c>
      <c r="E307" s="519" t="s">
        <v>10380</v>
      </c>
      <c r="F307" s="519" t="s">
        <v>10617</v>
      </c>
      <c r="G307" s="518" t="s">
        <v>10639</v>
      </c>
      <c r="H307" s="526" t="s">
        <v>10640</v>
      </c>
      <c r="I307" s="272" t="s">
        <v>10641</v>
      </c>
      <c r="J307" s="520" t="s">
        <v>10640</v>
      </c>
      <c r="K307" s="521" t="s">
        <v>10641</v>
      </c>
      <c r="L307" s="522">
        <v>0.0036226851851851854</v>
      </c>
      <c r="M307" s="523" t="s">
        <v>10642</v>
      </c>
      <c r="N307" s="524" t="s">
        <v>8620</v>
      </c>
      <c r="O307" s="151" t="s">
        <v>77</v>
      </c>
      <c r="P307" s="151" t="s">
        <v>78</v>
      </c>
      <c r="Q307" s="151" t="s">
        <v>79</v>
      </c>
      <c r="R307" s="154"/>
      <c r="S307" s="151" t="s">
        <v>79</v>
      </c>
      <c r="T307" s="154"/>
      <c r="U307" s="197"/>
      <c r="V307" s="520">
        <v>14847.0</v>
      </c>
    </row>
    <row r="308">
      <c r="A308" s="517">
        <f t="shared" si="1"/>
        <v>307</v>
      </c>
      <c r="B308" s="518" t="s">
        <v>10377</v>
      </c>
      <c r="C308" s="518" t="s">
        <v>10615</v>
      </c>
      <c r="D308" s="518" t="s">
        <v>10643</v>
      </c>
      <c r="E308" s="519" t="s">
        <v>10380</v>
      </c>
      <c r="F308" s="519" t="s">
        <v>10617</v>
      </c>
      <c r="G308" s="518" t="s">
        <v>10644</v>
      </c>
      <c r="H308" s="526" t="s">
        <v>10645</v>
      </c>
      <c r="I308" s="272" t="s">
        <v>10646</v>
      </c>
      <c r="J308" s="520" t="s">
        <v>10645</v>
      </c>
      <c r="K308" s="521" t="s">
        <v>10646</v>
      </c>
      <c r="L308" s="522">
        <v>0.0014814814814814814</v>
      </c>
      <c r="M308" s="523" t="s">
        <v>10647</v>
      </c>
      <c r="N308" s="524" t="s">
        <v>8620</v>
      </c>
      <c r="O308" s="151" t="s">
        <v>77</v>
      </c>
      <c r="P308" s="151" t="s">
        <v>78</v>
      </c>
      <c r="Q308" s="151" t="s">
        <v>79</v>
      </c>
      <c r="R308" s="151"/>
      <c r="S308" s="151" t="s">
        <v>79</v>
      </c>
      <c r="T308" s="151"/>
      <c r="U308" s="199"/>
      <c r="V308" s="520">
        <v>14841.0</v>
      </c>
    </row>
    <row r="309">
      <c r="A309" s="517">
        <f t="shared" si="1"/>
        <v>308</v>
      </c>
      <c r="B309" s="518" t="s">
        <v>10377</v>
      </c>
      <c r="C309" s="518" t="s">
        <v>10615</v>
      </c>
      <c r="D309" s="518" t="s">
        <v>10648</v>
      </c>
      <c r="E309" s="519" t="s">
        <v>10380</v>
      </c>
      <c r="F309" s="519" t="s">
        <v>10617</v>
      </c>
      <c r="G309" s="518" t="s">
        <v>10649</v>
      </c>
      <c r="H309" s="526" t="s">
        <v>10650</v>
      </c>
      <c r="I309" s="272" t="s">
        <v>10651</v>
      </c>
      <c r="J309" s="520" t="s">
        <v>10652</v>
      </c>
      <c r="K309" s="521" t="s">
        <v>10653</v>
      </c>
      <c r="L309" s="522">
        <v>0.006076388888888889</v>
      </c>
      <c r="M309" s="523" t="s">
        <v>10654</v>
      </c>
      <c r="N309" s="524" t="s">
        <v>8620</v>
      </c>
      <c r="O309" s="151" t="s">
        <v>77</v>
      </c>
      <c r="P309" s="151" t="s">
        <v>78</v>
      </c>
      <c r="Q309" s="151" t="s">
        <v>79</v>
      </c>
      <c r="R309" s="151"/>
      <c r="S309" s="151" t="s">
        <v>79</v>
      </c>
      <c r="T309" s="151"/>
      <c r="U309" s="199"/>
      <c r="V309" s="520">
        <v>14877.0</v>
      </c>
    </row>
    <row r="310">
      <c r="A310" s="527">
        <f t="shared" si="1"/>
        <v>309</v>
      </c>
      <c r="B310" s="528" t="s">
        <v>10377</v>
      </c>
      <c r="C310" s="528" t="s">
        <v>10615</v>
      </c>
      <c r="D310" s="528" t="s">
        <v>10655</v>
      </c>
      <c r="E310" s="529" t="s">
        <v>10380</v>
      </c>
      <c r="F310" s="529" t="s">
        <v>10617</v>
      </c>
      <c r="G310" s="528" t="s">
        <v>10656</v>
      </c>
      <c r="H310" s="530" t="s">
        <v>10657</v>
      </c>
      <c r="I310" s="272" t="s">
        <v>10658</v>
      </c>
      <c r="J310" s="531" t="s">
        <v>10659</v>
      </c>
      <c r="K310" s="532" t="s">
        <v>10660</v>
      </c>
      <c r="L310" s="533">
        <v>0.01380787037037037</v>
      </c>
      <c r="M310" s="534" t="s">
        <v>10661</v>
      </c>
      <c r="N310" s="535" t="s">
        <v>8620</v>
      </c>
      <c r="O310" s="151" t="s">
        <v>77</v>
      </c>
      <c r="P310" s="151" t="s">
        <v>78</v>
      </c>
      <c r="Q310" s="151" t="s">
        <v>79</v>
      </c>
      <c r="R310" s="154"/>
      <c r="S310" s="151" t="s">
        <v>79</v>
      </c>
      <c r="T310" s="154"/>
      <c r="U310" s="570"/>
      <c r="V310" s="531">
        <v>22867.0</v>
      </c>
    </row>
    <row r="311">
      <c r="A311" s="537">
        <f t="shared" si="1"/>
        <v>310</v>
      </c>
      <c r="B311" s="510" t="s">
        <v>10377</v>
      </c>
      <c r="C311" s="510" t="s">
        <v>10662</v>
      </c>
      <c r="D311" s="510" t="s">
        <v>10663</v>
      </c>
      <c r="E311" s="511" t="s">
        <v>10380</v>
      </c>
      <c r="F311" s="511" t="s">
        <v>10664</v>
      </c>
      <c r="G311" s="510" t="s">
        <v>10665</v>
      </c>
      <c r="H311" s="538" t="s">
        <v>10666</v>
      </c>
      <c r="I311" s="272" t="s">
        <v>10667</v>
      </c>
      <c r="J311" s="512" t="s">
        <v>10668</v>
      </c>
      <c r="K311" s="513" t="s">
        <v>10669</v>
      </c>
      <c r="L311" s="514">
        <v>0.0067708333333333336</v>
      </c>
      <c r="M311" s="515" t="s">
        <v>10670</v>
      </c>
      <c r="N311" s="516" t="s">
        <v>8620</v>
      </c>
      <c r="O311" s="151" t="s">
        <v>77</v>
      </c>
      <c r="P311" s="151" t="s">
        <v>78</v>
      </c>
      <c r="Q311" s="151" t="s">
        <v>79</v>
      </c>
      <c r="R311" s="154"/>
      <c r="S311" s="151" t="s">
        <v>79</v>
      </c>
      <c r="T311" s="154"/>
      <c r="U311" s="194"/>
      <c r="V311" s="512">
        <v>3794.0</v>
      </c>
    </row>
    <row r="312" ht="21.0" customHeight="1">
      <c r="A312" s="517">
        <f t="shared" si="1"/>
        <v>311</v>
      </c>
      <c r="B312" s="518" t="s">
        <v>10377</v>
      </c>
      <c r="C312" s="518" t="s">
        <v>10662</v>
      </c>
      <c r="D312" s="518" t="s">
        <v>10671</v>
      </c>
      <c r="E312" s="519" t="s">
        <v>10380</v>
      </c>
      <c r="F312" s="519" t="s">
        <v>10664</v>
      </c>
      <c r="G312" s="518" t="s">
        <v>10672</v>
      </c>
      <c r="H312" s="526" t="s">
        <v>10673</v>
      </c>
      <c r="I312" s="272" t="s">
        <v>10674</v>
      </c>
      <c r="J312" s="520" t="s">
        <v>10675</v>
      </c>
      <c r="K312" s="521" t="s">
        <v>10676</v>
      </c>
      <c r="L312" s="522">
        <v>0.0022222222222222222</v>
      </c>
      <c r="M312" s="593" t="s">
        <v>10677</v>
      </c>
      <c r="N312" s="524" t="s">
        <v>8620</v>
      </c>
      <c r="O312" s="151" t="s">
        <v>77</v>
      </c>
      <c r="P312" s="151" t="s">
        <v>78</v>
      </c>
      <c r="Q312" s="151" t="s">
        <v>79</v>
      </c>
      <c r="R312" s="151"/>
      <c r="S312" s="151" t="s">
        <v>79</v>
      </c>
      <c r="T312" s="151"/>
      <c r="U312" s="199"/>
      <c r="V312" s="520">
        <v>4752.0</v>
      </c>
    </row>
    <row r="313">
      <c r="A313" s="517">
        <f t="shared" si="1"/>
        <v>312</v>
      </c>
      <c r="B313" s="518" t="s">
        <v>10377</v>
      </c>
      <c r="C313" s="518" t="s">
        <v>10662</v>
      </c>
      <c r="D313" s="518" t="s">
        <v>10678</v>
      </c>
      <c r="E313" s="519" t="s">
        <v>10380</v>
      </c>
      <c r="F313" s="519" t="s">
        <v>10664</v>
      </c>
      <c r="G313" s="518" t="s">
        <v>10679</v>
      </c>
      <c r="H313" s="526" t="s">
        <v>10680</v>
      </c>
      <c r="I313" s="272" t="s">
        <v>10681</v>
      </c>
      <c r="J313" s="520" t="s">
        <v>10682</v>
      </c>
      <c r="K313" s="521" t="s">
        <v>10683</v>
      </c>
      <c r="L313" s="522">
        <v>0.0027199074074074074</v>
      </c>
      <c r="M313" s="523" t="s">
        <v>10684</v>
      </c>
      <c r="N313" s="524" t="s">
        <v>8620</v>
      </c>
      <c r="O313" s="151" t="s">
        <v>77</v>
      </c>
      <c r="P313" s="151" t="s">
        <v>78</v>
      </c>
      <c r="Q313" s="151" t="s">
        <v>79</v>
      </c>
      <c r="R313" s="151"/>
      <c r="S313" s="151" t="s">
        <v>79</v>
      </c>
      <c r="T313" s="151"/>
      <c r="U313" s="199"/>
      <c r="V313" s="520">
        <v>6863.0</v>
      </c>
    </row>
    <row r="314" ht="18.0" customHeight="1">
      <c r="A314" s="527">
        <f t="shared" si="1"/>
        <v>313</v>
      </c>
      <c r="B314" s="528" t="s">
        <v>10377</v>
      </c>
      <c r="C314" s="528" t="s">
        <v>10662</v>
      </c>
      <c r="D314" s="528" t="s">
        <v>10685</v>
      </c>
      <c r="E314" s="529" t="s">
        <v>10380</v>
      </c>
      <c r="F314" s="529" t="s">
        <v>10664</v>
      </c>
      <c r="G314" s="528" t="s">
        <v>10686</v>
      </c>
      <c r="H314" s="530" t="s">
        <v>10687</v>
      </c>
      <c r="I314" s="272" t="s">
        <v>10688</v>
      </c>
      <c r="J314" s="531" t="s">
        <v>10689</v>
      </c>
      <c r="K314" s="532" t="s">
        <v>10690</v>
      </c>
      <c r="L314" s="533">
        <v>0.002395833333333333</v>
      </c>
      <c r="M314" s="607" t="s">
        <v>10691</v>
      </c>
      <c r="N314" s="535" t="s">
        <v>8620</v>
      </c>
      <c r="O314" s="151" t="s">
        <v>77</v>
      </c>
      <c r="P314" s="151" t="s">
        <v>78</v>
      </c>
      <c r="Q314" s="151" t="s">
        <v>79</v>
      </c>
      <c r="R314" s="154"/>
      <c r="S314" s="151" t="s">
        <v>79</v>
      </c>
      <c r="T314" s="154"/>
      <c r="U314" s="570"/>
      <c r="V314" s="531">
        <v>55188.0</v>
      </c>
    </row>
    <row r="315" ht="19.5" customHeight="1">
      <c r="A315" s="556">
        <f t="shared" si="1"/>
        <v>314</v>
      </c>
      <c r="B315" s="557" t="s">
        <v>10377</v>
      </c>
      <c r="C315" s="557" t="s">
        <v>10692</v>
      </c>
      <c r="D315" s="557" t="s">
        <v>10693</v>
      </c>
      <c r="E315" s="511" t="s">
        <v>10380</v>
      </c>
      <c r="F315" s="511" t="s">
        <v>10694</v>
      </c>
      <c r="G315" s="557" t="s">
        <v>10695</v>
      </c>
      <c r="H315" s="185" t="s">
        <v>10696</v>
      </c>
      <c r="I315" s="272" t="s">
        <v>10697</v>
      </c>
      <c r="J315" s="558" t="s">
        <v>10698</v>
      </c>
      <c r="K315" s="559" t="s">
        <v>10699</v>
      </c>
      <c r="L315" s="560">
        <v>0.0019097222222222222</v>
      </c>
      <c r="M315" s="608" t="s">
        <v>10700</v>
      </c>
      <c r="N315" s="562" t="s">
        <v>8620</v>
      </c>
      <c r="O315" s="151" t="s">
        <v>77</v>
      </c>
      <c r="P315" s="151" t="s">
        <v>78</v>
      </c>
      <c r="Q315" s="151" t="s">
        <v>79</v>
      </c>
      <c r="R315" s="151"/>
      <c r="S315" s="151" t="s">
        <v>79</v>
      </c>
      <c r="T315" s="151"/>
      <c r="U315" s="207"/>
      <c r="V315" s="558">
        <v>4654.0</v>
      </c>
    </row>
    <row r="316">
      <c r="A316" s="517">
        <f t="shared" si="1"/>
        <v>315</v>
      </c>
      <c r="B316" s="518" t="s">
        <v>10377</v>
      </c>
      <c r="C316" s="518" t="s">
        <v>10692</v>
      </c>
      <c r="D316" s="518" t="s">
        <v>10701</v>
      </c>
      <c r="E316" s="519" t="s">
        <v>10380</v>
      </c>
      <c r="F316" s="519" t="s">
        <v>10694</v>
      </c>
      <c r="G316" s="518" t="s">
        <v>10702</v>
      </c>
      <c r="H316" s="526" t="s">
        <v>10703</v>
      </c>
      <c r="I316" s="272" t="s">
        <v>10704</v>
      </c>
      <c r="J316" s="520" t="s">
        <v>10705</v>
      </c>
      <c r="K316" s="521" t="s">
        <v>10706</v>
      </c>
      <c r="L316" s="522">
        <v>0.0027430555555555554</v>
      </c>
      <c r="M316" s="523" t="s">
        <v>10707</v>
      </c>
      <c r="N316" s="524" t="s">
        <v>8620</v>
      </c>
      <c r="O316" s="151" t="s">
        <v>77</v>
      </c>
      <c r="P316" s="151" t="s">
        <v>78</v>
      </c>
      <c r="Q316" s="151" t="s">
        <v>79</v>
      </c>
      <c r="R316" s="151"/>
      <c r="S316" s="151" t="s">
        <v>79</v>
      </c>
      <c r="T316" s="151"/>
      <c r="U316" s="199"/>
      <c r="V316" s="520">
        <v>7639.0</v>
      </c>
    </row>
    <row r="317">
      <c r="A317" s="540">
        <f t="shared" si="1"/>
        <v>316</v>
      </c>
      <c r="B317" s="541" t="s">
        <v>10377</v>
      </c>
      <c r="C317" s="541" t="s">
        <v>10692</v>
      </c>
      <c r="D317" s="541" t="s">
        <v>10708</v>
      </c>
      <c r="E317" s="519" t="s">
        <v>10380</v>
      </c>
      <c r="F317" s="519" t="s">
        <v>10694</v>
      </c>
      <c r="G317" s="541" t="s">
        <v>10709</v>
      </c>
      <c r="H317" s="185" t="s">
        <v>10710</v>
      </c>
      <c r="I317" s="272" t="s">
        <v>10711</v>
      </c>
      <c r="J317" s="548" t="s">
        <v>10712</v>
      </c>
      <c r="K317" s="544" t="s">
        <v>10713</v>
      </c>
      <c r="L317" s="568">
        <v>0.0038541666666666668</v>
      </c>
      <c r="M317" s="546" t="s">
        <v>10714</v>
      </c>
      <c r="N317" s="547" t="s">
        <v>8620</v>
      </c>
      <c r="O317" s="151" t="s">
        <v>77</v>
      </c>
      <c r="P317" s="151" t="s">
        <v>78</v>
      </c>
      <c r="Q317" s="151" t="s">
        <v>79</v>
      </c>
      <c r="R317" s="154"/>
      <c r="S317" s="151" t="s">
        <v>79</v>
      </c>
      <c r="T317" s="154"/>
      <c r="U317" s="197"/>
      <c r="V317" s="548">
        <v>26554.0</v>
      </c>
    </row>
    <row r="318">
      <c r="A318" s="527">
        <f t="shared" si="1"/>
        <v>317</v>
      </c>
      <c r="B318" s="528" t="s">
        <v>10377</v>
      </c>
      <c r="C318" s="528" t="s">
        <v>10692</v>
      </c>
      <c r="D318" s="528" t="s">
        <v>10715</v>
      </c>
      <c r="E318" s="529" t="s">
        <v>10380</v>
      </c>
      <c r="F318" s="529" t="s">
        <v>10694</v>
      </c>
      <c r="G318" s="528" t="s">
        <v>10716</v>
      </c>
      <c r="H318" s="530" t="s">
        <v>10717</v>
      </c>
      <c r="I318" s="272" t="s">
        <v>10718</v>
      </c>
      <c r="J318" s="531" t="s">
        <v>3895</v>
      </c>
      <c r="K318" s="532" t="s">
        <v>10719</v>
      </c>
      <c r="L318" s="533">
        <v>0.0035185185185185185</v>
      </c>
      <c r="M318" s="534" t="s">
        <v>10720</v>
      </c>
      <c r="N318" s="535" t="s">
        <v>8620</v>
      </c>
      <c r="O318" s="151" t="s">
        <v>77</v>
      </c>
      <c r="P318" s="151" t="s">
        <v>78</v>
      </c>
      <c r="Q318" s="151" t="s">
        <v>79</v>
      </c>
      <c r="R318" s="154"/>
      <c r="S318" s="151" t="s">
        <v>79</v>
      </c>
      <c r="T318" s="154"/>
      <c r="U318" s="570"/>
      <c r="V318" s="531">
        <v>7642.0</v>
      </c>
    </row>
    <row r="319">
      <c r="A319" s="556">
        <f t="shared" si="1"/>
        <v>318</v>
      </c>
      <c r="B319" s="557" t="s">
        <v>10377</v>
      </c>
      <c r="C319" s="557" t="s">
        <v>10721</v>
      </c>
      <c r="D319" s="557" t="s">
        <v>10722</v>
      </c>
      <c r="E319" s="511" t="s">
        <v>10380</v>
      </c>
      <c r="F319" s="511" t="s">
        <v>10723</v>
      </c>
      <c r="G319" s="557" t="s">
        <v>10724</v>
      </c>
      <c r="H319" s="185" t="s">
        <v>10725</v>
      </c>
      <c r="I319" s="272" t="s">
        <v>10726</v>
      </c>
      <c r="J319" s="558" t="s">
        <v>10727</v>
      </c>
      <c r="K319" s="559" t="s">
        <v>10728</v>
      </c>
      <c r="L319" s="560">
        <v>0.0028935185185185184</v>
      </c>
      <c r="M319" s="561" t="s">
        <v>10729</v>
      </c>
      <c r="N319" s="562" t="s">
        <v>8620</v>
      </c>
      <c r="O319" s="151" t="s">
        <v>77</v>
      </c>
      <c r="P319" s="151" t="s">
        <v>78</v>
      </c>
      <c r="Q319" s="151" t="s">
        <v>79</v>
      </c>
      <c r="R319" s="151"/>
      <c r="S319" s="151" t="s">
        <v>79</v>
      </c>
      <c r="T319" s="151"/>
      <c r="U319" s="207"/>
      <c r="V319" s="558">
        <v>29018.0</v>
      </c>
    </row>
    <row r="320">
      <c r="A320" s="517">
        <f t="shared" si="1"/>
        <v>319</v>
      </c>
      <c r="B320" s="518" t="s">
        <v>10377</v>
      </c>
      <c r="C320" s="518" t="s">
        <v>10721</v>
      </c>
      <c r="D320" s="518" t="s">
        <v>10730</v>
      </c>
      <c r="E320" s="519" t="s">
        <v>10380</v>
      </c>
      <c r="F320" s="519" t="s">
        <v>10723</v>
      </c>
      <c r="G320" s="518" t="s">
        <v>10731</v>
      </c>
      <c r="H320" s="526" t="s">
        <v>10732</v>
      </c>
      <c r="I320" s="272" t="s">
        <v>10733</v>
      </c>
      <c r="J320" s="520" t="s">
        <v>10734</v>
      </c>
      <c r="K320" s="521" t="s">
        <v>10735</v>
      </c>
      <c r="L320" s="522">
        <v>0.0022569444444444442</v>
      </c>
      <c r="M320" s="523" t="s">
        <v>10736</v>
      </c>
      <c r="N320" s="524" t="s">
        <v>8620</v>
      </c>
      <c r="O320" s="151" t="s">
        <v>77</v>
      </c>
      <c r="P320" s="151" t="s">
        <v>78</v>
      </c>
      <c r="Q320" s="151" t="s">
        <v>79</v>
      </c>
      <c r="R320" s="151"/>
      <c r="S320" s="151" t="s">
        <v>79</v>
      </c>
      <c r="T320" s="151"/>
      <c r="U320" s="199"/>
      <c r="V320" s="520">
        <v>15306.0</v>
      </c>
    </row>
    <row r="321">
      <c r="A321" s="517">
        <f t="shared" si="1"/>
        <v>320</v>
      </c>
      <c r="B321" s="518" t="s">
        <v>10377</v>
      </c>
      <c r="C321" s="518" t="s">
        <v>10721</v>
      </c>
      <c r="D321" s="518" t="s">
        <v>10737</v>
      </c>
      <c r="E321" s="519" t="s">
        <v>10380</v>
      </c>
      <c r="F321" s="519" t="s">
        <v>10723</v>
      </c>
      <c r="G321" s="518" t="s">
        <v>10738</v>
      </c>
      <c r="H321" s="526" t="s">
        <v>10739</v>
      </c>
      <c r="I321" s="272" t="s">
        <v>10740</v>
      </c>
      <c r="J321" s="520" t="s">
        <v>10741</v>
      </c>
      <c r="K321" s="521" t="s">
        <v>10742</v>
      </c>
      <c r="L321" s="522">
        <v>0.0033564814814814816</v>
      </c>
      <c r="M321" s="523" t="s">
        <v>10743</v>
      </c>
      <c r="N321" s="524" t="s">
        <v>8620</v>
      </c>
      <c r="O321" s="151" t="s">
        <v>77</v>
      </c>
      <c r="P321" s="151" t="s">
        <v>78</v>
      </c>
      <c r="Q321" s="151" t="s">
        <v>79</v>
      </c>
      <c r="R321" s="151"/>
      <c r="S321" s="151" t="s">
        <v>79</v>
      </c>
      <c r="T321" s="151"/>
      <c r="U321" s="199"/>
      <c r="V321" s="520">
        <v>15208.0</v>
      </c>
    </row>
    <row r="322">
      <c r="A322" s="517">
        <f t="shared" si="1"/>
        <v>321</v>
      </c>
      <c r="B322" s="518" t="s">
        <v>10377</v>
      </c>
      <c r="C322" s="518" t="s">
        <v>10721</v>
      </c>
      <c r="D322" s="518" t="s">
        <v>10744</v>
      </c>
      <c r="E322" s="519" t="s">
        <v>10380</v>
      </c>
      <c r="F322" s="519" t="s">
        <v>10723</v>
      </c>
      <c r="G322" s="518" t="s">
        <v>10745</v>
      </c>
      <c r="H322" s="526" t="s">
        <v>10746</v>
      </c>
      <c r="I322" s="272" t="s">
        <v>10747</v>
      </c>
      <c r="J322" s="520" t="s">
        <v>10748</v>
      </c>
      <c r="K322" s="521" t="s">
        <v>10749</v>
      </c>
      <c r="L322" s="522">
        <v>0.0018981481481481482</v>
      </c>
      <c r="M322" s="523" t="s">
        <v>10750</v>
      </c>
      <c r="N322" s="524" t="s">
        <v>8620</v>
      </c>
      <c r="O322" s="151" t="s">
        <v>77</v>
      </c>
      <c r="P322" s="151" t="s">
        <v>78</v>
      </c>
      <c r="Q322" s="151" t="s">
        <v>79</v>
      </c>
      <c r="R322" s="151"/>
      <c r="S322" s="151" t="s">
        <v>79</v>
      </c>
      <c r="T322" s="151"/>
      <c r="U322" s="199"/>
      <c r="V322" s="520">
        <v>15206.0</v>
      </c>
    </row>
    <row r="323">
      <c r="A323" s="527">
        <f t="shared" si="1"/>
        <v>322</v>
      </c>
      <c r="B323" s="528" t="s">
        <v>10377</v>
      </c>
      <c r="C323" s="528" t="s">
        <v>10721</v>
      </c>
      <c r="D323" s="528" t="s">
        <v>10751</v>
      </c>
      <c r="E323" s="529" t="s">
        <v>10380</v>
      </c>
      <c r="F323" s="529" t="s">
        <v>10723</v>
      </c>
      <c r="G323" s="528" t="s">
        <v>10752</v>
      </c>
      <c r="H323" s="530" t="s">
        <v>10753</v>
      </c>
      <c r="I323" s="272" t="s">
        <v>10754</v>
      </c>
      <c r="J323" s="531" t="s">
        <v>10755</v>
      </c>
      <c r="K323" s="532" t="s">
        <v>10756</v>
      </c>
      <c r="L323" s="533">
        <v>0.0019328703703703704</v>
      </c>
      <c r="M323" s="534" t="s">
        <v>10757</v>
      </c>
      <c r="N323" s="535" t="s">
        <v>8620</v>
      </c>
      <c r="O323" s="151" t="s">
        <v>77</v>
      </c>
      <c r="P323" s="151" t="s">
        <v>78</v>
      </c>
      <c r="Q323" s="151" t="s">
        <v>79</v>
      </c>
      <c r="R323" s="154"/>
      <c r="S323" s="151" t="s">
        <v>79</v>
      </c>
      <c r="T323" s="154"/>
      <c r="U323" s="570"/>
      <c r="V323" s="531">
        <v>15207.0</v>
      </c>
    </row>
    <row r="324">
      <c r="A324" s="537">
        <f t="shared" si="1"/>
        <v>323</v>
      </c>
      <c r="B324" s="510" t="s">
        <v>10377</v>
      </c>
      <c r="C324" s="510" t="s">
        <v>10758</v>
      </c>
      <c r="D324" s="510" t="s">
        <v>10759</v>
      </c>
      <c r="E324" s="511" t="s">
        <v>10380</v>
      </c>
      <c r="F324" s="511" t="s">
        <v>10760</v>
      </c>
      <c r="G324" s="510" t="s">
        <v>10169</v>
      </c>
      <c r="H324" s="538" t="s">
        <v>9981</v>
      </c>
      <c r="I324" s="272" t="s">
        <v>9982</v>
      </c>
      <c r="J324" s="512" t="s">
        <v>10761</v>
      </c>
      <c r="K324" s="513" t="s">
        <v>10762</v>
      </c>
      <c r="L324" s="514">
        <v>6.365740740740741E-4</v>
      </c>
      <c r="M324" s="515" t="s">
        <v>10763</v>
      </c>
      <c r="N324" s="516" t="s">
        <v>8620</v>
      </c>
      <c r="O324" s="151" t="s">
        <v>77</v>
      </c>
      <c r="P324" s="151" t="s">
        <v>78</v>
      </c>
      <c r="Q324" s="151" t="s">
        <v>79</v>
      </c>
      <c r="R324" s="151"/>
      <c r="S324" s="151" t="s">
        <v>79</v>
      </c>
      <c r="T324" s="151"/>
      <c r="U324" s="207"/>
      <c r="V324" s="512">
        <v>28735.0</v>
      </c>
    </row>
    <row r="325">
      <c r="A325" s="517">
        <f t="shared" si="1"/>
        <v>324</v>
      </c>
      <c r="B325" s="518" t="s">
        <v>10377</v>
      </c>
      <c r="C325" s="518" t="s">
        <v>10758</v>
      </c>
      <c r="D325" s="518" t="s">
        <v>10764</v>
      </c>
      <c r="E325" s="519" t="s">
        <v>10380</v>
      </c>
      <c r="F325" s="519" t="s">
        <v>10760</v>
      </c>
      <c r="G325" s="518" t="s">
        <v>10765</v>
      </c>
      <c r="H325" s="526" t="s">
        <v>10766</v>
      </c>
      <c r="I325" s="272" t="s">
        <v>10767</v>
      </c>
      <c r="J325" s="520" t="s">
        <v>10768</v>
      </c>
      <c r="K325" s="521" t="s">
        <v>10769</v>
      </c>
      <c r="L325" s="522">
        <v>0.001724537037037037</v>
      </c>
      <c r="M325" s="523" t="s">
        <v>10770</v>
      </c>
      <c r="N325" s="524" t="s">
        <v>8620</v>
      </c>
      <c r="O325" s="151" t="s">
        <v>77</v>
      </c>
      <c r="P325" s="151" t="s">
        <v>78</v>
      </c>
      <c r="Q325" s="151" t="s">
        <v>79</v>
      </c>
      <c r="R325" s="151"/>
      <c r="S325" s="151" t="s">
        <v>79</v>
      </c>
      <c r="T325" s="151"/>
      <c r="U325" s="199"/>
      <c r="V325" s="520">
        <v>30261.0</v>
      </c>
    </row>
    <row r="326">
      <c r="A326" s="517">
        <f t="shared" si="1"/>
        <v>325</v>
      </c>
      <c r="B326" s="518" t="s">
        <v>10377</v>
      </c>
      <c r="C326" s="518" t="s">
        <v>10758</v>
      </c>
      <c r="D326" s="518" t="s">
        <v>10771</v>
      </c>
      <c r="E326" s="519" t="s">
        <v>10380</v>
      </c>
      <c r="F326" s="519" t="s">
        <v>10760</v>
      </c>
      <c r="G326" s="518" t="s">
        <v>10772</v>
      </c>
      <c r="H326" s="526" t="s">
        <v>10773</v>
      </c>
      <c r="I326" s="272" t="s">
        <v>10774</v>
      </c>
      <c r="J326" s="520" t="s">
        <v>10775</v>
      </c>
      <c r="K326" s="521" t="s">
        <v>10776</v>
      </c>
      <c r="L326" s="522">
        <v>0.002951388888888889</v>
      </c>
      <c r="M326" s="523" t="s">
        <v>10777</v>
      </c>
      <c r="N326" s="524" t="s">
        <v>8620</v>
      </c>
      <c r="O326" s="151" t="s">
        <v>77</v>
      </c>
      <c r="P326" s="151" t="s">
        <v>78</v>
      </c>
      <c r="Q326" s="151" t="s">
        <v>79</v>
      </c>
      <c r="R326" s="151"/>
      <c r="S326" s="151" t="s">
        <v>79</v>
      </c>
      <c r="T326" s="151"/>
      <c r="U326" s="199"/>
      <c r="V326" s="520">
        <v>30270.0</v>
      </c>
    </row>
    <row r="327">
      <c r="A327" s="517">
        <f t="shared" si="1"/>
        <v>326</v>
      </c>
      <c r="B327" s="518" t="s">
        <v>10377</v>
      </c>
      <c r="C327" s="518" t="s">
        <v>10758</v>
      </c>
      <c r="D327" s="518" t="s">
        <v>10042</v>
      </c>
      <c r="E327" s="519" t="s">
        <v>10380</v>
      </c>
      <c r="F327" s="519" t="s">
        <v>10760</v>
      </c>
      <c r="G327" s="518" t="s">
        <v>10043</v>
      </c>
      <c r="H327" s="526" t="s">
        <v>10044</v>
      </c>
      <c r="I327" s="272" t="s">
        <v>10045</v>
      </c>
      <c r="J327" s="520" t="s">
        <v>10778</v>
      </c>
      <c r="K327" s="521" t="s">
        <v>10779</v>
      </c>
      <c r="L327" s="522">
        <v>0.0025694444444444445</v>
      </c>
      <c r="M327" s="523" t="s">
        <v>10780</v>
      </c>
      <c r="N327" s="524" t="s">
        <v>8620</v>
      </c>
      <c r="O327" s="151" t="s">
        <v>77</v>
      </c>
      <c r="P327" s="151" t="s">
        <v>78</v>
      </c>
      <c r="Q327" s="151" t="s">
        <v>79</v>
      </c>
      <c r="R327" s="151"/>
      <c r="S327" s="151" t="s">
        <v>79</v>
      </c>
      <c r="T327" s="151"/>
      <c r="U327" s="199"/>
      <c r="V327" s="520">
        <v>14952.0</v>
      </c>
    </row>
    <row r="328" ht="21.0" customHeight="1">
      <c r="A328" s="517">
        <f t="shared" si="1"/>
        <v>327</v>
      </c>
      <c r="B328" s="518" t="s">
        <v>10377</v>
      </c>
      <c r="C328" s="518" t="s">
        <v>10758</v>
      </c>
      <c r="D328" s="518" t="s">
        <v>10781</v>
      </c>
      <c r="E328" s="519" t="s">
        <v>10380</v>
      </c>
      <c r="F328" s="519" t="s">
        <v>10760</v>
      </c>
      <c r="G328" s="518" t="s">
        <v>10173</v>
      </c>
      <c r="H328" s="526" t="s">
        <v>10782</v>
      </c>
      <c r="I328" s="272" t="s">
        <v>10783</v>
      </c>
      <c r="J328" s="520" t="s">
        <v>10784</v>
      </c>
      <c r="K328" s="521" t="s">
        <v>10785</v>
      </c>
      <c r="L328" s="522">
        <v>0.0019444444444444444</v>
      </c>
      <c r="M328" s="594" t="s">
        <v>10786</v>
      </c>
      <c r="N328" s="524" t="s">
        <v>8620</v>
      </c>
      <c r="O328" s="151" t="s">
        <v>77</v>
      </c>
      <c r="P328" s="151" t="s">
        <v>78</v>
      </c>
      <c r="Q328" s="151" t="s">
        <v>79</v>
      </c>
      <c r="R328" s="151"/>
      <c r="S328" s="151" t="s">
        <v>79</v>
      </c>
      <c r="T328" s="151"/>
      <c r="U328" s="199"/>
      <c r="V328" s="520">
        <v>28737.0</v>
      </c>
    </row>
    <row r="329">
      <c r="A329" s="517">
        <f t="shared" si="1"/>
        <v>328</v>
      </c>
      <c r="B329" s="518" t="s">
        <v>10377</v>
      </c>
      <c r="C329" s="518" t="s">
        <v>10758</v>
      </c>
      <c r="D329" s="518" t="s">
        <v>10177</v>
      </c>
      <c r="E329" s="519" t="s">
        <v>10380</v>
      </c>
      <c r="F329" s="519" t="s">
        <v>10760</v>
      </c>
      <c r="G329" s="518" t="s">
        <v>10178</v>
      </c>
      <c r="H329" s="526" t="s">
        <v>10181</v>
      </c>
      <c r="I329" s="272" t="s">
        <v>10182</v>
      </c>
      <c r="J329" s="520" t="s">
        <v>10787</v>
      </c>
      <c r="K329" s="521" t="s">
        <v>10788</v>
      </c>
      <c r="L329" s="522">
        <v>6.712962962962962E-4</v>
      </c>
      <c r="M329" s="523" t="s">
        <v>10789</v>
      </c>
      <c r="N329" s="524" t="s">
        <v>8620</v>
      </c>
      <c r="O329" s="151" t="s">
        <v>77</v>
      </c>
      <c r="P329" s="151" t="s">
        <v>78</v>
      </c>
      <c r="Q329" s="151" t="s">
        <v>79</v>
      </c>
      <c r="R329" s="151"/>
      <c r="S329" s="151" t="s">
        <v>79</v>
      </c>
      <c r="T329" s="151"/>
      <c r="U329" s="199"/>
      <c r="V329" s="520">
        <v>28783.0</v>
      </c>
    </row>
    <row r="330">
      <c r="A330" s="540">
        <f t="shared" si="1"/>
        <v>329</v>
      </c>
      <c r="B330" s="541" t="s">
        <v>10377</v>
      </c>
      <c r="C330" s="541" t="s">
        <v>10758</v>
      </c>
      <c r="D330" s="541" t="s">
        <v>10028</v>
      </c>
      <c r="E330" s="519" t="s">
        <v>10380</v>
      </c>
      <c r="F330" s="519" t="s">
        <v>10760</v>
      </c>
      <c r="G330" s="541" t="s">
        <v>10029</v>
      </c>
      <c r="H330" s="185" t="s">
        <v>10030</v>
      </c>
      <c r="I330" s="272" t="s">
        <v>10031</v>
      </c>
      <c r="J330" s="548" t="s">
        <v>10790</v>
      </c>
      <c r="K330" s="544" t="s">
        <v>10791</v>
      </c>
      <c r="L330" s="568">
        <v>0.0036226851851851854</v>
      </c>
      <c r="M330" s="546" t="s">
        <v>10792</v>
      </c>
      <c r="N330" s="547" t="s">
        <v>8620</v>
      </c>
      <c r="O330" s="151" t="s">
        <v>77</v>
      </c>
      <c r="P330" s="151" t="s">
        <v>78</v>
      </c>
      <c r="Q330" s="151" t="s">
        <v>79</v>
      </c>
      <c r="R330" s="151"/>
      <c r="S330" s="151" t="s">
        <v>79</v>
      </c>
      <c r="T330" s="151"/>
      <c r="U330" s="199"/>
      <c r="V330" s="548">
        <v>14945.0</v>
      </c>
    </row>
    <row r="331">
      <c r="A331" s="517">
        <f t="shared" si="1"/>
        <v>330</v>
      </c>
      <c r="B331" s="518" t="s">
        <v>10377</v>
      </c>
      <c r="C331" s="518" t="s">
        <v>10758</v>
      </c>
      <c r="D331" s="518" t="s">
        <v>10793</v>
      </c>
      <c r="E331" s="519" t="s">
        <v>10380</v>
      </c>
      <c r="F331" s="519" t="s">
        <v>10760</v>
      </c>
      <c r="G331" s="518" t="s">
        <v>9672</v>
      </c>
      <c r="H331" s="526" t="s">
        <v>9673</v>
      </c>
      <c r="I331" s="272" t="s">
        <v>9674</v>
      </c>
      <c r="J331" s="520" t="s">
        <v>10794</v>
      </c>
      <c r="K331" s="521" t="s">
        <v>10795</v>
      </c>
      <c r="L331" s="522">
        <v>0.002476851851851852</v>
      </c>
      <c r="M331" s="523" t="s">
        <v>10796</v>
      </c>
      <c r="N331" s="524" t="s">
        <v>8620</v>
      </c>
      <c r="O331" s="151" t="s">
        <v>77</v>
      </c>
      <c r="P331" s="151" t="s">
        <v>78</v>
      </c>
      <c r="Q331" s="151" t="s">
        <v>79</v>
      </c>
      <c r="R331" s="151"/>
      <c r="S331" s="151" t="s">
        <v>79</v>
      </c>
      <c r="T331" s="151"/>
      <c r="U331" s="199"/>
      <c r="V331" s="520">
        <v>28832.0</v>
      </c>
    </row>
    <row r="332">
      <c r="A332" s="517">
        <f t="shared" si="1"/>
        <v>331</v>
      </c>
      <c r="B332" s="518" t="s">
        <v>10377</v>
      </c>
      <c r="C332" s="518" t="s">
        <v>10758</v>
      </c>
      <c r="D332" s="518" t="s">
        <v>10797</v>
      </c>
      <c r="E332" s="519" t="s">
        <v>10380</v>
      </c>
      <c r="F332" s="519" t="s">
        <v>10760</v>
      </c>
      <c r="G332" s="518" t="s">
        <v>10150</v>
      </c>
      <c r="H332" s="526" t="s">
        <v>10151</v>
      </c>
      <c r="I332" s="272" t="s">
        <v>10152</v>
      </c>
      <c r="J332" s="520" t="s">
        <v>10153</v>
      </c>
      <c r="K332" s="521" t="s">
        <v>10154</v>
      </c>
      <c r="L332" s="522">
        <v>0.0010879629629629629</v>
      </c>
      <c r="M332" s="523" t="s">
        <v>10798</v>
      </c>
      <c r="N332" s="524" t="s">
        <v>8620</v>
      </c>
      <c r="O332" s="151" t="s">
        <v>77</v>
      </c>
      <c r="P332" s="151" t="s">
        <v>78</v>
      </c>
      <c r="Q332" s="151" t="s">
        <v>79</v>
      </c>
      <c r="R332" s="151"/>
      <c r="S332" s="151" t="s">
        <v>79</v>
      </c>
      <c r="T332" s="151"/>
      <c r="U332" s="199"/>
      <c r="V332" s="520">
        <v>28729.0</v>
      </c>
    </row>
    <row r="333">
      <c r="A333" s="517">
        <f t="shared" si="1"/>
        <v>332</v>
      </c>
      <c r="B333" s="518" t="s">
        <v>10377</v>
      </c>
      <c r="C333" s="518" t="s">
        <v>10758</v>
      </c>
      <c r="D333" s="518" t="s">
        <v>10799</v>
      </c>
      <c r="E333" s="519" t="s">
        <v>10380</v>
      </c>
      <c r="F333" s="519" t="s">
        <v>10760</v>
      </c>
      <c r="G333" s="518" t="s">
        <v>10139</v>
      </c>
      <c r="H333" s="526" t="s">
        <v>9953</v>
      </c>
      <c r="I333" s="272" t="s">
        <v>9954</v>
      </c>
      <c r="J333" s="520" t="s">
        <v>10800</v>
      </c>
      <c r="K333" s="521" t="s">
        <v>10801</v>
      </c>
      <c r="L333" s="522">
        <v>0.0011458333333333333</v>
      </c>
      <c r="M333" s="593" t="s">
        <v>10802</v>
      </c>
      <c r="N333" s="524" t="s">
        <v>8620</v>
      </c>
      <c r="O333" s="151" t="s">
        <v>77</v>
      </c>
      <c r="P333" s="151" t="s">
        <v>78</v>
      </c>
      <c r="Q333" s="151" t="s">
        <v>79</v>
      </c>
      <c r="R333" s="151"/>
      <c r="S333" s="151" t="s">
        <v>79</v>
      </c>
      <c r="T333" s="151"/>
      <c r="U333" s="199"/>
      <c r="V333" s="520">
        <v>28727.0</v>
      </c>
    </row>
    <row r="334">
      <c r="A334" s="517">
        <f t="shared" si="1"/>
        <v>333</v>
      </c>
      <c r="B334" s="518" t="s">
        <v>10377</v>
      </c>
      <c r="C334" s="518" t="s">
        <v>10758</v>
      </c>
      <c r="D334" s="518" t="s">
        <v>10803</v>
      </c>
      <c r="E334" s="519" t="s">
        <v>10380</v>
      </c>
      <c r="F334" s="519" t="s">
        <v>10760</v>
      </c>
      <c r="G334" s="518" t="s">
        <v>10143</v>
      </c>
      <c r="H334" s="526" t="s">
        <v>9960</v>
      </c>
      <c r="I334" s="272" t="s">
        <v>9961</v>
      </c>
      <c r="J334" s="520" t="s">
        <v>10804</v>
      </c>
      <c r="K334" s="521" t="s">
        <v>10805</v>
      </c>
      <c r="L334" s="522">
        <v>8.101851851851852E-4</v>
      </c>
      <c r="M334" s="523" t="s">
        <v>10806</v>
      </c>
      <c r="N334" s="524" t="s">
        <v>8620</v>
      </c>
      <c r="O334" s="151" t="s">
        <v>77</v>
      </c>
      <c r="P334" s="151" t="s">
        <v>78</v>
      </c>
      <c r="Q334" s="151" t="s">
        <v>79</v>
      </c>
      <c r="R334" s="151"/>
      <c r="S334" s="151" t="s">
        <v>79</v>
      </c>
      <c r="T334" s="151"/>
      <c r="U334" s="199"/>
      <c r="V334" s="520">
        <v>28728.0</v>
      </c>
    </row>
    <row r="335">
      <c r="A335" s="540">
        <f t="shared" si="1"/>
        <v>334</v>
      </c>
      <c r="B335" s="541" t="s">
        <v>10377</v>
      </c>
      <c r="C335" s="541" t="s">
        <v>10758</v>
      </c>
      <c r="D335" s="541" t="s">
        <v>9979</v>
      </c>
      <c r="E335" s="519" t="s">
        <v>10380</v>
      </c>
      <c r="F335" s="519" t="s">
        <v>10760</v>
      </c>
      <c r="G335" s="541" t="s">
        <v>9980</v>
      </c>
      <c r="H335" s="185" t="s">
        <v>9981</v>
      </c>
      <c r="I335" s="272" t="s">
        <v>9982</v>
      </c>
      <c r="J335" s="548" t="s">
        <v>10807</v>
      </c>
      <c r="K335" s="544" t="s">
        <v>10808</v>
      </c>
      <c r="L335" s="568">
        <v>0.0013425925925925925</v>
      </c>
      <c r="M335" s="546" t="s">
        <v>10809</v>
      </c>
      <c r="N335" s="547" t="s">
        <v>8620</v>
      </c>
      <c r="O335" s="151" t="s">
        <v>77</v>
      </c>
      <c r="P335" s="151" t="s">
        <v>78</v>
      </c>
      <c r="Q335" s="151" t="s">
        <v>79</v>
      </c>
      <c r="R335" s="151"/>
      <c r="S335" s="151" t="s">
        <v>79</v>
      </c>
      <c r="T335" s="151"/>
      <c r="U335" s="199"/>
      <c r="V335" s="548">
        <v>7709.0</v>
      </c>
    </row>
    <row r="336">
      <c r="A336" s="517">
        <f t="shared" si="1"/>
        <v>335</v>
      </c>
      <c r="B336" s="518" t="s">
        <v>10377</v>
      </c>
      <c r="C336" s="518" t="s">
        <v>10758</v>
      </c>
      <c r="D336" s="518" t="s">
        <v>10156</v>
      </c>
      <c r="E336" s="519" t="s">
        <v>10380</v>
      </c>
      <c r="F336" s="519" t="s">
        <v>10760</v>
      </c>
      <c r="G336" s="518" t="s">
        <v>10157</v>
      </c>
      <c r="H336" s="526" t="s">
        <v>10158</v>
      </c>
      <c r="I336" s="272" t="s">
        <v>10159</v>
      </c>
      <c r="J336" s="520" t="s">
        <v>10810</v>
      </c>
      <c r="K336" s="521" t="s">
        <v>10811</v>
      </c>
      <c r="L336" s="522">
        <v>0.003912037037037037</v>
      </c>
      <c r="M336" s="523" t="s">
        <v>10812</v>
      </c>
      <c r="N336" s="524" t="s">
        <v>8620</v>
      </c>
      <c r="O336" s="151" t="s">
        <v>77</v>
      </c>
      <c r="P336" s="154" t="s">
        <v>78</v>
      </c>
      <c r="Q336" s="151" t="s">
        <v>79</v>
      </c>
      <c r="R336" s="154"/>
      <c r="S336" s="151" t="s">
        <v>79</v>
      </c>
      <c r="T336" s="154"/>
      <c r="U336" s="197"/>
      <c r="V336" s="520">
        <v>28731.0</v>
      </c>
    </row>
    <row r="337">
      <c r="A337" s="517">
        <f t="shared" si="1"/>
        <v>336</v>
      </c>
      <c r="B337" s="518" t="s">
        <v>10377</v>
      </c>
      <c r="C337" s="518" t="s">
        <v>10758</v>
      </c>
      <c r="D337" s="518" t="s">
        <v>10163</v>
      </c>
      <c r="E337" s="519" t="s">
        <v>10380</v>
      </c>
      <c r="F337" s="519" t="s">
        <v>10760</v>
      </c>
      <c r="G337" s="518" t="s">
        <v>10164</v>
      </c>
      <c r="H337" s="526" t="s">
        <v>10813</v>
      </c>
      <c r="I337" s="272" t="s">
        <v>10814</v>
      </c>
      <c r="J337" s="520" t="s">
        <v>10815</v>
      </c>
      <c r="K337" s="521" t="s">
        <v>10816</v>
      </c>
      <c r="L337" s="522">
        <v>9.027777777777777E-4</v>
      </c>
      <c r="M337" s="523" t="s">
        <v>10817</v>
      </c>
      <c r="N337" s="524" t="s">
        <v>8620</v>
      </c>
      <c r="O337" s="151" t="s">
        <v>77</v>
      </c>
      <c r="P337" s="154" t="s">
        <v>78</v>
      </c>
      <c r="Q337" s="151" t="s">
        <v>79</v>
      </c>
      <c r="R337" s="154"/>
      <c r="S337" s="151" t="s">
        <v>79</v>
      </c>
      <c r="T337" s="154"/>
      <c r="U337" s="197"/>
      <c r="V337" s="520">
        <v>28732.0</v>
      </c>
    </row>
    <row r="338">
      <c r="A338" s="527">
        <f t="shared" si="1"/>
        <v>337</v>
      </c>
      <c r="B338" s="528" t="s">
        <v>10377</v>
      </c>
      <c r="C338" s="528" t="s">
        <v>10758</v>
      </c>
      <c r="D338" s="528" t="s">
        <v>10818</v>
      </c>
      <c r="E338" s="529" t="s">
        <v>10380</v>
      </c>
      <c r="F338" s="529" t="s">
        <v>10760</v>
      </c>
      <c r="G338" s="528" t="s">
        <v>10819</v>
      </c>
      <c r="H338" s="530" t="s">
        <v>10820</v>
      </c>
      <c r="I338" s="272" t="s">
        <v>10821</v>
      </c>
      <c r="J338" s="531" t="s">
        <v>10822</v>
      </c>
      <c r="K338" s="532" t="s">
        <v>10823</v>
      </c>
      <c r="L338" s="533">
        <v>0.002476851851851852</v>
      </c>
      <c r="M338" s="534" t="s">
        <v>10824</v>
      </c>
      <c r="N338" s="535" t="s">
        <v>8620</v>
      </c>
      <c r="O338" s="151" t="s">
        <v>77</v>
      </c>
      <c r="P338" s="154" t="s">
        <v>78</v>
      </c>
      <c r="Q338" s="151" t="s">
        <v>79</v>
      </c>
      <c r="R338" s="151"/>
      <c r="S338" s="151" t="s">
        <v>79</v>
      </c>
      <c r="T338" s="151"/>
      <c r="U338" s="536"/>
      <c r="V338" s="531">
        <v>28744.0</v>
      </c>
    </row>
    <row r="339">
      <c r="A339" s="537">
        <f t="shared" si="1"/>
        <v>338</v>
      </c>
      <c r="B339" s="510" t="s">
        <v>10377</v>
      </c>
      <c r="C339" s="510" t="s">
        <v>10825</v>
      </c>
      <c r="D339" s="510" t="s">
        <v>10826</v>
      </c>
      <c r="E339" s="511" t="s">
        <v>10380</v>
      </c>
      <c r="F339" s="511" t="s">
        <v>10827</v>
      </c>
      <c r="G339" s="510" t="s">
        <v>10828</v>
      </c>
      <c r="H339" s="538" t="s">
        <v>10829</v>
      </c>
      <c r="I339" s="272" t="s">
        <v>10830</v>
      </c>
      <c r="J339" s="512" t="s">
        <v>10831</v>
      </c>
      <c r="K339" s="513" t="s">
        <v>10832</v>
      </c>
      <c r="L339" s="514">
        <v>4.861111111111111E-4</v>
      </c>
      <c r="M339" s="515" t="s">
        <v>10833</v>
      </c>
      <c r="N339" s="516" t="s">
        <v>8620</v>
      </c>
      <c r="O339" s="151" t="s">
        <v>77</v>
      </c>
      <c r="P339" s="154" t="s">
        <v>78</v>
      </c>
      <c r="Q339" s="151" t="s">
        <v>79</v>
      </c>
      <c r="R339" s="151"/>
      <c r="S339" s="151" t="s">
        <v>79</v>
      </c>
      <c r="T339" s="151"/>
      <c r="U339" s="207"/>
      <c r="V339" s="512">
        <v>55230.0</v>
      </c>
    </row>
    <row r="340">
      <c r="A340" s="517">
        <f t="shared" si="1"/>
        <v>339</v>
      </c>
      <c r="B340" s="518" t="s">
        <v>10377</v>
      </c>
      <c r="C340" s="518" t="s">
        <v>10825</v>
      </c>
      <c r="D340" s="518" t="s">
        <v>10834</v>
      </c>
      <c r="E340" s="519" t="s">
        <v>10380</v>
      </c>
      <c r="F340" s="519" t="s">
        <v>10827</v>
      </c>
      <c r="G340" s="518" t="s">
        <v>10835</v>
      </c>
      <c r="H340" s="526" t="s">
        <v>10836</v>
      </c>
      <c r="I340" s="272" t="s">
        <v>10837</v>
      </c>
      <c r="J340" s="520" t="s">
        <v>10838</v>
      </c>
      <c r="K340" s="521" t="s">
        <v>10839</v>
      </c>
      <c r="L340" s="522">
        <v>0.0017476851851851852</v>
      </c>
      <c r="M340" s="523" t="s">
        <v>10840</v>
      </c>
      <c r="N340" s="524" t="s">
        <v>8620</v>
      </c>
      <c r="O340" s="151" t="s">
        <v>77</v>
      </c>
      <c r="P340" s="154" t="s">
        <v>78</v>
      </c>
      <c r="Q340" s="151" t="s">
        <v>79</v>
      </c>
      <c r="R340" s="154"/>
      <c r="S340" s="151" t="s">
        <v>79</v>
      </c>
      <c r="T340" s="154"/>
      <c r="U340" s="197"/>
      <c r="V340" s="520">
        <v>55210.0</v>
      </c>
    </row>
    <row r="341">
      <c r="A341" s="517">
        <f t="shared" si="1"/>
        <v>340</v>
      </c>
      <c r="B341" s="518" t="s">
        <v>10377</v>
      </c>
      <c r="C341" s="518" t="s">
        <v>10825</v>
      </c>
      <c r="D341" s="518" t="s">
        <v>10841</v>
      </c>
      <c r="E341" s="519" t="s">
        <v>10380</v>
      </c>
      <c r="F341" s="519" t="s">
        <v>10827</v>
      </c>
      <c r="G341" s="518" t="s">
        <v>10842</v>
      </c>
      <c r="H341" s="526" t="s">
        <v>10843</v>
      </c>
      <c r="I341" s="272" t="s">
        <v>10844</v>
      </c>
      <c r="J341" s="520" t="s">
        <v>10845</v>
      </c>
      <c r="K341" s="521" t="s">
        <v>10846</v>
      </c>
      <c r="L341" s="522">
        <v>6.597222222222222E-4</v>
      </c>
      <c r="M341" s="523" t="s">
        <v>10847</v>
      </c>
      <c r="N341" s="524" t="s">
        <v>8620</v>
      </c>
      <c r="O341" s="151" t="s">
        <v>77</v>
      </c>
      <c r="P341" s="154" t="s">
        <v>78</v>
      </c>
      <c r="Q341" s="151" t="s">
        <v>79</v>
      </c>
      <c r="R341" s="151"/>
      <c r="S341" s="151" t="s">
        <v>79</v>
      </c>
      <c r="T341" s="151"/>
      <c r="U341" s="199"/>
      <c r="V341" s="520">
        <v>55322.0</v>
      </c>
    </row>
    <row r="342">
      <c r="A342" s="517">
        <f t="shared" si="1"/>
        <v>341</v>
      </c>
      <c r="B342" s="518" t="s">
        <v>10377</v>
      </c>
      <c r="C342" s="518" t="s">
        <v>10825</v>
      </c>
      <c r="D342" s="518" t="s">
        <v>10848</v>
      </c>
      <c r="E342" s="519" t="s">
        <v>10380</v>
      </c>
      <c r="F342" s="519" t="s">
        <v>10827</v>
      </c>
      <c r="G342" s="518" t="s">
        <v>10849</v>
      </c>
      <c r="H342" s="526" t="s">
        <v>10850</v>
      </c>
      <c r="I342" s="272" t="s">
        <v>10851</v>
      </c>
      <c r="J342" s="520" t="s">
        <v>10852</v>
      </c>
      <c r="K342" s="521" t="s">
        <v>10853</v>
      </c>
      <c r="L342" s="522">
        <v>4.5138888888888887E-4</v>
      </c>
      <c r="M342" s="523" t="s">
        <v>10854</v>
      </c>
      <c r="N342" s="524" t="s">
        <v>8620</v>
      </c>
      <c r="O342" s="151" t="s">
        <v>77</v>
      </c>
      <c r="P342" s="154" t="s">
        <v>78</v>
      </c>
      <c r="Q342" s="151" t="s">
        <v>79</v>
      </c>
      <c r="R342" s="151"/>
      <c r="S342" s="151" t="s">
        <v>79</v>
      </c>
      <c r="T342" s="151"/>
      <c r="U342" s="199"/>
      <c r="V342" s="520">
        <v>55323.0</v>
      </c>
    </row>
    <row r="343">
      <c r="A343" s="517">
        <f t="shared" si="1"/>
        <v>342</v>
      </c>
      <c r="B343" s="518" t="s">
        <v>10377</v>
      </c>
      <c r="C343" s="518" t="s">
        <v>10825</v>
      </c>
      <c r="D343" s="518" t="s">
        <v>10855</v>
      </c>
      <c r="E343" s="519" t="s">
        <v>10380</v>
      </c>
      <c r="F343" s="519" t="s">
        <v>10827</v>
      </c>
      <c r="G343" s="518" t="s">
        <v>10856</v>
      </c>
      <c r="H343" s="526" t="s">
        <v>10857</v>
      </c>
      <c r="I343" s="272" t="s">
        <v>10858</v>
      </c>
      <c r="J343" s="609" t="s">
        <v>10859</v>
      </c>
      <c r="K343" s="521" t="s">
        <v>10860</v>
      </c>
      <c r="L343" s="610">
        <v>7.87037037037037E-4</v>
      </c>
      <c r="M343" s="523" t="s">
        <v>10861</v>
      </c>
      <c r="N343" s="524" t="s">
        <v>8620</v>
      </c>
      <c r="O343" s="151" t="s">
        <v>77</v>
      </c>
      <c r="P343" s="154" t="s">
        <v>78</v>
      </c>
      <c r="Q343" s="151" t="s">
        <v>79</v>
      </c>
      <c r="R343" s="151"/>
      <c r="S343" s="151" t="s">
        <v>79</v>
      </c>
      <c r="T343" s="151"/>
      <c r="U343" s="199"/>
      <c r="V343" s="520">
        <v>55232.0</v>
      </c>
    </row>
    <row r="344">
      <c r="A344" s="517">
        <f t="shared" si="1"/>
        <v>343</v>
      </c>
      <c r="B344" s="518" t="s">
        <v>10377</v>
      </c>
      <c r="C344" s="518" t="s">
        <v>10825</v>
      </c>
      <c r="D344" s="518" t="s">
        <v>10862</v>
      </c>
      <c r="E344" s="519" t="s">
        <v>10380</v>
      </c>
      <c r="F344" s="519" t="s">
        <v>10827</v>
      </c>
      <c r="G344" s="518" t="s">
        <v>10863</v>
      </c>
      <c r="H344" s="526" t="s">
        <v>10864</v>
      </c>
      <c r="I344" s="272" t="s">
        <v>10865</v>
      </c>
      <c r="J344" s="520" t="s">
        <v>10866</v>
      </c>
      <c r="K344" s="521" t="s">
        <v>10867</v>
      </c>
      <c r="L344" s="522">
        <v>0.0017708333333333332</v>
      </c>
      <c r="M344" s="523" t="s">
        <v>10868</v>
      </c>
      <c r="N344" s="524" t="s">
        <v>8620</v>
      </c>
      <c r="O344" s="151" t="s">
        <v>77</v>
      </c>
      <c r="P344" s="154" t="s">
        <v>78</v>
      </c>
      <c r="Q344" s="151" t="s">
        <v>79</v>
      </c>
      <c r="R344" s="154"/>
      <c r="S344" s="151" t="s">
        <v>79</v>
      </c>
      <c r="T344" s="154"/>
      <c r="U344" s="197"/>
      <c r="V344" s="520">
        <v>55309.0</v>
      </c>
    </row>
    <row r="345">
      <c r="A345" s="540">
        <f t="shared" si="1"/>
        <v>344</v>
      </c>
      <c r="B345" s="541" t="s">
        <v>10377</v>
      </c>
      <c r="C345" s="541" t="s">
        <v>10825</v>
      </c>
      <c r="D345" s="541" t="s">
        <v>10869</v>
      </c>
      <c r="E345" s="519" t="s">
        <v>10380</v>
      </c>
      <c r="F345" s="519" t="s">
        <v>10827</v>
      </c>
      <c r="G345" s="541" t="s">
        <v>10870</v>
      </c>
      <c r="H345" s="571" t="s">
        <v>10871</v>
      </c>
      <c r="I345" s="272" t="s">
        <v>10872</v>
      </c>
      <c r="J345" s="548" t="s">
        <v>10873</v>
      </c>
      <c r="K345" s="544" t="s">
        <v>10874</v>
      </c>
      <c r="L345" s="568">
        <v>9.25925925925926E-4</v>
      </c>
      <c r="M345" s="546" t="s">
        <v>10875</v>
      </c>
      <c r="N345" s="547" t="s">
        <v>8620</v>
      </c>
      <c r="O345" s="151" t="s">
        <v>77</v>
      </c>
      <c r="P345" s="154" t="s">
        <v>78</v>
      </c>
      <c r="Q345" s="151" t="s">
        <v>79</v>
      </c>
      <c r="R345" s="154"/>
      <c r="S345" s="151" t="s">
        <v>79</v>
      </c>
      <c r="T345" s="154"/>
      <c r="U345" s="197"/>
      <c r="V345" s="548">
        <v>55329.0</v>
      </c>
    </row>
    <row r="346">
      <c r="A346" s="517">
        <f t="shared" si="1"/>
        <v>345</v>
      </c>
      <c r="B346" s="518" t="s">
        <v>10377</v>
      </c>
      <c r="C346" s="518" t="s">
        <v>10825</v>
      </c>
      <c r="D346" s="518" t="s">
        <v>10876</v>
      </c>
      <c r="E346" s="519" t="s">
        <v>10380</v>
      </c>
      <c r="F346" s="519" t="s">
        <v>10827</v>
      </c>
      <c r="G346" s="518" t="s">
        <v>10877</v>
      </c>
      <c r="H346" s="526" t="s">
        <v>10878</v>
      </c>
      <c r="I346" s="272" t="s">
        <v>10879</v>
      </c>
      <c r="J346" s="520" t="s">
        <v>10880</v>
      </c>
      <c r="K346" s="521" t="s">
        <v>10881</v>
      </c>
      <c r="L346" s="522">
        <v>7.986111111111112E-4</v>
      </c>
      <c r="M346" s="523" t="s">
        <v>10882</v>
      </c>
      <c r="N346" s="524" t="s">
        <v>8620</v>
      </c>
      <c r="O346" s="151" t="s">
        <v>77</v>
      </c>
      <c r="P346" s="154" t="s">
        <v>78</v>
      </c>
      <c r="Q346" s="151" t="s">
        <v>79</v>
      </c>
      <c r="R346" s="154"/>
      <c r="S346" s="151" t="s">
        <v>79</v>
      </c>
      <c r="T346" s="154"/>
      <c r="U346" s="197"/>
      <c r="V346" s="520">
        <v>55326.0</v>
      </c>
    </row>
    <row r="347">
      <c r="A347" s="517">
        <f t="shared" si="1"/>
        <v>346</v>
      </c>
      <c r="B347" s="518" t="s">
        <v>10377</v>
      </c>
      <c r="C347" s="518" t="s">
        <v>10825</v>
      </c>
      <c r="D347" s="518" t="s">
        <v>10883</v>
      </c>
      <c r="E347" s="519" t="s">
        <v>10380</v>
      </c>
      <c r="F347" s="519" t="s">
        <v>10827</v>
      </c>
      <c r="G347" s="518" t="s">
        <v>10884</v>
      </c>
      <c r="H347" s="526" t="s">
        <v>10885</v>
      </c>
      <c r="I347" s="272" t="s">
        <v>10886</v>
      </c>
      <c r="J347" s="520" t="s">
        <v>10887</v>
      </c>
      <c r="K347" s="521" t="s">
        <v>10888</v>
      </c>
      <c r="L347" s="522">
        <v>0.001099537037037037</v>
      </c>
      <c r="M347" s="523" t="s">
        <v>10889</v>
      </c>
      <c r="N347" s="524" t="s">
        <v>8620</v>
      </c>
      <c r="O347" s="151" t="s">
        <v>77</v>
      </c>
      <c r="P347" s="154" t="s">
        <v>78</v>
      </c>
      <c r="Q347" s="151" t="s">
        <v>79</v>
      </c>
      <c r="R347" s="154"/>
      <c r="S347" s="151" t="s">
        <v>79</v>
      </c>
      <c r="T347" s="154"/>
      <c r="U347" s="197"/>
      <c r="V347" s="520">
        <v>55316.0</v>
      </c>
    </row>
    <row r="348">
      <c r="A348" s="517">
        <f t="shared" si="1"/>
        <v>347</v>
      </c>
      <c r="B348" s="518" t="s">
        <v>10377</v>
      </c>
      <c r="C348" s="518" t="s">
        <v>10825</v>
      </c>
      <c r="D348" s="518" t="s">
        <v>10890</v>
      </c>
      <c r="E348" s="519" t="s">
        <v>10380</v>
      </c>
      <c r="F348" s="519" t="s">
        <v>10827</v>
      </c>
      <c r="G348" s="518" t="s">
        <v>10891</v>
      </c>
      <c r="H348" s="526" t="s">
        <v>10892</v>
      </c>
      <c r="I348" s="272" t="s">
        <v>10893</v>
      </c>
      <c r="J348" s="520" t="s">
        <v>10894</v>
      </c>
      <c r="K348" s="521" t="s">
        <v>10895</v>
      </c>
      <c r="L348" s="522">
        <v>5.092592592592592E-4</v>
      </c>
      <c r="M348" s="523" t="s">
        <v>10896</v>
      </c>
      <c r="N348" s="524" t="s">
        <v>8620</v>
      </c>
      <c r="O348" s="151" t="s">
        <v>77</v>
      </c>
      <c r="P348" s="154" t="s">
        <v>78</v>
      </c>
      <c r="Q348" s="151" t="s">
        <v>79</v>
      </c>
      <c r="R348" s="151"/>
      <c r="S348" s="151" t="s">
        <v>79</v>
      </c>
      <c r="T348" s="151"/>
      <c r="U348" s="199"/>
      <c r="V348" s="520">
        <v>55315.0</v>
      </c>
    </row>
    <row r="349">
      <c r="A349" s="517">
        <f t="shared" si="1"/>
        <v>348</v>
      </c>
      <c r="B349" s="518" t="s">
        <v>10377</v>
      </c>
      <c r="C349" s="518" t="s">
        <v>10825</v>
      </c>
      <c r="D349" s="518" t="s">
        <v>10897</v>
      </c>
      <c r="E349" s="519" t="s">
        <v>10380</v>
      </c>
      <c r="F349" s="519" t="s">
        <v>10827</v>
      </c>
      <c r="G349" s="518" t="s">
        <v>10898</v>
      </c>
      <c r="H349" s="526" t="s">
        <v>10899</v>
      </c>
      <c r="I349" s="272" t="s">
        <v>10900</v>
      </c>
      <c r="J349" s="520" t="s">
        <v>10901</v>
      </c>
      <c r="K349" s="521" t="s">
        <v>10902</v>
      </c>
      <c r="L349" s="522">
        <v>5.324074074074074E-4</v>
      </c>
      <c r="M349" s="523" t="s">
        <v>10903</v>
      </c>
      <c r="N349" s="524" t="s">
        <v>8620</v>
      </c>
      <c r="O349" s="151" t="s">
        <v>77</v>
      </c>
      <c r="P349" s="154" t="s">
        <v>78</v>
      </c>
      <c r="Q349" s="151" t="s">
        <v>79</v>
      </c>
      <c r="R349" s="154"/>
      <c r="S349" s="151" t="s">
        <v>79</v>
      </c>
      <c r="T349" s="154"/>
      <c r="U349" s="197"/>
      <c r="V349" s="520">
        <v>55228.0</v>
      </c>
    </row>
    <row r="350">
      <c r="A350" s="517">
        <f t="shared" si="1"/>
        <v>349</v>
      </c>
      <c r="B350" s="518" t="s">
        <v>10377</v>
      </c>
      <c r="C350" s="518" t="s">
        <v>10825</v>
      </c>
      <c r="D350" s="518" t="s">
        <v>10904</v>
      </c>
      <c r="E350" s="519" t="s">
        <v>10380</v>
      </c>
      <c r="F350" s="519" t="s">
        <v>10827</v>
      </c>
      <c r="G350" s="518" t="s">
        <v>10905</v>
      </c>
      <c r="H350" s="526" t="s">
        <v>10906</v>
      </c>
      <c r="I350" s="272" t="s">
        <v>10907</v>
      </c>
      <c r="J350" s="520" t="s">
        <v>10908</v>
      </c>
      <c r="K350" s="521" t="s">
        <v>10909</v>
      </c>
      <c r="L350" s="522">
        <v>8.449074074074074E-4</v>
      </c>
      <c r="M350" s="523" t="s">
        <v>10910</v>
      </c>
      <c r="N350" s="524" t="s">
        <v>8620</v>
      </c>
      <c r="O350" s="151" t="s">
        <v>77</v>
      </c>
      <c r="P350" s="154" t="s">
        <v>78</v>
      </c>
      <c r="Q350" s="151" t="s">
        <v>79</v>
      </c>
      <c r="R350" s="151"/>
      <c r="S350" s="151" t="s">
        <v>79</v>
      </c>
      <c r="T350" s="151"/>
      <c r="U350" s="199"/>
      <c r="V350" s="520">
        <v>55226.0</v>
      </c>
    </row>
    <row r="351">
      <c r="A351" s="527">
        <f t="shared" si="1"/>
        <v>350</v>
      </c>
      <c r="B351" s="528" t="s">
        <v>10377</v>
      </c>
      <c r="C351" s="528" t="s">
        <v>10825</v>
      </c>
      <c r="D351" s="528" t="s">
        <v>10911</v>
      </c>
      <c r="E351" s="529" t="s">
        <v>10380</v>
      </c>
      <c r="F351" s="529" t="s">
        <v>10827</v>
      </c>
      <c r="G351" s="528" t="s">
        <v>10912</v>
      </c>
      <c r="H351" s="530" t="s">
        <v>10913</v>
      </c>
      <c r="I351" s="272" t="s">
        <v>10914</v>
      </c>
      <c r="J351" s="531" t="s">
        <v>10915</v>
      </c>
      <c r="K351" s="532" t="s">
        <v>10916</v>
      </c>
      <c r="L351" s="533">
        <v>6.25E-4</v>
      </c>
      <c r="M351" s="534" t="s">
        <v>10917</v>
      </c>
      <c r="N351" s="535" t="s">
        <v>8620</v>
      </c>
      <c r="O351" s="151" t="s">
        <v>77</v>
      </c>
      <c r="P351" s="154" t="s">
        <v>78</v>
      </c>
      <c r="Q351" s="151" t="s">
        <v>79</v>
      </c>
      <c r="R351" s="151"/>
      <c r="S351" s="151" t="s">
        <v>79</v>
      </c>
      <c r="T351" s="151"/>
      <c r="U351" s="536"/>
      <c r="V351" s="531">
        <v>55312.0</v>
      </c>
    </row>
    <row r="352">
      <c r="A352" s="556">
        <f t="shared" si="1"/>
        <v>351</v>
      </c>
      <c r="B352" s="557" t="s">
        <v>10377</v>
      </c>
      <c r="C352" s="557" t="s">
        <v>10918</v>
      </c>
      <c r="D352" s="557" t="s">
        <v>10919</v>
      </c>
      <c r="E352" s="511" t="s">
        <v>10380</v>
      </c>
      <c r="F352" s="511" t="s">
        <v>10920</v>
      </c>
      <c r="G352" s="557" t="s">
        <v>10921</v>
      </c>
      <c r="H352" s="185" t="s">
        <v>10922</v>
      </c>
      <c r="I352" s="272" t="s">
        <v>10923</v>
      </c>
      <c r="J352" s="558" t="s">
        <v>10924</v>
      </c>
      <c r="K352" s="559" t="s">
        <v>10925</v>
      </c>
      <c r="L352" s="560">
        <v>0.0038541666666666668</v>
      </c>
      <c r="M352" s="561" t="s">
        <v>10926</v>
      </c>
      <c r="N352" s="562" t="s">
        <v>8620</v>
      </c>
      <c r="O352" s="151" t="s">
        <v>77</v>
      </c>
      <c r="P352" s="154" t="s">
        <v>78</v>
      </c>
      <c r="Q352" s="151" t="s">
        <v>79</v>
      </c>
      <c r="R352" s="154"/>
      <c r="S352" s="151" t="s">
        <v>79</v>
      </c>
      <c r="T352" s="154"/>
      <c r="U352" s="194"/>
      <c r="V352" s="558">
        <v>4542.0</v>
      </c>
    </row>
    <row r="353">
      <c r="A353" s="517">
        <f t="shared" si="1"/>
        <v>352</v>
      </c>
      <c r="B353" s="518" t="s">
        <v>10377</v>
      </c>
      <c r="C353" s="518" t="s">
        <v>10918</v>
      </c>
      <c r="D353" s="518" t="s">
        <v>10927</v>
      </c>
      <c r="E353" s="519" t="s">
        <v>10380</v>
      </c>
      <c r="F353" s="519" t="s">
        <v>10920</v>
      </c>
      <c r="G353" s="518" t="s">
        <v>10928</v>
      </c>
      <c r="H353" s="526" t="s">
        <v>10929</v>
      </c>
      <c r="I353" s="272" t="s">
        <v>10930</v>
      </c>
      <c r="J353" s="520" t="s">
        <v>10931</v>
      </c>
      <c r="K353" s="521" t="s">
        <v>10932</v>
      </c>
      <c r="L353" s="522">
        <v>0.0028703703703703703</v>
      </c>
      <c r="M353" s="523" t="s">
        <v>10933</v>
      </c>
      <c r="N353" s="524" t="s">
        <v>8620</v>
      </c>
      <c r="O353" s="151" t="s">
        <v>77</v>
      </c>
      <c r="P353" s="154" t="s">
        <v>78</v>
      </c>
      <c r="Q353" s="151" t="s">
        <v>79</v>
      </c>
      <c r="R353" s="151"/>
      <c r="S353" s="151" t="s">
        <v>79</v>
      </c>
      <c r="T353" s="151"/>
      <c r="U353" s="199"/>
      <c r="V353" s="520">
        <v>4545.0</v>
      </c>
    </row>
    <row r="354">
      <c r="A354" s="527">
        <f t="shared" si="1"/>
        <v>353</v>
      </c>
      <c r="B354" s="528" t="s">
        <v>10377</v>
      </c>
      <c r="C354" s="528" t="s">
        <v>10918</v>
      </c>
      <c r="D354" s="528" t="s">
        <v>10934</v>
      </c>
      <c r="E354" s="529" t="s">
        <v>10380</v>
      </c>
      <c r="F354" s="529" t="s">
        <v>10920</v>
      </c>
      <c r="G354" s="528" t="s">
        <v>10935</v>
      </c>
      <c r="H354" s="530" t="s">
        <v>10936</v>
      </c>
      <c r="I354" s="272" t="s">
        <v>10937</v>
      </c>
      <c r="J354" s="531" t="s">
        <v>10938</v>
      </c>
      <c r="K354" s="532" t="s">
        <v>10939</v>
      </c>
      <c r="L354" s="533">
        <v>0.0024652777777777776</v>
      </c>
      <c r="M354" s="534" t="s">
        <v>10940</v>
      </c>
      <c r="N354" s="535" t="s">
        <v>8620</v>
      </c>
      <c r="O354" s="151" t="s">
        <v>77</v>
      </c>
      <c r="P354" s="154" t="s">
        <v>78</v>
      </c>
      <c r="Q354" s="151" t="s">
        <v>79</v>
      </c>
      <c r="R354" s="154"/>
      <c r="S354" s="151" t="s">
        <v>79</v>
      </c>
      <c r="T354" s="154"/>
      <c r="U354" s="570"/>
      <c r="V354" s="531">
        <v>22971.0</v>
      </c>
    </row>
    <row r="355">
      <c r="A355" s="537">
        <f t="shared" si="1"/>
        <v>354</v>
      </c>
      <c r="B355" s="510" t="s">
        <v>10377</v>
      </c>
      <c r="C355" s="510" t="s">
        <v>10941</v>
      </c>
      <c r="D355" s="510" t="s">
        <v>10942</v>
      </c>
      <c r="E355" s="511" t="s">
        <v>10380</v>
      </c>
      <c r="F355" s="511" t="s">
        <v>10943</v>
      </c>
      <c r="G355" s="510" t="s">
        <v>10944</v>
      </c>
      <c r="H355" s="538" t="s">
        <v>10945</v>
      </c>
      <c r="I355" s="272" t="s">
        <v>10946</v>
      </c>
      <c r="J355" s="512" t="s">
        <v>10947</v>
      </c>
      <c r="K355" s="513" t="s">
        <v>10948</v>
      </c>
      <c r="L355" s="514">
        <v>0.006701388888888889</v>
      </c>
      <c r="M355" s="515" t="s">
        <v>10949</v>
      </c>
      <c r="N355" s="516" t="s">
        <v>8620</v>
      </c>
      <c r="O355" s="151" t="s">
        <v>77</v>
      </c>
      <c r="P355" s="154" t="s">
        <v>78</v>
      </c>
      <c r="Q355" s="151" t="s">
        <v>79</v>
      </c>
      <c r="R355" s="154"/>
      <c r="S355" s="151" t="s">
        <v>79</v>
      </c>
      <c r="T355" s="154"/>
      <c r="U355" s="194"/>
      <c r="V355" s="512">
        <v>7530.0</v>
      </c>
    </row>
    <row r="356">
      <c r="A356" s="517">
        <f t="shared" si="1"/>
        <v>355</v>
      </c>
      <c r="B356" s="518" t="s">
        <v>10377</v>
      </c>
      <c r="C356" s="518" t="s">
        <v>10941</v>
      </c>
      <c r="D356" s="518" t="s">
        <v>10950</v>
      </c>
      <c r="E356" s="519" t="s">
        <v>10380</v>
      </c>
      <c r="F356" s="519" t="s">
        <v>10943</v>
      </c>
      <c r="G356" s="518" t="s">
        <v>10951</v>
      </c>
      <c r="H356" s="526" t="s">
        <v>10952</v>
      </c>
      <c r="I356" s="272" t="s">
        <v>10953</v>
      </c>
      <c r="J356" s="520" t="s">
        <v>10954</v>
      </c>
      <c r="K356" s="521" t="s">
        <v>10955</v>
      </c>
      <c r="L356" s="522">
        <v>0.007199074074074074</v>
      </c>
      <c r="M356" s="523" t="s">
        <v>10956</v>
      </c>
      <c r="N356" s="524" t="s">
        <v>8620</v>
      </c>
      <c r="O356" s="151" t="s">
        <v>77</v>
      </c>
      <c r="P356" s="154" t="s">
        <v>78</v>
      </c>
      <c r="Q356" s="151" t="s">
        <v>79</v>
      </c>
      <c r="R356" s="154"/>
      <c r="S356" s="151" t="s">
        <v>79</v>
      </c>
      <c r="T356" s="154"/>
      <c r="U356" s="197"/>
      <c r="V356" s="520">
        <v>7531.0</v>
      </c>
    </row>
    <row r="357">
      <c r="A357" s="517">
        <f t="shared" si="1"/>
        <v>356</v>
      </c>
      <c r="B357" s="518" t="s">
        <v>10377</v>
      </c>
      <c r="C357" s="518" t="s">
        <v>10941</v>
      </c>
      <c r="D357" s="518" t="s">
        <v>10957</v>
      </c>
      <c r="E357" s="519" t="s">
        <v>10380</v>
      </c>
      <c r="F357" s="519" t="s">
        <v>10943</v>
      </c>
      <c r="G357" s="518" t="s">
        <v>10958</v>
      </c>
      <c r="H357" s="526" t="s">
        <v>10959</v>
      </c>
      <c r="I357" s="272" t="s">
        <v>10960</v>
      </c>
      <c r="J357" s="520" t="s">
        <v>10961</v>
      </c>
      <c r="K357" s="521" t="s">
        <v>10962</v>
      </c>
      <c r="L357" s="522">
        <v>0.0033912037037037036</v>
      </c>
      <c r="M357" s="523" t="s">
        <v>10963</v>
      </c>
      <c r="N357" s="524" t="s">
        <v>8620</v>
      </c>
      <c r="O357" s="151" t="s">
        <v>77</v>
      </c>
      <c r="P357" s="154" t="s">
        <v>78</v>
      </c>
      <c r="Q357" s="151" t="s">
        <v>79</v>
      </c>
      <c r="R357" s="154"/>
      <c r="S357" s="151" t="s">
        <v>79</v>
      </c>
      <c r="T357" s="154"/>
      <c r="U357" s="197"/>
      <c r="V357" s="520">
        <v>13451.0</v>
      </c>
    </row>
    <row r="358">
      <c r="A358" s="517">
        <f t="shared" si="1"/>
        <v>357</v>
      </c>
      <c r="B358" s="518" t="s">
        <v>10377</v>
      </c>
      <c r="C358" s="518" t="s">
        <v>10941</v>
      </c>
      <c r="D358" s="518" t="s">
        <v>10964</v>
      </c>
      <c r="E358" s="519" t="s">
        <v>10380</v>
      </c>
      <c r="F358" s="519" t="s">
        <v>10943</v>
      </c>
      <c r="G358" s="518" t="s">
        <v>10965</v>
      </c>
      <c r="H358" s="526" t="s">
        <v>10966</v>
      </c>
      <c r="I358" s="272" t="s">
        <v>10967</v>
      </c>
      <c r="J358" s="520" t="s">
        <v>10968</v>
      </c>
      <c r="K358" s="521" t="s">
        <v>10969</v>
      </c>
      <c r="L358" s="522">
        <v>0.007118055555555555</v>
      </c>
      <c r="M358" s="523" t="s">
        <v>10970</v>
      </c>
      <c r="N358" s="524" t="s">
        <v>8620</v>
      </c>
      <c r="O358" s="151" t="s">
        <v>77</v>
      </c>
      <c r="P358" s="151" t="s">
        <v>78</v>
      </c>
      <c r="Q358" s="151" t="s">
        <v>79</v>
      </c>
      <c r="R358" s="151"/>
      <c r="S358" s="151" t="s">
        <v>79</v>
      </c>
      <c r="T358" s="151"/>
      <c r="U358" s="199" t="s">
        <v>10971</v>
      </c>
      <c r="V358" s="520">
        <v>13448.0</v>
      </c>
    </row>
    <row r="359">
      <c r="A359" s="527">
        <f t="shared" si="1"/>
        <v>358</v>
      </c>
      <c r="B359" s="528" t="s">
        <v>10377</v>
      </c>
      <c r="C359" s="528" t="s">
        <v>10941</v>
      </c>
      <c r="D359" s="528" t="s">
        <v>10972</v>
      </c>
      <c r="E359" s="529" t="s">
        <v>10380</v>
      </c>
      <c r="F359" s="529" t="s">
        <v>10943</v>
      </c>
      <c r="G359" s="528" t="s">
        <v>10973</v>
      </c>
      <c r="H359" s="530" t="s">
        <v>10974</v>
      </c>
      <c r="I359" s="272" t="s">
        <v>8616</v>
      </c>
      <c r="J359" s="531" t="s">
        <v>10975</v>
      </c>
      <c r="K359" s="532" t="s">
        <v>10976</v>
      </c>
      <c r="L359" s="533">
        <v>0.007743055555555556</v>
      </c>
      <c r="M359" s="534" t="s">
        <v>10977</v>
      </c>
      <c r="N359" s="535" t="s">
        <v>8620</v>
      </c>
      <c r="O359" s="151" t="s">
        <v>77</v>
      </c>
      <c r="P359" s="151" t="s">
        <v>78</v>
      </c>
      <c r="Q359" s="151" t="s">
        <v>79</v>
      </c>
      <c r="R359" s="154"/>
      <c r="S359" s="151" t="s">
        <v>79</v>
      </c>
      <c r="T359" s="154"/>
      <c r="U359" s="199" t="s">
        <v>10971</v>
      </c>
      <c r="V359" s="531">
        <v>13447.0</v>
      </c>
    </row>
    <row r="360">
      <c r="A360" s="557">
        <f t="shared" si="1"/>
        <v>359</v>
      </c>
      <c r="B360" s="557" t="s">
        <v>10377</v>
      </c>
      <c r="C360" s="557" t="s">
        <v>9578</v>
      </c>
      <c r="D360" s="557" t="s">
        <v>10978</v>
      </c>
      <c r="E360" s="511" t="s">
        <v>10380</v>
      </c>
      <c r="F360" s="511" t="s">
        <v>9580</v>
      </c>
      <c r="G360" s="565" t="s">
        <v>10979</v>
      </c>
      <c r="H360" s="611" t="s">
        <v>10980</v>
      </c>
      <c r="I360" s="272" t="s">
        <v>8624</v>
      </c>
      <c r="J360" s="558" t="s">
        <v>10981</v>
      </c>
      <c r="K360" s="559" t="s">
        <v>10982</v>
      </c>
      <c r="L360" s="612">
        <v>0.0025578703703703705</v>
      </c>
      <c r="M360" s="561" t="s">
        <v>10983</v>
      </c>
      <c r="N360" s="562" t="s">
        <v>8620</v>
      </c>
      <c r="O360" s="151" t="s">
        <v>77</v>
      </c>
      <c r="P360" s="151" t="s">
        <v>78</v>
      </c>
      <c r="Q360" s="151" t="s">
        <v>79</v>
      </c>
      <c r="R360" s="151"/>
      <c r="S360" s="151" t="s">
        <v>79</v>
      </c>
      <c r="T360" s="151"/>
      <c r="U360" s="199" t="s">
        <v>10971</v>
      </c>
      <c r="V360" s="558">
        <v>28167.0</v>
      </c>
    </row>
    <row r="361">
      <c r="A361" s="540">
        <f t="shared" si="1"/>
        <v>360</v>
      </c>
      <c r="B361" s="541" t="s">
        <v>10377</v>
      </c>
      <c r="C361" s="541" t="s">
        <v>9578</v>
      </c>
      <c r="D361" s="541" t="s">
        <v>10984</v>
      </c>
      <c r="E361" s="519" t="s">
        <v>10380</v>
      </c>
      <c r="F361" s="519" t="s">
        <v>9580</v>
      </c>
      <c r="G361" s="525" t="s">
        <v>10985</v>
      </c>
      <c r="H361" s="569" t="s">
        <v>10986</v>
      </c>
      <c r="I361" s="272" t="s">
        <v>8631</v>
      </c>
      <c r="J361" s="548" t="s">
        <v>10987</v>
      </c>
      <c r="K361" s="544" t="s">
        <v>10988</v>
      </c>
      <c r="L361" s="564">
        <v>0.003599537037037037</v>
      </c>
      <c r="M361" s="546" t="s">
        <v>10989</v>
      </c>
      <c r="N361" s="547" t="s">
        <v>8620</v>
      </c>
      <c r="O361" s="151" t="s">
        <v>77</v>
      </c>
      <c r="P361" s="151" t="s">
        <v>78</v>
      </c>
      <c r="Q361" s="151" t="s">
        <v>79</v>
      </c>
      <c r="R361" s="151"/>
      <c r="S361" s="151" t="s">
        <v>79</v>
      </c>
      <c r="T361" s="151"/>
      <c r="U361" s="199" t="s">
        <v>10971</v>
      </c>
      <c r="V361" s="548">
        <v>28168.0</v>
      </c>
    </row>
    <row r="362">
      <c r="A362" s="540">
        <f t="shared" si="1"/>
        <v>361</v>
      </c>
      <c r="B362" s="541" t="s">
        <v>10377</v>
      </c>
      <c r="C362" s="541" t="s">
        <v>9578</v>
      </c>
      <c r="D362" s="541" t="s">
        <v>10990</v>
      </c>
      <c r="E362" s="519" t="s">
        <v>10380</v>
      </c>
      <c r="F362" s="519" t="s">
        <v>9580</v>
      </c>
      <c r="G362" s="541" t="s">
        <v>10991</v>
      </c>
      <c r="H362" s="185" t="s">
        <v>10992</v>
      </c>
      <c r="I362" s="272" t="s">
        <v>8638</v>
      </c>
      <c r="J362" s="548" t="s">
        <v>10993</v>
      </c>
      <c r="K362" s="544" t="s">
        <v>10994</v>
      </c>
      <c r="L362" s="568">
        <v>0.003136574074074074</v>
      </c>
      <c r="M362" s="546" t="s">
        <v>10995</v>
      </c>
      <c r="N362" s="547" t="s">
        <v>8620</v>
      </c>
      <c r="O362" s="151" t="s">
        <v>77</v>
      </c>
      <c r="P362" s="151" t="s">
        <v>78</v>
      </c>
      <c r="Q362" s="151" t="s">
        <v>79</v>
      </c>
      <c r="R362" s="151"/>
      <c r="S362" s="151" t="s">
        <v>79</v>
      </c>
      <c r="T362" s="151"/>
      <c r="U362" s="199" t="s">
        <v>10971</v>
      </c>
      <c r="V362" s="548">
        <v>28169.0</v>
      </c>
    </row>
    <row r="363">
      <c r="A363" s="517">
        <f t="shared" si="1"/>
        <v>362</v>
      </c>
      <c r="B363" s="518" t="s">
        <v>10377</v>
      </c>
      <c r="C363" s="518" t="s">
        <v>9578</v>
      </c>
      <c r="D363" s="518" t="s">
        <v>10996</v>
      </c>
      <c r="E363" s="519" t="s">
        <v>10380</v>
      </c>
      <c r="F363" s="519" t="s">
        <v>9580</v>
      </c>
      <c r="G363" s="518" t="s">
        <v>10997</v>
      </c>
      <c r="H363" s="526" t="s">
        <v>10998</v>
      </c>
      <c r="I363" s="272" t="s">
        <v>10999</v>
      </c>
      <c r="J363" s="520" t="s">
        <v>11000</v>
      </c>
      <c r="K363" s="521" t="s">
        <v>11001</v>
      </c>
      <c r="L363" s="522">
        <v>0.001724537037037037</v>
      </c>
      <c r="M363" s="523" t="s">
        <v>11002</v>
      </c>
      <c r="N363" s="524" t="s">
        <v>8620</v>
      </c>
      <c r="O363" s="151" t="s">
        <v>77</v>
      </c>
      <c r="P363" s="151" t="s">
        <v>78</v>
      </c>
      <c r="Q363" s="151" t="s">
        <v>79</v>
      </c>
      <c r="R363" s="151"/>
      <c r="S363" s="151" t="s">
        <v>79</v>
      </c>
      <c r="T363" s="151"/>
      <c r="U363" s="199" t="s">
        <v>11003</v>
      </c>
      <c r="V363" s="520">
        <v>7781.0</v>
      </c>
    </row>
    <row r="364">
      <c r="A364" s="517">
        <f t="shared" si="1"/>
        <v>363</v>
      </c>
      <c r="B364" s="518" t="s">
        <v>10377</v>
      </c>
      <c r="C364" s="518" t="s">
        <v>9578</v>
      </c>
      <c r="D364" s="518" t="s">
        <v>11004</v>
      </c>
      <c r="E364" s="519" t="s">
        <v>10380</v>
      </c>
      <c r="F364" s="519" t="s">
        <v>9580</v>
      </c>
      <c r="G364" s="518" t="s">
        <v>11005</v>
      </c>
      <c r="H364" s="526" t="s">
        <v>11006</v>
      </c>
      <c r="I364" s="272" t="s">
        <v>11007</v>
      </c>
      <c r="J364" s="520" t="s">
        <v>11008</v>
      </c>
      <c r="K364" s="521" t="s">
        <v>11009</v>
      </c>
      <c r="L364" s="522">
        <v>0.0027083333333333334</v>
      </c>
      <c r="M364" s="523" t="s">
        <v>11010</v>
      </c>
      <c r="N364" s="524" t="s">
        <v>8620</v>
      </c>
      <c r="O364" s="151" t="s">
        <v>77</v>
      </c>
      <c r="P364" s="151" t="s">
        <v>78</v>
      </c>
      <c r="Q364" s="151" t="s">
        <v>79</v>
      </c>
      <c r="R364" s="151"/>
      <c r="S364" s="151" t="s">
        <v>79</v>
      </c>
      <c r="T364" s="151"/>
      <c r="U364" s="199" t="s">
        <v>11003</v>
      </c>
      <c r="V364" s="520">
        <v>15311.0</v>
      </c>
    </row>
    <row r="365">
      <c r="A365" s="517">
        <f t="shared" si="1"/>
        <v>364</v>
      </c>
      <c r="B365" s="518" t="s">
        <v>10377</v>
      </c>
      <c r="C365" s="518" t="s">
        <v>9578</v>
      </c>
      <c r="D365" s="518" t="s">
        <v>11011</v>
      </c>
      <c r="E365" s="519" t="s">
        <v>10380</v>
      </c>
      <c r="F365" s="519" t="s">
        <v>9580</v>
      </c>
      <c r="G365" s="518" t="s">
        <v>11012</v>
      </c>
      <c r="H365" s="526" t="s">
        <v>11013</v>
      </c>
      <c r="I365" s="272" t="s">
        <v>8659</v>
      </c>
      <c r="J365" s="520" t="s">
        <v>11014</v>
      </c>
      <c r="K365" s="521" t="s">
        <v>11015</v>
      </c>
      <c r="L365" s="522">
        <v>0.0019560185185185184</v>
      </c>
      <c r="M365" s="523" t="s">
        <v>11016</v>
      </c>
      <c r="N365" s="524" t="s">
        <v>8620</v>
      </c>
      <c r="O365" s="151" t="s">
        <v>77</v>
      </c>
      <c r="P365" s="151" t="s">
        <v>78</v>
      </c>
      <c r="Q365" s="151" t="s">
        <v>79</v>
      </c>
      <c r="R365" s="151"/>
      <c r="S365" s="151" t="s">
        <v>79</v>
      </c>
      <c r="T365" s="151"/>
      <c r="U365" s="199" t="s">
        <v>10971</v>
      </c>
      <c r="V365" s="520">
        <v>15312.0</v>
      </c>
    </row>
    <row r="366">
      <c r="A366" s="517">
        <f t="shared" si="1"/>
        <v>365</v>
      </c>
      <c r="B366" s="518" t="s">
        <v>10377</v>
      </c>
      <c r="C366" s="518" t="s">
        <v>9578</v>
      </c>
      <c r="D366" s="518" t="s">
        <v>11017</v>
      </c>
      <c r="E366" s="519" t="s">
        <v>10380</v>
      </c>
      <c r="F366" s="519" t="s">
        <v>9580</v>
      </c>
      <c r="G366" s="518" t="s">
        <v>11018</v>
      </c>
      <c r="H366" s="526" t="s">
        <v>11019</v>
      </c>
      <c r="I366" s="272" t="s">
        <v>11020</v>
      </c>
      <c r="J366" s="520" t="s">
        <v>11021</v>
      </c>
      <c r="K366" s="521" t="s">
        <v>11022</v>
      </c>
      <c r="L366" s="522">
        <v>7.175925925925926E-4</v>
      </c>
      <c r="M366" s="523" t="s">
        <v>11023</v>
      </c>
      <c r="N366" s="524" t="s">
        <v>8620</v>
      </c>
      <c r="O366" s="151" t="s">
        <v>77</v>
      </c>
      <c r="P366" s="151" t="s">
        <v>78</v>
      </c>
      <c r="Q366" s="151" t="s">
        <v>79</v>
      </c>
      <c r="R366" s="154"/>
      <c r="S366" s="151" t="s">
        <v>79</v>
      </c>
      <c r="T366" s="154"/>
      <c r="U366" s="199" t="s">
        <v>11003</v>
      </c>
      <c r="V366" s="520">
        <v>29079.0</v>
      </c>
    </row>
    <row r="367">
      <c r="A367" s="517">
        <f t="shared" si="1"/>
        <v>366</v>
      </c>
      <c r="B367" s="518" t="s">
        <v>10377</v>
      </c>
      <c r="C367" s="518" t="s">
        <v>9578</v>
      </c>
      <c r="D367" s="518" t="s">
        <v>11024</v>
      </c>
      <c r="E367" s="519" t="s">
        <v>10380</v>
      </c>
      <c r="F367" s="519" t="s">
        <v>9580</v>
      </c>
      <c r="G367" s="518" t="s">
        <v>11025</v>
      </c>
      <c r="H367" s="526" t="s">
        <v>11026</v>
      </c>
      <c r="I367" s="272" t="s">
        <v>11027</v>
      </c>
      <c r="J367" s="520" t="s">
        <v>11028</v>
      </c>
      <c r="K367" s="521" t="s">
        <v>11029</v>
      </c>
      <c r="L367" s="522">
        <v>0.0013078703703703703</v>
      </c>
      <c r="M367" s="523" t="s">
        <v>11030</v>
      </c>
      <c r="N367" s="524" t="s">
        <v>8620</v>
      </c>
      <c r="O367" s="151" t="s">
        <v>77</v>
      </c>
      <c r="P367" s="151" t="s">
        <v>78</v>
      </c>
      <c r="Q367" s="151" t="s">
        <v>79</v>
      </c>
      <c r="R367" s="151"/>
      <c r="S367" s="151" t="s">
        <v>79</v>
      </c>
      <c r="T367" s="151"/>
      <c r="U367" s="199" t="s">
        <v>11003</v>
      </c>
      <c r="V367" s="520">
        <v>29078.0</v>
      </c>
    </row>
    <row r="368">
      <c r="A368" s="517">
        <f t="shared" si="1"/>
        <v>367</v>
      </c>
      <c r="B368" s="518" t="s">
        <v>10377</v>
      </c>
      <c r="C368" s="518" t="s">
        <v>9578</v>
      </c>
      <c r="D368" s="518" t="s">
        <v>11031</v>
      </c>
      <c r="E368" s="519" t="s">
        <v>10380</v>
      </c>
      <c r="F368" s="519" t="s">
        <v>9580</v>
      </c>
      <c r="G368" s="518" t="s">
        <v>11032</v>
      </c>
      <c r="H368" s="526" t="s">
        <v>11033</v>
      </c>
      <c r="I368" s="272" t="s">
        <v>11034</v>
      </c>
      <c r="J368" s="520" t="s">
        <v>11035</v>
      </c>
      <c r="K368" s="521" t="s">
        <v>11036</v>
      </c>
      <c r="L368" s="522">
        <v>0.0021180555555555558</v>
      </c>
      <c r="M368" s="523" t="s">
        <v>11037</v>
      </c>
      <c r="N368" s="524" t="s">
        <v>8620</v>
      </c>
      <c r="O368" s="151" t="s">
        <v>77</v>
      </c>
      <c r="P368" s="151" t="s">
        <v>78</v>
      </c>
      <c r="Q368" s="151" t="s">
        <v>79</v>
      </c>
      <c r="R368" s="151"/>
      <c r="S368" s="151" t="s">
        <v>79</v>
      </c>
      <c r="T368" s="151"/>
      <c r="U368" s="199" t="s">
        <v>11003</v>
      </c>
      <c r="V368" s="520">
        <v>28834.0</v>
      </c>
    </row>
    <row r="369">
      <c r="A369" s="517">
        <f t="shared" si="1"/>
        <v>368</v>
      </c>
      <c r="B369" s="518" t="s">
        <v>10377</v>
      </c>
      <c r="C369" s="518" t="s">
        <v>9578</v>
      </c>
      <c r="D369" s="518" t="s">
        <v>11038</v>
      </c>
      <c r="E369" s="519" t="s">
        <v>10380</v>
      </c>
      <c r="F369" s="519" t="s">
        <v>9580</v>
      </c>
      <c r="G369" s="518" t="s">
        <v>11039</v>
      </c>
      <c r="H369" s="526" t="s">
        <v>11040</v>
      </c>
      <c r="I369" s="272" t="s">
        <v>8689</v>
      </c>
      <c r="J369" s="520" t="s">
        <v>11041</v>
      </c>
      <c r="K369" s="521" t="s">
        <v>11042</v>
      </c>
      <c r="L369" s="522">
        <v>0.001412037037037037</v>
      </c>
      <c r="M369" s="523" t="s">
        <v>11043</v>
      </c>
      <c r="N369" s="524" t="s">
        <v>8620</v>
      </c>
      <c r="O369" s="151" t="s">
        <v>77</v>
      </c>
      <c r="P369" s="151" t="s">
        <v>78</v>
      </c>
      <c r="Q369" s="151" t="s">
        <v>79</v>
      </c>
      <c r="R369" s="151"/>
      <c r="S369" s="151" t="s">
        <v>79</v>
      </c>
      <c r="T369" s="151"/>
      <c r="U369" s="199" t="s">
        <v>10971</v>
      </c>
      <c r="V369" s="520">
        <v>29125.0</v>
      </c>
    </row>
    <row r="370">
      <c r="A370" s="517">
        <f t="shared" si="1"/>
        <v>369</v>
      </c>
      <c r="B370" s="518" t="s">
        <v>10377</v>
      </c>
      <c r="C370" s="518" t="s">
        <v>9578</v>
      </c>
      <c r="D370" s="518" t="s">
        <v>11044</v>
      </c>
      <c r="E370" s="519" t="s">
        <v>10380</v>
      </c>
      <c r="F370" s="519" t="s">
        <v>9580</v>
      </c>
      <c r="G370" s="518" t="s">
        <v>11045</v>
      </c>
      <c r="H370" s="526" t="s">
        <v>11046</v>
      </c>
      <c r="I370" s="272" t="s">
        <v>8696</v>
      </c>
      <c r="J370" s="520" t="s">
        <v>11047</v>
      </c>
      <c r="K370" s="521" t="s">
        <v>11048</v>
      </c>
      <c r="L370" s="522">
        <v>0.002650462962962963</v>
      </c>
      <c r="M370" s="523" t="s">
        <v>11049</v>
      </c>
      <c r="N370" s="524" t="s">
        <v>8620</v>
      </c>
      <c r="O370" s="151" t="s">
        <v>77</v>
      </c>
      <c r="P370" s="151" t="s">
        <v>78</v>
      </c>
      <c r="Q370" s="151" t="s">
        <v>79</v>
      </c>
      <c r="R370" s="151"/>
      <c r="S370" s="151" t="s">
        <v>79</v>
      </c>
      <c r="T370" s="151"/>
      <c r="U370" s="199" t="s">
        <v>10971</v>
      </c>
      <c r="V370" s="520">
        <v>28839.0</v>
      </c>
    </row>
    <row r="371" ht="21.0" customHeight="1">
      <c r="A371" s="613">
        <f t="shared" si="1"/>
        <v>370</v>
      </c>
      <c r="B371" s="596" t="s">
        <v>10377</v>
      </c>
      <c r="C371" s="596" t="s">
        <v>9578</v>
      </c>
      <c r="D371" s="596" t="s">
        <v>11050</v>
      </c>
      <c r="E371" s="614" t="s">
        <v>10380</v>
      </c>
      <c r="F371" s="529" t="s">
        <v>9580</v>
      </c>
      <c r="G371" s="596" t="s">
        <v>11051</v>
      </c>
      <c r="H371" s="597" t="s">
        <v>11052</v>
      </c>
      <c r="I371" s="272" t="s">
        <v>8703</v>
      </c>
      <c r="J371" s="598" t="s">
        <v>11053</v>
      </c>
      <c r="K371" s="615" t="s">
        <v>11054</v>
      </c>
      <c r="L371" s="616"/>
      <c r="M371" s="601" t="s">
        <v>11055</v>
      </c>
      <c r="N371" s="602" t="s">
        <v>8620</v>
      </c>
      <c r="O371" s="151" t="s">
        <v>77</v>
      </c>
      <c r="P371" s="151" t="s">
        <v>78</v>
      </c>
      <c r="Q371" s="151" t="s">
        <v>79</v>
      </c>
      <c r="R371" s="151"/>
      <c r="S371" s="151" t="s">
        <v>79</v>
      </c>
      <c r="T371" s="151"/>
      <c r="U371" s="199" t="s">
        <v>10971</v>
      </c>
      <c r="V371" s="598">
        <v>28840.0</v>
      </c>
    </row>
    <row r="372" ht="20.25" customHeight="1">
      <c r="A372" s="537">
        <f t="shared" si="1"/>
        <v>371</v>
      </c>
      <c r="B372" s="510" t="s">
        <v>11056</v>
      </c>
      <c r="C372" s="510" t="s">
        <v>10377</v>
      </c>
      <c r="D372" s="510" t="s">
        <v>11057</v>
      </c>
      <c r="E372" s="511" t="s">
        <v>11058</v>
      </c>
      <c r="F372" s="511" t="s">
        <v>10380</v>
      </c>
      <c r="G372" s="510" t="s">
        <v>10665</v>
      </c>
      <c r="H372" s="538" t="s">
        <v>10666</v>
      </c>
      <c r="I372" s="272" t="s">
        <v>8710</v>
      </c>
      <c r="J372" s="512" t="s">
        <v>10668</v>
      </c>
      <c r="K372" s="513" t="s">
        <v>10669</v>
      </c>
      <c r="L372" s="514">
        <v>0.0067708333333333336</v>
      </c>
      <c r="M372" s="617" t="s">
        <v>11059</v>
      </c>
      <c r="N372" s="516" t="s">
        <v>8620</v>
      </c>
      <c r="O372" s="151" t="s">
        <v>77</v>
      </c>
      <c r="P372" s="151" t="s">
        <v>78</v>
      </c>
      <c r="Q372" s="151" t="s">
        <v>79</v>
      </c>
      <c r="R372" s="151"/>
      <c r="S372" s="151" t="s">
        <v>79</v>
      </c>
      <c r="T372" s="151"/>
      <c r="U372" s="199" t="s">
        <v>10971</v>
      </c>
      <c r="V372" s="512">
        <v>3794.0</v>
      </c>
    </row>
    <row r="373" ht="18.75" customHeight="1">
      <c r="A373" s="517">
        <f t="shared" si="1"/>
        <v>372</v>
      </c>
      <c r="B373" s="518" t="s">
        <v>11056</v>
      </c>
      <c r="C373" s="518" t="s">
        <v>10377</v>
      </c>
      <c r="D373" s="518" t="s">
        <v>10693</v>
      </c>
      <c r="E373" s="519" t="s">
        <v>11058</v>
      </c>
      <c r="F373" s="519" t="s">
        <v>10380</v>
      </c>
      <c r="G373" s="518" t="s">
        <v>10695</v>
      </c>
      <c r="H373" s="526" t="s">
        <v>11060</v>
      </c>
      <c r="I373" s="272" t="s">
        <v>11061</v>
      </c>
      <c r="J373" s="520" t="s">
        <v>11062</v>
      </c>
      <c r="K373" s="521" t="s">
        <v>11063</v>
      </c>
      <c r="L373" s="522">
        <v>0.0020601851851851853</v>
      </c>
      <c r="M373" s="594" t="s">
        <v>11064</v>
      </c>
      <c r="N373" s="524" t="s">
        <v>8620</v>
      </c>
      <c r="O373" s="151" t="s">
        <v>77</v>
      </c>
      <c r="P373" s="151" t="s">
        <v>78</v>
      </c>
      <c r="Q373" s="151" t="s">
        <v>79</v>
      </c>
      <c r="R373" s="151"/>
      <c r="S373" s="151" t="s">
        <v>79</v>
      </c>
      <c r="T373" s="151"/>
      <c r="U373" s="199" t="s">
        <v>10971</v>
      </c>
      <c r="V373" s="520">
        <v>4654.0</v>
      </c>
    </row>
    <row r="374">
      <c r="A374" s="517">
        <f t="shared" si="1"/>
        <v>373</v>
      </c>
      <c r="B374" s="518" t="s">
        <v>11056</v>
      </c>
      <c r="C374" s="518" t="s">
        <v>10377</v>
      </c>
      <c r="D374" s="518" t="s">
        <v>10678</v>
      </c>
      <c r="E374" s="519" t="s">
        <v>11058</v>
      </c>
      <c r="F374" s="519" t="s">
        <v>10380</v>
      </c>
      <c r="G374" s="518" t="s">
        <v>10679</v>
      </c>
      <c r="H374" s="526" t="s">
        <v>10680</v>
      </c>
      <c r="I374" s="272" t="s">
        <v>11065</v>
      </c>
      <c r="J374" s="520" t="s">
        <v>10682</v>
      </c>
      <c r="K374" s="521" t="s">
        <v>10683</v>
      </c>
      <c r="L374" s="522">
        <v>0.0027199074074074074</v>
      </c>
      <c r="M374" s="523" t="s">
        <v>11066</v>
      </c>
      <c r="N374" s="524" t="s">
        <v>8620</v>
      </c>
      <c r="O374" s="151" t="s">
        <v>77</v>
      </c>
      <c r="P374" s="151" t="s">
        <v>78</v>
      </c>
      <c r="Q374" s="151" t="s">
        <v>79</v>
      </c>
      <c r="R374" s="151"/>
      <c r="S374" s="151" t="s">
        <v>79</v>
      </c>
      <c r="T374" s="151"/>
      <c r="U374" s="199" t="s">
        <v>10971</v>
      </c>
      <c r="V374" s="520">
        <v>6863.0</v>
      </c>
    </row>
    <row r="375" ht="18.0" customHeight="1">
      <c r="A375" s="517">
        <f t="shared" si="1"/>
        <v>374</v>
      </c>
      <c r="B375" s="518" t="s">
        <v>11056</v>
      </c>
      <c r="C375" s="518" t="s">
        <v>10377</v>
      </c>
      <c r="D375" s="518" t="s">
        <v>10663</v>
      </c>
      <c r="E375" s="519" t="s">
        <v>11058</v>
      </c>
      <c r="F375" s="519" t="s">
        <v>10380</v>
      </c>
      <c r="G375" s="518" t="s">
        <v>11067</v>
      </c>
      <c r="H375" s="526" t="s">
        <v>10666</v>
      </c>
      <c r="I375" s="272" t="s">
        <v>8735</v>
      </c>
      <c r="J375" s="520" t="s">
        <v>11068</v>
      </c>
      <c r="K375" s="521" t="s">
        <v>11069</v>
      </c>
      <c r="L375" s="522">
        <v>0.008657407407407407</v>
      </c>
      <c r="M375" s="594" t="s">
        <v>11070</v>
      </c>
      <c r="N375" s="524" t="s">
        <v>8620</v>
      </c>
      <c r="O375" s="151" t="s">
        <v>77</v>
      </c>
      <c r="P375" s="151" t="s">
        <v>78</v>
      </c>
      <c r="Q375" s="151" t="s">
        <v>79</v>
      </c>
      <c r="R375" s="151"/>
      <c r="S375" s="151" t="s">
        <v>79</v>
      </c>
      <c r="T375" s="151"/>
      <c r="U375" s="199" t="s">
        <v>10971</v>
      </c>
      <c r="V375" s="520">
        <v>6864.0</v>
      </c>
    </row>
    <row r="376" ht="20.25" customHeight="1">
      <c r="A376" s="517">
        <f t="shared" si="1"/>
        <v>375</v>
      </c>
      <c r="B376" s="518" t="s">
        <v>11056</v>
      </c>
      <c r="C376" s="518" t="s">
        <v>10377</v>
      </c>
      <c r="D376" s="518" t="s">
        <v>11071</v>
      </c>
      <c r="E376" s="519" t="s">
        <v>11058</v>
      </c>
      <c r="F376" s="519" t="s">
        <v>10380</v>
      </c>
      <c r="G376" s="518" t="s">
        <v>11072</v>
      </c>
      <c r="H376" s="526" t="s">
        <v>11073</v>
      </c>
      <c r="I376" s="272" t="s">
        <v>8742</v>
      </c>
      <c r="J376" s="520" t="s">
        <v>11074</v>
      </c>
      <c r="K376" s="521" t="s">
        <v>11075</v>
      </c>
      <c r="L376" s="522">
        <v>0.0020833333333333333</v>
      </c>
      <c r="M376" s="523" t="s">
        <v>11076</v>
      </c>
      <c r="N376" s="524" t="s">
        <v>8620</v>
      </c>
      <c r="O376" s="151" t="s">
        <v>77</v>
      </c>
      <c r="P376" s="151" t="s">
        <v>78</v>
      </c>
      <c r="Q376" s="151" t="s">
        <v>79</v>
      </c>
      <c r="R376" s="151"/>
      <c r="S376" s="151" t="s">
        <v>79</v>
      </c>
      <c r="T376" s="151"/>
      <c r="U376" s="199" t="s">
        <v>10971</v>
      </c>
      <c r="V376" s="520">
        <v>6902.0</v>
      </c>
    </row>
    <row r="377">
      <c r="A377" s="517">
        <f t="shared" si="1"/>
        <v>376</v>
      </c>
      <c r="B377" s="518" t="s">
        <v>11056</v>
      </c>
      <c r="C377" s="518" t="s">
        <v>10377</v>
      </c>
      <c r="D377" s="518" t="s">
        <v>11077</v>
      </c>
      <c r="E377" s="519" t="s">
        <v>11058</v>
      </c>
      <c r="F377" s="519" t="s">
        <v>10380</v>
      </c>
      <c r="G377" s="518" t="s">
        <v>11078</v>
      </c>
      <c r="H377" s="526" t="s">
        <v>10465</v>
      </c>
      <c r="I377" s="272" t="s">
        <v>11079</v>
      </c>
      <c r="J377" s="520" t="s">
        <v>10467</v>
      </c>
      <c r="K377" s="521" t="s">
        <v>10468</v>
      </c>
      <c r="L377" s="522">
        <v>0.0031944444444444446</v>
      </c>
      <c r="M377" s="523" t="s">
        <v>11080</v>
      </c>
      <c r="N377" s="524" t="s">
        <v>8620</v>
      </c>
      <c r="O377" s="151" t="s">
        <v>77</v>
      </c>
      <c r="P377" s="151" t="s">
        <v>78</v>
      </c>
      <c r="Q377" s="151" t="s">
        <v>79</v>
      </c>
      <c r="R377" s="151"/>
      <c r="S377" s="151" t="s">
        <v>79</v>
      </c>
      <c r="T377" s="151"/>
      <c r="U377" s="199" t="s">
        <v>11003</v>
      </c>
      <c r="V377" s="520">
        <v>7264.0</v>
      </c>
    </row>
    <row r="378" ht="18.75" customHeight="1">
      <c r="A378" s="540">
        <f t="shared" si="1"/>
        <v>377</v>
      </c>
      <c r="B378" s="541" t="s">
        <v>11056</v>
      </c>
      <c r="C378" s="541" t="s">
        <v>10377</v>
      </c>
      <c r="D378" s="541" t="s">
        <v>11081</v>
      </c>
      <c r="E378" s="519" t="s">
        <v>11058</v>
      </c>
      <c r="F378" s="519" t="s">
        <v>10380</v>
      </c>
      <c r="G378" s="541" t="s">
        <v>11082</v>
      </c>
      <c r="H378" s="185" t="s">
        <v>11060</v>
      </c>
      <c r="I378" s="272" t="s">
        <v>8759</v>
      </c>
      <c r="J378" s="548" t="s">
        <v>10698</v>
      </c>
      <c r="K378" s="544" t="s">
        <v>10699</v>
      </c>
      <c r="L378" s="568">
        <v>0.0019097222222222222</v>
      </c>
      <c r="M378" s="546" t="s">
        <v>11083</v>
      </c>
      <c r="N378" s="547" t="s">
        <v>8620</v>
      </c>
      <c r="O378" s="151" t="s">
        <v>77</v>
      </c>
      <c r="P378" s="151" t="s">
        <v>78</v>
      </c>
      <c r="Q378" s="151" t="s">
        <v>79</v>
      </c>
      <c r="R378" s="151"/>
      <c r="S378" s="151" t="s">
        <v>79</v>
      </c>
      <c r="T378" s="151"/>
      <c r="U378" s="199" t="s">
        <v>10971</v>
      </c>
      <c r="V378" s="548">
        <v>7615.0</v>
      </c>
    </row>
    <row r="379">
      <c r="A379" s="517">
        <f t="shared" si="1"/>
        <v>378</v>
      </c>
      <c r="B379" s="518" t="s">
        <v>11056</v>
      </c>
      <c r="C379" s="518" t="s">
        <v>10377</v>
      </c>
      <c r="D379" s="518" t="s">
        <v>11084</v>
      </c>
      <c r="E379" s="519" t="s">
        <v>11058</v>
      </c>
      <c r="F379" s="519" t="s">
        <v>10380</v>
      </c>
      <c r="G379" s="518" t="s">
        <v>11085</v>
      </c>
      <c r="H379" s="618" t="s">
        <v>10687</v>
      </c>
      <c r="I379" s="272" t="s">
        <v>8767</v>
      </c>
      <c r="J379" s="618" t="s">
        <v>10689</v>
      </c>
      <c r="K379" s="583" t="s">
        <v>10690</v>
      </c>
      <c r="L379" s="619">
        <v>0.002395833333333333</v>
      </c>
      <c r="M379" s="523" t="s">
        <v>11086</v>
      </c>
      <c r="N379" s="524" t="s">
        <v>8620</v>
      </c>
      <c r="O379" s="151" t="s">
        <v>77</v>
      </c>
      <c r="P379" s="154" t="s">
        <v>78</v>
      </c>
      <c r="Q379" s="154" t="s">
        <v>79</v>
      </c>
      <c r="R379" s="620"/>
      <c r="S379" s="154" t="s">
        <v>79</v>
      </c>
      <c r="T379" s="620"/>
      <c r="U379" s="199" t="s">
        <v>10971</v>
      </c>
      <c r="V379" s="520">
        <v>7676.0</v>
      </c>
    </row>
    <row r="380">
      <c r="A380" s="517">
        <f t="shared" si="1"/>
        <v>379</v>
      </c>
      <c r="B380" s="518" t="s">
        <v>11056</v>
      </c>
      <c r="C380" s="518" t="s">
        <v>10377</v>
      </c>
      <c r="D380" s="518" t="s">
        <v>11087</v>
      </c>
      <c r="E380" s="519" t="s">
        <v>11058</v>
      </c>
      <c r="F380" s="519" t="s">
        <v>10380</v>
      </c>
      <c r="G380" s="518" t="s">
        <v>11088</v>
      </c>
      <c r="H380" s="526" t="s">
        <v>11089</v>
      </c>
      <c r="I380" s="272" t="s">
        <v>8774</v>
      </c>
      <c r="J380" s="520" t="s">
        <v>11090</v>
      </c>
      <c r="K380" s="521" t="s">
        <v>11091</v>
      </c>
      <c r="L380" s="522">
        <v>0.001412037037037037</v>
      </c>
      <c r="M380" s="523" t="s">
        <v>11092</v>
      </c>
      <c r="N380" s="524" t="s">
        <v>8620</v>
      </c>
      <c r="O380" s="151" t="s">
        <v>77</v>
      </c>
      <c r="P380" s="154" t="s">
        <v>78</v>
      </c>
      <c r="Q380" s="151" t="s">
        <v>79</v>
      </c>
      <c r="R380" s="151"/>
      <c r="S380" s="151" t="s">
        <v>79</v>
      </c>
      <c r="T380" s="151"/>
      <c r="U380" s="199" t="s">
        <v>10971</v>
      </c>
      <c r="V380" s="520">
        <v>7752.0</v>
      </c>
    </row>
    <row r="381">
      <c r="A381" s="517">
        <f t="shared" si="1"/>
        <v>380</v>
      </c>
      <c r="B381" s="518" t="s">
        <v>11056</v>
      </c>
      <c r="C381" s="518" t="s">
        <v>10377</v>
      </c>
      <c r="D381" s="518" t="s">
        <v>11093</v>
      </c>
      <c r="E381" s="519" t="s">
        <v>11058</v>
      </c>
      <c r="F381" s="519" t="s">
        <v>10380</v>
      </c>
      <c r="G381" s="518" t="s">
        <v>10371</v>
      </c>
      <c r="H381" s="526" t="s">
        <v>10372</v>
      </c>
      <c r="I381" s="272" t="s">
        <v>8781</v>
      </c>
      <c r="J381" s="520" t="s">
        <v>11094</v>
      </c>
      <c r="K381" s="521" t="s">
        <v>11095</v>
      </c>
      <c r="L381" s="522">
        <v>0.0028356481481481483</v>
      </c>
      <c r="M381" s="523" t="s">
        <v>11096</v>
      </c>
      <c r="N381" s="524" t="s">
        <v>8620</v>
      </c>
      <c r="O381" s="151" t="s">
        <v>77</v>
      </c>
      <c r="P381" s="154" t="s">
        <v>78</v>
      </c>
      <c r="Q381" s="151" t="s">
        <v>79</v>
      </c>
      <c r="R381" s="151"/>
      <c r="S381" s="151" t="s">
        <v>79</v>
      </c>
      <c r="T381" s="151"/>
      <c r="U381" s="199" t="s">
        <v>10971</v>
      </c>
      <c r="V381" s="520">
        <v>7756.0</v>
      </c>
    </row>
    <row r="382">
      <c r="A382" s="517">
        <f t="shared" si="1"/>
        <v>381</v>
      </c>
      <c r="B382" s="518" t="s">
        <v>11056</v>
      </c>
      <c r="C382" s="518" t="s">
        <v>10377</v>
      </c>
      <c r="D382" s="518" t="s">
        <v>9608</v>
      </c>
      <c r="E382" s="519" t="s">
        <v>11058</v>
      </c>
      <c r="F382" s="519" t="s">
        <v>10380</v>
      </c>
      <c r="G382" s="518" t="s">
        <v>9609</v>
      </c>
      <c r="H382" s="526" t="s">
        <v>9610</v>
      </c>
      <c r="I382" s="272" t="s">
        <v>8788</v>
      </c>
      <c r="J382" s="520" t="s">
        <v>9612</v>
      </c>
      <c r="K382" s="521" t="s">
        <v>9613</v>
      </c>
      <c r="L382" s="522">
        <v>0.0014583333333333334</v>
      </c>
      <c r="M382" s="523" t="s">
        <v>11097</v>
      </c>
      <c r="N382" s="524" t="s">
        <v>8620</v>
      </c>
      <c r="O382" s="151" t="s">
        <v>77</v>
      </c>
      <c r="P382" s="154" t="s">
        <v>78</v>
      </c>
      <c r="Q382" s="151" t="s">
        <v>79</v>
      </c>
      <c r="R382" s="151"/>
      <c r="S382" s="151" t="s">
        <v>79</v>
      </c>
      <c r="T382" s="151"/>
      <c r="U382" s="199" t="s">
        <v>10971</v>
      </c>
      <c r="V382" s="520">
        <v>7775.0</v>
      </c>
    </row>
    <row r="383">
      <c r="A383" s="517">
        <f t="shared" si="1"/>
        <v>382</v>
      </c>
      <c r="B383" s="518" t="s">
        <v>11056</v>
      </c>
      <c r="C383" s="518" t="s">
        <v>10377</v>
      </c>
      <c r="D383" s="518" t="s">
        <v>11098</v>
      </c>
      <c r="E383" s="519" t="s">
        <v>11058</v>
      </c>
      <c r="F383" s="519" t="s">
        <v>10380</v>
      </c>
      <c r="G383" s="518" t="s">
        <v>11099</v>
      </c>
      <c r="H383" s="526" t="s">
        <v>11100</v>
      </c>
      <c r="I383" s="272" t="s">
        <v>8795</v>
      </c>
      <c r="J383" s="520" t="s">
        <v>11101</v>
      </c>
      <c r="K383" s="521" t="s">
        <v>11102</v>
      </c>
      <c r="L383" s="522">
        <v>0.0016435185185185185</v>
      </c>
      <c r="M383" s="523" t="s">
        <v>9078</v>
      </c>
      <c r="N383" s="524" t="s">
        <v>8620</v>
      </c>
      <c r="O383" s="151" t="s">
        <v>77</v>
      </c>
      <c r="P383" s="154" t="s">
        <v>78</v>
      </c>
      <c r="Q383" s="151" t="s">
        <v>79</v>
      </c>
      <c r="R383" s="151"/>
      <c r="S383" s="151" t="s">
        <v>79</v>
      </c>
      <c r="T383" s="151"/>
      <c r="U383" s="199" t="s">
        <v>10971</v>
      </c>
      <c r="V383" s="520">
        <v>27255.0</v>
      </c>
    </row>
    <row r="384">
      <c r="A384" s="517">
        <f t="shared" si="1"/>
        <v>383</v>
      </c>
      <c r="B384" s="518" t="s">
        <v>11056</v>
      </c>
      <c r="C384" s="518" t="s">
        <v>10377</v>
      </c>
      <c r="D384" s="518" t="s">
        <v>11103</v>
      </c>
      <c r="E384" s="519" t="s">
        <v>11058</v>
      </c>
      <c r="F384" s="519" t="s">
        <v>10380</v>
      </c>
      <c r="G384" s="518" t="s">
        <v>11104</v>
      </c>
      <c r="H384" s="621" t="s">
        <v>9139</v>
      </c>
      <c r="I384" s="272" t="s">
        <v>8802</v>
      </c>
      <c r="J384" s="520" t="s">
        <v>11105</v>
      </c>
      <c r="K384" s="521" t="s">
        <v>11106</v>
      </c>
      <c r="L384" s="522">
        <v>0.002337962962962963</v>
      </c>
      <c r="M384" s="593" t="s">
        <v>11107</v>
      </c>
      <c r="N384" s="524" t="s">
        <v>8620</v>
      </c>
      <c r="O384" s="151" t="s">
        <v>77</v>
      </c>
      <c r="P384" s="154" t="s">
        <v>78</v>
      </c>
      <c r="Q384" s="151" t="s">
        <v>79</v>
      </c>
      <c r="R384" s="151"/>
      <c r="S384" s="151" t="s">
        <v>79</v>
      </c>
      <c r="T384" s="151"/>
      <c r="U384" s="199" t="s">
        <v>10971</v>
      </c>
      <c r="V384" s="520">
        <v>27257.0</v>
      </c>
    </row>
    <row r="385">
      <c r="A385" s="540">
        <f t="shared" si="1"/>
        <v>384</v>
      </c>
      <c r="B385" s="541" t="s">
        <v>11056</v>
      </c>
      <c r="C385" s="541" t="s">
        <v>10377</v>
      </c>
      <c r="D385" s="541" t="s">
        <v>11108</v>
      </c>
      <c r="E385" s="519" t="s">
        <v>11058</v>
      </c>
      <c r="F385" s="519" t="s">
        <v>10380</v>
      </c>
      <c r="G385" s="525" t="s">
        <v>11109</v>
      </c>
      <c r="H385" s="622" t="s">
        <v>11110</v>
      </c>
      <c r="I385" s="272" t="s">
        <v>8809</v>
      </c>
      <c r="J385" s="548" t="s">
        <v>11111</v>
      </c>
      <c r="K385" s="544" t="s">
        <v>11112</v>
      </c>
      <c r="L385" s="564">
        <v>0.0014583333333333334</v>
      </c>
      <c r="M385" s="572" t="s">
        <v>11113</v>
      </c>
      <c r="N385" s="547" t="s">
        <v>8620</v>
      </c>
      <c r="O385" s="151" t="s">
        <v>77</v>
      </c>
      <c r="P385" s="154" t="s">
        <v>78</v>
      </c>
      <c r="Q385" s="151" t="s">
        <v>79</v>
      </c>
      <c r="R385" s="151"/>
      <c r="S385" s="151" t="s">
        <v>79</v>
      </c>
      <c r="T385" s="151"/>
      <c r="U385" s="199" t="s">
        <v>10971</v>
      </c>
      <c r="V385" s="548">
        <v>29279.0</v>
      </c>
    </row>
    <row r="386">
      <c r="A386" s="540">
        <f t="shared" si="1"/>
        <v>385</v>
      </c>
      <c r="B386" s="541" t="s">
        <v>11056</v>
      </c>
      <c r="C386" s="541" t="s">
        <v>10377</v>
      </c>
      <c r="D386" s="541" t="s">
        <v>11114</v>
      </c>
      <c r="E386" s="519" t="s">
        <v>11058</v>
      </c>
      <c r="F386" s="519" t="s">
        <v>10380</v>
      </c>
      <c r="G386" s="525" t="s">
        <v>11115</v>
      </c>
      <c r="H386" s="622" t="s">
        <v>11116</v>
      </c>
      <c r="I386" s="272" t="s">
        <v>8816</v>
      </c>
      <c r="J386" s="548" t="s">
        <v>11117</v>
      </c>
      <c r="K386" s="544" t="s">
        <v>11118</v>
      </c>
      <c r="L386" s="564">
        <v>1.0416666666666667E-4</v>
      </c>
      <c r="M386" s="546" t="s">
        <v>11119</v>
      </c>
      <c r="N386" s="547" t="s">
        <v>8620</v>
      </c>
      <c r="O386" s="151" t="s">
        <v>77</v>
      </c>
      <c r="P386" s="154" t="s">
        <v>78</v>
      </c>
      <c r="Q386" s="151" t="s">
        <v>79</v>
      </c>
      <c r="R386" s="151"/>
      <c r="S386" s="151" t="s">
        <v>79</v>
      </c>
      <c r="T386" s="151"/>
      <c r="U386" s="199" t="s">
        <v>10971</v>
      </c>
      <c r="V386" s="548">
        <v>29280.0</v>
      </c>
    </row>
    <row r="387">
      <c r="A387" s="517">
        <f t="shared" si="1"/>
        <v>386</v>
      </c>
      <c r="B387" s="518" t="s">
        <v>11056</v>
      </c>
      <c r="C387" s="518" t="s">
        <v>10377</v>
      </c>
      <c r="D387" s="518" t="s">
        <v>10255</v>
      </c>
      <c r="E387" s="519" t="s">
        <v>11058</v>
      </c>
      <c r="F387" s="519" t="s">
        <v>10380</v>
      </c>
      <c r="G387" s="518" t="s">
        <v>10256</v>
      </c>
      <c r="H387" s="538" t="s">
        <v>10257</v>
      </c>
      <c r="I387" s="272" t="s">
        <v>8823</v>
      </c>
      <c r="J387" s="520" t="s">
        <v>10259</v>
      </c>
      <c r="K387" s="521" t="s">
        <v>10260</v>
      </c>
      <c r="L387" s="522">
        <v>0.0021412037037037038</v>
      </c>
      <c r="M387" s="523" t="s">
        <v>11120</v>
      </c>
      <c r="N387" s="524" t="s">
        <v>8620</v>
      </c>
      <c r="O387" s="151" t="s">
        <v>77</v>
      </c>
      <c r="P387" s="154" t="s">
        <v>78</v>
      </c>
      <c r="Q387" s="151" t="s">
        <v>79</v>
      </c>
      <c r="R387" s="151"/>
      <c r="S387" s="151" t="s">
        <v>79</v>
      </c>
      <c r="T387" s="151"/>
      <c r="U387" s="199" t="s">
        <v>10971</v>
      </c>
      <c r="V387" s="520">
        <v>29297.0</v>
      </c>
    </row>
    <row r="388">
      <c r="A388" s="517">
        <f t="shared" si="1"/>
        <v>387</v>
      </c>
      <c r="B388" s="518" t="s">
        <v>11056</v>
      </c>
      <c r="C388" s="518" t="s">
        <v>10377</v>
      </c>
      <c r="D388" s="518" t="s">
        <v>11121</v>
      </c>
      <c r="E388" s="519" t="s">
        <v>11058</v>
      </c>
      <c r="F388" s="519" t="s">
        <v>10380</v>
      </c>
      <c r="G388" s="518" t="s">
        <v>11122</v>
      </c>
      <c r="H388" s="526" t="s">
        <v>11123</v>
      </c>
      <c r="I388" s="272" t="s">
        <v>8830</v>
      </c>
      <c r="J388" s="520" t="s">
        <v>11124</v>
      </c>
      <c r="K388" s="521" t="s">
        <v>11125</v>
      </c>
      <c r="L388" s="522">
        <v>0.001412037037037037</v>
      </c>
      <c r="M388" s="523" t="s">
        <v>11126</v>
      </c>
      <c r="N388" s="524" t="s">
        <v>8620</v>
      </c>
      <c r="O388" s="151" t="s">
        <v>77</v>
      </c>
      <c r="P388" s="154" t="s">
        <v>78</v>
      </c>
      <c r="Q388" s="151" t="s">
        <v>79</v>
      </c>
      <c r="R388" s="151"/>
      <c r="S388" s="151" t="s">
        <v>79</v>
      </c>
      <c r="T388" s="151"/>
      <c r="U388" s="199" t="s">
        <v>10971</v>
      </c>
      <c r="V388" s="520">
        <v>29299.0</v>
      </c>
    </row>
    <row r="389">
      <c r="A389" s="527">
        <f t="shared" si="1"/>
        <v>388</v>
      </c>
      <c r="B389" s="528" t="s">
        <v>11056</v>
      </c>
      <c r="C389" s="528" t="s">
        <v>10377</v>
      </c>
      <c r="D389" s="528" t="s">
        <v>11127</v>
      </c>
      <c r="E389" s="529" t="s">
        <v>11058</v>
      </c>
      <c r="F389" s="529" t="s">
        <v>10380</v>
      </c>
      <c r="G389" s="528" t="s">
        <v>11128</v>
      </c>
      <c r="H389" s="530" t="s">
        <v>11129</v>
      </c>
      <c r="I389" s="272" t="s">
        <v>8837</v>
      </c>
      <c r="J389" s="531" t="s">
        <v>11130</v>
      </c>
      <c r="K389" s="532" t="s">
        <v>11131</v>
      </c>
      <c r="L389" s="533">
        <v>0.0013194444444444445</v>
      </c>
      <c r="M389" s="534" t="s">
        <v>11132</v>
      </c>
      <c r="N389" s="535" t="s">
        <v>8620</v>
      </c>
      <c r="O389" s="151" t="s">
        <v>77</v>
      </c>
      <c r="P389" s="154" t="s">
        <v>78</v>
      </c>
      <c r="Q389" s="151" t="s">
        <v>79</v>
      </c>
      <c r="R389" s="151"/>
      <c r="S389" s="151" t="s">
        <v>79</v>
      </c>
      <c r="T389" s="151"/>
      <c r="U389" s="199" t="s">
        <v>10971</v>
      </c>
      <c r="V389" s="531">
        <v>29300.0</v>
      </c>
    </row>
    <row r="390">
      <c r="A390" s="537">
        <f t="shared" si="1"/>
        <v>389</v>
      </c>
      <c r="B390" s="510" t="s">
        <v>11133</v>
      </c>
      <c r="C390" s="510" t="s">
        <v>11134</v>
      </c>
      <c r="D390" s="510" t="s">
        <v>11135</v>
      </c>
      <c r="E390" s="511" t="s">
        <v>11136</v>
      </c>
      <c r="F390" s="511" t="s">
        <v>11137</v>
      </c>
      <c r="G390" s="510" t="s">
        <v>11138</v>
      </c>
      <c r="H390" s="538" t="s">
        <v>11139</v>
      </c>
      <c r="I390" s="272" t="s">
        <v>8844</v>
      </c>
      <c r="J390" s="512" t="s">
        <v>11140</v>
      </c>
      <c r="K390" s="513" t="s">
        <v>11141</v>
      </c>
      <c r="L390" s="514">
        <v>0.005300925925925926</v>
      </c>
      <c r="M390" s="515" t="s">
        <v>11142</v>
      </c>
      <c r="N390" s="516" t="s">
        <v>8620</v>
      </c>
      <c r="O390" s="151" t="s">
        <v>77</v>
      </c>
      <c r="P390" s="154" t="s">
        <v>78</v>
      </c>
      <c r="Q390" s="151" t="s">
        <v>79</v>
      </c>
      <c r="R390" s="151"/>
      <c r="S390" s="151" t="s">
        <v>79</v>
      </c>
      <c r="T390" s="151"/>
      <c r="U390" s="199" t="s">
        <v>10971</v>
      </c>
      <c r="V390" s="512">
        <v>4279.0</v>
      </c>
    </row>
    <row r="391">
      <c r="A391" s="517">
        <f t="shared" si="1"/>
        <v>390</v>
      </c>
      <c r="B391" s="518" t="s">
        <v>11133</v>
      </c>
      <c r="C391" s="518" t="s">
        <v>11134</v>
      </c>
      <c r="D391" s="518" t="s">
        <v>11143</v>
      </c>
      <c r="E391" s="519" t="s">
        <v>11136</v>
      </c>
      <c r="F391" s="519" t="s">
        <v>11137</v>
      </c>
      <c r="G391" s="518" t="s">
        <v>11144</v>
      </c>
      <c r="H391" s="526" t="s">
        <v>11145</v>
      </c>
      <c r="I391" s="272" t="s">
        <v>8851</v>
      </c>
      <c r="J391" s="520" t="s">
        <v>11146</v>
      </c>
      <c r="K391" s="521" t="s">
        <v>11147</v>
      </c>
      <c r="L391" s="522">
        <v>0.0016898148148148148</v>
      </c>
      <c r="M391" s="523" t="s">
        <v>11148</v>
      </c>
      <c r="N391" s="524" t="s">
        <v>8620</v>
      </c>
      <c r="O391" s="151" t="s">
        <v>77</v>
      </c>
      <c r="P391" s="154" t="s">
        <v>78</v>
      </c>
      <c r="Q391" s="151" t="s">
        <v>79</v>
      </c>
      <c r="R391" s="154"/>
      <c r="S391" s="151" t="s">
        <v>79</v>
      </c>
      <c r="T391" s="154"/>
      <c r="U391" s="199" t="s">
        <v>10971</v>
      </c>
      <c r="V391" s="520">
        <v>4283.0</v>
      </c>
    </row>
    <row r="392">
      <c r="A392" s="517">
        <f t="shared" si="1"/>
        <v>391</v>
      </c>
      <c r="B392" s="518" t="s">
        <v>11133</v>
      </c>
      <c r="C392" s="518" t="s">
        <v>11134</v>
      </c>
      <c r="D392" s="518" t="s">
        <v>11149</v>
      </c>
      <c r="E392" s="519" t="s">
        <v>11136</v>
      </c>
      <c r="F392" s="519" t="s">
        <v>11137</v>
      </c>
      <c r="G392" s="518" t="s">
        <v>11150</v>
      </c>
      <c r="H392" s="526" t="s">
        <v>11151</v>
      </c>
      <c r="I392" s="272" t="s">
        <v>8860</v>
      </c>
      <c r="J392" s="520" t="s">
        <v>11152</v>
      </c>
      <c r="K392" s="521" t="s">
        <v>11153</v>
      </c>
      <c r="L392" s="522">
        <v>0.0022800925925925927</v>
      </c>
      <c r="M392" s="523" t="s">
        <v>11154</v>
      </c>
      <c r="N392" s="524" t="s">
        <v>8620</v>
      </c>
      <c r="O392" s="151" t="s">
        <v>77</v>
      </c>
      <c r="P392" s="154" t="s">
        <v>78</v>
      </c>
      <c r="Q392" s="151" t="s">
        <v>79</v>
      </c>
      <c r="R392" s="151"/>
      <c r="S392" s="151" t="s">
        <v>79</v>
      </c>
      <c r="T392" s="151"/>
      <c r="U392" s="199" t="s">
        <v>10971</v>
      </c>
      <c r="V392" s="520">
        <v>4284.0</v>
      </c>
    </row>
    <row r="393">
      <c r="A393" s="517">
        <f t="shared" si="1"/>
        <v>392</v>
      </c>
      <c r="B393" s="518" t="s">
        <v>11133</v>
      </c>
      <c r="C393" s="518" t="s">
        <v>11134</v>
      </c>
      <c r="D393" s="518" t="s">
        <v>11155</v>
      </c>
      <c r="E393" s="519" t="s">
        <v>11136</v>
      </c>
      <c r="F393" s="519" t="s">
        <v>11137</v>
      </c>
      <c r="G393" s="518" t="s">
        <v>11156</v>
      </c>
      <c r="H393" s="526" t="s">
        <v>11157</v>
      </c>
      <c r="I393" s="272" t="s">
        <v>11158</v>
      </c>
      <c r="J393" s="520" t="s">
        <v>11159</v>
      </c>
      <c r="K393" s="521" t="s">
        <v>11160</v>
      </c>
      <c r="L393" s="522">
        <v>0.0024305555555555556</v>
      </c>
      <c r="M393" s="523" t="s">
        <v>11161</v>
      </c>
      <c r="N393" s="524" t="s">
        <v>8620</v>
      </c>
      <c r="O393" s="151" t="s">
        <v>77</v>
      </c>
      <c r="P393" s="154" t="s">
        <v>78</v>
      </c>
      <c r="Q393" s="151" t="s">
        <v>79</v>
      </c>
      <c r="R393" s="151"/>
      <c r="S393" s="151" t="s">
        <v>79</v>
      </c>
      <c r="T393" s="151"/>
      <c r="U393" s="199" t="s">
        <v>10971</v>
      </c>
      <c r="V393" s="520">
        <v>4285.0</v>
      </c>
    </row>
    <row r="394">
      <c r="A394" s="527">
        <f t="shared" si="1"/>
        <v>393</v>
      </c>
      <c r="B394" s="528" t="s">
        <v>11133</v>
      </c>
      <c r="C394" s="528" t="s">
        <v>11134</v>
      </c>
      <c r="D394" s="528" t="s">
        <v>11162</v>
      </c>
      <c r="E394" s="529" t="s">
        <v>11136</v>
      </c>
      <c r="F394" s="529" t="s">
        <v>11137</v>
      </c>
      <c r="G394" s="528" t="s">
        <v>11163</v>
      </c>
      <c r="H394" s="530" t="s">
        <v>11164</v>
      </c>
      <c r="I394" s="272" t="s">
        <v>8874</v>
      </c>
      <c r="J394" s="531" t="s">
        <v>11165</v>
      </c>
      <c r="K394" s="532" t="s">
        <v>11166</v>
      </c>
      <c r="L394" s="533">
        <v>0.001099537037037037</v>
      </c>
      <c r="M394" s="534" t="s">
        <v>11167</v>
      </c>
      <c r="N394" s="535" t="s">
        <v>8620</v>
      </c>
      <c r="O394" s="151" t="s">
        <v>77</v>
      </c>
      <c r="P394" s="154" t="s">
        <v>78</v>
      </c>
      <c r="Q394" s="151" t="s">
        <v>79</v>
      </c>
      <c r="R394" s="151"/>
      <c r="S394" s="151" t="s">
        <v>79</v>
      </c>
      <c r="T394" s="151"/>
      <c r="U394" s="199" t="s">
        <v>10971</v>
      </c>
      <c r="V394" s="531">
        <v>13483.0</v>
      </c>
    </row>
    <row r="395">
      <c r="A395" s="537">
        <f t="shared" si="1"/>
        <v>394</v>
      </c>
      <c r="B395" s="510" t="s">
        <v>11133</v>
      </c>
      <c r="C395" s="510" t="s">
        <v>11168</v>
      </c>
      <c r="D395" s="510" t="s">
        <v>11169</v>
      </c>
      <c r="E395" s="511" t="s">
        <v>11136</v>
      </c>
      <c r="F395" s="511" t="s">
        <v>11170</v>
      </c>
      <c r="G395" s="510" t="s">
        <v>11171</v>
      </c>
      <c r="H395" s="538" t="s">
        <v>11172</v>
      </c>
      <c r="I395" s="272" t="s">
        <v>8881</v>
      </c>
      <c r="J395" s="512" t="s">
        <v>11173</v>
      </c>
      <c r="K395" s="513" t="s">
        <v>11174</v>
      </c>
      <c r="L395" s="514">
        <v>0.003935185185185185</v>
      </c>
      <c r="M395" s="515" t="s">
        <v>11175</v>
      </c>
      <c r="N395" s="516" t="s">
        <v>8620</v>
      </c>
      <c r="O395" s="151" t="s">
        <v>77</v>
      </c>
      <c r="P395" s="154" t="s">
        <v>78</v>
      </c>
      <c r="Q395" s="151" t="s">
        <v>79</v>
      </c>
      <c r="R395" s="151"/>
      <c r="S395" s="151" t="s">
        <v>79</v>
      </c>
      <c r="T395" s="151"/>
      <c r="U395" s="199" t="s">
        <v>10971</v>
      </c>
      <c r="V395" s="512">
        <v>4265.0</v>
      </c>
    </row>
    <row r="396">
      <c r="A396" s="517">
        <f t="shared" si="1"/>
        <v>395</v>
      </c>
      <c r="B396" s="518" t="s">
        <v>11133</v>
      </c>
      <c r="C396" s="518" t="s">
        <v>11168</v>
      </c>
      <c r="D396" s="518" t="s">
        <v>11176</v>
      </c>
      <c r="E396" s="519" t="s">
        <v>11136</v>
      </c>
      <c r="F396" s="519" t="s">
        <v>11170</v>
      </c>
      <c r="G396" s="518" t="s">
        <v>11177</v>
      </c>
      <c r="H396" s="526" t="s">
        <v>11178</v>
      </c>
      <c r="I396" s="272" t="s">
        <v>8888</v>
      </c>
      <c r="J396" s="520" t="s">
        <v>11179</v>
      </c>
      <c r="K396" s="521" t="s">
        <v>11180</v>
      </c>
      <c r="L396" s="522">
        <v>0.0018287037037037037</v>
      </c>
      <c r="M396" s="523" t="s">
        <v>11181</v>
      </c>
      <c r="N396" s="524" t="s">
        <v>8620</v>
      </c>
      <c r="O396" s="151" t="s">
        <v>77</v>
      </c>
      <c r="P396" s="154" t="s">
        <v>78</v>
      </c>
      <c r="Q396" s="151" t="s">
        <v>79</v>
      </c>
      <c r="R396" s="151"/>
      <c r="S396" s="151" t="s">
        <v>79</v>
      </c>
      <c r="T396" s="151"/>
      <c r="U396" s="199" t="s">
        <v>10971</v>
      </c>
      <c r="V396" s="520">
        <v>4281.0</v>
      </c>
    </row>
    <row r="397" ht="18.75" customHeight="1">
      <c r="A397" s="517">
        <f t="shared" si="1"/>
        <v>396</v>
      </c>
      <c r="B397" s="518" t="s">
        <v>11133</v>
      </c>
      <c r="C397" s="518" t="s">
        <v>11168</v>
      </c>
      <c r="D397" s="518" t="s">
        <v>11182</v>
      </c>
      <c r="E397" s="519" t="s">
        <v>11136</v>
      </c>
      <c r="F397" s="519" t="s">
        <v>11170</v>
      </c>
      <c r="G397" s="518" t="s">
        <v>11183</v>
      </c>
      <c r="H397" s="526" t="s">
        <v>11184</v>
      </c>
      <c r="I397" s="272" t="s">
        <v>8895</v>
      </c>
      <c r="J397" s="520" t="s">
        <v>11185</v>
      </c>
      <c r="K397" s="521" t="s">
        <v>11186</v>
      </c>
      <c r="L397" s="522">
        <v>0.004085648148148148</v>
      </c>
      <c r="M397" s="593" t="s">
        <v>11187</v>
      </c>
      <c r="N397" s="524" t="s">
        <v>8620</v>
      </c>
      <c r="O397" s="151" t="s">
        <v>77</v>
      </c>
      <c r="P397" s="154" t="s">
        <v>78</v>
      </c>
      <c r="Q397" s="151" t="s">
        <v>79</v>
      </c>
      <c r="R397" s="151"/>
      <c r="S397" s="151" t="s">
        <v>79</v>
      </c>
      <c r="T397" s="151"/>
      <c r="U397" s="199" t="s">
        <v>10971</v>
      </c>
      <c r="V397" s="520">
        <v>7288.0</v>
      </c>
    </row>
    <row r="398" ht="20.25" customHeight="1">
      <c r="A398" s="517">
        <f t="shared" si="1"/>
        <v>397</v>
      </c>
      <c r="B398" s="518" t="s">
        <v>11133</v>
      </c>
      <c r="C398" s="518" t="s">
        <v>11168</v>
      </c>
      <c r="D398" s="518" t="s">
        <v>11188</v>
      </c>
      <c r="E398" s="519" t="s">
        <v>11136</v>
      </c>
      <c r="F398" s="519" t="s">
        <v>11170</v>
      </c>
      <c r="G398" s="518" t="s">
        <v>11189</v>
      </c>
      <c r="H398" s="526" t="s">
        <v>11190</v>
      </c>
      <c r="I398" s="272" t="s">
        <v>8902</v>
      </c>
      <c r="J398" s="520" t="s">
        <v>11191</v>
      </c>
      <c r="K398" s="521" t="s">
        <v>11192</v>
      </c>
      <c r="L398" s="522">
        <v>0.00568287037037037</v>
      </c>
      <c r="M398" s="593" t="s">
        <v>11193</v>
      </c>
      <c r="N398" s="524" t="s">
        <v>8620</v>
      </c>
      <c r="O398" s="151" t="s">
        <v>77</v>
      </c>
      <c r="P398" s="154" t="s">
        <v>78</v>
      </c>
      <c r="Q398" s="151" t="s">
        <v>79</v>
      </c>
      <c r="R398" s="151"/>
      <c r="S398" s="151" t="s">
        <v>79</v>
      </c>
      <c r="T398" s="151"/>
      <c r="U398" s="199" t="s">
        <v>10971</v>
      </c>
      <c r="V398" s="520">
        <v>7290.0</v>
      </c>
    </row>
    <row r="399" ht="19.5" customHeight="1">
      <c r="A399" s="517">
        <f t="shared" si="1"/>
        <v>398</v>
      </c>
      <c r="B399" s="518" t="s">
        <v>11133</v>
      </c>
      <c r="C399" s="518" t="s">
        <v>11168</v>
      </c>
      <c r="D399" s="518" t="s">
        <v>11194</v>
      </c>
      <c r="E399" s="519" t="s">
        <v>11136</v>
      </c>
      <c r="F399" s="519" t="s">
        <v>11170</v>
      </c>
      <c r="G399" s="518" t="s">
        <v>11195</v>
      </c>
      <c r="H399" s="526" t="s">
        <v>11196</v>
      </c>
      <c r="I399" s="272" t="s">
        <v>8909</v>
      </c>
      <c r="J399" s="520" t="s">
        <v>11197</v>
      </c>
      <c r="K399" s="521" t="s">
        <v>11198</v>
      </c>
      <c r="L399" s="522">
        <v>0.002939814814814815</v>
      </c>
      <c r="M399" s="593" t="s">
        <v>11199</v>
      </c>
      <c r="N399" s="524" t="s">
        <v>8620</v>
      </c>
      <c r="O399" s="151" t="s">
        <v>77</v>
      </c>
      <c r="P399" s="154" t="s">
        <v>78</v>
      </c>
      <c r="Q399" s="151" t="s">
        <v>79</v>
      </c>
      <c r="R399" s="151"/>
      <c r="S399" s="151" t="s">
        <v>79</v>
      </c>
      <c r="T399" s="151"/>
      <c r="U399" s="199" t="s">
        <v>10971</v>
      </c>
      <c r="V399" s="520">
        <v>7293.0</v>
      </c>
    </row>
    <row r="400">
      <c r="A400" s="517">
        <f t="shared" si="1"/>
        <v>399</v>
      </c>
      <c r="B400" s="518" t="s">
        <v>11133</v>
      </c>
      <c r="C400" s="518" t="s">
        <v>11168</v>
      </c>
      <c r="D400" s="518" t="s">
        <v>11200</v>
      </c>
      <c r="E400" s="519" t="s">
        <v>11136</v>
      </c>
      <c r="F400" s="519" t="s">
        <v>11170</v>
      </c>
      <c r="G400" s="518" t="s">
        <v>11201</v>
      </c>
      <c r="H400" s="526" t="s">
        <v>11202</v>
      </c>
      <c r="I400" s="272" t="s">
        <v>8916</v>
      </c>
      <c r="J400" s="520" t="s">
        <v>11203</v>
      </c>
      <c r="K400" s="521" t="s">
        <v>11204</v>
      </c>
      <c r="L400" s="522">
        <v>0.00400462962962963</v>
      </c>
      <c r="M400" s="523" t="s">
        <v>11205</v>
      </c>
      <c r="N400" s="524" t="s">
        <v>8620</v>
      </c>
      <c r="O400" s="151" t="s">
        <v>77</v>
      </c>
      <c r="P400" s="154" t="s">
        <v>78</v>
      </c>
      <c r="Q400" s="151" t="s">
        <v>79</v>
      </c>
      <c r="R400" s="151"/>
      <c r="S400" s="151" t="s">
        <v>79</v>
      </c>
      <c r="T400" s="151"/>
      <c r="U400" s="199" t="s">
        <v>10971</v>
      </c>
      <c r="V400" s="520">
        <v>7302.0</v>
      </c>
    </row>
    <row r="401">
      <c r="A401" s="517">
        <f t="shared" si="1"/>
        <v>400</v>
      </c>
      <c r="B401" s="518" t="s">
        <v>11133</v>
      </c>
      <c r="C401" s="518" t="s">
        <v>11168</v>
      </c>
      <c r="D401" s="518" t="s">
        <v>11206</v>
      </c>
      <c r="E401" s="519" t="s">
        <v>11136</v>
      </c>
      <c r="F401" s="519" t="s">
        <v>11170</v>
      </c>
      <c r="G401" s="518" t="s">
        <v>11207</v>
      </c>
      <c r="H401" s="526" t="s">
        <v>11208</v>
      </c>
      <c r="I401" s="272" t="s">
        <v>11209</v>
      </c>
      <c r="J401" s="520" t="s">
        <v>11210</v>
      </c>
      <c r="K401" s="521" t="s">
        <v>11211</v>
      </c>
      <c r="L401" s="522">
        <v>0.0021412037037037038</v>
      </c>
      <c r="M401" s="523" t="s">
        <v>11212</v>
      </c>
      <c r="N401" s="524" t="s">
        <v>8620</v>
      </c>
      <c r="O401" s="151" t="s">
        <v>77</v>
      </c>
      <c r="P401" s="154" t="s">
        <v>78</v>
      </c>
      <c r="Q401" s="151" t="s">
        <v>79</v>
      </c>
      <c r="R401" s="154"/>
      <c r="S401" s="151" t="s">
        <v>79</v>
      </c>
      <c r="T401" s="154"/>
      <c r="U401" s="197" t="s">
        <v>11213</v>
      </c>
      <c r="V401" s="520">
        <v>7315.0</v>
      </c>
    </row>
    <row r="402">
      <c r="A402" s="517">
        <f t="shared" si="1"/>
        <v>401</v>
      </c>
      <c r="B402" s="518" t="s">
        <v>11133</v>
      </c>
      <c r="C402" s="518" t="s">
        <v>11168</v>
      </c>
      <c r="D402" s="518" t="s">
        <v>11214</v>
      </c>
      <c r="E402" s="519" t="s">
        <v>11136</v>
      </c>
      <c r="F402" s="519" t="s">
        <v>11170</v>
      </c>
      <c r="G402" s="518" t="s">
        <v>11215</v>
      </c>
      <c r="H402" s="526" t="s">
        <v>11216</v>
      </c>
      <c r="I402" s="272" t="s">
        <v>11217</v>
      </c>
      <c r="J402" s="520" t="s">
        <v>11218</v>
      </c>
      <c r="K402" s="521" t="s">
        <v>11219</v>
      </c>
      <c r="L402" s="522">
        <v>0.004849537037037037</v>
      </c>
      <c r="M402" s="523" t="s">
        <v>11220</v>
      </c>
      <c r="N402" s="524" t="s">
        <v>8620</v>
      </c>
      <c r="O402" s="151" t="s">
        <v>77</v>
      </c>
      <c r="P402" s="154" t="s">
        <v>78</v>
      </c>
      <c r="Q402" s="151" t="s">
        <v>79</v>
      </c>
      <c r="R402" s="154"/>
      <c r="S402" s="151" t="s">
        <v>79</v>
      </c>
      <c r="T402" s="154"/>
      <c r="U402" s="197" t="s">
        <v>11213</v>
      </c>
      <c r="V402" s="520">
        <v>7316.0</v>
      </c>
    </row>
    <row r="403" ht="18.75" customHeight="1">
      <c r="A403" s="517">
        <f t="shared" si="1"/>
        <v>402</v>
      </c>
      <c r="B403" s="518" t="s">
        <v>11133</v>
      </c>
      <c r="C403" s="518" t="s">
        <v>11168</v>
      </c>
      <c r="D403" s="518" t="s">
        <v>11221</v>
      </c>
      <c r="E403" s="519" t="s">
        <v>11136</v>
      </c>
      <c r="F403" s="519" t="s">
        <v>11170</v>
      </c>
      <c r="G403" s="518" t="s">
        <v>11222</v>
      </c>
      <c r="H403" s="526" t="s">
        <v>11184</v>
      </c>
      <c r="I403" s="272" t="s">
        <v>8937</v>
      </c>
      <c r="J403" s="520" t="s">
        <v>11185</v>
      </c>
      <c r="K403" s="521" t="s">
        <v>11186</v>
      </c>
      <c r="L403" s="522">
        <v>0.004085648148148148</v>
      </c>
      <c r="M403" s="594" t="s">
        <v>11223</v>
      </c>
      <c r="N403" s="524" t="s">
        <v>8620</v>
      </c>
      <c r="O403" s="151" t="s">
        <v>77</v>
      </c>
      <c r="P403" s="151" t="s">
        <v>78</v>
      </c>
      <c r="Q403" s="151" t="s">
        <v>79</v>
      </c>
      <c r="R403" s="151"/>
      <c r="S403" s="151" t="s">
        <v>79</v>
      </c>
      <c r="T403" s="151"/>
      <c r="U403" s="199" t="s">
        <v>11224</v>
      </c>
      <c r="V403" s="520">
        <v>13372.0</v>
      </c>
    </row>
    <row r="404" ht="18.75" customHeight="1">
      <c r="A404" s="517">
        <f t="shared" si="1"/>
        <v>403</v>
      </c>
      <c r="B404" s="518" t="s">
        <v>11133</v>
      </c>
      <c r="C404" s="518" t="s">
        <v>11168</v>
      </c>
      <c r="D404" s="518" t="s">
        <v>11225</v>
      </c>
      <c r="E404" s="519" t="s">
        <v>11136</v>
      </c>
      <c r="F404" s="519" t="s">
        <v>11170</v>
      </c>
      <c r="G404" s="518" t="s">
        <v>11226</v>
      </c>
      <c r="H404" s="526" t="s">
        <v>11190</v>
      </c>
      <c r="I404" s="272" t="s">
        <v>8946</v>
      </c>
      <c r="J404" s="520" t="s">
        <v>11227</v>
      </c>
      <c r="K404" s="521" t="s">
        <v>11228</v>
      </c>
      <c r="L404" s="522">
        <v>0.0019675925925925924</v>
      </c>
      <c r="M404" s="593" t="s">
        <v>11229</v>
      </c>
      <c r="N404" s="524" t="s">
        <v>8620</v>
      </c>
      <c r="O404" s="151" t="s">
        <v>77</v>
      </c>
      <c r="P404" s="151" t="s">
        <v>78</v>
      </c>
      <c r="Q404" s="151" t="s">
        <v>79</v>
      </c>
      <c r="R404" s="151"/>
      <c r="S404" s="151" t="s">
        <v>79</v>
      </c>
      <c r="T404" s="151"/>
      <c r="U404" s="199" t="s">
        <v>10971</v>
      </c>
      <c r="V404" s="520">
        <v>13374.0</v>
      </c>
    </row>
    <row r="405" ht="19.5" customHeight="1">
      <c r="A405" s="537">
        <f t="shared" si="1"/>
        <v>404</v>
      </c>
      <c r="B405" s="510" t="s">
        <v>11133</v>
      </c>
      <c r="C405" s="510" t="s">
        <v>11168</v>
      </c>
      <c r="D405" s="510" t="s">
        <v>11230</v>
      </c>
      <c r="E405" s="511" t="s">
        <v>11136</v>
      </c>
      <c r="F405" s="519" t="s">
        <v>11170</v>
      </c>
      <c r="G405" s="518" t="s">
        <v>11231</v>
      </c>
      <c r="H405" s="538" t="s">
        <v>11232</v>
      </c>
      <c r="I405" s="272" t="s">
        <v>8953</v>
      </c>
      <c r="J405" s="512" t="s">
        <v>11197</v>
      </c>
      <c r="K405" s="513" t="s">
        <v>11198</v>
      </c>
      <c r="L405" s="514">
        <v>0.002939814814814815</v>
      </c>
      <c r="M405" s="539" t="s">
        <v>11233</v>
      </c>
      <c r="N405" s="516" t="s">
        <v>8620</v>
      </c>
      <c r="O405" s="151" t="s">
        <v>77</v>
      </c>
      <c r="P405" s="151" t="s">
        <v>78</v>
      </c>
      <c r="Q405" s="151" t="s">
        <v>79</v>
      </c>
      <c r="R405" s="151"/>
      <c r="S405" s="151" t="s">
        <v>79</v>
      </c>
      <c r="T405" s="151"/>
      <c r="U405" s="207" t="s">
        <v>11234</v>
      </c>
      <c r="V405" s="512">
        <v>13377.0</v>
      </c>
    </row>
    <row r="406" ht="19.5" customHeight="1">
      <c r="A406" s="549">
        <f t="shared" si="1"/>
        <v>405</v>
      </c>
      <c r="B406" s="550" t="s">
        <v>11133</v>
      </c>
      <c r="C406" s="550" t="s">
        <v>11168</v>
      </c>
      <c r="D406" s="550" t="s">
        <v>11235</v>
      </c>
      <c r="E406" s="529" t="s">
        <v>11136</v>
      </c>
      <c r="F406" s="529" t="s">
        <v>11170</v>
      </c>
      <c r="G406" s="550" t="s">
        <v>11236</v>
      </c>
      <c r="H406" s="213" t="s">
        <v>11237</v>
      </c>
      <c r="I406" s="272" t="s">
        <v>8960</v>
      </c>
      <c r="J406" s="551" t="s">
        <v>11203</v>
      </c>
      <c r="K406" s="552" t="s">
        <v>11204</v>
      </c>
      <c r="L406" s="553">
        <v>0.00400462962962963</v>
      </c>
      <c r="M406" s="554" t="s">
        <v>11238</v>
      </c>
      <c r="N406" s="555" t="s">
        <v>8620</v>
      </c>
      <c r="O406" s="151" t="s">
        <v>77</v>
      </c>
      <c r="P406" s="154" t="s">
        <v>78</v>
      </c>
      <c r="Q406" s="151" t="s">
        <v>79</v>
      </c>
      <c r="R406" s="154"/>
      <c r="S406" s="151" t="s">
        <v>79</v>
      </c>
      <c r="T406" s="154"/>
      <c r="U406" s="570" t="s">
        <v>11234</v>
      </c>
      <c r="V406" s="551">
        <v>13385.0</v>
      </c>
    </row>
    <row r="407">
      <c r="A407" s="537">
        <f t="shared" si="1"/>
        <v>406</v>
      </c>
      <c r="B407" s="259" t="s">
        <v>11168</v>
      </c>
      <c r="C407" s="259" t="s">
        <v>11168</v>
      </c>
      <c r="D407" s="510" t="s">
        <v>11239</v>
      </c>
      <c r="E407" s="623" t="s">
        <v>11240</v>
      </c>
      <c r="F407" s="623" t="s">
        <v>11240</v>
      </c>
      <c r="G407" s="510" t="s">
        <v>11241</v>
      </c>
      <c r="H407" s="538" t="s">
        <v>11242</v>
      </c>
      <c r="I407" s="272" t="s">
        <v>11243</v>
      </c>
      <c r="J407" s="512" t="s">
        <v>11244</v>
      </c>
      <c r="K407" s="513" t="s">
        <v>11245</v>
      </c>
      <c r="L407" s="514">
        <v>7.060185185185185E-4</v>
      </c>
      <c r="M407" s="515" t="s">
        <v>11246</v>
      </c>
      <c r="N407" s="516" t="s">
        <v>8620</v>
      </c>
      <c r="O407" s="151" t="s">
        <v>77</v>
      </c>
      <c r="P407" s="151" t="s">
        <v>78</v>
      </c>
      <c r="Q407" s="151" t="s">
        <v>79</v>
      </c>
      <c r="R407" s="151"/>
      <c r="S407" s="151" t="s">
        <v>79</v>
      </c>
      <c r="T407" s="151"/>
      <c r="U407" s="207" t="s">
        <v>11247</v>
      </c>
      <c r="V407" s="512">
        <v>27982.0</v>
      </c>
    </row>
    <row r="408">
      <c r="A408" s="517">
        <f t="shared" si="1"/>
        <v>407</v>
      </c>
      <c r="B408" s="259" t="s">
        <v>11168</v>
      </c>
      <c r="C408" s="259" t="s">
        <v>11168</v>
      </c>
      <c r="D408" s="518" t="s">
        <v>11248</v>
      </c>
      <c r="E408" s="623" t="s">
        <v>11240</v>
      </c>
      <c r="F408" s="623" t="s">
        <v>11240</v>
      </c>
      <c r="G408" s="518" t="s">
        <v>11249</v>
      </c>
      <c r="H408" s="526" t="s">
        <v>11250</v>
      </c>
      <c r="I408" s="272" t="s">
        <v>11251</v>
      </c>
      <c r="J408" s="520" t="s">
        <v>11252</v>
      </c>
      <c r="K408" s="521" t="s">
        <v>11253</v>
      </c>
      <c r="L408" s="522">
        <v>0.0033680555555555556</v>
      </c>
      <c r="M408" s="523" t="s">
        <v>11254</v>
      </c>
      <c r="N408" s="524" t="s">
        <v>8620</v>
      </c>
      <c r="O408" s="151" t="s">
        <v>77</v>
      </c>
      <c r="P408" s="151" t="s">
        <v>78</v>
      </c>
      <c r="Q408" s="151" t="s">
        <v>79</v>
      </c>
      <c r="R408" s="151"/>
      <c r="S408" s="151" t="s">
        <v>79</v>
      </c>
      <c r="T408" s="151"/>
      <c r="U408" s="199" t="s">
        <v>11247</v>
      </c>
      <c r="V408" s="520">
        <v>29191.0</v>
      </c>
    </row>
    <row r="409">
      <c r="A409" s="517">
        <f t="shared" si="1"/>
        <v>408</v>
      </c>
      <c r="B409" s="259" t="s">
        <v>11168</v>
      </c>
      <c r="C409" s="259" t="s">
        <v>11168</v>
      </c>
      <c r="D409" s="518" t="s">
        <v>11255</v>
      </c>
      <c r="E409" s="623" t="s">
        <v>11240</v>
      </c>
      <c r="F409" s="623" t="s">
        <v>11240</v>
      </c>
      <c r="G409" s="518" t="s">
        <v>11256</v>
      </c>
      <c r="H409" s="526" t="s">
        <v>11257</v>
      </c>
      <c r="I409" s="272" t="s">
        <v>11258</v>
      </c>
      <c r="J409" s="520" t="s">
        <v>11259</v>
      </c>
      <c r="K409" s="521" t="s">
        <v>11260</v>
      </c>
      <c r="L409" s="522">
        <v>0.0020486111111111113</v>
      </c>
      <c r="M409" s="523" t="s">
        <v>11261</v>
      </c>
      <c r="N409" s="524" t="s">
        <v>8620</v>
      </c>
      <c r="O409" s="151" t="s">
        <v>77</v>
      </c>
      <c r="P409" s="151" t="s">
        <v>78</v>
      </c>
      <c r="Q409" s="151" t="s">
        <v>79</v>
      </c>
      <c r="R409" s="151"/>
      <c r="S409" s="151" t="s">
        <v>79</v>
      </c>
      <c r="T409" s="151"/>
      <c r="U409" s="199" t="s">
        <v>11247</v>
      </c>
      <c r="V409" s="520">
        <v>428.0</v>
      </c>
    </row>
    <row r="410">
      <c r="A410" s="517">
        <f t="shared" si="1"/>
        <v>409</v>
      </c>
      <c r="B410" s="259" t="s">
        <v>11168</v>
      </c>
      <c r="C410" s="259" t="s">
        <v>11168</v>
      </c>
      <c r="D410" s="518" t="s">
        <v>11262</v>
      </c>
      <c r="E410" s="623" t="s">
        <v>11240</v>
      </c>
      <c r="F410" s="623" t="s">
        <v>11240</v>
      </c>
      <c r="G410" s="518" t="s">
        <v>11263</v>
      </c>
      <c r="H410" s="526" t="s">
        <v>11264</v>
      </c>
      <c r="I410" s="272" t="s">
        <v>8988</v>
      </c>
      <c r="J410" s="520" t="s">
        <v>11265</v>
      </c>
      <c r="K410" s="521" t="s">
        <v>11266</v>
      </c>
      <c r="L410" s="522">
        <v>0.0030092592592592593</v>
      </c>
      <c r="M410" s="523" t="s">
        <v>11267</v>
      </c>
      <c r="N410" s="524" t="s">
        <v>8620</v>
      </c>
      <c r="O410" s="151" t="s">
        <v>77</v>
      </c>
      <c r="P410" s="154" t="s">
        <v>78</v>
      </c>
      <c r="Q410" s="151" t="s">
        <v>79</v>
      </c>
      <c r="R410" s="154"/>
      <c r="S410" s="151" t="s">
        <v>79</v>
      </c>
      <c r="T410" s="154"/>
      <c r="U410" s="197" t="s">
        <v>10971</v>
      </c>
      <c r="V410" s="520">
        <v>1021.0</v>
      </c>
    </row>
    <row r="411">
      <c r="A411" s="517">
        <f t="shared" si="1"/>
        <v>410</v>
      </c>
      <c r="B411" s="259" t="s">
        <v>11168</v>
      </c>
      <c r="C411" s="259" t="s">
        <v>11168</v>
      </c>
      <c r="D411" s="518" t="s">
        <v>11268</v>
      </c>
      <c r="E411" s="623" t="s">
        <v>11240</v>
      </c>
      <c r="F411" s="623" t="s">
        <v>11240</v>
      </c>
      <c r="G411" s="518" t="s">
        <v>11269</v>
      </c>
      <c r="H411" s="526" t="s">
        <v>11270</v>
      </c>
      <c r="I411" s="272" t="s">
        <v>8995</v>
      </c>
      <c r="J411" s="520" t="s">
        <v>11271</v>
      </c>
      <c r="K411" s="521" t="s">
        <v>11272</v>
      </c>
      <c r="L411" s="522">
        <v>0.0022569444444444442</v>
      </c>
      <c r="M411" s="523" t="s">
        <v>11273</v>
      </c>
      <c r="N411" s="524" t="s">
        <v>8620</v>
      </c>
      <c r="O411" s="151" t="s">
        <v>77</v>
      </c>
      <c r="P411" s="151" t="s">
        <v>78</v>
      </c>
      <c r="Q411" s="151" t="s">
        <v>79</v>
      </c>
      <c r="R411" s="151"/>
      <c r="S411" s="151" t="s">
        <v>79</v>
      </c>
      <c r="T411" s="151"/>
      <c r="U411" s="199" t="s">
        <v>10971</v>
      </c>
      <c r="V411" s="520">
        <v>1031.0</v>
      </c>
    </row>
    <row r="412">
      <c r="A412" s="517">
        <f t="shared" si="1"/>
        <v>411</v>
      </c>
      <c r="B412" s="259" t="s">
        <v>11168</v>
      </c>
      <c r="C412" s="259" t="s">
        <v>11168</v>
      </c>
      <c r="D412" s="518" t="s">
        <v>11274</v>
      </c>
      <c r="E412" s="623" t="s">
        <v>11240</v>
      </c>
      <c r="F412" s="623" t="s">
        <v>11240</v>
      </c>
      <c r="G412" s="518" t="s">
        <v>11275</v>
      </c>
      <c r="H412" s="526" t="s">
        <v>11276</v>
      </c>
      <c r="I412" s="272" t="s">
        <v>9002</v>
      </c>
      <c r="J412" s="520" t="s">
        <v>11277</v>
      </c>
      <c r="K412" s="521" t="s">
        <v>11278</v>
      </c>
      <c r="L412" s="522">
        <v>0.003310185185185185</v>
      </c>
      <c r="M412" s="523" t="s">
        <v>11279</v>
      </c>
      <c r="N412" s="524" t="s">
        <v>8620</v>
      </c>
      <c r="O412" s="151" t="s">
        <v>77</v>
      </c>
      <c r="P412" s="151" t="s">
        <v>78</v>
      </c>
      <c r="Q412" s="151" t="s">
        <v>79</v>
      </c>
      <c r="R412" s="151"/>
      <c r="S412" s="151" t="s">
        <v>79</v>
      </c>
      <c r="T412" s="151"/>
      <c r="U412" s="199" t="s">
        <v>10971</v>
      </c>
      <c r="V412" s="520">
        <v>1033.0</v>
      </c>
    </row>
    <row r="413">
      <c r="A413" s="517">
        <f t="shared" si="1"/>
        <v>412</v>
      </c>
      <c r="B413" s="259" t="s">
        <v>11168</v>
      </c>
      <c r="C413" s="259" t="s">
        <v>11168</v>
      </c>
      <c r="D413" s="518" t="s">
        <v>11280</v>
      </c>
      <c r="E413" s="623" t="s">
        <v>11240</v>
      </c>
      <c r="F413" s="623" t="s">
        <v>11240</v>
      </c>
      <c r="G413" s="518" t="s">
        <v>11281</v>
      </c>
      <c r="H413" s="526" t="s">
        <v>11282</v>
      </c>
      <c r="I413" s="272" t="s">
        <v>9009</v>
      </c>
      <c r="J413" s="520" t="s">
        <v>11283</v>
      </c>
      <c r="K413" s="521" t="s">
        <v>11284</v>
      </c>
      <c r="L413" s="522">
        <v>6.944444444444445E-4</v>
      </c>
      <c r="M413" s="523" t="s">
        <v>11285</v>
      </c>
      <c r="N413" s="524" t="s">
        <v>8620</v>
      </c>
      <c r="O413" s="151" t="s">
        <v>77</v>
      </c>
      <c r="P413" s="154" t="s">
        <v>78</v>
      </c>
      <c r="Q413" s="151" t="s">
        <v>79</v>
      </c>
      <c r="R413" s="154"/>
      <c r="S413" s="151" t="s">
        <v>79</v>
      </c>
      <c r="T413" s="154"/>
      <c r="U413" s="197" t="s">
        <v>10971</v>
      </c>
      <c r="V413" s="520">
        <v>3834.0</v>
      </c>
    </row>
    <row r="414">
      <c r="A414" s="517">
        <f t="shared" si="1"/>
        <v>413</v>
      </c>
      <c r="B414" s="259" t="s">
        <v>11168</v>
      </c>
      <c r="C414" s="259" t="s">
        <v>11168</v>
      </c>
      <c r="D414" s="518" t="s">
        <v>11286</v>
      </c>
      <c r="E414" s="623" t="s">
        <v>11240</v>
      </c>
      <c r="F414" s="623" t="s">
        <v>11240</v>
      </c>
      <c r="G414" s="518" t="s">
        <v>11287</v>
      </c>
      <c r="H414" s="526" t="s">
        <v>11288</v>
      </c>
      <c r="I414" s="272" t="s">
        <v>9016</v>
      </c>
      <c r="J414" s="520" t="s">
        <v>11289</v>
      </c>
      <c r="K414" s="521" t="s">
        <v>11290</v>
      </c>
      <c r="L414" s="522">
        <v>0.003171296296296296</v>
      </c>
      <c r="M414" s="523" t="s">
        <v>11291</v>
      </c>
      <c r="N414" s="524" t="s">
        <v>8620</v>
      </c>
      <c r="O414" s="151" t="s">
        <v>77</v>
      </c>
      <c r="P414" s="154" t="s">
        <v>78</v>
      </c>
      <c r="Q414" s="151" t="s">
        <v>79</v>
      </c>
      <c r="R414" s="154"/>
      <c r="S414" s="151" t="s">
        <v>79</v>
      </c>
      <c r="T414" s="154"/>
      <c r="U414" s="197" t="s">
        <v>10971</v>
      </c>
      <c r="V414" s="520">
        <v>4238.0</v>
      </c>
    </row>
    <row r="415">
      <c r="A415" s="517">
        <f t="shared" si="1"/>
        <v>414</v>
      </c>
      <c r="B415" s="259" t="s">
        <v>11168</v>
      </c>
      <c r="C415" s="259" t="s">
        <v>11168</v>
      </c>
      <c r="D415" s="518" t="s">
        <v>11292</v>
      </c>
      <c r="E415" s="623" t="s">
        <v>11240</v>
      </c>
      <c r="F415" s="623" t="s">
        <v>11240</v>
      </c>
      <c r="G415" s="518" t="s">
        <v>11293</v>
      </c>
      <c r="H415" s="526" t="s">
        <v>11294</v>
      </c>
      <c r="I415" s="272" t="s">
        <v>9025</v>
      </c>
      <c r="J415" s="520" t="s">
        <v>11295</v>
      </c>
      <c r="K415" s="521" t="s">
        <v>11296</v>
      </c>
      <c r="L415" s="522">
        <v>0.008738425925925926</v>
      </c>
      <c r="M415" s="523" t="s">
        <v>11297</v>
      </c>
      <c r="N415" s="524" t="s">
        <v>8620</v>
      </c>
      <c r="O415" s="151" t="s">
        <v>77</v>
      </c>
      <c r="P415" s="151" t="s">
        <v>78</v>
      </c>
      <c r="Q415" s="151" t="s">
        <v>79</v>
      </c>
      <c r="R415" s="151"/>
      <c r="S415" s="151" t="s">
        <v>79</v>
      </c>
      <c r="T415" s="151"/>
      <c r="U415" s="199" t="s">
        <v>10971</v>
      </c>
      <c r="V415" s="520">
        <v>4239.0</v>
      </c>
    </row>
    <row r="416">
      <c r="A416" s="517">
        <f t="shared" si="1"/>
        <v>415</v>
      </c>
      <c r="B416" s="259" t="s">
        <v>11168</v>
      </c>
      <c r="C416" s="259" t="s">
        <v>11168</v>
      </c>
      <c r="D416" s="518" t="s">
        <v>11298</v>
      </c>
      <c r="E416" s="623" t="s">
        <v>11240</v>
      </c>
      <c r="F416" s="623" t="s">
        <v>11240</v>
      </c>
      <c r="G416" s="518" t="s">
        <v>11299</v>
      </c>
      <c r="H416" s="526" t="s">
        <v>11300</v>
      </c>
      <c r="I416" s="272" t="s">
        <v>11301</v>
      </c>
      <c r="J416" s="520" t="s">
        <v>11302</v>
      </c>
      <c r="K416" s="521" t="s">
        <v>11303</v>
      </c>
      <c r="L416" s="522">
        <v>0.0024189814814814816</v>
      </c>
      <c r="M416" s="523" t="s">
        <v>11304</v>
      </c>
      <c r="N416" s="524" t="s">
        <v>8620</v>
      </c>
      <c r="O416" s="151" t="s">
        <v>77</v>
      </c>
      <c r="P416" s="154" t="s">
        <v>78</v>
      </c>
      <c r="Q416" s="151" t="s">
        <v>79</v>
      </c>
      <c r="R416" s="154"/>
      <c r="S416" s="151" t="s">
        <v>79</v>
      </c>
      <c r="T416" s="154"/>
      <c r="U416" s="197" t="s">
        <v>11247</v>
      </c>
      <c r="V416" s="520">
        <v>6898.0</v>
      </c>
    </row>
    <row r="417">
      <c r="A417" s="517">
        <f t="shared" si="1"/>
        <v>416</v>
      </c>
      <c r="B417" s="259" t="s">
        <v>11168</v>
      </c>
      <c r="C417" s="259" t="s">
        <v>11168</v>
      </c>
      <c r="D417" s="518" t="s">
        <v>11305</v>
      </c>
      <c r="E417" s="623" t="s">
        <v>11240</v>
      </c>
      <c r="F417" s="623" t="s">
        <v>11240</v>
      </c>
      <c r="G417" s="518" t="s">
        <v>11306</v>
      </c>
      <c r="H417" s="526" t="s">
        <v>11307</v>
      </c>
      <c r="I417" s="272" t="s">
        <v>9033</v>
      </c>
      <c r="J417" s="520" t="s">
        <v>11308</v>
      </c>
      <c r="K417" s="521" t="s">
        <v>11309</v>
      </c>
      <c r="L417" s="522">
        <v>0.003715277777777778</v>
      </c>
      <c r="M417" s="523" t="s">
        <v>11310</v>
      </c>
      <c r="N417" s="524" t="s">
        <v>8620</v>
      </c>
      <c r="O417" s="151" t="s">
        <v>77</v>
      </c>
      <c r="P417" s="151" t="s">
        <v>78</v>
      </c>
      <c r="Q417" s="151" t="s">
        <v>79</v>
      </c>
      <c r="R417" s="151"/>
      <c r="S417" s="151" t="s">
        <v>79</v>
      </c>
      <c r="T417" s="151"/>
      <c r="U417" s="199" t="s">
        <v>10971</v>
      </c>
      <c r="V417" s="520">
        <v>6899.0</v>
      </c>
    </row>
    <row r="418">
      <c r="A418" s="517">
        <f t="shared" si="1"/>
        <v>417</v>
      </c>
      <c r="B418" s="259" t="s">
        <v>11168</v>
      </c>
      <c r="C418" s="259" t="s">
        <v>11168</v>
      </c>
      <c r="D418" s="518" t="s">
        <v>11071</v>
      </c>
      <c r="E418" s="623" t="s">
        <v>11240</v>
      </c>
      <c r="F418" s="623" t="s">
        <v>11240</v>
      </c>
      <c r="G418" s="518" t="s">
        <v>11072</v>
      </c>
      <c r="H418" s="526" t="s">
        <v>11073</v>
      </c>
      <c r="I418" s="272" t="s">
        <v>11311</v>
      </c>
      <c r="J418" s="520" t="s">
        <v>11312</v>
      </c>
      <c r="K418" s="521" t="s">
        <v>11313</v>
      </c>
      <c r="L418" s="522">
        <v>0.0020833333333333333</v>
      </c>
      <c r="M418" s="523" t="s">
        <v>11076</v>
      </c>
      <c r="N418" s="524" t="s">
        <v>8620</v>
      </c>
      <c r="O418" s="151" t="s">
        <v>77</v>
      </c>
      <c r="P418" s="154" t="s">
        <v>78</v>
      </c>
      <c r="Q418" s="151" t="s">
        <v>79</v>
      </c>
      <c r="R418" s="154"/>
      <c r="S418" s="151" t="s">
        <v>79</v>
      </c>
      <c r="T418" s="154"/>
      <c r="U418" s="197" t="s">
        <v>11247</v>
      </c>
      <c r="V418" s="520">
        <v>6902.0</v>
      </c>
    </row>
    <row r="419">
      <c r="A419" s="517">
        <f t="shared" si="1"/>
        <v>418</v>
      </c>
      <c r="B419" s="259" t="s">
        <v>11168</v>
      </c>
      <c r="C419" s="259" t="s">
        <v>11168</v>
      </c>
      <c r="D419" s="518" t="s">
        <v>11314</v>
      </c>
      <c r="E419" s="623" t="s">
        <v>11240</v>
      </c>
      <c r="F419" s="623" t="s">
        <v>11240</v>
      </c>
      <c r="G419" s="518" t="s">
        <v>11315</v>
      </c>
      <c r="H419" s="526" t="s">
        <v>11316</v>
      </c>
      <c r="I419" s="272" t="s">
        <v>9042</v>
      </c>
      <c r="J419" s="520" t="s">
        <v>11317</v>
      </c>
      <c r="K419" s="521" t="s">
        <v>11318</v>
      </c>
      <c r="L419" s="522">
        <v>0.001261574074074074</v>
      </c>
      <c r="M419" s="523" t="s">
        <v>11319</v>
      </c>
      <c r="N419" s="524" t="s">
        <v>8620</v>
      </c>
      <c r="O419" s="151" t="s">
        <v>77</v>
      </c>
      <c r="P419" s="154" t="s">
        <v>78</v>
      </c>
      <c r="Q419" s="151" t="s">
        <v>79</v>
      </c>
      <c r="R419" s="151"/>
      <c r="S419" s="151" t="s">
        <v>79</v>
      </c>
      <c r="T419" s="151"/>
      <c r="U419" s="199" t="s">
        <v>10971</v>
      </c>
      <c r="V419" s="520">
        <v>6903.0</v>
      </c>
    </row>
    <row r="420">
      <c r="A420" s="517">
        <f t="shared" si="1"/>
        <v>419</v>
      </c>
      <c r="B420" s="259" t="s">
        <v>11168</v>
      </c>
      <c r="C420" s="259" t="s">
        <v>11168</v>
      </c>
      <c r="D420" s="518" t="s">
        <v>11320</v>
      </c>
      <c r="E420" s="623" t="s">
        <v>11240</v>
      </c>
      <c r="F420" s="623" t="s">
        <v>11240</v>
      </c>
      <c r="G420" s="518" t="s">
        <v>11321</v>
      </c>
      <c r="H420" s="526" t="s">
        <v>11322</v>
      </c>
      <c r="I420" s="272" t="s">
        <v>9047</v>
      </c>
      <c r="J420" s="520" t="s">
        <v>11323</v>
      </c>
      <c r="K420" s="521" t="s">
        <v>11324</v>
      </c>
      <c r="L420" s="522">
        <v>0.003761574074074074</v>
      </c>
      <c r="M420" s="523" t="s">
        <v>11325</v>
      </c>
      <c r="N420" s="524" t="s">
        <v>8620</v>
      </c>
      <c r="O420" s="151" t="s">
        <v>77</v>
      </c>
      <c r="P420" s="154" t="s">
        <v>78</v>
      </c>
      <c r="Q420" s="151" t="s">
        <v>79</v>
      </c>
      <c r="R420" s="151"/>
      <c r="S420" s="151" t="s">
        <v>79</v>
      </c>
      <c r="T420" s="151"/>
      <c r="U420" s="199" t="s">
        <v>10971</v>
      </c>
      <c r="V420" s="520">
        <v>6906.0</v>
      </c>
    </row>
    <row r="421">
      <c r="A421" s="517">
        <f t="shared" si="1"/>
        <v>420</v>
      </c>
      <c r="B421" s="259" t="s">
        <v>11168</v>
      </c>
      <c r="C421" s="259" t="s">
        <v>11168</v>
      </c>
      <c r="D421" s="518" t="s">
        <v>11326</v>
      </c>
      <c r="E421" s="623" t="s">
        <v>11240</v>
      </c>
      <c r="F421" s="623" t="s">
        <v>11240</v>
      </c>
      <c r="G421" s="518" t="s">
        <v>11327</v>
      </c>
      <c r="H421" s="526" t="s">
        <v>11328</v>
      </c>
      <c r="I421" s="272" t="s">
        <v>9054</v>
      </c>
      <c r="J421" s="520" t="s">
        <v>11329</v>
      </c>
      <c r="K421" s="521" t="s">
        <v>11330</v>
      </c>
      <c r="L421" s="522">
        <v>0.0015046296296296296</v>
      </c>
      <c r="M421" s="523" t="s">
        <v>11331</v>
      </c>
      <c r="N421" s="524" t="s">
        <v>8620</v>
      </c>
      <c r="O421" s="151" t="s">
        <v>77</v>
      </c>
      <c r="P421" s="154" t="s">
        <v>78</v>
      </c>
      <c r="Q421" s="151" t="s">
        <v>79</v>
      </c>
      <c r="R421" s="151"/>
      <c r="S421" s="151" t="s">
        <v>79</v>
      </c>
      <c r="T421" s="151"/>
      <c r="U421" s="199" t="s">
        <v>10971</v>
      </c>
      <c r="V421" s="520">
        <v>6907.0</v>
      </c>
    </row>
    <row r="422">
      <c r="A422" s="517">
        <f t="shared" si="1"/>
        <v>421</v>
      </c>
      <c r="B422" s="259" t="s">
        <v>11168</v>
      </c>
      <c r="C422" s="259" t="s">
        <v>11168</v>
      </c>
      <c r="D422" s="518" t="s">
        <v>11332</v>
      </c>
      <c r="E422" s="623" t="s">
        <v>11240</v>
      </c>
      <c r="F422" s="623" t="s">
        <v>11240</v>
      </c>
      <c r="G422" s="518" t="s">
        <v>11333</v>
      </c>
      <c r="H422" s="526" t="s">
        <v>11334</v>
      </c>
      <c r="I422" s="272" t="s">
        <v>9061</v>
      </c>
      <c r="J422" s="520" t="s">
        <v>11335</v>
      </c>
      <c r="K422" s="521" t="s">
        <v>11336</v>
      </c>
      <c r="L422" s="522">
        <v>0.002962962962962963</v>
      </c>
      <c r="M422" s="523" t="s">
        <v>11337</v>
      </c>
      <c r="N422" s="524" t="s">
        <v>8620</v>
      </c>
      <c r="O422" s="151" t="s">
        <v>77</v>
      </c>
      <c r="P422" s="154" t="s">
        <v>78</v>
      </c>
      <c r="Q422" s="151" t="s">
        <v>79</v>
      </c>
      <c r="R422" s="151"/>
      <c r="S422" s="151" t="s">
        <v>79</v>
      </c>
      <c r="T422" s="151"/>
      <c r="U422" s="199" t="s">
        <v>10971</v>
      </c>
      <c r="V422" s="520">
        <v>6909.0</v>
      </c>
    </row>
    <row r="423">
      <c r="A423" s="517">
        <f t="shared" si="1"/>
        <v>422</v>
      </c>
      <c r="B423" s="259" t="s">
        <v>11168</v>
      </c>
      <c r="C423" s="259" t="s">
        <v>11168</v>
      </c>
      <c r="D423" s="518" t="s">
        <v>11338</v>
      </c>
      <c r="E423" s="623" t="s">
        <v>11240</v>
      </c>
      <c r="F423" s="623" t="s">
        <v>11240</v>
      </c>
      <c r="G423" s="518" t="s">
        <v>11339</v>
      </c>
      <c r="H423" s="526" t="s">
        <v>11340</v>
      </c>
      <c r="I423" s="272" t="s">
        <v>9068</v>
      </c>
      <c r="J423" s="520" t="s">
        <v>11341</v>
      </c>
      <c r="K423" s="521" t="s">
        <v>11342</v>
      </c>
      <c r="L423" s="522">
        <v>0.003703703703703704</v>
      </c>
      <c r="M423" s="523" t="s">
        <v>11343</v>
      </c>
      <c r="N423" s="524" t="s">
        <v>8620</v>
      </c>
      <c r="O423" s="151" t="s">
        <v>77</v>
      </c>
      <c r="P423" s="154" t="s">
        <v>78</v>
      </c>
      <c r="Q423" s="151" t="s">
        <v>79</v>
      </c>
      <c r="R423" s="151"/>
      <c r="S423" s="151" t="s">
        <v>79</v>
      </c>
      <c r="T423" s="151"/>
      <c r="U423" s="199" t="s">
        <v>10971</v>
      </c>
      <c r="V423" s="520">
        <v>6910.0</v>
      </c>
    </row>
    <row r="424">
      <c r="A424" s="517">
        <f t="shared" si="1"/>
        <v>423</v>
      </c>
      <c r="B424" s="259" t="s">
        <v>11168</v>
      </c>
      <c r="C424" s="259" t="s">
        <v>11168</v>
      </c>
      <c r="D424" s="518" t="s">
        <v>11344</v>
      </c>
      <c r="E424" s="623" t="s">
        <v>11240</v>
      </c>
      <c r="F424" s="623" t="s">
        <v>11240</v>
      </c>
      <c r="G424" s="518" t="s">
        <v>11345</v>
      </c>
      <c r="H424" s="526" t="s">
        <v>11346</v>
      </c>
      <c r="I424" s="272" t="s">
        <v>9075</v>
      </c>
      <c r="J424" s="520" t="s">
        <v>11347</v>
      </c>
      <c r="K424" s="521" t="s">
        <v>11348</v>
      </c>
      <c r="L424" s="522">
        <v>0.004178240740740741</v>
      </c>
      <c r="M424" s="523" t="s">
        <v>11349</v>
      </c>
      <c r="N424" s="524" t="s">
        <v>8620</v>
      </c>
      <c r="O424" s="151" t="s">
        <v>77</v>
      </c>
      <c r="P424" s="154" t="s">
        <v>78</v>
      </c>
      <c r="Q424" s="151" t="s">
        <v>79</v>
      </c>
      <c r="R424" s="151"/>
      <c r="S424" s="151" t="s">
        <v>79</v>
      </c>
      <c r="T424" s="151"/>
      <c r="U424" s="199" t="s">
        <v>10971</v>
      </c>
      <c r="V424" s="520">
        <v>6921.0</v>
      </c>
    </row>
    <row r="425">
      <c r="A425" s="540">
        <f t="shared" si="1"/>
        <v>424</v>
      </c>
      <c r="B425" s="257" t="s">
        <v>11168</v>
      </c>
      <c r="C425" s="257" t="s">
        <v>11168</v>
      </c>
      <c r="D425" s="541" t="s">
        <v>11350</v>
      </c>
      <c r="E425" s="624" t="s">
        <v>11240</v>
      </c>
      <c r="F425" s="624" t="s">
        <v>11240</v>
      </c>
      <c r="G425" s="541" t="s">
        <v>11351</v>
      </c>
      <c r="H425" s="185" t="s">
        <v>11352</v>
      </c>
      <c r="I425" s="272" t="s">
        <v>9082</v>
      </c>
      <c r="J425" s="548" t="s">
        <v>11353</v>
      </c>
      <c r="K425" s="544" t="s">
        <v>11354</v>
      </c>
      <c r="L425" s="568">
        <v>9.837962962962962E-4</v>
      </c>
      <c r="M425" s="546" t="s">
        <v>11355</v>
      </c>
      <c r="N425" s="547" t="s">
        <v>8620</v>
      </c>
      <c r="O425" s="151" t="s">
        <v>77</v>
      </c>
      <c r="P425" s="154" t="s">
        <v>78</v>
      </c>
      <c r="Q425" s="151" t="s">
        <v>79</v>
      </c>
      <c r="R425" s="154"/>
      <c r="S425" s="151" t="s">
        <v>79</v>
      </c>
      <c r="T425" s="154"/>
      <c r="U425" s="199" t="s">
        <v>10971</v>
      </c>
      <c r="V425" s="548">
        <v>6947.0</v>
      </c>
    </row>
    <row r="426">
      <c r="A426" s="517">
        <f t="shared" si="1"/>
        <v>425</v>
      </c>
      <c r="B426" s="259" t="s">
        <v>11168</v>
      </c>
      <c r="C426" s="259" t="s">
        <v>11168</v>
      </c>
      <c r="D426" s="518" t="s">
        <v>11356</v>
      </c>
      <c r="E426" s="623" t="s">
        <v>11240</v>
      </c>
      <c r="F426" s="623" t="s">
        <v>11240</v>
      </c>
      <c r="G426" s="518" t="s">
        <v>11275</v>
      </c>
      <c r="H426" s="526" t="s">
        <v>11276</v>
      </c>
      <c r="I426" s="272" t="s">
        <v>9091</v>
      </c>
      <c r="J426" s="520" t="s">
        <v>11357</v>
      </c>
      <c r="K426" s="521" t="s">
        <v>11358</v>
      </c>
      <c r="L426" s="522">
        <v>0.003310185185185185</v>
      </c>
      <c r="M426" s="523" t="s">
        <v>11279</v>
      </c>
      <c r="N426" s="524" t="s">
        <v>8620</v>
      </c>
      <c r="O426" s="151" t="s">
        <v>77</v>
      </c>
      <c r="P426" s="154" t="s">
        <v>78</v>
      </c>
      <c r="Q426" s="151" t="s">
        <v>79</v>
      </c>
      <c r="R426" s="154"/>
      <c r="S426" s="151" t="s">
        <v>79</v>
      </c>
      <c r="T426" s="154"/>
      <c r="U426" s="199" t="s">
        <v>10971</v>
      </c>
      <c r="V426" s="520">
        <v>6912.0</v>
      </c>
    </row>
    <row r="427">
      <c r="A427" s="517">
        <f t="shared" si="1"/>
        <v>426</v>
      </c>
      <c r="B427" s="259" t="s">
        <v>11168</v>
      </c>
      <c r="C427" s="259" t="s">
        <v>11168</v>
      </c>
      <c r="D427" s="518" t="s">
        <v>11359</v>
      </c>
      <c r="E427" s="623" t="s">
        <v>11240</v>
      </c>
      <c r="F427" s="623" t="s">
        <v>11240</v>
      </c>
      <c r="G427" s="518" t="s">
        <v>11360</v>
      </c>
      <c r="H427" s="526" t="s">
        <v>11361</v>
      </c>
      <c r="I427" s="272" t="s">
        <v>9098</v>
      </c>
      <c r="J427" s="520" t="s">
        <v>11362</v>
      </c>
      <c r="K427" s="521" t="s">
        <v>11363</v>
      </c>
      <c r="L427" s="522">
        <v>0.003715277777777778</v>
      </c>
      <c r="M427" s="523" t="s">
        <v>11310</v>
      </c>
      <c r="N427" s="524" t="s">
        <v>8620</v>
      </c>
      <c r="O427" s="151" t="s">
        <v>77</v>
      </c>
      <c r="P427" s="154" t="s">
        <v>78</v>
      </c>
      <c r="Q427" s="151" t="s">
        <v>79</v>
      </c>
      <c r="R427" s="151"/>
      <c r="S427" s="151" t="s">
        <v>79</v>
      </c>
      <c r="T427" s="151"/>
      <c r="U427" s="199" t="s">
        <v>10971</v>
      </c>
      <c r="V427" s="520">
        <v>6918.0</v>
      </c>
    </row>
    <row r="428">
      <c r="A428" s="517">
        <f t="shared" si="1"/>
        <v>427</v>
      </c>
      <c r="B428" s="259" t="s">
        <v>11168</v>
      </c>
      <c r="C428" s="259" t="s">
        <v>11168</v>
      </c>
      <c r="D428" s="518" t="s">
        <v>11364</v>
      </c>
      <c r="E428" s="623" t="s">
        <v>11240</v>
      </c>
      <c r="F428" s="623" t="s">
        <v>11240</v>
      </c>
      <c r="G428" s="518" t="s">
        <v>11365</v>
      </c>
      <c r="H428" s="526" t="s">
        <v>11366</v>
      </c>
      <c r="I428" s="272" t="s">
        <v>9105</v>
      </c>
      <c r="J428" s="520" t="s">
        <v>11367</v>
      </c>
      <c r="K428" s="521" t="s">
        <v>11368</v>
      </c>
      <c r="L428" s="522">
        <v>0.004884259259259259</v>
      </c>
      <c r="M428" s="523" t="s">
        <v>11369</v>
      </c>
      <c r="N428" s="524" t="s">
        <v>8620</v>
      </c>
      <c r="O428" s="151" t="s">
        <v>77</v>
      </c>
      <c r="P428" s="154" t="s">
        <v>78</v>
      </c>
      <c r="Q428" s="151" t="s">
        <v>79</v>
      </c>
      <c r="R428" s="151"/>
      <c r="S428" s="151" t="s">
        <v>79</v>
      </c>
      <c r="T428" s="151"/>
      <c r="U428" s="199" t="s">
        <v>10971</v>
      </c>
      <c r="V428" s="520">
        <v>6953.0</v>
      </c>
    </row>
    <row r="429">
      <c r="A429" s="517">
        <f t="shared" si="1"/>
        <v>428</v>
      </c>
      <c r="B429" s="259" t="s">
        <v>11168</v>
      </c>
      <c r="C429" s="259" t="s">
        <v>11168</v>
      </c>
      <c r="D429" s="518" t="s">
        <v>11370</v>
      </c>
      <c r="E429" s="623" t="s">
        <v>11240</v>
      </c>
      <c r="F429" s="623" t="s">
        <v>11240</v>
      </c>
      <c r="G429" s="518" t="s">
        <v>11371</v>
      </c>
      <c r="H429" s="526" t="s">
        <v>11372</v>
      </c>
      <c r="I429" s="272" t="s">
        <v>9112</v>
      </c>
      <c r="J429" s="520" t="s">
        <v>11373</v>
      </c>
      <c r="K429" s="521" t="s">
        <v>11374</v>
      </c>
      <c r="L429" s="522">
        <v>0.0021643518518518518</v>
      </c>
      <c r="M429" s="523" t="s">
        <v>11375</v>
      </c>
      <c r="N429" s="524" t="s">
        <v>8620</v>
      </c>
      <c r="O429" s="151" t="s">
        <v>77</v>
      </c>
      <c r="P429" s="154" t="s">
        <v>78</v>
      </c>
      <c r="Q429" s="151" t="s">
        <v>79</v>
      </c>
      <c r="R429" s="151"/>
      <c r="S429" s="151" t="s">
        <v>79</v>
      </c>
      <c r="T429" s="151"/>
      <c r="U429" s="199" t="s">
        <v>10971</v>
      </c>
      <c r="V429" s="520">
        <v>6965.0</v>
      </c>
    </row>
    <row r="430">
      <c r="A430" s="517">
        <f t="shared" si="1"/>
        <v>429</v>
      </c>
      <c r="B430" s="259" t="s">
        <v>11168</v>
      </c>
      <c r="C430" s="259" t="s">
        <v>11168</v>
      </c>
      <c r="D430" s="518" t="s">
        <v>11376</v>
      </c>
      <c r="E430" s="623" t="s">
        <v>11240</v>
      </c>
      <c r="F430" s="623" t="s">
        <v>11240</v>
      </c>
      <c r="G430" s="518" t="s">
        <v>11377</v>
      </c>
      <c r="H430" s="526" t="s">
        <v>11378</v>
      </c>
      <c r="I430" s="272" t="s">
        <v>9119</v>
      </c>
      <c r="J430" s="520" t="s">
        <v>11379</v>
      </c>
      <c r="K430" s="521" t="s">
        <v>11380</v>
      </c>
      <c r="L430" s="522">
        <v>0.005</v>
      </c>
      <c r="M430" s="523" t="s">
        <v>11381</v>
      </c>
      <c r="N430" s="524" t="s">
        <v>8620</v>
      </c>
      <c r="O430" s="151" t="s">
        <v>77</v>
      </c>
      <c r="P430" s="154" t="s">
        <v>78</v>
      </c>
      <c r="Q430" s="151" t="s">
        <v>79</v>
      </c>
      <c r="R430" s="154"/>
      <c r="S430" s="151" t="s">
        <v>79</v>
      </c>
      <c r="T430" s="154"/>
      <c r="U430" s="199" t="s">
        <v>10971</v>
      </c>
      <c r="V430" s="520">
        <v>6974.0</v>
      </c>
    </row>
    <row r="431">
      <c r="A431" s="517">
        <f t="shared" si="1"/>
        <v>430</v>
      </c>
      <c r="B431" s="259" t="s">
        <v>11168</v>
      </c>
      <c r="C431" s="259" t="s">
        <v>11168</v>
      </c>
      <c r="D431" s="518" t="s">
        <v>11382</v>
      </c>
      <c r="E431" s="623" t="s">
        <v>11240</v>
      </c>
      <c r="F431" s="623" t="s">
        <v>11240</v>
      </c>
      <c r="G431" s="518" t="s">
        <v>11383</v>
      </c>
      <c r="H431" s="526" t="s">
        <v>11384</v>
      </c>
      <c r="I431" s="272" t="s">
        <v>9126</v>
      </c>
      <c r="J431" s="520" t="s">
        <v>11385</v>
      </c>
      <c r="K431" s="521" t="s">
        <v>11386</v>
      </c>
      <c r="L431" s="522">
        <v>0.0020949074074074073</v>
      </c>
      <c r="M431" s="523" t="s">
        <v>11387</v>
      </c>
      <c r="N431" s="524" t="s">
        <v>8620</v>
      </c>
      <c r="O431" s="151" t="s">
        <v>77</v>
      </c>
      <c r="P431" s="154" t="s">
        <v>78</v>
      </c>
      <c r="Q431" s="151" t="s">
        <v>79</v>
      </c>
      <c r="R431" s="154"/>
      <c r="S431" s="151" t="s">
        <v>79</v>
      </c>
      <c r="T431" s="154"/>
      <c r="U431" s="199" t="s">
        <v>10971</v>
      </c>
      <c r="V431" s="520">
        <v>7164.0</v>
      </c>
    </row>
    <row r="432">
      <c r="A432" s="517">
        <f t="shared" si="1"/>
        <v>431</v>
      </c>
      <c r="B432" s="259" t="s">
        <v>11168</v>
      </c>
      <c r="C432" s="259" t="s">
        <v>11168</v>
      </c>
      <c r="D432" s="518" t="s">
        <v>11388</v>
      </c>
      <c r="E432" s="623" t="s">
        <v>11240</v>
      </c>
      <c r="F432" s="623" t="s">
        <v>11240</v>
      </c>
      <c r="G432" s="518" t="s">
        <v>11389</v>
      </c>
      <c r="H432" s="526" t="s">
        <v>11390</v>
      </c>
      <c r="I432" s="272" t="s">
        <v>9133</v>
      </c>
      <c r="J432" s="520" t="s">
        <v>11391</v>
      </c>
      <c r="K432" s="521" t="s">
        <v>11392</v>
      </c>
      <c r="L432" s="522">
        <v>0.001863425925925926</v>
      </c>
      <c r="M432" s="523" t="s">
        <v>11393</v>
      </c>
      <c r="N432" s="524" t="s">
        <v>8620</v>
      </c>
      <c r="O432" s="151" t="s">
        <v>77</v>
      </c>
      <c r="P432" s="154" t="s">
        <v>78</v>
      </c>
      <c r="Q432" s="151" t="s">
        <v>79</v>
      </c>
      <c r="R432" s="151"/>
      <c r="S432" s="151" t="s">
        <v>79</v>
      </c>
      <c r="T432" s="151"/>
      <c r="U432" s="199" t="s">
        <v>10971</v>
      </c>
      <c r="V432" s="520">
        <v>7241.0</v>
      </c>
    </row>
    <row r="433">
      <c r="A433" s="517">
        <f t="shared" si="1"/>
        <v>432</v>
      </c>
      <c r="B433" s="259" t="s">
        <v>11168</v>
      </c>
      <c r="C433" s="259" t="s">
        <v>11168</v>
      </c>
      <c r="D433" s="518" t="s">
        <v>11394</v>
      </c>
      <c r="E433" s="623" t="s">
        <v>11240</v>
      </c>
      <c r="F433" s="623" t="s">
        <v>11240</v>
      </c>
      <c r="G433" s="518" t="s">
        <v>11395</v>
      </c>
      <c r="H433" s="526" t="s">
        <v>11396</v>
      </c>
      <c r="I433" s="272" t="s">
        <v>9140</v>
      </c>
      <c r="J433" s="520" t="s">
        <v>11397</v>
      </c>
      <c r="K433" s="521" t="s">
        <v>11398</v>
      </c>
      <c r="L433" s="522">
        <v>0.0025694444444444445</v>
      </c>
      <c r="M433" s="523" t="s">
        <v>11399</v>
      </c>
      <c r="N433" s="524" t="s">
        <v>8620</v>
      </c>
      <c r="O433" s="151" t="s">
        <v>77</v>
      </c>
      <c r="P433" s="154" t="s">
        <v>78</v>
      </c>
      <c r="Q433" s="151" t="s">
        <v>79</v>
      </c>
      <c r="R433" s="151"/>
      <c r="S433" s="151" t="s">
        <v>79</v>
      </c>
      <c r="T433" s="151"/>
      <c r="U433" s="199" t="s">
        <v>10971</v>
      </c>
      <c r="V433" s="520">
        <v>7242.0</v>
      </c>
    </row>
    <row r="434">
      <c r="A434" s="527">
        <f t="shared" si="1"/>
        <v>433</v>
      </c>
      <c r="B434" s="260" t="s">
        <v>11168</v>
      </c>
      <c r="C434" s="260" t="s">
        <v>11168</v>
      </c>
      <c r="D434" s="528" t="s">
        <v>11400</v>
      </c>
      <c r="E434" s="625" t="s">
        <v>11240</v>
      </c>
      <c r="F434" s="625" t="s">
        <v>11240</v>
      </c>
      <c r="G434" s="528" t="s">
        <v>11401</v>
      </c>
      <c r="H434" s="530" t="s">
        <v>11402</v>
      </c>
      <c r="I434" s="272" t="s">
        <v>9147</v>
      </c>
      <c r="J434" s="531" t="s">
        <v>11403</v>
      </c>
      <c r="K434" s="532" t="s">
        <v>11404</v>
      </c>
      <c r="L434" s="533">
        <v>0.001863425925925926</v>
      </c>
      <c r="M434" s="534" t="s">
        <v>11405</v>
      </c>
      <c r="N434" s="535" t="s">
        <v>8620</v>
      </c>
      <c r="O434" s="151" t="s">
        <v>77</v>
      </c>
      <c r="P434" s="154" t="s">
        <v>78</v>
      </c>
      <c r="Q434" s="151" t="s">
        <v>79</v>
      </c>
      <c r="R434" s="151"/>
      <c r="S434" s="151" t="s">
        <v>79</v>
      </c>
      <c r="T434" s="151"/>
      <c r="U434" s="199" t="s">
        <v>10971</v>
      </c>
      <c r="V434" s="531">
        <v>7244.0</v>
      </c>
    </row>
    <row r="435">
      <c r="A435" s="510">
        <f t="shared" si="1"/>
        <v>434</v>
      </c>
      <c r="B435" s="256" t="s">
        <v>11168</v>
      </c>
      <c r="C435" s="256" t="s">
        <v>11168</v>
      </c>
      <c r="D435" s="510" t="s">
        <v>11406</v>
      </c>
      <c r="E435" s="623" t="s">
        <v>11240</v>
      </c>
      <c r="F435" s="623" t="s">
        <v>11240</v>
      </c>
      <c r="G435" s="510" t="s">
        <v>11407</v>
      </c>
      <c r="H435" s="538" t="s">
        <v>11408</v>
      </c>
      <c r="I435" s="272" t="s">
        <v>9154</v>
      </c>
      <c r="J435" s="512" t="s">
        <v>11409</v>
      </c>
      <c r="K435" s="513" t="s">
        <v>11410</v>
      </c>
      <c r="L435" s="514">
        <v>0.001724537037037037</v>
      </c>
      <c r="M435" s="515" t="s">
        <v>11411</v>
      </c>
      <c r="N435" s="516" t="s">
        <v>8620</v>
      </c>
      <c r="O435" s="151" t="s">
        <v>77</v>
      </c>
      <c r="P435" s="154" t="s">
        <v>78</v>
      </c>
      <c r="Q435" s="151" t="s">
        <v>79</v>
      </c>
      <c r="R435" s="154"/>
      <c r="S435" s="151" t="s">
        <v>79</v>
      </c>
      <c r="T435" s="154"/>
      <c r="U435" s="199" t="s">
        <v>10971</v>
      </c>
      <c r="V435" s="512">
        <v>7251.0</v>
      </c>
    </row>
    <row r="436">
      <c r="A436" s="517">
        <f t="shared" si="1"/>
        <v>435</v>
      </c>
      <c r="B436" s="259" t="s">
        <v>11168</v>
      </c>
      <c r="C436" s="259" t="s">
        <v>11168</v>
      </c>
      <c r="D436" s="518" t="s">
        <v>11412</v>
      </c>
      <c r="E436" s="626" t="s">
        <v>11240</v>
      </c>
      <c r="F436" s="626" t="s">
        <v>11240</v>
      </c>
      <c r="G436" s="518" t="s">
        <v>11413</v>
      </c>
      <c r="H436" s="526" t="s">
        <v>11414</v>
      </c>
      <c r="I436" s="272" t="s">
        <v>9161</v>
      </c>
      <c r="J436" s="520" t="s">
        <v>11415</v>
      </c>
      <c r="K436" s="521" t="s">
        <v>11416</v>
      </c>
      <c r="L436" s="522">
        <v>0.0043287037037037035</v>
      </c>
      <c r="M436" s="523" t="s">
        <v>11417</v>
      </c>
      <c r="N436" s="524" t="s">
        <v>8620</v>
      </c>
      <c r="O436" s="151" t="s">
        <v>77</v>
      </c>
      <c r="P436" s="154" t="s">
        <v>78</v>
      </c>
      <c r="Q436" s="151" t="s">
        <v>79</v>
      </c>
      <c r="R436" s="154"/>
      <c r="S436" s="151" t="s">
        <v>79</v>
      </c>
      <c r="T436" s="154"/>
      <c r="U436" s="199" t="s">
        <v>10971</v>
      </c>
      <c r="V436" s="520">
        <v>7252.0</v>
      </c>
    </row>
    <row r="437">
      <c r="A437" s="540">
        <f t="shared" si="1"/>
        <v>436</v>
      </c>
      <c r="B437" s="257" t="s">
        <v>11168</v>
      </c>
      <c r="C437" s="257" t="s">
        <v>11168</v>
      </c>
      <c r="D437" s="541" t="s">
        <v>11418</v>
      </c>
      <c r="E437" s="627" t="s">
        <v>11240</v>
      </c>
      <c r="F437" s="627" t="s">
        <v>11240</v>
      </c>
      <c r="G437" s="541" t="s">
        <v>11189</v>
      </c>
      <c r="H437" s="563" t="s">
        <v>11190</v>
      </c>
      <c r="I437" s="272" t="s">
        <v>9054</v>
      </c>
      <c r="J437" s="548" t="s">
        <v>11419</v>
      </c>
      <c r="K437" s="544" t="s">
        <v>11420</v>
      </c>
      <c r="L437" s="564">
        <v>0.0019675925925925924</v>
      </c>
      <c r="M437" s="628" t="s">
        <v>11421</v>
      </c>
      <c r="N437" s="547" t="s">
        <v>8620</v>
      </c>
      <c r="O437" s="151" t="s">
        <v>77</v>
      </c>
      <c r="P437" s="154" t="s">
        <v>78</v>
      </c>
      <c r="Q437" s="151" t="s">
        <v>79</v>
      </c>
      <c r="R437" s="151"/>
      <c r="S437" s="151" t="s">
        <v>79</v>
      </c>
      <c r="T437" s="151"/>
      <c r="U437" s="199" t="s">
        <v>10971</v>
      </c>
      <c r="V437" s="548">
        <v>7290.0</v>
      </c>
    </row>
    <row r="438">
      <c r="A438" s="540">
        <f t="shared" si="1"/>
        <v>437</v>
      </c>
      <c r="B438" s="257" t="s">
        <v>11168</v>
      </c>
      <c r="C438" s="257" t="s">
        <v>11168</v>
      </c>
      <c r="D438" s="541" t="s">
        <v>11422</v>
      </c>
      <c r="E438" s="627" t="s">
        <v>11240</v>
      </c>
      <c r="F438" s="627" t="s">
        <v>11240</v>
      </c>
      <c r="G438" s="541" t="s">
        <v>11195</v>
      </c>
      <c r="H438" s="563" t="s">
        <v>11196</v>
      </c>
      <c r="I438" s="272" t="s">
        <v>4447</v>
      </c>
      <c r="J438" s="548" t="s">
        <v>11423</v>
      </c>
      <c r="K438" s="544" t="s">
        <v>11424</v>
      </c>
      <c r="L438" s="564">
        <v>0.004594907407407408</v>
      </c>
      <c r="M438" s="572" t="s">
        <v>11199</v>
      </c>
      <c r="N438" s="547" t="s">
        <v>8620</v>
      </c>
      <c r="O438" s="151" t="s">
        <v>77</v>
      </c>
      <c r="P438" s="154" t="s">
        <v>78</v>
      </c>
      <c r="Q438" s="151" t="s">
        <v>79</v>
      </c>
      <c r="R438" s="154"/>
      <c r="S438" s="151" t="s">
        <v>79</v>
      </c>
      <c r="T438" s="154"/>
      <c r="U438" s="199" t="s">
        <v>10971</v>
      </c>
      <c r="V438" s="548">
        <v>7293.0</v>
      </c>
    </row>
    <row r="439">
      <c r="A439" s="540">
        <f t="shared" si="1"/>
        <v>438</v>
      </c>
      <c r="B439" s="257" t="s">
        <v>11168</v>
      </c>
      <c r="C439" s="257" t="s">
        <v>11168</v>
      </c>
      <c r="D439" s="541" t="s">
        <v>11425</v>
      </c>
      <c r="E439" s="627" t="s">
        <v>11240</v>
      </c>
      <c r="F439" s="627" t="s">
        <v>11240</v>
      </c>
      <c r="G439" s="541" t="s">
        <v>11426</v>
      </c>
      <c r="H439" s="563" t="s">
        <v>11427</v>
      </c>
      <c r="I439" s="272" t="s">
        <v>9174</v>
      </c>
      <c r="J439" s="548" t="s">
        <v>11428</v>
      </c>
      <c r="K439" s="544" t="s">
        <v>11429</v>
      </c>
      <c r="L439" s="564">
        <v>0.0011458333333333333</v>
      </c>
      <c r="M439" s="546" t="s">
        <v>11430</v>
      </c>
      <c r="N439" s="547" t="s">
        <v>8620</v>
      </c>
      <c r="O439" s="151" t="s">
        <v>77</v>
      </c>
      <c r="P439" s="154" t="s">
        <v>78</v>
      </c>
      <c r="Q439" s="151" t="s">
        <v>79</v>
      </c>
      <c r="R439" s="154"/>
      <c r="S439" s="151" t="s">
        <v>79</v>
      </c>
      <c r="T439" s="154"/>
      <c r="U439" s="199" t="s">
        <v>10971</v>
      </c>
      <c r="V439" s="548">
        <v>7324.0</v>
      </c>
    </row>
    <row r="440">
      <c r="A440" s="517">
        <f t="shared" si="1"/>
        <v>439</v>
      </c>
      <c r="B440" s="259" t="s">
        <v>11168</v>
      </c>
      <c r="C440" s="259" t="s">
        <v>11168</v>
      </c>
      <c r="D440" s="518" t="s">
        <v>11431</v>
      </c>
      <c r="E440" s="626" t="s">
        <v>11240</v>
      </c>
      <c r="F440" s="626" t="s">
        <v>11240</v>
      </c>
      <c r="G440" s="518" t="s">
        <v>9565</v>
      </c>
      <c r="H440" s="526" t="s">
        <v>9566</v>
      </c>
      <c r="I440" s="272" t="s">
        <v>11432</v>
      </c>
      <c r="J440" s="520" t="s">
        <v>9568</v>
      </c>
      <c r="K440" s="521" t="s">
        <v>9569</v>
      </c>
      <c r="L440" s="522">
        <v>0.003263888888888889</v>
      </c>
      <c r="M440" s="523" t="s">
        <v>9570</v>
      </c>
      <c r="N440" s="524" t="s">
        <v>8620</v>
      </c>
      <c r="O440" s="151" t="s">
        <v>77</v>
      </c>
      <c r="P440" s="154" t="s">
        <v>78</v>
      </c>
      <c r="Q440" s="151" t="s">
        <v>79</v>
      </c>
      <c r="R440" s="151"/>
      <c r="S440" s="151" t="s">
        <v>79</v>
      </c>
      <c r="T440" s="151"/>
      <c r="U440" s="199" t="s">
        <v>11003</v>
      </c>
      <c r="V440" s="520">
        <v>7528.0</v>
      </c>
    </row>
    <row r="441">
      <c r="A441" s="517">
        <f t="shared" si="1"/>
        <v>440</v>
      </c>
      <c r="B441" s="259" t="s">
        <v>11168</v>
      </c>
      <c r="C441" s="259" t="s">
        <v>11168</v>
      </c>
      <c r="D441" s="518" t="s">
        <v>11433</v>
      </c>
      <c r="E441" s="626" t="s">
        <v>11240</v>
      </c>
      <c r="F441" s="626" t="s">
        <v>11240</v>
      </c>
      <c r="G441" s="518" t="s">
        <v>11434</v>
      </c>
      <c r="H441" s="526" t="s">
        <v>11435</v>
      </c>
      <c r="I441" s="272" t="s">
        <v>9188</v>
      </c>
      <c r="J441" s="520" t="s">
        <v>11436</v>
      </c>
      <c r="K441" s="521" t="s">
        <v>11437</v>
      </c>
      <c r="L441" s="522">
        <v>0.0019675925925925924</v>
      </c>
      <c r="M441" s="523" t="s">
        <v>11438</v>
      </c>
      <c r="N441" s="524" t="s">
        <v>8620</v>
      </c>
      <c r="O441" s="151" t="s">
        <v>77</v>
      </c>
      <c r="P441" s="154" t="s">
        <v>78</v>
      </c>
      <c r="Q441" s="151" t="s">
        <v>79</v>
      </c>
      <c r="R441" s="154"/>
      <c r="S441" s="151" t="s">
        <v>79</v>
      </c>
      <c r="T441" s="154"/>
      <c r="U441" s="199" t="s">
        <v>10971</v>
      </c>
      <c r="V441" s="520">
        <v>12664.0</v>
      </c>
    </row>
    <row r="442">
      <c r="A442" s="540">
        <f t="shared" si="1"/>
        <v>441</v>
      </c>
      <c r="B442" s="257" t="s">
        <v>11168</v>
      </c>
      <c r="C442" s="257" t="s">
        <v>11168</v>
      </c>
      <c r="D442" s="541" t="s">
        <v>11225</v>
      </c>
      <c r="E442" s="627" t="s">
        <v>11240</v>
      </c>
      <c r="F442" s="627" t="s">
        <v>11240</v>
      </c>
      <c r="G442" s="541" t="s">
        <v>11226</v>
      </c>
      <c r="H442" s="185" t="s">
        <v>11439</v>
      </c>
      <c r="I442" s="272" t="s">
        <v>9197</v>
      </c>
      <c r="J442" s="185" t="s">
        <v>11440</v>
      </c>
      <c r="K442" s="544" t="s">
        <v>11441</v>
      </c>
      <c r="L442" s="574">
        <v>0.008506944444444444</v>
      </c>
      <c r="M442" s="628" t="s">
        <v>11442</v>
      </c>
      <c r="N442" s="547" t="s">
        <v>8620</v>
      </c>
      <c r="O442" s="151" t="s">
        <v>77</v>
      </c>
      <c r="P442" s="154" t="s">
        <v>78</v>
      </c>
      <c r="Q442" s="151" t="s">
        <v>79</v>
      </c>
      <c r="R442" s="151"/>
      <c r="S442" s="151" t="s">
        <v>79</v>
      </c>
      <c r="T442" s="151"/>
      <c r="U442" s="199" t="s">
        <v>11443</v>
      </c>
      <c r="V442" s="548">
        <v>13374.0</v>
      </c>
    </row>
    <row r="443">
      <c r="A443" s="517">
        <f t="shared" si="1"/>
        <v>442</v>
      </c>
      <c r="B443" s="259" t="s">
        <v>11168</v>
      </c>
      <c r="C443" s="259" t="s">
        <v>11168</v>
      </c>
      <c r="D443" s="518" t="s">
        <v>11230</v>
      </c>
      <c r="E443" s="626" t="s">
        <v>11240</v>
      </c>
      <c r="F443" s="626" t="s">
        <v>11240</v>
      </c>
      <c r="G443" s="518" t="s">
        <v>11231</v>
      </c>
      <c r="H443" s="526" t="s">
        <v>11196</v>
      </c>
      <c r="I443" s="272" t="s">
        <v>11444</v>
      </c>
      <c r="J443" s="520" t="s">
        <v>11445</v>
      </c>
      <c r="K443" s="521" t="s">
        <v>11446</v>
      </c>
      <c r="L443" s="522">
        <v>0.0020601851851851853</v>
      </c>
      <c r="M443" s="593" t="s">
        <v>11199</v>
      </c>
      <c r="N443" s="524" t="s">
        <v>8620</v>
      </c>
      <c r="O443" s="151" t="s">
        <v>77</v>
      </c>
      <c r="P443" s="154" t="s">
        <v>78</v>
      </c>
      <c r="Q443" s="151" t="s">
        <v>79</v>
      </c>
      <c r="R443" s="151"/>
      <c r="S443" s="151" t="s">
        <v>79</v>
      </c>
      <c r="T443" s="151"/>
      <c r="U443" s="199" t="s">
        <v>11447</v>
      </c>
      <c r="V443" s="520">
        <v>13377.0</v>
      </c>
    </row>
    <row r="444">
      <c r="A444" s="527">
        <f t="shared" si="1"/>
        <v>443</v>
      </c>
      <c r="B444" s="260" t="s">
        <v>11168</v>
      </c>
      <c r="C444" s="260" t="s">
        <v>11168</v>
      </c>
      <c r="D444" s="528" t="s">
        <v>11448</v>
      </c>
      <c r="E444" s="625" t="s">
        <v>11240</v>
      </c>
      <c r="F444" s="625" t="s">
        <v>11240</v>
      </c>
      <c r="G444" s="528" t="s">
        <v>11449</v>
      </c>
      <c r="H444" s="530" t="s">
        <v>11427</v>
      </c>
      <c r="I444" s="272" t="s">
        <v>9211</v>
      </c>
      <c r="J444" s="531" t="s">
        <v>11450</v>
      </c>
      <c r="K444" s="532" t="s">
        <v>11451</v>
      </c>
      <c r="L444" s="533">
        <v>8.796296296296296E-4</v>
      </c>
      <c r="M444" s="534" t="s">
        <v>11452</v>
      </c>
      <c r="N444" s="535" t="s">
        <v>8620</v>
      </c>
      <c r="O444" s="151" t="s">
        <v>77</v>
      </c>
      <c r="P444" s="154" t="s">
        <v>78</v>
      </c>
      <c r="Q444" s="151" t="s">
        <v>79</v>
      </c>
      <c r="R444" s="151"/>
      <c r="S444" s="151" t="s">
        <v>79</v>
      </c>
      <c r="T444" s="151"/>
      <c r="U444" s="199" t="s">
        <v>10971</v>
      </c>
      <c r="V444" s="531">
        <v>13381.0</v>
      </c>
    </row>
    <row r="445">
      <c r="A445" s="537">
        <f t="shared" si="1"/>
        <v>444</v>
      </c>
      <c r="B445" s="510" t="s">
        <v>11453</v>
      </c>
      <c r="C445" s="510" t="s">
        <v>11453</v>
      </c>
      <c r="D445" s="510" t="s">
        <v>11235</v>
      </c>
      <c r="E445" s="335" t="s">
        <v>11454</v>
      </c>
      <c r="F445" s="335" t="s">
        <v>11454</v>
      </c>
      <c r="G445" s="510" t="s">
        <v>11236</v>
      </c>
      <c r="H445" s="538" t="s">
        <v>11202</v>
      </c>
      <c r="I445" s="272" t="s">
        <v>9218</v>
      </c>
      <c r="J445" s="512" t="s">
        <v>11455</v>
      </c>
      <c r="K445" s="513" t="s">
        <v>11456</v>
      </c>
      <c r="L445" s="514">
        <v>0.004189814814814815</v>
      </c>
      <c r="M445" s="617" t="s">
        <v>11457</v>
      </c>
      <c r="N445" s="516" t="s">
        <v>8620</v>
      </c>
      <c r="O445" s="151" t="s">
        <v>77</v>
      </c>
      <c r="P445" s="154" t="s">
        <v>78</v>
      </c>
      <c r="Q445" s="151" t="s">
        <v>79</v>
      </c>
      <c r="R445" s="151"/>
      <c r="S445" s="151" t="s">
        <v>79</v>
      </c>
      <c r="T445" s="151"/>
      <c r="U445" s="199" t="s">
        <v>10971</v>
      </c>
      <c r="V445" s="512">
        <v>13385.0</v>
      </c>
    </row>
    <row r="446">
      <c r="A446" s="517">
        <f t="shared" si="1"/>
        <v>445</v>
      </c>
      <c r="B446" s="518" t="s">
        <v>11453</v>
      </c>
      <c r="C446" s="518" t="s">
        <v>11453</v>
      </c>
      <c r="D446" s="518" t="s">
        <v>11458</v>
      </c>
      <c r="E446" s="335" t="s">
        <v>11454</v>
      </c>
      <c r="F446" s="335" t="s">
        <v>11454</v>
      </c>
      <c r="G446" s="518" t="s">
        <v>11459</v>
      </c>
      <c r="H446" s="526" t="s">
        <v>11460</v>
      </c>
      <c r="I446" s="272" t="s">
        <v>9225</v>
      </c>
      <c r="J446" s="520" t="s">
        <v>11461</v>
      </c>
      <c r="K446" s="521" t="s">
        <v>11462</v>
      </c>
      <c r="L446" s="522">
        <v>0.007245370370370371</v>
      </c>
      <c r="M446" s="593" t="s">
        <v>11463</v>
      </c>
      <c r="N446" s="524" t="s">
        <v>8620</v>
      </c>
      <c r="O446" s="151" t="s">
        <v>77</v>
      </c>
      <c r="P446" s="154" t="s">
        <v>78</v>
      </c>
      <c r="Q446" s="151" t="s">
        <v>79</v>
      </c>
      <c r="R446" s="151"/>
      <c r="S446" s="151" t="s">
        <v>79</v>
      </c>
      <c r="T446" s="151"/>
      <c r="U446" s="199" t="s">
        <v>10971</v>
      </c>
      <c r="V446" s="520">
        <v>13485.0</v>
      </c>
    </row>
    <row r="447">
      <c r="A447" s="517">
        <f t="shared" si="1"/>
        <v>446</v>
      </c>
      <c r="B447" s="518" t="s">
        <v>11453</v>
      </c>
      <c r="C447" s="518" t="s">
        <v>11453</v>
      </c>
      <c r="D447" s="518" t="s">
        <v>11464</v>
      </c>
      <c r="E447" s="335" t="s">
        <v>11454</v>
      </c>
      <c r="F447" s="629" t="s">
        <v>11454</v>
      </c>
      <c r="G447" s="518" t="s">
        <v>11465</v>
      </c>
      <c r="H447" s="526" t="s">
        <v>11466</v>
      </c>
      <c r="I447" s="272" t="s">
        <v>9232</v>
      </c>
      <c r="J447" s="520" t="s">
        <v>11467</v>
      </c>
      <c r="K447" s="521" t="s">
        <v>11468</v>
      </c>
      <c r="L447" s="522">
        <v>0.003553240740740741</v>
      </c>
      <c r="M447" s="523" t="s">
        <v>11469</v>
      </c>
      <c r="N447" s="524" t="s">
        <v>8620</v>
      </c>
      <c r="O447" s="151" t="s">
        <v>77</v>
      </c>
      <c r="P447" s="154" t="s">
        <v>78</v>
      </c>
      <c r="Q447" s="151" t="s">
        <v>79</v>
      </c>
      <c r="R447" s="151"/>
      <c r="S447" s="151" t="s">
        <v>79</v>
      </c>
      <c r="T447" s="151"/>
      <c r="U447" s="199" t="s">
        <v>10971</v>
      </c>
      <c r="V447" s="520">
        <v>22062.0</v>
      </c>
    </row>
    <row r="448">
      <c r="A448" s="527">
        <f t="shared" si="1"/>
        <v>447</v>
      </c>
      <c r="B448" s="596" t="s">
        <v>11453</v>
      </c>
      <c r="C448" s="596" t="s">
        <v>11453</v>
      </c>
      <c r="D448" s="528" t="s">
        <v>11470</v>
      </c>
      <c r="E448" s="368" t="s">
        <v>11454</v>
      </c>
      <c r="F448" s="368" t="s">
        <v>11454</v>
      </c>
      <c r="G448" s="528" t="s">
        <v>11471</v>
      </c>
      <c r="H448" s="530" t="s">
        <v>11472</v>
      </c>
      <c r="I448" s="272" t="s">
        <v>9239</v>
      </c>
      <c r="J448" s="531" t="s">
        <v>11473</v>
      </c>
      <c r="K448" s="532" t="s">
        <v>11474</v>
      </c>
      <c r="L448" s="533">
        <v>0.0034837962962962965</v>
      </c>
      <c r="M448" s="534" t="s">
        <v>11475</v>
      </c>
      <c r="N448" s="535" t="s">
        <v>8620</v>
      </c>
      <c r="O448" s="151" t="s">
        <v>77</v>
      </c>
      <c r="P448" s="154" t="s">
        <v>78</v>
      </c>
      <c r="Q448" s="151" t="s">
        <v>79</v>
      </c>
      <c r="R448" s="154"/>
      <c r="S448" s="151" t="s">
        <v>79</v>
      </c>
      <c r="T448" s="154"/>
      <c r="U448" s="199" t="s">
        <v>10971</v>
      </c>
      <c r="V448" s="531">
        <v>22063.0</v>
      </c>
    </row>
    <row r="449">
      <c r="A449" s="527">
        <f t="shared" si="1"/>
        <v>448</v>
      </c>
      <c r="B449" s="260" t="s">
        <v>11168</v>
      </c>
      <c r="C449" s="260" t="s">
        <v>11168</v>
      </c>
      <c r="D449" s="528" t="s">
        <v>11476</v>
      </c>
      <c r="E449" s="625" t="s">
        <v>11240</v>
      </c>
      <c r="F449" s="625" t="s">
        <v>11240</v>
      </c>
      <c r="G449" s="528" t="s">
        <v>11241</v>
      </c>
      <c r="H449" s="530" t="s">
        <v>11242</v>
      </c>
      <c r="I449" s="272" t="s">
        <v>9246</v>
      </c>
      <c r="J449" s="531" t="s">
        <v>11244</v>
      </c>
      <c r="K449" s="532" t="s">
        <v>11245</v>
      </c>
      <c r="L449" s="533">
        <v>7.060185185185185E-4</v>
      </c>
      <c r="M449" s="534" t="s">
        <v>11246</v>
      </c>
      <c r="N449" s="535" t="s">
        <v>8620</v>
      </c>
      <c r="O449" s="151" t="s">
        <v>77</v>
      </c>
      <c r="P449" s="154" t="s">
        <v>78</v>
      </c>
      <c r="Q449" s="151" t="s">
        <v>79</v>
      </c>
      <c r="R449" s="151"/>
      <c r="S449" s="151" t="s">
        <v>79</v>
      </c>
      <c r="T449" s="151"/>
      <c r="U449" s="199" t="s">
        <v>10971</v>
      </c>
      <c r="V449" s="531">
        <v>27982.0</v>
      </c>
    </row>
    <row r="450">
      <c r="A450" s="537">
        <f t="shared" si="1"/>
        <v>449</v>
      </c>
      <c r="B450" s="510" t="s">
        <v>11453</v>
      </c>
      <c r="C450" s="510" t="s">
        <v>11453</v>
      </c>
      <c r="D450" s="510" t="s">
        <v>9377</v>
      </c>
      <c r="E450" s="335" t="s">
        <v>11454</v>
      </c>
      <c r="F450" s="335" t="s">
        <v>11454</v>
      </c>
      <c r="G450" s="510" t="s">
        <v>9379</v>
      </c>
      <c r="H450" s="538" t="s">
        <v>9380</v>
      </c>
      <c r="I450" s="272" t="s">
        <v>9253</v>
      </c>
      <c r="J450" s="512" t="s">
        <v>11477</v>
      </c>
      <c r="K450" s="513" t="s">
        <v>11478</v>
      </c>
      <c r="L450" s="514">
        <v>0.005231481481481481</v>
      </c>
      <c r="M450" s="515" t="s">
        <v>11479</v>
      </c>
      <c r="N450" s="516" t="s">
        <v>8620</v>
      </c>
      <c r="O450" s="151" t="s">
        <v>77</v>
      </c>
      <c r="P450" s="154" t="s">
        <v>78</v>
      </c>
      <c r="Q450" s="151" t="s">
        <v>79</v>
      </c>
      <c r="R450" s="151"/>
      <c r="S450" s="151" t="s">
        <v>79</v>
      </c>
      <c r="T450" s="151"/>
      <c r="U450" s="199" t="s">
        <v>10971</v>
      </c>
      <c r="V450" s="512">
        <v>22848.0</v>
      </c>
    </row>
    <row r="451">
      <c r="A451" s="540">
        <f t="shared" si="1"/>
        <v>450</v>
      </c>
      <c r="B451" s="541" t="s">
        <v>11453</v>
      </c>
      <c r="C451" s="541" t="s">
        <v>11453</v>
      </c>
      <c r="D451" s="541" t="s">
        <v>11480</v>
      </c>
      <c r="E451" s="449" t="s">
        <v>11454</v>
      </c>
      <c r="F451" s="449" t="s">
        <v>11454</v>
      </c>
      <c r="G451" s="541" t="s">
        <v>9393</v>
      </c>
      <c r="H451" s="185" t="s">
        <v>9394</v>
      </c>
      <c r="I451" s="272" t="s">
        <v>9260</v>
      </c>
      <c r="J451" s="630" t="s">
        <v>11481</v>
      </c>
      <c r="K451" s="544" t="s">
        <v>11482</v>
      </c>
      <c r="L451" s="631">
        <v>0.0028819444444444444</v>
      </c>
      <c r="M451" s="632" t="s">
        <v>9398</v>
      </c>
      <c r="N451" s="547" t="s">
        <v>8620</v>
      </c>
      <c r="O451" s="151" t="s">
        <v>77</v>
      </c>
      <c r="P451" s="154" t="s">
        <v>78</v>
      </c>
      <c r="Q451" s="151" t="s">
        <v>79</v>
      </c>
      <c r="R451" s="151"/>
      <c r="S451" s="151" t="s">
        <v>79</v>
      </c>
      <c r="T451" s="151"/>
      <c r="U451" s="199" t="s">
        <v>10971</v>
      </c>
      <c r="V451" s="548">
        <v>22851.0</v>
      </c>
    </row>
    <row r="452">
      <c r="A452" s="527">
        <f t="shared" si="1"/>
        <v>451</v>
      </c>
      <c r="B452" s="528" t="s">
        <v>11453</v>
      </c>
      <c r="C452" s="528" t="s">
        <v>11453</v>
      </c>
      <c r="D452" s="528" t="s">
        <v>11483</v>
      </c>
      <c r="E452" s="368" t="s">
        <v>11454</v>
      </c>
      <c r="F452" s="346" t="s">
        <v>11454</v>
      </c>
      <c r="G452" s="528" t="s">
        <v>11484</v>
      </c>
      <c r="H452" s="530" t="s">
        <v>11485</v>
      </c>
      <c r="I452" s="272" t="s">
        <v>9267</v>
      </c>
      <c r="J452" s="531" t="s">
        <v>11486</v>
      </c>
      <c r="K452" s="532" t="s">
        <v>11487</v>
      </c>
      <c r="L452" s="533">
        <v>0.0044907407407407405</v>
      </c>
      <c r="M452" s="534" t="s">
        <v>11488</v>
      </c>
      <c r="N452" s="535" t="s">
        <v>8620</v>
      </c>
      <c r="O452" s="151" t="s">
        <v>77</v>
      </c>
      <c r="P452" s="154" t="s">
        <v>78</v>
      </c>
      <c r="Q452" s="151" t="s">
        <v>79</v>
      </c>
      <c r="R452" s="151"/>
      <c r="S452" s="151" t="s">
        <v>79</v>
      </c>
      <c r="T452" s="151"/>
      <c r="U452" s="199" t="s">
        <v>10971</v>
      </c>
      <c r="V452" s="531">
        <v>22853.0</v>
      </c>
    </row>
    <row r="453">
      <c r="A453" s="537">
        <f t="shared" si="1"/>
        <v>452</v>
      </c>
      <c r="B453" s="256" t="s">
        <v>11168</v>
      </c>
      <c r="C453" s="256" t="s">
        <v>11168</v>
      </c>
      <c r="D453" s="510" t="s">
        <v>11489</v>
      </c>
      <c r="E453" s="623" t="s">
        <v>11240</v>
      </c>
      <c r="F453" s="623" t="s">
        <v>11240</v>
      </c>
      <c r="G453" s="510" t="s">
        <v>11138</v>
      </c>
      <c r="H453" s="538" t="s">
        <v>11139</v>
      </c>
      <c r="I453" s="272" t="s">
        <v>9274</v>
      </c>
      <c r="J453" s="512" t="s">
        <v>11490</v>
      </c>
      <c r="K453" s="513" t="s">
        <v>11491</v>
      </c>
      <c r="L453" s="514">
        <v>0.005300925925925926</v>
      </c>
      <c r="M453" s="539" t="s">
        <v>11142</v>
      </c>
      <c r="N453" s="516" t="s">
        <v>8620</v>
      </c>
      <c r="O453" s="151" t="s">
        <v>77</v>
      </c>
      <c r="P453" s="154" t="s">
        <v>78</v>
      </c>
      <c r="Q453" s="151" t="s">
        <v>79</v>
      </c>
      <c r="R453" s="151"/>
      <c r="S453" s="151" t="s">
        <v>79</v>
      </c>
      <c r="T453" s="151"/>
      <c r="U453" s="199" t="s">
        <v>10971</v>
      </c>
      <c r="V453" s="512">
        <v>4279.0</v>
      </c>
    </row>
    <row r="454">
      <c r="A454" s="517">
        <f t="shared" si="1"/>
        <v>453</v>
      </c>
      <c r="B454" s="259" t="s">
        <v>11168</v>
      </c>
      <c r="C454" s="259" t="s">
        <v>11168</v>
      </c>
      <c r="D454" s="518" t="s">
        <v>11176</v>
      </c>
      <c r="E454" s="626" t="s">
        <v>11240</v>
      </c>
      <c r="F454" s="626" t="s">
        <v>11240</v>
      </c>
      <c r="G454" s="518" t="s">
        <v>11177</v>
      </c>
      <c r="H454" s="526" t="s">
        <v>11178</v>
      </c>
      <c r="I454" s="272" t="s">
        <v>9281</v>
      </c>
      <c r="J454" s="520" t="s">
        <v>11492</v>
      </c>
      <c r="K454" s="521" t="s">
        <v>11493</v>
      </c>
      <c r="L454" s="522">
        <v>0.0018287037037037037</v>
      </c>
      <c r="M454" s="523" t="s">
        <v>11181</v>
      </c>
      <c r="N454" s="524" t="s">
        <v>8620</v>
      </c>
      <c r="O454" s="151" t="s">
        <v>77</v>
      </c>
      <c r="P454" s="154" t="s">
        <v>78</v>
      </c>
      <c r="Q454" s="151" t="s">
        <v>79</v>
      </c>
      <c r="R454" s="151"/>
      <c r="S454" s="151" t="s">
        <v>79</v>
      </c>
      <c r="T454" s="151"/>
      <c r="U454" s="199" t="s">
        <v>10971</v>
      </c>
      <c r="V454" s="520">
        <v>4281.0</v>
      </c>
    </row>
    <row r="455">
      <c r="A455" s="517">
        <f t="shared" si="1"/>
        <v>454</v>
      </c>
      <c r="B455" s="259" t="s">
        <v>11168</v>
      </c>
      <c r="C455" s="259" t="s">
        <v>11168</v>
      </c>
      <c r="D455" s="518" t="s">
        <v>11143</v>
      </c>
      <c r="E455" s="626" t="s">
        <v>11240</v>
      </c>
      <c r="F455" s="626" t="s">
        <v>11240</v>
      </c>
      <c r="G455" s="518" t="s">
        <v>11144</v>
      </c>
      <c r="H455" s="526" t="s">
        <v>11145</v>
      </c>
      <c r="I455" s="272" t="s">
        <v>9288</v>
      </c>
      <c r="J455" s="520" t="s">
        <v>11494</v>
      </c>
      <c r="K455" s="521" t="s">
        <v>11495</v>
      </c>
      <c r="L455" s="522">
        <v>0.0016898148148148148</v>
      </c>
      <c r="M455" s="523" t="s">
        <v>11496</v>
      </c>
      <c r="N455" s="524" t="s">
        <v>8620</v>
      </c>
      <c r="O455" s="151" t="s">
        <v>77</v>
      </c>
      <c r="P455" s="154" t="s">
        <v>78</v>
      </c>
      <c r="Q455" s="151" t="s">
        <v>79</v>
      </c>
      <c r="R455" s="154"/>
      <c r="S455" s="151" t="s">
        <v>79</v>
      </c>
      <c r="T455" s="154"/>
      <c r="U455" s="199" t="s">
        <v>10971</v>
      </c>
      <c r="V455" s="520">
        <v>4283.0</v>
      </c>
    </row>
    <row r="456">
      <c r="A456" s="517">
        <f t="shared" si="1"/>
        <v>455</v>
      </c>
      <c r="B456" s="259" t="s">
        <v>11168</v>
      </c>
      <c r="C456" s="259" t="s">
        <v>11168</v>
      </c>
      <c r="D456" s="518" t="s">
        <v>11149</v>
      </c>
      <c r="E456" s="626" t="s">
        <v>11240</v>
      </c>
      <c r="F456" s="626" t="s">
        <v>11240</v>
      </c>
      <c r="G456" s="518" t="s">
        <v>11150</v>
      </c>
      <c r="H456" s="526" t="s">
        <v>11151</v>
      </c>
      <c r="I456" s="272" t="s">
        <v>9297</v>
      </c>
      <c r="J456" s="520" t="s">
        <v>11497</v>
      </c>
      <c r="K456" s="521" t="s">
        <v>11498</v>
      </c>
      <c r="L456" s="522">
        <v>0.0022800925925925927</v>
      </c>
      <c r="M456" s="523" t="s">
        <v>11499</v>
      </c>
      <c r="N456" s="524" t="s">
        <v>8620</v>
      </c>
      <c r="O456" s="151" t="s">
        <v>77</v>
      </c>
      <c r="P456" s="154" t="s">
        <v>78</v>
      </c>
      <c r="Q456" s="151" t="s">
        <v>79</v>
      </c>
      <c r="R456" s="151"/>
      <c r="S456" s="151" t="s">
        <v>79</v>
      </c>
      <c r="T456" s="151"/>
      <c r="U456" s="199" t="s">
        <v>10971</v>
      </c>
      <c r="V456" s="520">
        <v>4284.0</v>
      </c>
    </row>
    <row r="457">
      <c r="A457" s="517">
        <f t="shared" si="1"/>
        <v>456</v>
      </c>
      <c r="B457" s="259" t="s">
        <v>11168</v>
      </c>
      <c r="C457" s="259" t="s">
        <v>11168</v>
      </c>
      <c r="D457" s="518" t="s">
        <v>11155</v>
      </c>
      <c r="E457" s="626" t="s">
        <v>11240</v>
      </c>
      <c r="F457" s="626" t="s">
        <v>11240</v>
      </c>
      <c r="G457" s="518" t="s">
        <v>11156</v>
      </c>
      <c r="H457" s="526" t="s">
        <v>11157</v>
      </c>
      <c r="I457" s="272" t="s">
        <v>9304</v>
      </c>
      <c r="J457" s="520" t="s">
        <v>11500</v>
      </c>
      <c r="K457" s="521" t="s">
        <v>11501</v>
      </c>
      <c r="L457" s="522">
        <v>0.0024305555555555556</v>
      </c>
      <c r="M457" s="523" t="s">
        <v>11502</v>
      </c>
      <c r="N457" s="524" t="s">
        <v>8620</v>
      </c>
      <c r="O457" s="151" t="s">
        <v>77</v>
      </c>
      <c r="P457" s="154" t="s">
        <v>78</v>
      </c>
      <c r="Q457" s="151" t="s">
        <v>79</v>
      </c>
      <c r="R457" s="151"/>
      <c r="S457" s="151" t="s">
        <v>79</v>
      </c>
      <c r="T457" s="151"/>
      <c r="U457" s="199" t="s">
        <v>10971</v>
      </c>
      <c r="V457" s="520">
        <v>4285.0</v>
      </c>
    </row>
    <row r="458">
      <c r="A458" s="540">
        <f t="shared" si="1"/>
        <v>457</v>
      </c>
      <c r="B458" s="257" t="s">
        <v>11168</v>
      </c>
      <c r="C458" s="257" t="s">
        <v>11168</v>
      </c>
      <c r="D458" s="541" t="s">
        <v>11162</v>
      </c>
      <c r="E458" s="627" t="s">
        <v>11240</v>
      </c>
      <c r="F458" s="627" t="s">
        <v>11240</v>
      </c>
      <c r="G458" s="541" t="s">
        <v>11163</v>
      </c>
      <c r="H458" s="571" t="s">
        <v>11503</v>
      </c>
      <c r="I458" s="272" t="s">
        <v>9311</v>
      </c>
      <c r="J458" s="185" t="s">
        <v>11504</v>
      </c>
      <c r="K458" s="544" t="s">
        <v>11505</v>
      </c>
      <c r="L458" s="574">
        <v>0.0021759259259259258</v>
      </c>
      <c r="M458" s="546" t="s">
        <v>11167</v>
      </c>
      <c r="N458" s="547" t="s">
        <v>8620</v>
      </c>
      <c r="O458" s="151" t="s">
        <v>77</v>
      </c>
      <c r="P458" s="154" t="s">
        <v>78</v>
      </c>
      <c r="Q458" s="151" t="s">
        <v>79</v>
      </c>
      <c r="R458" s="151"/>
      <c r="S458" s="151" t="s">
        <v>79</v>
      </c>
      <c r="T458" s="151"/>
      <c r="U458" s="199" t="s">
        <v>9413</v>
      </c>
      <c r="V458" s="548">
        <v>13483.0</v>
      </c>
    </row>
    <row r="459">
      <c r="A459" s="517">
        <f t="shared" si="1"/>
        <v>458</v>
      </c>
      <c r="B459" s="259" t="s">
        <v>11168</v>
      </c>
      <c r="C459" s="259" t="s">
        <v>11168</v>
      </c>
      <c r="D459" s="518" t="s">
        <v>11169</v>
      </c>
      <c r="E459" s="626" t="s">
        <v>11240</v>
      </c>
      <c r="F459" s="626" t="s">
        <v>11240</v>
      </c>
      <c r="G459" s="518" t="s">
        <v>11171</v>
      </c>
      <c r="H459" s="526" t="s">
        <v>11172</v>
      </c>
      <c r="I459" s="272" t="s">
        <v>9318</v>
      </c>
      <c r="J459" s="520" t="s">
        <v>11506</v>
      </c>
      <c r="K459" s="521" t="s">
        <v>11507</v>
      </c>
      <c r="L459" s="522">
        <v>0.003935185185185185</v>
      </c>
      <c r="M459" s="523" t="s">
        <v>11175</v>
      </c>
      <c r="N459" s="524" t="s">
        <v>8620</v>
      </c>
      <c r="O459" s="151" t="s">
        <v>77</v>
      </c>
      <c r="P459" s="154" t="s">
        <v>78</v>
      </c>
      <c r="Q459" s="151" t="s">
        <v>79</v>
      </c>
      <c r="R459" s="151"/>
      <c r="S459" s="151" t="s">
        <v>79</v>
      </c>
      <c r="T459" s="151"/>
      <c r="U459" s="199" t="s">
        <v>10971</v>
      </c>
      <c r="V459" s="520">
        <v>4265.0</v>
      </c>
    </row>
    <row r="460">
      <c r="A460" s="517">
        <f t="shared" si="1"/>
        <v>459</v>
      </c>
      <c r="B460" s="259" t="s">
        <v>11168</v>
      </c>
      <c r="C460" s="259" t="s">
        <v>11168</v>
      </c>
      <c r="D460" s="518" t="s">
        <v>11508</v>
      </c>
      <c r="E460" s="626" t="s">
        <v>11240</v>
      </c>
      <c r="F460" s="626" t="s">
        <v>11240</v>
      </c>
      <c r="G460" s="518" t="s">
        <v>11183</v>
      </c>
      <c r="H460" s="526" t="s">
        <v>11184</v>
      </c>
      <c r="I460" s="272" t="s">
        <v>11509</v>
      </c>
      <c r="J460" s="520" t="s">
        <v>11510</v>
      </c>
      <c r="K460" s="521" t="s">
        <v>11511</v>
      </c>
      <c r="L460" s="522">
        <v>0.00568287037037037</v>
      </c>
      <c r="M460" s="594" t="s">
        <v>11512</v>
      </c>
      <c r="N460" s="524" t="s">
        <v>8620</v>
      </c>
      <c r="O460" s="151" t="s">
        <v>77</v>
      </c>
      <c r="P460" s="154" t="s">
        <v>78</v>
      </c>
      <c r="Q460" s="151" t="s">
        <v>79</v>
      </c>
      <c r="R460" s="151"/>
      <c r="S460" s="151" t="s">
        <v>79</v>
      </c>
      <c r="T460" s="151"/>
      <c r="U460" s="199" t="s">
        <v>10971</v>
      </c>
      <c r="V460" s="520">
        <v>7288.0</v>
      </c>
    </row>
    <row r="461">
      <c r="A461" s="517">
        <f t="shared" si="1"/>
        <v>460</v>
      </c>
      <c r="B461" s="259" t="s">
        <v>11168</v>
      </c>
      <c r="C461" s="259" t="s">
        <v>11168</v>
      </c>
      <c r="D461" s="518" t="s">
        <v>11418</v>
      </c>
      <c r="E461" s="626" t="s">
        <v>11240</v>
      </c>
      <c r="F461" s="626" t="s">
        <v>11240</v>
      </c>
      <c r="G461" s="518" t="s">
        <v>11189</v>
      </c>
      <c r="H461" s="526" t="s">
        <v>11190</v>
      </c>
      <c r="I461" s="272" t="s">
        <v>9332</v>
      </c>
      <c r="J461" s="520" t="s">
        <v>11513</v>
      </c>
      <c r="K461" s="521" t="s">
        <v>11514</v>
      </c>
      <c r="L461" s="522">
        <v>0.0019675925925925924</v>
      </c>
      <c r="M461" s="594" t="s">
        <v>11421</v>
      </c>
      <c r="N461" s="524" t="s">
        <v>8620</v>
      </c>
      <c r="O461" s="151" t="s">
        <v>77</v>
      </c>
      <c r="P461" s="154" t="s">
        <v>78</v>
      </c>
      <c r="Q461" s="151" t="s">
        <v>79</v>
      </c>
      <c r="R461" s="151"/>
      <c r="S461" s="151" t="s">
        <v>79</v>
      </c>
      <c r="T461" s="151"/>
      <c r="U461" s="199" t="s">
        <v>10971</v>
      </c>
      <c r="V461" s="520">
        <v>7290.0</v>
      </c>
    </row>
    <row r="462">
      <c r="A462" s="517">
        <f t="shared" si="1"/>
        <v>461</v>
      </c>
      <c r="B462" s="259" t="s">
        <v>11168</v>
      </c>
      <c r="C462" s="259" t="s">
        <v>11168</v>
      </c>
      <c r="D462" s="518" t="s">
        <v>11515</v>
      </c>
      <c r="E462" s="626" t="s">
        <v>11240</v>
      </c>
      <c r="F462" s="626" t="s">
        <v>11240</v>
      </c>
      <c r="G462" s="518" t="s">
        <v>11516</v>
      </c>
      <c r="H462" s="526" t="s">
        <v>11517</v>
      </c>
      <c r="I462" s="272" t="s">
        <v>9339</v>
      </c>
      <c r="J462" s="520" t="s">
        <v>11518</v>
      </c>
      <c r="K462" s="521" t="s">
        <v>11519</v>
      </c>
      <c r="L462" s="522">
        <v>0.0018171296296296297</v>
      </c>
      <c r="M462" s="523" t="s">
        <v>11520</v>
      </c>
      <c r="N462" s="524" t="s">
        <v>8620</v>
      </c>
      <c r="O462" s="151" t="s">
        <v>77</v>
      </c>
      <c r="P462" s="154" t="s">
        <v>78</v>
      </c>
      <c r="Q462" s="151" t="s">
        <v>79</v>
      </c>
      <c r="R462" s="151"/>
      <c r="S462" s="151" t="s">
        <v>79</v>
      </c>
      <c r="T462" s="151"/>
      <c r="U462" s="199" t="s">
        <v>10971</v>
      </c>
      <c r="V462" s="520">
        <v>22065.0</v>
      </c>
    </row>
    <row r="463">
      <c r="A463" s="517">
        <f t="shared" si="1"/>
        <v>462</v>
      </c>
      <c r="B463" s="259" t="s">
        <v>11168</v>
      </c>
      <c r="C463" s="259" t="s">
        <v>11168</v>
      </c>
      <c r="D463" s="518" t="s">
        <v>11521</v>
      </c>
      <c r="E463" s="626" t="s">
        <v>11240</v>
      </c>
      <c r="F463" s="626" t="s">
        <v>11240</v>
      </c>
      <c r="G463" s="518" t="s">
        <v>11522</v>
      </c>
      <c r="H463" s="526" t="s">
        <v>11523</v>
      </c>
      <c r="I463" s="272" t="s">
        <v>11524</v>
      </c>
      <c r="J463" s="520" t="s">
        <v>11525</v>
      </c>
      <c r="K463" s="521" t="s">
        <v>11526</v>
      </c>
      <c r="L463" s="522">
        <v>0.004247685185185185</v>
      </c>
      <c r="M463" s="523" t="s">
        <v>11527</v>
      </c>
      <c r="N463" s="524" t="s">
        <v>8620</v>
      </c>
      <c r="O463" s="151" t="s">
        <v>77</v>
      </c>
      <c r="P463" s="154" t="s">
        <v>78</v>
      </c>
      <c r="Q463" s="151" t="s">
        <v>79</v>
      </c>
      <c r="R463" s="151"/>
      <c r="S463" s="151" t="s">
        <v>79</v>
      </c>
      <c r="T463" s="151"/>
      <c r="U463" s="199" t="s">
        <v>11528</v>
      </c>
      <c r="V463" s="520">
        <v>27503.0</v>
      </c>
    </row>
    <row r="464">
      <c r="A464" s="517">
        <f t="shared" si="1"/>
        <v>463</v>
      </c>
      <c r="B464" s="259" t="s">
        <v>11168</v>
      </c>
      <c r="C464" s="259" t="s">
        <v>11168</v>
      </c>
      <c r="D464" s="518" t="s">
        <v>11529</v>
      </c>
      <c r="E464" s="626" t="s">
        <v>11240</v>
      </c>
      <c r="F464" s="626" t="s">
        <v>11240</v>
      </c>
      <c r="G464" s="518" t="s">
        <v>11530</v>
      </c>
      <c r="H464" s="526" t="s">
        <v>11531</v>
      </c>
      <c r="I464" s="272" t="s">
        <v>9353</v>
      </c>
      <c r="J464" s="520" t="s">
        <v>11532</v>
      </c>
      <c r="K464" s="521" t="s">
        <v>11533</v>
      </c>
      <c r="L464" s="522">
        <v>0.0020486111111111113</v>
      </c>
      <c r="M464" s="523" t="s">
        <v>11534</v>
      </c>
      <c r="N464" s="524" t="s">
        <v>8620</v>
      </c>
      <c r="O464" s="151" t="s">
        <v>77</v>
      </c>
      <c r="P464" s="154" t="s">
        <v>78</v>
      </c>
      <c r="Q464" s="151" t="s">
        <v>79</v>
      </c>
      <c r="R464" s="151"/>
      <c r="S464" s="151" t="s">
        <v>79</v>
      </c>
      <c r="T464" s="151"/>
      <c r="U464" s="199" t="s">
        <v>10971</v>
      </c>
      <c r="V464" s="520">
        <v>27504.0</v>
      </c>
    </row>
    <row r="465">
      <c r="A465" s="517">
        <f t="shared" si="1"/>
        <v>464</v>
      </c>
      <c r="B465" s="259" t="s">
        <v>11168</v>
      </c>
      <c r="C465" s="259" t="s">
        <v>11168</v>
      </c>
      <c r="D465" s="518" t="s">
        <v>11535</v>
      </c>
      <c r="E465" s="626" t="s">
        <v>11240</v>
      </c>
      <c r="F465" s="626" t="s">
        <v>11240</v>
      </c>
      <c r="G465" s="518" t="s">
        <v>11536</v>
      </c>
      <c r="H465" s="526" t="s">
        <v>11537</v>
      </c>
      <c r="I465" s="272" t="s">
        <v>9297</v>
      </c>
      <c r="J465" s="520" t="s">
        <v>11538</v>
      </c>
      <c r="K465" s="521" t="s">
        <v>11539</v>
      </c>
      <c r="L465" s="522">
        <v>0.003310185185185185</v>
      </c>
      <c r="M465" s="523" t="s">
        <v>11540</v>
      </c>
      <c r="N465" s="524" t="s">
        <v>8620</v>
      </c>
      <c r="O465" s="151" t="s">
        <v>237</v>
      </c>
      <c r="P465" s="154" t="s">
        <v>78</v>
      </c>
      <c r="Q465" s="151" t="s">
        <v>79</v>
      </c>
      <c r="R465" s="151"/>
      <c r="S465" s="151" t="s">
        <v>79</v>
      </c>
      <c r="T465" s="151"/>
      <c r="U465" s="199" t="s">
        <v>10971</v>
      </c>
      <c r="V465" s="520">
        <v>27509.0</v>
      </c>
    </row>
    <row r="466">
      <c r="A466" s="517">
        <f t="shared" si="1"/>
        <v>465</v>
      </c>
      <c r="B466" s="259" t="s">
        <v>11168</v>
      </c>
      <c r="C466" s="259" t="s">
        <v>11168</v>
      </c>
      <c r="D466" s="518" t="s">
        <v>11541</v>
      </c>
      <c r="E466" s="626" t="s">
        <v>11240</v>
      </c>
      <c r="F466" s="626" t="s">
        <v>11240</v>
      </c>
      <c r="G466" s="518" t="s">
        <v>11542</v>
      </c>
      <c r="H466" s="526" t="s">
        <v>11543</v>
      </c>
      <c r="I466" s="272" t="s">
        <v>9365</v>
      </c>
      <c r="J466" s="520" t="s">
        <v>11544</v>
      </c>
      <c r="K466" s="521" t="s">
        <v>11545</v>
      </c>
      <c r="L466" s="522">
        <v>0.004375</v>
      </c>
      <c r="M466" s="523" t="s">
        <v>11546</v>
      </c>
      <c r="N466" s="524" t="s">
        <v>8620</v>
      </c>
      <c r="O466" s="151" t="s">
        <v>77</v>
      </c>
      <c r="P466" s="154" t="s">
        <v>78</v>
      </c>
      <c r="Q466" s="151" t="s">
        <v>79</v>
      </c>
      <c r="R466" s="151"/>
      <c r="S466" s="151" t="s">
        <v>79</v>
      </c>
      <c r="T466" s="151"/>
      <c r="U466" s="199" t="s">
        <v>10971</v>
      </c>
      <c r="V466" s="520">
        <v>27517.0</v>
      </c>
    </row>
    <row r="467">
      <c r="A467" s="517">
        <f t="shared" si="1"/>
        <v>466</v>
      </c>
      <c r="B467" s="259" t="s">
        <v>11168</v>
      </c>
      <c r="C467" s="259" t="s">
        <v>11168</v>
      </c>
      <c r="D467" s="518" t="s">
        <v>11547</v>
      </c>
      <c r="E467" s="626" t="s">
        <v>11240</v>
      </c>
      <c r="F467" s="626" t="s">
        <v>11240</v>
      </c>
      <c r="G467" s="518" t="s">
        <v>11548</v>
      </c>
      <c r="H467" s="526" t="s">
        <v>11549</v>
      </c>
      <c r="I467" s="272" t="s">
        <v>9372</v>
      </c>
      <c r="J467" s="520" t="s">
        <v>11550</v>
      </c>
      <c r="K467" s="521" t="s">
        <v>11551</v>
      </c>
      <c r="L467" s="522">
        <v>0.001261574074074074</v>
      </c>
      <c r="M467" s="523" t="s">
        <v>11552</v>
      </c>
      <c r="N467" s="524" t="s">
        <v>8620</v>
      </c>
      <c r="O467" s="151" t="s">
        <v>77</v>
      </c>
      <c r="P467" s="154" t="s">
        <v>78</v>
      </c>
      <c r="Q467" s="151" t="s">
        <v>79</v>
      </c>
      <c r="R467" s="151"/>
      <c r="S467" s="151" t="s">
        <v>79</v>
      </c>
      <c r="T467" s="151"/>
      <c r="U467" s="199" t="s">
        <v>10971</v>
      </c>
      <c r="V467" s="520">
        <v>27519.0</v>
      </c>
    </row>
    <row r="468">
      <c r="A468" s="517">
        <f t="shared" si="1"/>
        <v>467</v>
      </c>
      <c r="B468" s="259" t="s">
        <v>11168</v>
      </c>
      <c r="C468" s="259" t="s">
        <v>11168</v>
      </c>
      <c r="D468" s="518" t="s">
        <v>11553</v>
      </c>
      <c r="E468" s="626" t="s">
        <v>11240</v>
      </c>
      <c r="F468" s="626" t="s">
        <v>11240</v>
      </c>
      <c r="G468" s="518" t="s">
        <v>11554</v>
      </c>
      <c r="H468" s="526" t="s">
        <v>11366</v>
      </c>
      <c r="I468" s="272" t="s">
        <v>9381</v>
      </c>
      <c r="J468" s="520" t="s">
        <v>11367</v>
      </c>
      <c r="K468" s="521" t="s">
        <v>11368</v>
      </c>
      <c r="L468" s="522">
        <v>0.004884259259259259</v>
      </c>
      <c r="M468" s="523" t="s">
        <v>11369</v>
      </c>
      <c r="N468" s="524" t="s">
        <v>8620</v>
      </c>
      <c r="O468" s="151" t="s">
        <v>77</v>
      </c>
      <c r="P468" s="154" t="s">
        <v>78</v>
      </c>
      <c r="Q468" s="151" t="s">
        <v>79</v>
      </c>
      <c r="R468" s="151"/>
      <c r="S468" s="151" t="s">
        <v>79</v>
      </c>
      <c r="T468" s="151"/>
      <c r="U468" s="199" t="s">
        <v>10971</v>
      </c>
      <c r="V468" s="520">
        <v>27607.0</v>
      </c>
    </row>
    <row r="469">
      <c r="A469" s="517">
        <f t="shared" si="1"/>
        <v>468</v>
      </c>
      <c r="B469" s="259" t="s">
        <v>11168</v>
      </c>
      <c r="C469" s="259" t="s">
        <v>11168</v>
      </c>
      <c r="D469" s="518" t="s">
        <v>11555</v>
      </c>
      <c r="E469" s="626" t="s">
        <v>11240</v>
      </c>
      <c r="F469" s="626" t="s">
        <v>11240</v>
      </c>
      <c r="G469" s="518" t="s">
        <v>11556</v>
      </c>
      <c r="H469" s="526" t="s">
        <v>11557</v>
      </c>
      <c r="I469" s="272" t="s">
        <v>9388</v>
      </c>
      <c r="J469" s="520" t="s">
        <v>11558</v>
      </c>
      <c r="K469" s="521" t="s">
        <v>11559</v>
      </c>
      <c r="L469" s="522">
        <v>0.0021759259259259258</v>
      </c>
      <c r="M469" s="523" t="s">
        <v>11560</v>
      </c>
      <c r="N469" s="524" t="s">
        <v>8620</v>
      </c>
      <c r="O469" s="151" t="s">
        <v>77</v>
      </c>
      <c r="P469" s="154" t="s">
        <v>78</v>
      </c>
      <c r="Q469" s="151" t="s">
        <v>79</v>
      </c>
      <c r="R469" s="151"/>
      <c r="S469" s="151" t="s">
        <v>79</v>
      </c>
      <c r="T469" s="151"/>
      <c r="U469" s="199" t="s">
        <v>10971</v>
      </c>
      <c r="V469" s="520">
        <v>27632.0</v>
      </c>
    </row>
    <row r="470">
      <c r="A470" s="540">
        <f t="shared" si="1"/>
        <v>469</v>
      </c>
      <c r="B470" s="257" t="s">
        <v>11168</v>
      </c>
      <c r="C470" s="257" t="s">
        <v>11168</v>
      </c>
      <c r="D470" s="541" t="s">
        <v>11561</v>
      </c>
      <c r="E470" s="627" t="s">
        <v>11240</v>
      </c>
      <c r="F470" s="627" t="s">
        <v>11240</v>
      </c>
      <c r="G470" s="541" t="s">
        <v>11562</v>
      </c>
      <c r="H470" s="185" t="s">
        <v>11563</v>
      </c>
      <c r="I470" s="272" t="s">
        <v>9395</v>
      </c>
      <c r="J470" s="185" t="s">
        <v>11564</v>
      </c>
      <c r="K470" s="544" t="s">
        <v>11565</v>
      </c>
      <c r="L470" s="574">
        <v>0.0038773148148148148</v>
      </c>
      <c r="M470" s="546" t="s">
        <v>11566</v>
      </c>
      <c r="N470" s="547" t="s">
        <v>8620</v>
      </c>
      <c r="O470" s="151" t="s">
        <v>77</v>
      </c>
      <c r="P470" s="154" t="s">
        <v>78</v>
      </c>
      <c r="Q470" s="151" t="s">
        <v>79</v>
      </c>
      <c r="R470" s="151"/>
      <c r="S470" s="151" t="s">
        <v>79</v>
      </c>
      <c r="T470" s="151"/>
      <c r="U470" s="199" t="s">
        <v>10971</v>
      </c>
      <c r="V470" s="548">
        <v>27633.0</v>
      </c>
    </row>
    <row r="471">
      <c r="A471" s="517">
        <f t="shared" si="1"/>
        <v>470</v>
      </c>
      <c r="B471" s="259" t="s">
        <v>11168</v>
      </c>
      <c r="C471" s="259" t="s">
        <v>11168</v>
      </c>
      <c r="D471" s="518" t="s">
        <v>11567</v>
      </c>
      <c r="E471" s="626" t="s">
        <v>11240</v>
      </c>
      <c r="F471" s="626" t="s">
        <v>11240</v>
      </c>
      <c r="G471" s="518" t="s">
        <v>11568</v>
      </c>
      <c r="H471" s="526" t="s">
        <v>11569</v>
      </c>
      <c r="I471" s="272" t="s">
        <v>9402</v>
      </c>
      <c r="J471" s="520" t="s">
        <v>11570</v>
      </c>
      <c r="K471" s="521" t="s">
        <v>11571</v>
      </c>
      <c r="L471" s="522">
        <v>0.0015277777777777779</v>
      </c>
      <c r="M471" s="523" t="s">
        <v>11572</v>
      </c>
      <c r="N471" s="524" t="s">
        <v>8620</v>
      </c>
      <c r="O471" s="151" t="s">
        <v>77</v>
      </c>
      <c r="P471" s="154" t="s">
        <v>78</v>
      </c>
      <c r="Q471" s="151" t="s">
        <v>79</v>
      </c>
      <c r="R471" s="151"/>
      <c r="S471" s="151" t="s">
        <v>79</v>
      </c>
      <c r="T471" s="151"/>
      <c r="U471" s="199" t="s">
        <v>10971</v>
      </c>
      <c r="V471" s="520">
        <v>27634.0</v>
      </c>
    </row>
    <row r="472">
      <c r="A472" s="517">
        <f t="shared" si="1"/>
        <v>471</v>
      </c>
      <c r="B472" s="259" t="s">
        <v>11168</v>
      </c>
      <c r="C472" s="259" t="s">
        <v>11168</v>
      </c>
      <c r="D472" s="518" t="s">
        <v>11476</v>
      </c>
      <c r="E472" s="626" t="s">
        <v>11240</v>
      </c>
      <c r="F472" s="626" t="s">
        <v>11240</v>
      </c>
      <c r="G472" s="518" t="s">
        <v>11241</v>
      </c>
      <c r="H472" s="526" t="s">
        <v>11242</v>
      </c>
      <c r="I472" s="272" t="s">
        <v>11573</v>
      </c>
      <c r="J472" s="520" t="s">
        <v>11574</v>
      </c>
      <c r="K472" s="521" t="s">
        <v>11575</v>
      </c>
      <c r="L472" s="522">
        <v>7.060185185185185E-4</v>
      </c>
      <c r="M472" s="523" t="s">
        <v>11576</v>
      </c>
      <c r="N472" s="524" t="s">
        <v>8620</v>
      </c>
      <c r="O472" s="151" t="s">
        <v>77</v>
      </c>
      <c r="P472" s="154" t="s">
        <v>78</v>
      </c>
      <c r="Q472" s="151" t="s">
        <v>79</v>
      </c>
      <c r="R472" s="151"/>
      <c r="S472" s="151" t="s">
        <v>79</v>
      </c>
      <c r="T472" s="151"/>
      <c r="U472" s="199" t="s">
        <v>11528</v>
      </c>
      <c r="V472" s="520">
        <v>27982.0</v>
      </c>
    </row>
    <row r="473">
      <c r="A473" s="517">
        <f t="shared" si="1"/>
        <v>472</v>
      </c>
      <c r="B473" s="259" t="s">
        <v>11168</v>
      </c>
      <c r="C473" s="259" t="s">
        <v>11168</v>
      </c>
      <c r="D473" s="518" t="s">
        <v>11255</v>
      </c>
      <c r="E473" s="626" t="s">
        <v>11240</v>
      </c>
      <c r="F473" s="626" t="s">
        <v>11240</v>
      </c>
      <c r="G473" s="518" t="s">
        <v>11256</v>
      </c>
      <c r="H473" s="526" t="s">
        <v>11257</v>
      </c>
      <c r="I473" s="272" t="s">
        <v>11577</v>
      </c>
      <c r="J473" s="520" t="s">
        <v>11578</v>
      </c>
      <c r="K473" s="521" t="s">
        <v>11579</v>
      </c>
      <c r="L473" s="522">
        <v>0.0020486111111111113</v>
      </c>
      <c r="M473" s="523" t="s">
        <v>11580</v>
      </c>
      <c r="N473" s="524" t="s">
        <v>8620</v>
      </c>
      <c r="O473" s="151" t="s">
        <v>77</v>
      </c>
      <c r="P473" s="154" t="s">
        <v>78</v>
      </c>
      <c r="Q473" s="151" t="s">
        <v>79</v>
      </c>
      <c r="R473" s="151"/>
      <c r="S473" s="151" t="s">
        <v>79</v>
      </c>
      <c r="T473" s="151"/>
      <c r="U473" s="199" t="s">
        <v>11528</v>
      </c>
      <c r="V473" s="520">
        <v>428.0</v>
      </c>
    </row>
    <row r="474">
      <c r="A474" s="517">
        <f t="shared" si="1"/>
        <v>473</v>
      </c>
      <c r="B474" s="609" t="s">
        <v>11168</v>
      </c>
      <c r="C474" s="259" t="s">
        <v>11168</v>
      </c>
      <c r="D474" s="518" t="s">
        <v>11581</v>
      </c>
      <c r="E474" s="340" t="s">
        <v>11240</v>
      </c>
      <c r="F474" s="626" t="s">
        <v>11240</v>
      </c>
      <c r="G474" s="518" t="s">
        <v>11263</v>
      </c>
      <c r="H474" s="526" t="s">
        <v>11264</v>
      </c>
      <c r="I474" s="272" t="s">
        <v>9424</v>
      </c>
      <c r="J474" s="520" t="s">
        <v>11582</v>
      </c>
      <c r="K474" s="521" t="s">
        <v>11583</v>
      </c>
      <c r="L474" s="522">
        <v>0.0030092592592592593</v>
      </c>
      <c r="M474" s="523" t="s">
        <v>11584</v>
      </c>
      <c r="N474" s="524" t="s">
        <v>8620</v>
      </c>
      <c r="O474" s="151" t="s">
        <v>77</v>
      </c>
      <c r="P474" s="154" t="s">
        <v>78</v>
      </c>
      <c r="Q474" s="151" t="s">
        <v>79</v>
      </c>
      <c r="R474" s="151"/>
      <c r="S474" s="151" t="s">
        <v>79</v>
      </c>
      <c r="T474" s="151"/>
      <c r="U474" s="199" t="s">
        <v>10971</v>
      </c>
      <c r="V474" s="520">
        <v>1021.0</v>
      </c>
    </row>
    <row r="475">
      <c r="A475" s="527">
        <f t="shared" si="1"/>
        <v>474</v>
      </c>
      <c r="B475" s="528" t="s">
        <v>11168</v>
      </c>
      <c r="C475" s="633" t="s">
        <v>11168</v>
      </c>
      <c r="D475" s="528" t="s">
        <v>11350</v>
      </c>
      <c r="E475" s="346" t="s">
        <v>11240</v>
      </c>
      <c r="F475" s="346" t="s">
        <v>11240</v>
      </c>
      <c r="G475" s="528" t="s">
        <v>11351</v>
      </c>
      <c r="H475" s="530" t="s">
        <v>11352</v>
      </c>
      <c r="I475" s="272" t="s">
        <v>9431</v>
      </c>
      <c r="J475" s="531" t="s">
        <v>11585</v>
      </c>
      <c r="K475" s="532" t="s">
        <v>11586</v>
      </c>
      <c r="L475" s="533">
        <v>9.837962962962962E-4</v>
      </c>
      <c r="M475" s="534" t="s">
        <v>11355</v>
      </c>
      <c r="N475" s="535" t="s">
        <v>8620</v>
      </c>
      <c r="O475" s="151" t="s">
        <v>77</v>
      </c>
      <c r="P475" s="154" t="s">
        <v>78</v>
      </c>
      <c r="Q475" s="151" t="s">
        <v>79</v>
      </c>
      <c r="R475" s="151"/>
      <c r="S475" s="151" t="s">
        <v>79</v>
      </c>
      <c r="T475" s="151"/>
      <c r="U475" s="199" t="s">
        <v>10971</v>
      </c>
      <c r="V475" s="531">
        <v>6947.0</v>
      </c>
    </row>
    <row r="476">
      <c r="A476" s="517">
        <f t="shared" si="1"/>
        <v>475</v>
      </c>
      <c r="B476" s="518" t="s">
        <v>11587</v>
      </c>
      <c r="C476" s="518" t="s">
        <v>11587</v>
      </c>
      <c r="D476" s="518" t="s">
        <v>11588</v>
      </c>
      <c r="E476" s="340" t="s">
        <v>11589</v>
      </c>
      <c r="F476" s="340" t="s">
        <v>11589</v>
      </c>
      <c r="G476" s="518" t="s">
        <v>11590</v>
      </c>
      <c r="H476" s="526" t="s">
        <v>11591</v>
      </c>
      <c r="I476" s="272" t="s">
        <v>9436</v>
      </c>
      <c r="J476" s="520" t="s">
        <v>11592</v>
      </c>
      <c r="K476" s="521" t="s">
        <v>11593</v>
      </c>
      <c r="L476" s="522">
        <v>0.0019444444444444444</v>
      </c>
      <c r="M476" s="523" t="s">
        <v>11594</v>
      </c>
      <c r="N476" s="524" t="s">
        <v>8620</v>
      </c>
      <c r="O476" s="151" t="s">
        <v>77</v>
      </c>
      <c r="P476" s="154" t="s">
        <v>78</v>
      </c>
      <c r="Q476" s="151" t="s">
        <v>79</v>
      </c>
      <c r="R476" s="151"/>
      <c r="S476" s="151" t="s">
        <v>79</v>
      </c>
      <c r="T476" s="151"/>
      <c r="U476" s="199" t="s">
        <v>10971</v>
      </c>
      <c r="V476" s="520">
        <v>7747.0</v>
      </c>
    </row>
    <row r="477">
      <c r="A477" s="517">
        <f t="shared" si="1"/>
        <v>476</v>
      </c>
      <c r="B477" s="518" t="s">
        <v>11587</v>
      </c>
      <c r="C477" s="518" t="s">
        <v>11587</v>
      </c>
      <c r="D477" s="518" t="s">
        <v>11595</v>
      </c>
      <c r="E477" s="340" t="s">
        <v>11589</v>
      </c>
      <c r="F477" s="340" t="s">
        <v>11589</v>
      </c>
      <c r="G477" s="518" t="s">
        <v>11596</v>
      </c>
      <c r="H477" s="526" t="s">
        <v>11597</v>
      </c>
      <c r="I477" s="272" t="s">
        <v>9424</v>
      </c>
      <c r="J477" s="520" t="s">
        <v>11598</v>
      </c>
      <c r="K477" s="521" t="s">
        <v>11599</v>
      </c>
      <c r="L477" s="522">
        <v>0.0020949074074074073</v>
      </c>
      <c r="M477" s="523" t="s">
        <v>11600</v>
      </c>
      <c r="N477" s="524" t="s">
        <v>8620</v>
      </c>
      <c r="O477" s="151" t="s">
        <v>77</v>
      </c>
      <c r="P477" s="154" t="s">
        <v>78</v>
      </c>
      <c r="Q477" s="151" t="s">
        <v>79</v>
      </c>
      <c r="R477" s="151"/>
      <c r="S477" s="151" t="s">
        <v>79</v>
      </c>
      <c r="T477" s="151"/>
      <c r="U477" s="199" t="s">
        <v>10971</v>
      </c>
      <c r="V477" s="520">
        <v>7751.0</v>
      </c>
    </row>
    <row r="478">
      <c r="A478" s="517">
        <f t="shared" si="1"/>
        <v>477</v>
      </c>
      <c r="B478" s="518" t="s">
        <v>11587</v>
      </c>
      <c r="C478" s="518" t="s">
        <v>11587</v>
      </c>
      <c r="D478" s="518" t="s">
        <v>11601</v>
      </c>
      <c r="E478" s="340" t="s">
        <v>11589</v>
      </c>
      <c r="F478" s="340" t="s">
        <v>11589</v>
      </c>
      <c r="G478" s="518" t="s">
        <v>11088</v>
      </c>
      <c r="H478" s="526" t="s">
        <v>11089</v>
      </c>
      <c r="I478" s="272" t="s">
        <v>9444</v>
      </c>
      <c r="J478" s="520" t="s">
        <v>11090</v>
      </c>
      <c r="K478" s="521" t="s">
        <v>11091</v>
      </c>
      <c r="L478" s="522">
        <v>0.001412037037037037</v>
      </c>
      <c r="M478" s="523" t="s">
        <v>11602</v>
      </c>
      <c r="N478" s="524" t="s">
        <v>8620</v>
      </c>
      <c r="O478" s="151" t="s">
        <v>77</v>
      </c>
      <c r="P478" s="154" t="s">
        <v>78</v>
      </c>
      <c r="Q478" s="151" t="s">
        <v>79</v>
      </c>
      <c r="R478" s="154"/>
      <c r="S478" s="151" t="s">
        <v>79</v>
      </c>
      <c r="T478" s="154"/>
      <c r="U478" s="199" t="s">
        <v>10971</v>
      </c>
      <c r="V478" s="520">
        <v>7752.0</v>
      </c>
    </row>
    <row r="479">
      <c r="A479" s="613">
        <f t="shared" si="1"/>
        <v>478</v>
      </c>
      <c r="B479" s="596" t="s">
        <v>11587</v>
      </c>
      <c r="C479" s="596" t="s">
        <v>11587</v>
      </c>
      <c r="D479" s="596" t="s">
        <v>11603</v>
      </c>
      <c r="E479" s="368" t="s">
        <v>11589</v>
      </c>
      <c r="F479" s="346" t="s">
        <v>11589</v>
      </c>
      <c r="G479" s="596" t="s">
        <v>11604</v>
      </c>
      <c r="H479" s="597" t="s">
        <v>11605</v>
      </c>
      <c r="I479" s="272" t="s">
        <v>9455</v>
      </c>
      <c r="J479" s="598" t="s">
        <v>11606</v>
      </c>
      <c r="K479" s="599" t="s">
        <v>11607</v>
      </c>
      <c r="L479" s="600">
        <v>0.0024305555555555556</v>
      </c>
      <c r="M479" s="601" t="s">
        <v>11608</v>
      </c>
      <c r="N479" s="602" t="s">
        <v>8620</v>
      </c>
      <c r="O479" s="151" t="s">
        <v>77</v>
      </c>
      <c r="P479" s="154" t="s">
        <v>78</v>
      </c>
      <c r="Q479" s="151" t="s">
        <v>79</v>
      </c>
      <c r="R479" s="151"/>
      <c r="S479" s="151" t="s">
        <v>79</v>
      </c>
      <c r="T479" s="151"/>
      <c r="U479" s="199" t="s">
        <v>10971</v>
      </c>
      <c r="V479" s="598">
        <v>7754.0</v>
      </c>
    </row>
    <row r="480">
      <c r="A480" s="518">
        <f t="shared" si="1"/>
        <v>479</v>
      </c>
      <c r="B480" s="518" t="s">
        <v>11587</v>
      </c>
      <c r="C480" s="518" t="s">
        <v>11587</v>
      </c>
      <c r="D480" s="518" t="s">
        <v>11609</v>
      </c>
      <c r="E480" s="340" t="s">
        <v>11589</v>
      </c>
      <c r="F480" s="340" t="s">
        <v>11589</v>
      </c>
      <c r="G480" s="518" t="s">
        <v>9588</v>
      </c>
      <c r="H480" s="526" t="s">
        <v>9589</v>
      </c>
      <c r="I480" s="272" t="s">
        <v>9462</v>
      </c>
      <c r="J480" s="520" t="s">
        <v>9708</v>
      </c>
      <c r="K480" s="521" t="s">
        <v>9709</v>
      </c>
      <c r="L480" s="522">
        <v>0.0031944444444444446</v>
      </c>
      <c r="M480" s="523" t="s">
        <v>9710</v>
      </c>
      <c r="N480" s="524" t="s">
        <v>8620</v>
      </c>
      <c r="O480" s="151" t="s">
        <v>77</v>
      </c>
      <c r="P480" s="154" t="s">
        <v>78</v>
      </c>
      <c r="Q480" s="151" t="s">
        <v>79</v>
      </c>
      <c r="R480" s="154"/>
      <c r="S480" s="151" t="s">
        <v>79</v>
      </c>
      <c r="T480" s="154"/>
      <c r="U480" s="199" t="s">
        <v>10971</v>
      </c>
      <c r="V480" s="520">
        <v>7767.0</v>
      </c>
    </row>
    <row r="481">
      <c r="A481" s="517">
        <f t="shared" si="1"/>
        <v>480</v>
      </c>
      <c r="B481" s="518" t="s">
        <v>11587</v>
      </c>
      <c r="C481" s="518" t="s">
        <v>11587</v>
      </c>
      <c r="D481" s="518" t="s">
        <v>11610</v>
      </c>
      <c r="E481" s="340" t="s">
        <v>11589</v>
      </c>
      <c r="F481" s="340" t="s">
        <v>11589</v>
      </c>
      <c r="G481" s="518" t="s">
        <v>11611</v>
      </c>
      <c r="H481" s="526" t="s">
        <v>11612</v>
      </c>
      <c r="I481" s="272" t="s">
        <v>9469</v>
      </c>
      <c r="J481" s="520" t="s">
        <v>11613</v>
      </c>
      <c r="K481" s="521" t="s">
        <v>11614</v>
      </c>
      <c r="L481" s="522">
        <v>0.0021412037037037038</v>
      </c>
      <c r="M481" s="523" t="s">
        <v>11615</v>
      </c>
      <c r="N481" s="524" t="s">
        <v>8620</v>
      </c>
      <c r="O481" s="151" t="s">
        <v>77</v>
      </c>
      <c r="P481" s="154" t="s">
        <v>78</v>
      </c>
      <c r="Q481" s="151" t="s">
        <v>79</v>
      </c>
      <c r="R481" s="151"/>
      <c r="S481" s="151" t="s">
        <v>79</v>
      </c>
      <c r="T481" s="151"/>
      <c r="U481" s="199" t="s">
        <v>10971</v>
      </c>
      <c r="V481" s="520">
        <v>7769.0</v>
      </c>
    </row>
    <row r="482">
      <c r="A482" s="517">
        <f t="shared" si="1"/>
        <v>481</v>
      </c>
      <c r="B482" s="518" t="s">
        <v>11587</v>
      </c>
      <c r="C482" s="518" t="s">
        <v>11587</v>
      </c>
      <c r="D482" s="518" t="s">
        <v>11616</v>
      </c>
      <c r="E482" s="340" t="s">
        <v>11589</v>
      </c>
      <c r="F482" s="340" t="s">
        <v>11589</v>
      </c>
      <c r="G482" s="518" t="s">
        <v>9595</v>
      </c>
      <c r="H482" s="526" t="s">
        <v>9596</v>
      </c>
      <c r="I482" s="272" t="s">
        <v>9476</v>
      </c>
      <c r="J482" s="520" t="s">
        <v>11617</v>
      </c>
      <c r="K482" s="521" t="s">
        <v>11618</v>
      </c>
      <c r="L482" s="522">
        <v>0.002766203703703704</v>
      </c>
      <c r="M482" s="523" t="s">
        <v>11619</v>
      </c>
      <c r="N482" s="524" t="s">
        <v>8620</v>
      </c>
      <c r="O482" s="151" t="s">
        <v>77</v>
      </c>
      <c r="P482" s="154" t="s">
        <v>78</v>
      </c>
      <c r="Q482" s="151" t="s">
        <v>79</v>
      </c>
      <c r="R482" s="151"/>
      <c r="S482" s="151" t="s">
        <v>79</v>
      </c>
      <c r="T482" s="151"/>
      <c r="U482" s="199" t="s">
        <v>10971</v>
      </c>
      <c r="V482" s="520">
        <v>7770.0</v>
      </c>
    </row>
    <row r="483">
      <c r="A483" s="517">
        <f t="shared" si="1"/>
        <v>482</v>
      </c>
      <c r="B483" s="518" t="s">
        <v>11587</v>
      </c>
      <c r="C483" s="518" t="s">
        <v>11587</v>
      </c>
      <c r="D483" s="518" t="s">
        <v>11620</v>
      </c>
      <c r="E483" s="340" t="s">
        <v>11589</v>
      </c>
      <c r="F483" s="340" t="s">
        <v>11589</v>
      </c>
      <c r="G483" s="518" t="s">
        <v>11621</v>
      </c>
      <c r="H483" s="526" t="s">
        <v>9603</v>
      </c>
      <c r="I483" s="272" t="s">
        <v>9483</v>
      </c>
      <c r="J483" s="520" t="s">
        <v>9605</v>
      </c>
      <c r="K483" s="521" t="s">
        <v>9606</v>
      </c>
      <c r="L483" s="522">
        <v>0.0013078703703703703</v>
      </c>
      <c r="M483" s="523" t="s">
        <v>9607</v>
      </c>
      <c r="N483" s="524" t="s">
        <v>8620</v>
      </c>
      <c r="O483" s="151" t="s">
        <v>77</v>
      </c>
      <c r="P483" s="151" t="s">
        <v>78</v>
      </c>
      <c r="Q483" s="151" t="s">
        <v>79</v>
      </c>
      <c r="R483" s="151"/>
      <c r="S483" s="151" t="s">
        <v>79</v>
      </c>
      <c r="T483" s="151"/>
      <c r="U483" s="199" t="s">
        <v>10971</v>
      </c>
      <c r="V483" s="520">
        <v>7771.0</v>
      </c>
    </row>
    <row r="484">
      <c r="A484" s="517">
        <f t="shared" si="1"/>
        <v>483</v>
      </c>
      <c r="B484" s="518" t="s">
        <v>11587</v>
      </c>
      <c r="C484" s="518" t="s">
        <v>11587</v>
      </c>
      <c r="D484" s="518" t="s">
        <v>11622</v>
      </c>
      <c r="E484" s="340" t="s">
        <v>11589</v>
      </c>
      <c r="F484" s="340" t="s">
        <v>11589</v>
      </c>
      <c r="G484" s="518" t="s">
        <v>11623</v>
      </c>
      <c r="H484" s="526" t="s">
        <v>11624</v>
      </c>
      <c r="I484" s="272" t="s">
        <v>9490</v>
      </c>
      <c r="J484" s="520" t="s">
        <v>11625</v>
      </c>
      <c r="K484" s="521" t="s">
        <v>11626</v>
      </c>
      <c r="L484" s="522">
        <v>0.0021643518518518518</v>
      </c>
      <c r="M484" s="523" t="s">
        <v>11627</v>
      </c>
      <c r="N484" s="524" t="s">
        <v>8620</v>
      </c>
      <c r="O484" s="151" t="s">
        <v>77</v>
      </c>
      <c r="P484" s="151" t="s">
        <v>78</v>
      </c>
      <c r="Q484" s="151" t="s">
        <v>79</v>
      </c>
      <c r="R484" s="151"/>
      <c r="S484" s="151" t="s">
        <v>79</v>
      </c>
      <c r="T484" s="151"/>
      <c r="U484" s="199" t="s">
        <v>10971</v>
      </c>
      <c r="V484" s="520">
        <v>7773.0</v>
      </c>
    </row>
    <row r="485">
      <c r="A485" s="527">
        <f t="shared" si="1"/>
        <v>484</v>
      </c>
      <c r="B485" s="528" t="s">
        <v>11587</v>
      </c>
      <c r="C485" s="528" t="s">
        <v>11587</v>
      </c>
      <c r="D485" s="528" t="s">
        <v>11628</v>
      </c>
      <c r="E485" s="346" t="s">
        <v>11589</v>
      </c>
      <c r="F485" s="346" t="s">
        <v>11589</v>
      </c>
      <c r="G485" s="528" t="s">
        <v>11629</v>
      </c>
      <c r="H485" s="530" t="s">
        <v>11630</v>
      </c>
      <c r="I485" s="272" t="s">
        <v>11631</v>
      </c>
      <c r="J485" s="531" t="s">
        <v>11632</v>
      </c>
      <c r="K485" s="532" t="s">
        <v>11633</v>
      </c>
      <c r="L485" s="533">
        <v>0.0019328703703703704</v>
      </c>
      <c r="M485" s="534" t="s">
        <v>11634</v>
      </c>
      <c r="N485" s="535" t="s">
        <v>8620</v>
      </c>
      <c r="O485" s="151" t="s">
        <v>77</v>
      </c>
      <c r="P485" s="151" t="s">
        <v>78</v>
      </c>
      <c r="Q485" s="151" t="s">
        <v>79</v>
      </c>
      <c r="R485" s="151"/>
      <c r="S485" s="151" t="s">
        <v>79</v>
      </c>
      <c r="T485" s="151"/>
      <c r="U485" s="197" t="s">
        <v>11635</v>
      </c>
      <c r="V485" s="531">
        <v>7774.0</v>
      </c>
    </row>
    <row r="486">
      <c r="A486" s="510">
        <f t="shared" si="1"/>
        <v>485</v>
      </c>
      <c r="B486" s="510" t="s">
        <v>11587</v>
      </c>
      <c r="C486" s="510" t="s">
        <v>11587</v>
      </c>
      <c r="D486" s="510" t="s">
        <v>11636</v>
      </c>
      <c r="E486" s="335" t="s">
        <v>11589</v>
      </c>
      <c r="F486" s="335" t="s">
        <v>11589</v>
      </c>
      <c r="G486" s="510" t="s">
        <v>9616</v>
      </c>
      <c r="H486" s="538" t="s">
        <v>9617</v>
      </c>
      <c r="I486" s="272" t="s">
        <v>9504</v>
      </c>
      <c r="J486" s="512" t="s">
        <v>9619</v>
      </c>
      <c r="K486" s="513" t="s">
        <v>9620</v>
      </c>
      <c r="L486" s="514">
        <v>0.004872685185185185</v>
      </c>
      <c r="M486" s="515" t="s">
        <v>11637</v>
      </c>
      <c r="N486" s="516" t="s">
        <v>8620</v>
      </c>
      <c r="O486" s="151" t="s">
        <v>77</v>
      </c>
      <c r="P486" s="151" t="s">
        <v>78</v>
      </c>
      <c r="Q486" s="151" t="s">
        <v>79</v>
      </c>
      <c r="R486" s="151"/>
      <c r="S486" s="151" t="s">
        <v>79</v>
      </c>
      <c r="T486" s="151"/>
      <c r="U486" s="199" t="s">
        <v>10971</v>
      </c>
      <c r="V486" s="512">
        <v>7776.0</v>
      </c>
    </row>
    <row r="487">
      <c r="A487" s="517">
        <f t="shared" si="1"/>
        <v>486</v>
      </c>
      <c r="B487" s="518" t="s">
        <v>11587</v>
      </c>
      <c r="C487" s="518" t="s">
        <v>11587</v>
      </c>
      <c r="D487" s="518" t="s">
        <v>11638</v>
      </c>
      <c r="E487" s="340" t="s">
        <v>11589</v>
      </c>
      <c r="F487" s="340" t="s">
        <v>11589</v>
      </c>
      <c r="G487" s="518" t="s">
        <v>11639</v>
      </c>
      <c r="H487" s="526" t="s">
        <v>9673</v>
      </c>
      <c r="I487" s="272" t="s">
        <v>11640</v>
      </c>
      <c r="J487" s="520" t="s">
        <v>11641</v>
      </c>
      <c r="K487" s="521" t="s">
        <v>11642</v>
      </c>
      <c r="L487" s="522">
        <v>0.0024537037037037036</v>
      </c>
      <c r="M487" s="523" t="s">
        <v>11643</v>
      </c>
      <c r="N487" s="524" t="s">
        <v>8620</v>
      </c>
      <c r="O487" s="151" t="s">
        <v>77</v>
      </c>
      <c r="P487" s="151" t="s">
        <v>78</v>
      </c>
      <c r="Q487" s="151" t="s">
        <v>79</v>
      </c>
      <c r="R487" s="151"/>
      <c r="S487" s="151" t="s">
        <v>79</v>
      </c>
      <c r="T487" s="151"/>
      <c r="U487" s="197" t="s">
        <v>11635</v>
      </c>
      <c r="V487" s="520">
        <v>7777.0</v>
      </c>
    </row>
    <row r="488">
      <c r="A488" s="517">
        <f t="shared" si="1"/>
        <v>487</v>
      </c>
      <c r="B488" s="518" t="s">
        <v>11587</v>
      </c>
      <c r="C488" s="518" t="s">
        <v>11587</v>
      </c>
      <c r="D488" s="518" t="s">
        <v>11644</v>
      </c>
      <c r="E488" s="340" t="s">
        <v>11589</v>
      </c>
      <c r="F488" s="340" t="s">
        <v>11589</v>
      </c>
      <c r="G488" s="518" t="s">
        <v>11645</v>
      </c>
      <c r="H488" s="526" t="s">
        <v>11646</v>
      </c>
      <c r="I488" s="272" t="s">
        <v>11647</v>
      </c>
      <c r="J488" s="520" t="s">
        <v>11047</v>
      </c>
      <c r="K488" s="521" t="s">
        <v>11048</v>
      </c>
      <c r="L488" s="522">
        <v>0.002650462962962963</v>
      </c>
      <c r="M488" s="523" t="s">
        <v>11648</v>
      </c>
      <c r="N488" s="524" t="s">
        <v>8620</v>
      </c>
      <c r="O488" s="151" t="s">
        <v>77</v>
      </c>
      <c r="P488" s="151" t="s">
        <v>78</v>
      </c>
      <c r="Q488" s="151" t="s">
        <v>79</v>
      </c>
      <c r="R488" s="154"/>
      <c r="S488" s="151" t="s">
        <v>79</v>
      </c>
      <c r="T488" s="154"/>
      <c r="U488" s="197" t="s">
        <v>11635</v>
      </c>
      <c r="V488" s="520">
        <v>7779.0</v>
      </c>
    </row>
    <row r="489">
      <c r="A489" s="517">
        <f t="shared" si="1"/>
        <v>488</v>
      </c>
      <c r="B489" s="518" t="s">
        <v>11587</v>
      </c>
      <c r="C489" s="518" t="s">
        <v>11587</v>
      </c>
      <c r="D489" s="518" t="s">
        <v>11649</v>
      </c>
      <c r="E489" s="340" t="s">
        <v>11589</v>
      </c>
      <c r="F489" s="340" t="s">
        <v>11589</v>
      </c>
      <c r="G489" s="518" t="s">
        <v>11650</v>
      </c>
      <c r="H489" s="526" t="s">
        <v>11651</v>
      </c>
      <c r="I489" s="272" t="s">
        <v>9525</v>
      </c>
      <c r="J489" s="520" t="s">
        <v>11652</v>
      </c>
      <c r="K489" s="521" t="s">
        <v>11653</v>
      </c>
      <c r="L489" s="522">
        <v>0.005104166666666667</v>
      </c>
      <c r="M489" s="523" t="s">
        <v>11654</v>
      </c>
      <c r="N489" s="524" t="s">
        <v>8620</v>
      </c>
      <c r="O489" s="151" t="s">
        <v>77</v>
      </c>
      <c r="P489" s="151" t="s">
        <v>78</v>
      </c>
      <c r="Q489" s="151" t="s">
        <v>79</v>
      </c>
      <c r="R489" s="151"/>
      <c r="S489" s="151" t="s">
        <v>79</v>
      </c>
      <c r="T489" s="151"/>
      <c r="U489" s="199" t="s">
        <v>10971</v>
      </c>
      <c r="V489" s="520">
        <v>7780.0</v>
      </c>
    </row>
    <row r="490">
      <c r="A490" s="517">
        <f t="shared" si="1"/>
        <v>489</v>
      </c>
      <c r="B490" s="518" t="s">
        <v>11587</v>
      </c>
      <c r="C490" s="518" t="s">
        <v>11587</v>
      </c>
      <c r="D490" s="518" t="s">
        <v>11655</v>
      </c>
      <c r="E490" s="340" t="s">
        <v>11589</v>
      </c>
      <c r="F490" s="340" t="s">
        <v>11589</v>
      </c>
      <c r="G490" s="518" t="s">
        <v>11656</v>
      </c>
      <c r="H490" s="526" t="s">
        <v>11657</v>
      </c>
      <c r="I490" s="272" t="s">
        <v>9532</v>
      </c>
      <c r="J490" s="520" t="s">
        <v>11658</v>
      </c>
      <c r="K490" s="521" t="s">
        <v>11659</v>
      </c>
      <c r="L490" s="522">
        <v>0.0016435185185185185</v>
      </c>
      <c r="M490" s="523" t="s">
        <v>11660</v>
      </c>
      <c r="N490" s="524" t="s">
        <v>8620</v>
      </c>
      <c r="O490" s="151" t="s">
        <v>77</v>
      </c>
      <c r="P490" s="151" t="s">
        <v>78</v>
      </c>
      <c r="Q490" s="151" t="s">
        <v>79</v>
      </c>
      <c r="R490" s="154"/>
      <c r="S490" s="151" t="s">
        <v>79</v>
      </c>
      <c r="T490" s="154"/>
      <c r="U490" s="199" t="s">
        <v>10971</v>
      </c>
      <c r="V490" s="520">
        <v>7784.0</v>
      </c>
    </row>
    <row r="491">
      <c r="A491" s="517">
        <f t="shared" si="1"/>
        <v>490</v>
      </c>
      <c r="B491" s="518" t="s">
        <v>11587</v>
      </c>
      <c r="C491" s="518" t="s">
        <v>11587</v>
      </c>
      <c r="D491" s="518" t="s">
        <v>11661</v>
      </c>
      <c r="E491" s="340" t="s">
        <v>11589</v>
      </c>
      <c r="F491" s="340" t="s">
        <v>11589</v>
      </c>
      <c r="G491" s="518" t="s">
        <v>11662</v>
      </c>
      <c r="H491" s="526" t="s">
        <v>11663</v>
      </c>
      <c r="I491" s="272" t="s">
        <v>9539</v>
      </c>
      <c r="J491" s="520" t="s">
        <v>11664</v>
      </c>
      <c r="K491" s="521" t="s">
        <v>11665</v>
      </c>
      <c r="L491" s="522">
        <v>0.002476851851851852</v>
      </c>
      <c r="M491" s="523" t="s">
        <v>11666</v>
      </c>
      <c r="N491" s="524" t="s">
        <v>8620</v>
      </c>
      <c r="O491" s="151" t="s">
        <v>77</v>
      </c>
      <c r="P491" s="151" t="s">
        <v>78</v>
      </c>
      <c r="Q491" s="151" t="s">
        <v>79</v>
      </c>
      <c r="R491" s="151"/>
      <c r="S491" s="151" t="s">
        <v>79</v>
      </c>
      <c r="T491" s="151"/>
      <c r="U491" s="199" t="s">
        <v>10971</v>
      </c>
      <c r="V491" s="520">
        <v>7785.0</v>
      </c>
    </row>
    <row r="492">
      <c r="A492" s="540">
        <f t="shared" si="1"/>
        <v>491</v>
      </c>
      <c r="B492" s="541" t="s">
        <v>11587</v>
      </c>
      <c r="C492" s="541" t="s">
        <v>11587</v>
      </c>
      <c r="D492" s="541" t="s">
        <v>10990</v>
      </c>
      <c r="E492" s="449" t="s">
        <v>11589</v>
      </c>
      <c r="F492" s="449" t="s">
        <v>11589</v>
      </c>
      <c r="G492" s="541" t="s">
        <v>10991</v>
      </c>
      <c r="H492" s="571" t="s">
        <v>11667</v>
      </c>
      <c r="I492" s="272" t="s">
        <v>9546</v>
      </c>
      <c r="J492" s="548" t="s">
        <v>11668</v>
      </c>
      <c r="K492" s="544" t="s">
        <v>11669</v>
      </c>
      <c r="L492" s="568">
        <v>0.003136574074074074</v>
      </c>
      <c r="M492" s="546" t="s">
        <v>10995</v>
      </c>
      <c r="N492" s="547" t="s">
        <v>8620</v>
      </c>
      <c r="O492" s="151" t="s">
        <v>77</v>
      </c>
      <c r="P492" s="151" t="s">
        <v>78</v>
      </c>
      <c r="Q492" s="151" t="s">
        <v>79</v>
      </c>
      <c r="R492" s="151"/>
      <c r="S492" s="151" t="s">
        <v>79</v>
      </c>
      <c r="T492" s="151"/>
      <c r="U492" s="199" t="s">
        <v>10971</v>
      </c>
      <c r="V492" s="548">
        <v>28169.0</v>
      </c>
    </row>
    <row r="493">
      <c r="A493" s="517">
        <f t="shared" si="1"/>
        <v>492</v>
      </c>
      <c r="B493" s="518" t="s">
        <v>11587</v>
      </c>
      <c r="C493" s="518" t="s">
        <v>11587</v>
      </c>
      <c r="D493" s="518" t="s">
        <v>11670</v>
      </c>
      <c r="E493" s="340" t="s">
        <v>11589</v>
      </c>
      <c r="F493" s="340" t="s">
        <v>11589</v>
      </c>
      <c r="G493" s="518" t="s">
        <v>11671</v>
      </c>
      <c r="H493" s="526" t="s">
        <v>11672</v>
      </c>
      <c r="I493" s="272" t="s">
        <v>9553</v>
      </c>
      <c r="J493" s="520" t="s">
        <v>11673</v>
      </c>
      <c r="K493" s="521" t="s">
        <v>11674</v>
      </c>
      <c r="L493" s="522">
        <v>0.0012152777777777778</v>
      </c>
      <c r="M493" s="523" t="s">
        <v>11675</v>
      </c>
      <c r="N493" s="524" t="s">
        <v>8620</v>
      </c>
      <c r="O493" s="151" t="s">
        <v>77</v>
      </c>
      <c r="P493" s="151" t="s">
        <v>78</v>
      </c>
      <c r="Q493" s="151" t="s">
        <v>79</v>
      </c>
      <c r="R493" s="151"/>
      <c r="S493" s="151" t="s">
        <v>79</v>
      </c>
      <c r="T493" s="151"/>
      <c r="U493" s="199" t="s">
        <v>10971</v>
      </c>
      <c r="V493" s="520">
        <v>7786.0</v>
      </c>
    </row>
    <row r="494">
      <c r="A494" s="517">
        <f t="shared" si="1"/>
        <v>493</v>
      </c>
      <c r="B494" s="518" t="s">
        <v>11587</v>
      </c>
      <c r="C494" s="518" t="s">
        <v>11587</v>
      </c>
      <c r="D494" s="518" t="s">
        <v>11676</v>
      </c>
      <c r="E494" s="340" t="s">
        <v>11589</v>
      </c>
      <c r="F494" s="340" t="s">
        <v>11589</v>
      </c>
      <c r="G494" s="518" t="s">
        <v>11677</v>
      </c>
      <c r="H494" s="526" t="s">
        <v>11678</v>
      </c>
      <c r="I494" s="272" t="s">
        <v>9560</v>
      </c>
      <c r="J494" s="520" t="s">
        <v>11679</v>
      </c>
      <c r="K494" s="521" t="s">
        <v>11680</v>
      </c>
      <c r="L494" s="522">
        <v>0.003136574074074074</v>
      </c>
      <c r="M494" s="523" t="s">
        <v>11681</v>
      </c>
      <c r="N494" s="524" t="s">
        <v>8620</v>
      </c>
      <c r="O494" s="151" t="s">
        <v>77</v>
      </c>
      <c r="P494" s="151" t="s">
        <v>78</v>
      </c>
      <c r="Q494" s="151" t="s">
        <v>79</v>
      </c>
      <c r="R494" s="151"/>
      <c r="S494" s="151" t="s">
        <v>79</v>
      </c>
      <c r="T494" s="151"/>
      <c r="U494" s="199" t="s">
        <v>10971</v>
      </c>
      <c r="V494" s="520">
        <v>7788.0</v>
      </c>
    </row>
    <row r="495">
      <c r="A495" s="517">
        <f t="shared" si="1"/>
        <v>494</v>
      </c>
      <c r="B495" s="518" t="s">
        <v>11587</v>
      </c>
      <c r="C495" s="518" t="s">
        <v>11587</v>
      </c>
      <c r="D495" s="518" t="s">
        <v>11682</v>
      </c>
      <c r="E495" s="340" t="s">
        <v>11589</v>
      </c>
      <c r="F495" s="340" t="s">
        <v>11589</v>
      </c>
      <c r="G495" s="518" t="s">
        <v>11683</v>
      </c>
      <c r="H495" s="526" t="s">
        <v>11684</v>
      </c>
      <c r="I495" s="272" t="s">
        <v>9567</v>
      </c>
      <c r="J495" s="520" t="s">
        <v>11685</v>
      </c>
      <c r="K495" s="521" t="s">
        <v>11686</v>
      </c>
      <c r="L495" s="522">
        <v>0.0030439814814814813</v>
      </c>
      <c r="M495" s="523" t="s">
        <v>11687</v>
      </c>
      <c r="N495" s="524" t="s">
        <v>8620</v>
      </c>
      <c r="O495" s="151" t="s">
        <v>77</v>
      </c>
      <c r="P495" s="151" t="s">
        <v>78</v>
      </c>
      <c r="Q495" s="151" t="s">
        <v>79</v>
      </c>
      <c r="R495" s="151"/>
      <c r="S495" s="151" t="s">
        <v>79</v>
      </c>
      <c r="T495" s="151"/>
      <c r="U495" s="199" t="s">
        <v>10971</v>
      </c>
      <c r="V495" s="520">
        <v>7792.0</v>
      </c>
    </row>
    <row r="496">
      <c r="A496" s="517">
        <f t="shared" si="1"/>
        <v>495</v>
      </c>
      <c r="B496" s="518" t="s">
        <v>11587</v>
      </c>
      <c r="C496" s="518" t="s">
        <v>11587</v>
      </c>
      <c r="D496" s="518" t="s">
        <v>11688</v>
      </c>
      <c r="E496" s="340" t="s">
        <v>11589</v>
      </c>
      <c r="F496" s="340" t="s">
        <v>11589</v>
      </c>
      <c r="G496" s="518" t="s">
        <v>11689</v>
      </c>
      <c r="H496" s="526" t="s">
        <v>11690</v>
      </c>
      <c r="I496" s="272" t="s">
        <v>9574</v>
      </c>
      <c r="J496" s="520" t="s">
        <v>11691</v>
      </c>
      <c r="K496" s="521" t="s">
        <v>11692</v>
      </c>
      <c r="L496" s="522">
        <v>0.0029745370370370373</v>
      </c>
      <c r="M496" s="523" t="s">
        <v>11693</v>
      </c>
      <c r="N496" s="524" t="s">
        <v>8620</v>
      </c>
      <c r="O496" s="151" t="s">
        <v>77</v>
      </c>
      <c r="P496" s="151" t="s">
        <v>78</v>
      </c>
      <c r="Q496" s="151" t="s">
        <v>79</v>
      </c>
      <c r="R496" s="151"/>
      <c r="S496" s="151" t="s">
        <v>79</v>
      </c>
      <c r="T496" s="151"/>
      <c r="U496" s="199" t="s">
        <v>10971</v>
      </c>
      <c r="V496" s="520">
        <v>7802.0</v>
      </c>
    </row>
    <row r="497">
      <c r="A497" s="517">
        <f t="shared" si="1"/>
        <v>496</v>
      </c>
      <c r="B497" s="518" t="s">
        <v>11587</v>
      </c>
      <c r="C497" s="518" t="s">
        <v>11587</v>
      </c>
      <c r="D497" s="518" t="s">
        <v>11694</v>
      </c>
      <c r="E497" s="340" t="s">
        <v>11589</v>
      </c>
      <c r="F497" s="340" t="s">
        <v>11589</v>
      </c>
      <c r="G497" s="518" t="s">
        <v>11695</v>
      </c>
      <c r="H497" s="526" t="s">
        <v>11696</v>
      </c>
      <c r="I497" s="272" t="s">
        <v>9583</v>
      </c>
      <c r="J497" s="520" t="s">
        <v>11697</v>
      </c>
      <c r="K497" s="521" t="s">
        <v>11698</v>
      </c>
      <c r="L497" s="522">
        <v>0.0019328703703703704</v>
      </c>
      <c r="M497" s="523" t="s">
        <v>11699</v>
      </c>
      <c r="N497" s="524" t="s">
        <v>8620</v>
      </c>
      <c r="O497" s="151" t="s">
        <v>77</v>
      </c>
      <c r="P497" s="151" t="s">
        <v>78</v>
      </c>
      <c r="Q497" s="151" t="s">
        <v>79</v>
      </c>
      <c r="R497" s="151"/>
      <c r="S497" s="151" t="s">
        <v>79</v>
      </c>
      <c r="T497" s="151"/>
      <c r="U497" s="199" t="s">
        <v>10971</v>
      </c>
      <c r="V497" s="520">
        <v>7805.0</v>
      </c>
    </row>
    <row r="498">
      <c r="A498" s="517">
        <f t="shared" si="1"/>
        <v>497</v>
      </c>
      <c r="B498" s="518" t="s">
        <v>11587</v>
      </c>
      <c r="C498" s="518" t="s">
        <v>11587</v>
      </c>
      <c r="D498" s="518" t="s">
        <v>11700</v>
      </c>
      <c r="E498" s="340" t="s">
        <v>11589</v>
      </c>
      <c r="F498" s="340" t="s">
        <v>11589</v>
      </c>
      <c r="G498" s="518" t="s">
        <v>9623</v>
      </c>
      <c r="H498" s="526" t="s">
        <v>9624</v>
      </c>
      <c r="I498" s="272" t="s">
        <v>9590</v>
      </c>
      <c r="J498" s="520" t="s">
        <v>11701</v>
      </c>
      <c r="K498" s="583" t="s">
        <v>11702</v>
      </c>
      <c r="L498" s="584">
        <v>0.0020833333333333333</v>
      </c>
      <c r="M498" s="523" t="s">
        <v>11703</v>
      </c>
      <c r="N498" s="524" t="s">
        <v>8620</v>
      </c>
      <c r="O498" s="151" t="s">
        <v>77</v>
      </c>
      <c r="P498" s="151" t="s">
        <v>78</v>
      </c>
      <c r="Q498" s="151" t="s">
        <v>79</v>
      </c>
      <c r="R498" s="151"/>
      <c r="S498" s="151" t="s">
        <v>79</v>
      </c>
      <c r="T498" s="151"/>
      <c r="U498" s="199" t="s">
        <v>10971</v>
      </c>
      <c r="V498" s="520">
        <v>7807.0</v>
      </c>
    </row>
    <row r="499">
      <c r="A499" s="517">
        <f t="shared" si="1"/>
        <v>498</v>
      </c>
      <c r="B499" s="518" t="s">
        <v>11587</v>
      </c>
      <c r="C499" s="518" t="s">
        <v>11587</v>
      </c>
      <c r="D499" s="518" t="s">
        <v>11704</v>
      </c>
      <c r="E499" s="340" t="s">
        <v>11589</v>
      </c>
      <c r="F499" s="340" t="s">
        <v>11589</v>
      </c>
      <c r="G499" s="518" t="s">
        <v>11705</v>
      </c>
      <c r="H499" s="526" t="s">
        <v>11706</v>
      </c>
      <c r="I499" s="272" t="s">
        <v>9597</v>
      </c>
      <c r="J499" s="520" t="s">
        <v>11707</v>
      </c>
      <c r="K499" s="521" t="s">
        <v>11708</v>
      </c>
      <c r="L499" s="522">
        <v>0.0021643518518518518</v>
      </c>
      <c r="M499" s="523" t="s">
        <v>11709</v>
      </c>
      <c r="N499" s="524" t="s">
        <v>8620</v>
      </c>
      <c r="O499" s="151" t="s">
        <v>77</v>
      </c>
      <c r="P499" s="154" t="s">
        <v>78</v>
      </c>
      <c r="Q499" s="151" t="s">
        <v>79</v>
      </c>
      <c r="R499" s="154"/>
      <c r="S499" s="151" t="s">
        <v>79</v>
      </c>
      <c r="T499" s="154"/>
      <c r="U499" s="197" t="s">
        <v>10971</v>
      </c>
      <c r="V499" s="520">
        <v>7810.0</v>
      </c>
    </row>
    <row r="500">
      <c r="A500" s="517">
        <f t="shared" si="1"/>
        <v>499</v>
      </c>
      <c r="B500" s="518" t="s">
        <v>11587</v>
      </c>
      <c r="C500" s="518" t="s">
        <v>11587</v>
      </c>
      <c r="D500" s="518" t="s">
        <v>11710</v>
      </c>
      <c r="E500" s="340" t="s">
        <v>11589</v>
      </c>
      <c r="F500" s="340" t="s">
        <v>11589</v>
      </c>
      <c r="G500" s="518" t="s">
        <v>11711</v>
      </c>
      <c r="H500" s="526" t="s">
        <v>11712</v>
      </c>
      <c r="I500" s="272" t="s">
        <v>9604</v>
      </c>
      <c r="J500" s="520" t="s">
        <v>11713</v>
      </c>
      <c r="K500" s="583" t="s">
        <v>11714</v>
      </c>
      <c r="L500" s="584">
        <v>0.003576388888888889</v>
      </c>
      <c r="M500" s="523" t="s">
        <v>11715</v>
      </c>
      <c r="N500" s="524" t="s">
        <v>8620</v>
      </c>
      <c r="O500" s="151" t="s">
        <v>77</v>
      </c>
      <c r="P500" s="151" t="s">
        <v>78</v>
      </c>
      <c r="Q500" s="151" t="s">
        <v>79</v>
      </c>
      <c r="R500" s="151"/>
      <c r="S500" s="151" t="s">
        <v>79</v>
      </c>
      <c r="T500" s="151"/>
      <c r="U500" s="199" t="s">
        <v>10971</v>
      </c>
      <c r="V500" s="520">
        <v>7811.0</v>
      </c>
    </row>
    <row r="501">
      <c r="A501" s="517">
        <f t="shared" si="1"/>
        <v>500</v>
      </c>
      <c r="B501" s="518" t="s">
        <v>11587</v>
      </c>
      <c r="C501" s="518" t="s">
        <v>11587</v>
      </c>
      <c r="D501" s="518" t="s">
        <v>11716</v>
      </c>
      <c r="E501" s="340" t="s">
        <v>11589</v>
      </c>
      <c r="F501" s="340" t="s">
        <v>11589</v>
      </c>
      <c r="G501" s="518" t="s">
        <v>11717</v>
      </c>
      <c r="H501" s="526" t="s">
        <v>11718</v>
      </c>
      <c r="I501" s="272" t="s">
        <v>9611</v>
      </c>
      <c r="J501" s="520" t="s">
        <v>11719</v>
      </c>
      <c r="K501" s="521" t="s">
        <v>11720</v>
      </c>
      <c r="L501" s="522">
        <v>0.00474537037037037</v>
      </c>
      <c r="M501" s="523" t="s">
        <v>11721</v>
      </c>
      <c r="N501" s="524" t="s">
        <v>8620</v>
      </c>
      <c r="O501" s="151" t="s">
        <v>77</v>
      </c>
      <c r="P501" s="151" t="s">
        <v>78</v>
      </c>
      <c r="Q501" s="151" t="s">
        <v>79</v>
      </c>
      <c r="R501" s="151"/>
      <c r="S501" s="151" t="s">
        <v>79</v>
      </c>
      <c r="T501" s="151"/>
      <c r="U501" s="199" t="s">
        <v>11722</v>
      </c>
      <c r="V501" s="520">
        <v>7813.0</v>
      </c>
    </row>
    <row r="502">
      <c r="A502" s="517">
        <f t="shared" si="1"/>
        <v>501</v>
      </c>
      <c r="B502" s="518" t="s">
        <v>11587</v>
      </c>
      <c r="C502" s="518" t="s">
        <v>11587</v>
      </c>
      <c r="D502" s="518" t="s">
        <v>11723</v>
      </c>
      <c r="E502" s="340" t="s">
        <v>11589</v>
      </c>
      <c r="F502" s="340" t="s">
        <v>11589</v>
      </c>
      <c r="G502" s="518" t="s">
        <v>11724</v>
      </c>
      <c r="H502" s="526" t="s">
        <v>11725</v>
      </c>
      <c r="I502" s="272" t="s">
        <v>9618</v>
      </c>
      <c r="J502" s="520" t="s">
        <v>11726</v>
      </c>
      <c r="K502" s="521" t="s">
        <v>11727</v>
      </c>
      <c r="L502" s="522">
        <v>0.0032407407407407406</v>
      </c>
      <c r="M502" s="523" t="s">
        <v>11728</v>
      </c>
      <c r="N502" s="524" t="s">
        <v>8620</v>
      </c>
      <c r="O502" s="151" t="s">
        <v>77</v>
      </c>
      <c r="P502" s="151" t="s">
        <v>78</v>
      </c>
      <c r="Q502" s="151" t="s">
        <v>79</v>
      </c>
      <c r="R502" s="151"/>
      <c r="S502" s="151" t="s">
        <v>79</v>
      </c>
      <c r="T502" s="151"/>
      <c r="U502" s="199" t="s">
        <v>11729</v>
      </c>
      <c r="V502" s="520">
        <v>7814.0</v>
      </c>
    </row>
    <row r="503">
      <c r="A503" s="517">
        <f t="shared" si="1"/>
        <v>502</v>
      </c>
      <c r="B503" s="518" t="s">
        <v>11587</v>
      </c>
      <c r="C503" s="518" t="s">
        <v>11587</v>
      </c>
      <c r="D503" s="518" t="s">
        <v>11730</v>
      </c>
      <c r="E503" s="340" t="s">
        <v>11589</v>
      </c>
      <c r="F503" s="340" t="s">
        <v>11589</v>
      </c>
      <c r="G503" s="518" t="s">
        <v>11731</v>
      </c>
      <c r="H503" s="526" t="s">
        <v>11732</v>
      </c>
      <c r="I503" s="272" t="s">
        <v>9625</v>
      </c>
      <c r="J503" s="520" t="s">
        <v>11733</v>
      </c>
      <c r="K503" s="521" t="s">
        <v>11734</v>
      </c>
      <c r="L503" s="522">
        <v>0.0021064814814814813</v>
      </c>
      <c r="M503" s="523" t="s">
        <v>11735</v>
      </c>
      <c r="N503" s="524" t="s">
        <v>8620</v>
      </c>
      <c r="O503" s="151" t="s">
        <v>77</v>
      </c>
      <c r="P503" s="151" t="s">
        <v>78</v>
      </c>
      <c r="Q503" s="151" t="s">
        <v>79</v>
      </c>
      <c r="R503" s="151"/>
      <c r="S503" s="151" t="s">
        <v>79</v>
      </c>
      <c r="T503" s="151"/>
      <c r="U503" s="199" t="s">
        <v>10971</v>
      </c>
      <c r="V503" s="520">
        <v>7815.0</v>
      </c>
    </row>
    <row r="504">
      <c r="A504" s="517">
        <f t="shared" si="1"/>
        <v>503</v>
      </c>
      <c r="B504" s="518" t="s">
        <v>11587</v>
      </c>
      <c r="C504" s="518" t="s">
        <v>11587</v>
      </c>
      <c r="D504" s="518" t="s">
        <v>11736</v>
      </c>
      <c r="E504" s="340" t="s">
        <v>11589</v>
      </c>
      <c r="F504" s="340" t="s">
        <v>11589</v>
      </c>
      <c r="G504" s="518" t="s">
        <v>11737</v>
      </c>
      <c r="H504" s="526" t="s">
        <v>11738</v>
      </c>
      <c r="I504" s="272" t="s">
        <v>9632</v>
      </c>
      <c r="J504" s="520" t="s">
        <v>11739</v>
      </c>
      <c r="K504" s="521" t="s">
        <v>11740</v>
      </c>
      <c r="L504" s="522">
        <v>0.001863425925925926</v>
      </c>
      <c r="M504" s="523" t="s">
        <v>11741</v>
      </c>
      <c r="N504" s="524" t="s">
        <v>8620</v>
      </c>
      <c r="O504" s="151" t="s">
        <v>77</v>
      </c>
      <c r="P504" s="151" t="s">
        <v>78</v>
      </c>
      <c r="Q504" s="151" t="s">
        <v>79</v>
      </c>
      <c r="R504" s="151"/>
      <c r="S504" s="151" t="s">
        <v>79</v>
      </c>
      <c r="T504" s="151"/>
      <c r="U504" s="199" t="s">
        <v>10971</v>
      </c>
      <c r="V504" s="520">
        <v>7819.0</v>
      </c>
    </row>
    <row r="505">
      <c r="A505" s="517">
        <f t="shared" si="1"/>
        <v>504</v>
      </c>
      <c r="B505" s="518" t="s">
        <v>11587</v>
      </c>
      <c r="C505" s="518" t="s">
        <v>11587</v>
      </c>
      <c r="D505" s="518" t="s">
        <v>11742</v>
      </c>
      <c r="E505" s="340" t="s">
        <v>11589</v>
      </c>
      <c r="F505" s="340" t="s">
        <v>11589</v>
      </c>
      <c r="G505" s="518" t="s">
        <v>11743</v>
      </c>
      <c r="H505" s="526" t="s">
        <v>11744</v>
      </c>
      <c r="I505" s="272" t="s">
        <v>9639</v>
      </c>
      <c r="J505" s="520" t="s">
        <v>11745</v>
      </c>
      <c r="K505" s="521" t="s">
        <v>11746</v>
      </c>
      <c r="L505" s="522">
        <v>0.00494212962962963</v>
      </c>
      <c r="M505" s="523" t="s">
        <v>11747</v>
      </c>
      <c r="N505" s="524" t="s">
        <v>8620</v>
      </c>
      <c r="O505" s="151" t="s">
        <v>77</v>
      </c>
      <c r="P505" s="151" t="s">
        <v>78</v>
      </c>
      <c r="Q505" s="151" t="s">
        <v>79</v>
      </c>
      <c r="R505" s="151"/>
      <c r="S505" s="151" t="s">
        <v>79</v>
      </c>
      <c r="T505" s="151"/>
      <c r="U505" s="199" t="s">
        <v>10971</v>
      </c>
      <c r="V505" s="520">
        <v>15042.0</v>
      </c>
    </row>
    <row r="506">
      <c r="A506" s="517">
        <f t="shared" si="1"/>
        <v>505</v>
      </c>
      <c r="B506" s="518" t="s">
        <v>11587</v>
      </c>
      <c r="C506" s="518" t="s">
        <v>11587</v>
      </c>
      <c r="D506" s="518" t="s">
        <v>11748</v>
      </c>
      <c r="E506" s="340" t="s">
        <v>11589</v>
      </c>
      <c r="F506" s="340" t="s">
        <v>11589</v>
      </c>
      <c r="G506" s="518" t="s">
        <v>11749</v>
      </c>
      <c r="H506" s="526" t="s">
        <v>11750</v>
      </c>
      <c r="I506" s="272" t="s">
        <v>9646</v>
      </c>
      <c r="J506" s="520" t="s">
        <v>11751</v>
      </c>
      <c r="K506" s="521" t="s">
        <v>11752</v>
      </c>
      <c r="L506" s="522">
        <v>0.0014699074074074074</v>
      </c>
      <c r="M506" s="523" t="s">
        <v>11753</v>
      </c>
      <c r="N506" s="524" t="s">
        <v>8620</v>
      </c>
      <c r="O506" s="151" t="s">
        <v>77</v>
      </c>
      <c r="P506" s="151" t="s">
        <v>78</v>
      </c>
      <c r="Q506" s="151" t="s">
        <v>79</v>
      </c>
      <c r="R506" s="151"/>
      <c r="S506" s="151" t="s">
        <v>79</v>
      </c>
      <c r="T506" s="151"/>
      <c r="U506" s="199" t="s">
        <v>10971</v>
      </c>
      <c r="V506" s="520">
        <v>15068.0</v>
      </c>
    </row>
    <row r="507">
      <c r="A507" s="517">
        <f t="shared" si="1"/>
        <v>506</v>
      </c>
      <c r="B507" s="518" t="s">
        <v>11587</v>
      </c>
      <c r="C507" s="518" t="s">
        <v>11587</v>
      </c>
      <c r="D507" s="518" t="s">
        <v>11754</v>
      </c>
      <c r="E507" s="340" t="s">
        <v>11589</v>
      </c>
      <c r="F507" s="340" t="s">
        <v>11589</v>
      </c>
      <c r="G507" s="518" t="s">
        <v>11755</v>
      </c>
      <c r="H507" s="526" t="s">
        <v>11756</v>
      </c>
      <c r="I507" s="272" t="s">
        <v>9653</v>
      </c>
      <c r="J507" s="520" t="s">
        <v>11757</v>
      </c>
      <c r="K507" s="521" t="s">
        <v>11758</v>
      </c>
      <c r="L507" s="522">
        <v>0.0014699074074074074</v>
      </c>
      <c r="M507" s="523" t="s">
        <v>11759</v>
      </c>
      <c r="N507" s="524" t="s">
        <v>8620</v>
      </c>
      <c r="O507" s="151" t="s">
        <v>77</v>
      </c>
      <c r="P507" s="151" t="s">
        <v>78</v>
      </c>
      <c r="Q507" s="151" t="s">
        <v>79</v>
      </c>
      <c r="R507" s="151"/>
      <c r="S507" s="151" t="s">
        <v>79</v>
      </c>
      <c r="T507" s="151"/>
      <c r="U507" s="199" t="s">
        <v>10971</v>
      </c>
      <c r="V507" s="520">
        <v>15095.0</v>
      </c>
    </row>
    <row r="508">
      <c r="A508" s="517">
        <f t="shared" si="1"/>
        <v>507</v>
      </c>
      <c r="B508" s="518" t="s">
        <v>11587</v>
      </c>
      <c r="C508" s="518" t="s">
        <v>11587</v>
      </c>
      <c r="D508" s="518" t="s">
        <v>11760</v>
      </c>
      <c r="E508" s="340" t="s">
        <v>11589</v>
      </c>
      <c r="F508" s="340" t="s">
        <v>11589</v>
      </c>
      <c r="G508" s="634" t="s">
        <v>11761</v>
      </c>
      <c r="H508" s="526" t="s">
        <v>11762</v>
      </c>
      <c r="I508" s="272" t="s">
        <v>9660</v>
      </c>
      <c r="J508" s="520" t="s">
        <v>11763</v>
      </c>
      <c r="K508" s="521" t="s">
        <v>11764</v>
      </c>
      <c r="L508" s="522">
        <v>0.0014467592592592592</v>
      </c>
      <c r="M508" s="523" t="s">
        <v>11765</v>
      </c>
      <c r="N508" s="524" t="s">
        <v>8620</v>
      </c>
      <c r="O508" s="151" t="s">
        <v>77</v>
      </c>
      <c r="P508" s="151" t="s">
        <v>78</v>
      </c>
      <c r="Q508" s="151" t="s">
        <v>79</v>
      </c>
      <c r="R508" s="151"/>
      <c r="S508" s="151" t="s">
        <v>79</v>
      </c>
      <c r="T508" s="151"/>
      <c r="U508" s="199" t="s">
        <v>11722</v>
      </c>
      <c r="V508" s="520">
        <v>15099.0</v>
      </c>
    </row>
    <row r="509">
      <c r="A509" s="510">
        <f t="shared" si="1"/>
        <v>508</v>
      </c>
      <c r="B509" s="510" t="s">
        <v>11587</v>
      </c>
      <c r="C509" s="510" t="s">
        <v>11587</v>
      </c>
      <c r="D509" s="510" t="s">
        <v>11766</v>
      </c>
      <c r="E509" s="335" t="s">
        <v>11589</v>
      </c>
      <c r="F509" s="335" t="s">
        <v>11589</v>
      </c>
      <c r="G509" s="510" t="s">
        <v>11767</v>
      </c>
      <c r="H509" s="538" t="s">
        <v>11768</v>
      </c>
      <c r="I509" s="272" t="s">
        <v>9667</v>
      </c>
      <c r="J509" s="512" t="s">
        <v>11769</v>
      </c>
      <c r="K509" s="513" t="s">
        <v>11770</v>
      </c>
      <c r="L509" s="514">
        <v>0.002662037037037037</v>
      </c>
      <c r="M509" s="515" t="s">
        <v>11771</v>
      </c>
      <c r="N509" s="516" t="s">
        <v>8620</v>
      </c>
      <c r="O509" s="151" t="s">
        <v>77</v>
      </c>
      <c r="P509" s="151" t="s">
        <v>78</v>
      </c>
      <c r="Q509" s="151" t="s">
        <v>79</v>
      </c>
      <c r="R509" s="151"/>
      <c r="S509" s="151" t="s">
        <v>79</v>
      </c>
      <c r="T509" s="151"/>
      <c r="U509" s="207" t="s">
        <v>10971</v>
      </c>
      <c r="V509" s="512">
        <v>15189.0</v>
      </c>
    </row>
    <row r="510">
      <c r="A510" s="517">
        <f t="shared" si="1"/>
        <v>509</v>
      </c>
      <c r="B510" s="518" t="s">
        <v>11587</v>
      </c>
      <c r="C510" s="518" t="s">
        <v>11587</v>
      </c>
      <c r="D510" s="518" t="s">
        <v>11772</v>
      </c>
      <c r="E510" s="340" t="s">
        <v>11589</v>
      </c>
      <c r="F510" s="340" t="s">
        <v>11589</v>
      </c>
      <c r="G510" s="518" t="s">
        <v>11773</v>
      </c>
      <c r="H510" s="526" t="s">
        <v>11774</v>
      </c>
      <c r="I510" s="272" t="s">
        <v>11775</v>
      </c>
      <c r="J510" s="520" t="s">
        <v>11776</v>
      </c>
      <c r="K510" s="521" t="s">
        <v>11777</v>
      </c>
      <c r="L510" s="522">
        <v>0.0032291666666666666</v>
      </c>
      <c r="M510" s="523" t="s">
        <v>11778</v>
      </c>
      <c r="N510" s="524" t="s">
        <v>8620</v>
      </c>
      <c r="O510" s="151" t="s">
        <v>77</v>
      </c>
      <c r="P510" s="151" t="s">
        <v>78</v>
      </c>
      <c r="Q510" s="151" t="s">
        <v>79</v>
      </c>
      <c r="R510" s="151"/>
      <c r="S510" s="151" t="s">
        <v>79</v>
      </c>
      <c r="T510" s="151"/>
      <c r="U510" s="199" t="s">
        <v>11779</v>
      </c>
      <c r="V510" s="520">
        <v>15190.0</v>
      </c>
    </row>
    <row r="511">
      <c r="A511" s="517">
        <f t="shared" si="1"/>
        <v>510</v>
      </c>
      <c r="B511" s="518" t="s">
        <v>11587</v>
      </c>
      <c r="C511" s="518" t="s">
        <v>11587</v>
      </c>
      <c r="D511" s="518" t="s">
        <v>11780</v>
      </c>
      <c r="E511" s="340" t="s">
        <v>11589</v>
      </c>
      <c r="F511" s="340" t="s">
        <v>11589</v>
      </c>
      <c r="G511" s="518" t="s">
        <v>11781</v>
      </c>
      <c r="H511" s="526" t="s">
        <v>11782</v>
      </c>
      <c r="I511" s="272" t="s">
        <v>9681</v>
      </c>
      <c r="J511" s="520" t="s">
        <v>11783</v>
      </c>
      <c r="K511" s="521" t="s">
        <v>11784</v>
      </c>
      <c r="L511" s="522">
        <v>0.0010185185185185184</v>
      </c>
      <c r="M511" s="523" t="s">
        <v>11785</v>
      </c>
      <c r="N511" s="524" t="s">
        <v>8620</v>
      </c>
      <c r="O511" s="151" t="s">
        <v>77</v>
      </c>
      <c r="P511" s="151" t="s">
        <v>78</v>
      </c>
      <c r="Q511" s="151" t="s">
        <v>79</v>
      </c>
      <c r="R511" s="151"/>
      <c r="S511" s="151" t="s">
        <v>79</v>
      </c>
      <c r="T511" s="151"/>
      <c r="U511" s="199" t="s">
        <v>11786</v>
      </c>
      <c r="V511" s="520">
        <v>15202.0</v>
      </c>
    </row>
    <row r="512">
      <c r="A512" s="517">
        <f t="shared" si="1"/>
        <v>511</v>
      </c>
      <c r="B512" s="518" t="s">
        <v>11587</v>
      </c>
      <c r="C512" s="518" t="s">
        <v>11587</v>
      </c>
      <c r="D512" s="518" t="s">
        <v>11787</v>
      </c>
      <c r="E512" s="340" t="s">
        <v>11589</v>
      </c>
      <c r="F512" s="340" t="s">
        <v>11589</v>
      </c>
      <c r="G512" s="518" t="s">
        <v>11788</v>
      </c>
      <c r="H512" s="526" t="s">
        <v>11789</v>
      </c>
      <c r="I512" s="272" t="s">
        <v>11790</v>
      </c>
      <c r="J512" s="520" t="s">
        <v>11791</v>
      </c>
      <c r="K512" s="521" t="s">
        <v>11792</v>
      </c>
      <c r="L512" s="522">
        <v>0.003263888888888889</v>
      </c>
      <c r="M512" s="523" t="s">
        <v>11793</v>
      </c>
      <c r="N512" s="524" t="s">
        <v>8620</v>
      </c>
      <c r="O512" s="151" t="s">
        <v>77</v>
      </c>
      <c r="P512" s="151" t="s">
        <v>78</v>
      </c>
      <c r="Q512" s="151" t="s">
        <v>79</v>
      </c>
      <c r="R512" s="151"/>
      <c r="S512" s="151" t="s">
        <v>79</v>
      </c>
      <c r="T512" s="151"/>
      <c r="U512" s="199" t="s">
        <v>11779</v>
      </c>
      <c r="V512" s="520">
        <v>15210.0</v>
      </c>
    </row>
    <row r="513">
      <c r="A513" s="517">
        <f t="shared" si="1"/>
        <v>512</v>
      </c>
      <c r="B513" s="518" t="s">
        <v>11587</v>
      </c>
      <c r="C513" s="518" t="s">
        <v>11587</v>
      </c>
      <c r="D513" s="518" t="s">
        <v>11794</v>
      </c>
      <c r="E513" s="340" t="s">
        <v>11589</v>
      </c>
      <c r="F513" s="340" t="s">
        <v>11589</v>
      </c>
      <c r="G513" s="518" t="s">
        <v>11795</v>
      </c>
      <c r="H513" s="526" t="s">
        <v>11796</v>
      </c>
      <c r="I513" s="272" t="s">
        <v>9695</v>
      </c>
      <c r="J513" s="520" t="s">
        <v>11797</v>
      </c>
      <c r="K513" s="521" t="s">
        <v>11798</v>
      </c>
      <c r="L513" s="522">
        <v>0.00431712962962963</v>
      </c>
      <c r="M513" s="523" t="s">
        <v>11799</v>
      </c>
      <c r="N513" s="524" t="s">
        <v>8620</v>
      </c>
      <c r="O513" s="151" t="s">
        <v>77</v>
      </c>
      <c r="P513" s="151" t="s">
        <v>78</v>
      </c>
      <c r="Q513" s="151" t="s">
        <v>79</v>
      </c>
      <c r="R513" s="151"/>
      <c r="S513" s="151" t="s">
        <v>79</v>
      </c>
      <c r="T513" s="151"/>
      <c r="U513" s="199" t="s">
        <v>11786</v>
      </c>
      <c r="V513" s="520">
        <v>15290.0</v>
      </c>
    </row>
    <row r="514">
      <c r="A514" s="517">
        <f t="shared" si="1"/>
        <v>513</v>
      </c>
      <c r="B514" s="518" t="s">
        <v>11587</v>
      </c>
      <c r="C514" s="518" t="s">
        <v>11587</v>
      </c>
      <c r="D514" s="518" t="s">
        <v>11800</v>
      </c>
      <c r="E514" s="340" t="s">
        <v>11589</v>
      </c>
      <c r="F514" s="340" t="s">
        <v>11589</v>
      </c>
      <c r="G514" s="518" t="s">
        <v>11801</v>
      </c>
      <c r="H514" s="526" t="s">
        <v>11802</v>
      </c>
      <c r="I514" s="272" t="s">
        <v>9702</v>
      </c>
      <c r="J514" s="520" t="s">
        <v>11803</v>
      </c>
      <c r="K514" s="521" t="s">
        <v>11804</v>
      </c>
      <c r="L514" s="522">
        <v>9.606481481481482E-4</v>
      </c>
      <c r="M514" s="523" t="s">
        <v>11805</v>
      </c>
      <c r="N514" s="524" t="s">
        <v>8620</v>
      </c>
      <c r="O514" s="151" t="s">
        <v>77</v>
      </c>
      <c r="P514" s="151" t="s">
        <v>78</v>
      </c>
      <c r="Q514" s="151" t="s">
        <v>79</v>
      </c>
      <c r="R514" s="151"/>
      <c r="S514" s="151" t="s">
        <v>79</v>
      </c>
      <c r="T514" s="151"/>
      <c r="U514" s="199" t="s">
        <v>11786</v>
      </c>
      <c r="V514" s="520">
        <v>15303.0</v>
      </c>
    </row>
    <row r="515">
      <c r="A515" s="517">
        <f t="shared" si="1"/>
        <v>514</v>
      </c>
      <c r="B515" s="518" t="s">
        <v>11587</v>
      </c>
      <c r="C515" s="518" t="s">
        <v>11587</v>
      </c>
      <c r="D515" s="518" t="s">
        <v>10730</v>
      </c>
      <c r="E515" s="340" t="s">
        <v>11589</v>
      </c>
      <c r="F515" s="340" t="s">
        <v>11589</v>
      </c>
      <c r="G515" s="518" t="s">
        <v>10731</v>
      </c>
      <c r="H515" s="526" t="s">
        <v>10732</v>
      </c>
      <c r="I515" s="272" t="s">
        <v>9590</v>
      </c>
      <c r="J515" s="520" t="s">
        <v>11806</v>
      </c>
      <c r="K515" s="521" t="s">
        <v>11807</v>
      </c>
      <c r="L515" s="522">
        <v>0.0022569444444444442</v>
      </c>
      <c r="M515" s="523" t="s">
        <v>11808</v>
      </c>
      <c r="N515" s="524" t="s">
        <v>8620</v>
      </c>
      <c r="O515" s="151" t="s">
        <v>77</v>
      </c>
      <c r="P515" s="151" t="s">
        <v>78</v>
      </c>
      <c r="Q515" s="151" t="s">
        <v>79</v>
      </c>
      <c r="R515" s="151"/>
      <c r="S515" s="151" t="s">
        <v>79</v>
      </c>
      <c r="T515" s="151"/>
      <c r="U515" s="199" t="s">
        <v>11786</v>
      </c>
      <c r="V515" s="520">
        <v>15306.0</v>
      </c>
    </row>
    <row r="516">
      <c r="A516" s="517">
        <f t="shared" si="1"/>
        <v>515</v>
      </c>
      <c r="B516" s="518" t="s">
        <v>11587</v>
      </c>
      <c r="C516" s="518" t="s">
        <v>11587</v>
      </c>
      <c r="D516" s="518" t="s">
        <v>11809</v>
      </c>
      <c r="E516" s="340" t="s">
        <v>11589</v>
      </c>
      <c r="F516" s="340" t="s">
        <v>11589</v>
      </c>
      <c r="G516" s="518" t="s">
        <v>11810</v>
      </c>
      <c r="H516" s="526" t="s">
        <v>11811</v>
      </c>
      <c r="I516" s="272" t="s">
        <v>9716</v>
      </c>
      <c r="J516" s="520" t="s">
        <v>11812</v>
      </c>
      <c r="K516" s="521" t="s">
        <v>11813</v>
      </c>
      <c r="L516" s="522">
        <v>0.0016203703703703703</v>
      </c>
      <c r="M516" s="523" t="s">
        <v>11814</v>
      </c>
      <c r="N516" s="524" t="s">
        <v>8620</v>
      </c>
      <c r="O516" s="151" t="s">
        <v>77</v>
      </c>
      <c r="P516" s="151" t="s">
        <v>78</v>
      </c>
      <c r="Q516" s="151" t="s">
        <v>79</v>
      </c>
      <c r="R516" s="151"/>
      <c r="S516" s="151" t="s">
        <v>79</v>
      </c>
      <c r="T516" s="151"/>
      <c r="U516" s="199" t="s">
        <v>11786</v>
      </c>
      <c r="V516" s="520">
        <v>15307.0</v>
      </c>
    </row>
    <row r="517">
      <c r="A517" s="517">
        <f t="shared" si="1"/>
        <v>516</v>
      </c>
      <c r="B517" s="518" t="s">
        <v>11587</v>
      </c>
      <c r="C517" s="518" t="s">
        <v>11587</v>
      </c>
      <c r="D517" s="518" t="s">
        <v>11815</v>
      </c>
      <c r="E517" s="340" t="s">
        <v>11589</v>
      </c>
      <c r="F517" s="340" t="s">
        <v>11589</v>
      </c>
      <c r="G517" s="518" t="s">
        <v>11816</v>
      </c>
      <c r="H517" s="526" t="s">
        <v>11817</v>
      </c>
      <c r="I517" s="272" t="s">
        <v>9723</v>
      </c>
      <c r="J517" s="520" t="s">
        <v>11818</v>
      </c>
      <c r="K517" s="521" t="s">
        <v>11819</v>
      </c>
      <c r="L517" s="522">
        <v>0.0012037037037037038</v>
      </c>
      <c r="M517" s="523" t="s">
        <v>11820</v>
      </c>
      <c r="N517" s="524" t="s">
        <v>8620</v>
      </c>
      <c r="O517" s="151" t="s">
        <v>77</v>
      </c>
      <c r="P517" s="151" t="s">
        <v>78</v>
      </c>
      <c r="Q517" s="151" t="s">
        <v>79</v>
      </c>
      <c r="R517" s="151"/>
      <c r="S517" s="151" t="s">
        <v>79</v>
      </c>
      <c r="T517" s="151"/>
      <c r="U517" s="199" t="s">
        <v>11786</v>
      </c>
      <c r="V517" s="520">
        <v>15308.0</v>
      </c>
    </row>
    <row r="518">
      <c r="A518" s="517">
        <f t="shared" si="1"/>
        <v>517</v>
      </c>
      <c r="B518" s="518" t="s">
        <v>11587</v>
      </c>
      <c r="C518" s="518" t="s">
        <v>11587</v>
      </c>
      <c r="D518" s="518" t="s">
        <v>9657</v>
      </c>
      <c r="E518" s="340" t="s">
        <v>11589</v>
      </c>
      <c r="F518" s="340" t="s">
        <v>11589</v>
      </c>
      <c r="G518" s="518" t="s">
        <v>9658</v>
      </c>
      <c r="H518" s="526" t="s">
        <v>9659</v>
      </c>
      <c r="I518" s="272" t="s">
        <v>11821</v>
      </c>
      <c r="J518" s="520" t="s">
        <v>11822</v>
      </c>
      <c r="K518" s="521" t="s">
        <v>11823</v>
      </c>
      <c r="L518" s="522">
        <v>0.003993055555555555</v>
      </c>
      <c r="M518" s="523" t="s">
        <v>11824</v>
      </c>
      <c r="N518" s="524" t="s">
        <v>8620</v>
      </c>
      <c r="O518" s="151" t="s">
        <v>77</v>
      </c>
      <c r="P518" s="151" t="s">
        <v>78</v>
      </c>
      <c r="Q518" s="151" t="s">
        <v>79</v>
      </c>
      <c r="R518" s="151"/>
      <c r="S518" s="151" t="s">
        <v>79</v>
      </c>
      <c r="T518" s="151"/>
      <c r="U518" s="199" t="s">
        <v>11779</v>
      </c>
      <c r="V518" s="520">
        <v>15342.0</v>
      </c>
    </row>
    <row r="519">
      <c r="A519" s="517">
        <f t="shared" si="1"/>
        <v>518</v>
      </c>
      <c r="B519" s="518" t="s">
        <v>11587</v>
      </c>
      <c r="C519" s="518" t="s">
        <v>11587</v>
      </c>
      <c r="D519" s="518" t="s">
        <v>11825</v>
      </c>
      <c r="E519" s="340" t="s">
        <v>11589</v>
      </c>
      <c r="F519" s="340" t="s">
        <v>11589</v>
      </c>
      <c r="G519" s="518" t="s">
        <v>11826</v>
      </c>
      <c r="H519" s="526" t="s">
        <v>11827</v>
      </c>
      <c r="I519" s="272" t="s">
        <v>11828</v>
      </c>
      <c r="J519" s="520" t="s">
        <v>11829</v>
      </c>
      <c r="K519" s="521" t="s">
        <v>11830</v>
      </c>
      <c r="L519" s="522">
        <v>0.0013194444444444445</v>
      </c>
      <c r="M519" s="523" t="s">
        <v>11831</v>
      </c>
      <c r="N519" s="524" t="s">
        <v>8620</v>
      </c>
      <c r="O519" s="151" t="s">
        <v>77</v>
      </c>
      <c r="P519" s="151" t="s">
        <v>78</v>
      </c>
      <c r="Q519" s="151" t="s">
        <v>79</v>
      </c>
      <c r="R519" s="151"/>
      <c r="S519" s="151" t="s">
        <v>79</v>
      </c>
      <c r="T519" s="151"/>
      <c r="U519" s="199" t="s">
        <v>11779</v>
      </c>
      <c r="V519" s="520">
        <v>15384.0</v>
      </c>
    </row>
    <row r="520">
      <c r="A520" s="517">
        <f t="shared" si="1"/>
        <v>519</v>
      </c>
      <c r="B520" s="518" t="s">
        <v>11587</v>
      </c>
      <c r="C520" s="518" t="s">
        <v>11587</v>
      </c>
      <c r="D520" s="518" t="s">
        <v>11832</v>
      </c>
      <c r="E520" s="340" t="s">
        <v>11589</v>
      </c>
      <c r="F520" s="340" t="s">
        <v>11589</v>
      </c>
      <c r="G520" s="518" t="s">
        <v>11833</v>
      </c>
      <c r="H520" s="526" t="s">
        <v>11834</v>
      </c>
      <c r="I520" s="272" t="s">
        <v>9744</v>
      </c>
      <c r="J520" s="520" t="s">
        <v>11835</v>
      </c>
      <c r="K520" s="521" t="s">
        <v>11836</v>
      </c>
      <c r="L520" s="522">
        <v>0.007268518518518519</v>
      </c>
      <c r="M520" s="523" t="s">
        <v>11837</v>
      </c>
      <c r="N520" s="524" t="s">
        <v>8620</v>
      </c>
      <c r="O520" s="151" t="s">
        <v>77</v>
      </c>
      <c r="P520" s="151" t="s">
        <v>78</v>
      </c>
      <c r="Q520" s="151" t="s">
        <v>79</v>
      </c>
      <c r="R520" s="151"/>
      <c r="S520" s="151" t="s">
        <v>79</v>
      </c>
      <c r="T520" s="151"/>
      <c r="U520" s="199" t="s">
        <v>11786</v>
      </c>
      <c r="V520" s="520">
        <v>18003.0</v>
      </c>
    </row>
    <row r="521">
      <c r="A521" s="517">
        <f t="shared" si="1"/>
        <v>520</v>
      </c>
      <c r="B521" s="518" t="s">
        <v>11587</v>
      </c>
      <c r="C521" s="518" t="s">
        <v>11587</v>
      </c>
      <c r="D521" s="518" t="s">
        <v>11838</v>
      </c>
      <c r="E521" s="340" t="s">
        <v>11589</v>
      </c>
      <c r="F521" s="340" t="s">
        <v>11589</v>
      </c>
      <c r="G521" s="518" t="s">
        <v>11839</v>
      </c>
      <c r="H521" s="526" t="s">
        <v>11840</v>
      </c>
      <c r="I521" s="272" t="s">
        <v>9483</v>
      </c>
      <c r="J521" s="520" t="s">
        <v>11841</v>
      </c>
      <c r="K521" s="521" t="s">
        <v>11842</v>
      </c>
      <c r="L521" s="522">
        <v>0.003553240740740741</v>
      </c>
      <c r="M521" s="523" t="s">
        <v>11843</v>
      </c>
      <c r="N521" s="524" t="s">
        <v>8620</v>
      </c>
      <c r="O521" s="151" t="s">
        <v>77</v>
      </c>
      <c r="P521" s="151" t="s">
        <v>78</v>
      </c>
      <c r="Q521" s="151" t="s">
        <v>79</v>
      </c>
      <c r="R521" s="151"/>
      <c r="S521" s="151" t="s">
        <v>79</v>
      </c>
      <c r="T521" s="151"/>
      <c r="U521" s="199" t="s">
        <v>11786</v>
      </c>
      <c r="V521" s="520">
        <v>18005.0</v>
      </c>
    </row>
    <row r="522">
      <c r="A522" s="517">
        <f t="shared" si="1"/>
        <v>521</v>
      </c>
      <c r="B522" s="518" t="s">
        <v>11844</v>
      </c>
      <c r="C522" s="518" t="s">
        <v>11587</v>
      </c>
      <c r="D522" s="518" t="s">
        <v>11845</v>
      </c>
      <c r="E522" s="340" t="s">
        <v>11589</v>
      </c>
      <c r="F522" s="340" t="s">
        <v>11589</v>
      </c>
      <c r="G522" s="518" t="s">
        <v>11846</v>
      </c>
      <c r="H522" s="526" t="s">
        <v>11847</v>
      </c>
      <c r="I522" s="272" t="s">
        <v>9754</v>
      </c>
      <c r="J522" s="520" t="s">
        <v>11848</v>
      </c>
      <c r="K522" s="521" t="s">
        <v>11849</v>
      </c>
      <c r="L522" s="522">
        <v>0.004421296296296296</v>
      </c>
      <c r="M522" s="523" t="s">
        <v>11850</v>
      </c>
      <c r="N522" s="524" t="s">
        <v>8620</v>
      </c>
      <c r="O522" s="151" t="s">
        <v>77</v>
      </c>
      <c r="P522" s="151" t="s">
        <v>78</v>
      </c>
      <c r="Q522" s="151" t="s">
        <v>79</v>
      </c>
      <c r="R522" s="151"/>
      <c r="S522" s="151" t="s">
        <v>79</v>
      </c>
      <c r="T522" s="151"/>
      <c r="U522" s="199" t="s">
        <v>11786</v>
      </c>
      <c r="V522" s="520">
        <v>18006.0</v>
      </c>
    </row>
    <row r="523">
      <c r="A523" s="517">
        <f t="shared" si="1"/>
        <v>522</v>
      </c>
      <c r="B523" s="518" t="s">
        <v>11587</v>
      </c>
      <c r="C523" s="518" t="s">
        <v>11587</v>
      </c>
      <c r="D523" s="518" t="s">
        <v>11851</v>
      </c>
      <c r="E523" s="340" t="s">
        <v>11589</v>
      </c>
      <c r="F523" s="340" t="s">
        <v>11589</v>
      </c>
      <c r="G523" s="518" t="s">
        <v>11852</v>
      </c>
      <c r="H523" s="526" t="s">
        <v>11853</v>
      </c>
      <c r="I523" s="272" t="s">
        <v>9761</v>
      </c>
      <c r="J523" s="520" t="s">
        <v>11854</v>
      </c>
      <c r="K523" s="521" t="s">
        <v>11855</v>
      </c>
      <c r="L523" s="522">
        <v>0.003287037037037037</v>
      </c>
      <c r="M523" s="523" t="s">
        <v>11856</v>
      </c>
      <c r="N523" s="524" t="s">
        <v>8620</v>
      </c>
      <c r="O523" s="151" t="s">
        <v>77</v>
      </c>
      <c r="P523" s="151" t="s">
        <v>78</v>
      </c>
      <c r="Q523" s="151" t="s">
        <v>79</v>
      </c>
      <c r="R523" s="151"/>
      <c r="S523" s="151" t="s">
        <v>79</v>
      </c>
      <c r="T523" s="151"/>
      <c r="U523" s="199" t="s">
        <v>11786</v>
      </c>
      <c r="V523" s="520">
        <v>18010.0</v>
      </c>
    </row>
    <row r="524">
      <c r="A524" s="527">
        <f t="shared" si="1"/>
        <v>523</v>
      </c>
      <c r="B524" s="528" t="s">
        <v>11587</v>
      </c>
      <c r="C524" s="528" t="s">
        <v>11587</v>
      </c>
      <c r="D524" s="528" t="s">
        <v>11857</v>
      </c>
      <c r="E524" s="368" t="s">
        <v>11858</v>
      </c>
      <c r="F524" s="346" t="s">
        <v>11858</v>
      </c>
      <c r="G524" s="528" t="s">
        <v>11859</v>
      </c>
      <c r="H524" s="530" t="s">
        <v>11860</v>
      </c>
      <c r="I524" s="272" t="s">
        <v>9768</v>
      </c>
      <c r="J524" s="531" t="s">
        <v>11861</v>
      </c>
      <c r="K524" s="532" t="s">
        <v>11862</v>
      </c>
      <c r="L524" s="533">
        <v>0.005</v>
      </c>
      <c r="M524" s="534" t="s">
        <v>11863</v>
      </c>
      <c r="N524" s="535" t="s">
        <v>8620</v>
      </c>
      <c r="O524" s="151" t="s">
        <v>77</v>
      </c>
      <c r="P524" s="151" t="s">
        <v>78</v>
      </c>
      <c r="Q524" s="151" t="s">
        <v>79</v>
      </c>
      <c r="R524" s="151"/>
      <c r="S524" s="151" t="s">
        <v>79</v>
      </c>
      <c r="T524" s="151"/>
      <c r="U524" s="536" t="s">
        <v>11786</v>
      </c>
      <c r="V524" s="531">
        <v>18011.0</v>
      </c>
    </row>
  </sheetData>
  <hyperlinks>
    <hyperlink r:id="rId2" ref="I2"/>
    <hyperlink r:id="rId3" ref="K2"/>
    <hyperlink r:id="rId4" ref="M2"/>
    <hyperlink r:id="rId5" ref="I3"/>
    <hyperlink r:id="rId6" ref="K3"/>
    <hyperlink r:id="rId7" ref="M3"/>
    <hyperlink r:id="rId8" ref="I4"/>
    <hyperlink r:id="rId9" ref="K4"/>
    <hyperlink r:id="rId10" ref="M4"/>
    <hyperlink r:id="rId11" ref="I5"/>
    <hyperlink r:id="rId12" ref="K5"/>
    <hyperlink r:id="rId13" ref="M5"/>
    <hyperlink r:id="rId14" ref="I6"/>
    <hyperlink r:id="rId15" ref="K6"/>
    <hyperlink r:id="rId16" ref="M6"/>
    <hyperlink r:id="rId17" ref="I7"/>
    <hyperlink r:id="rId18" ref="K7"/>
    <hyperlink r:id="rId19" ref="M7"/>
    <hyperlink r:id="rId20" ref="I8"/>
    <hyperlink r:id="rId21" ref="K8"/>
    <hyperlink r:id="rId22" ref="M8"/>
    <hyperlink r:id="rId23" ref="I9"/>
    <hyperlink r:id="rId24" ref="K9"/>
    <hyperlink r:id="rId25" ref="M9"/>
    <hyperlink r:id="rId26" ref="I10"/>
    <hyperlink r:id="rId27" ref="K10"/>
    <hyperlink r:id="rId28" ref="M10"/>
    <hyperlink r:id="rId29" ref="I11"/>
    <hyperlink r:id="rId30" ref="K11"/>
    <hyperlink r:id="rId31" ref="M11"/>
    <hyperlink r:id="rId32" ref="I12"/>
    <hyperlink r:id="rId33" ref="K12"/>
    <hyperlink r:id="rId34" ref="M12"/>
    <hyperlink r:id="rId35" ref="I13"/>
    <hyperlink r:id="rId36" ref="K13"/>
    <hyperlink r:id="rId37" ref="M13"/>
    <hyperlink r:id="rId38" ref="I14"/>
    <hyperlink r:id="rId39" ref="K14"/>
    <hyperlink r:id="rId40" ref="M14"/>
    <hyperlink r:id="rId41" ref="I15"/>
    <hyperlink r:id="rId42" ref="K15"/>
    <hyperlink r:id="rId43" ref="M15"/>
    <hyperlink r:id="rId44" ref="I16"/>
    <hyperlink r:id="rId45" ref="K16"/>
    <hyperlink r:id="rId46" ref="M16"/>
    <hyperlink r:id="rId47" ref="I17"/>
    <hyperlink r:id="rId48" ref="K17"/>
    <hyperlink r:id="rId49" ref="M17"/>
    <hyperlink r:id="rId50" ref="I18"/>
    <hyperlink r:id="rId51" ref="K18"/>
    <hyperlink r:id="rId52" ref="M18"/>
    <hyperlink r:id="rId53" ref="I19"/>
    <hyperlink r:id="rId54" ref="K19"/>
    <hyperlink r:id="rId55" ref="M19"/>
    <hyperlink r:id="rId56" ref="I20"/>
    <hyperlink r:id="rId57" ref="K20"/>
    <hyperlink r:id="rId58" ref="M20"/>
    <hyperlink r:id="rId59" ref="I21"/>
    <hyperlink r:id="rId60" ref="K21"/>
    <hyperlink r:id="rId61" ref="M21"/>
    <hyperlink r:id="rId62" ref="I22"/>
    <hyperlink r:id="rId63" ref="K22"/>
    <hyperlink r:id="rId64" ref="M22"/>
    <hyperlink r:id="rId65" ref="I23"/>
    <hyperlink r:id="rId66" ref="K23"/>
    <hyperlink r:id="rId67" ref="M23"/>
    <hyperlink r:id="rId68" ref="I24"/>
    <hyperlink r:id="rId69" ref="K24"/>
    <hyperlink r:id="rId70" ref="M24"/>
    <hyperlink r:id="rId71" ref="I25"/>
    <hyperlink r:id="rId72" ref="K25"/>
    <hyperlink r:id="rId73" ref="M25"/>
    <hyperlink r:id="rId74" ref="I26"/>
    <hyperlink r:id="rId75" ref="K26"/>
    <hyperlink r:id="rId76" ref="M26"/>
    <hyperlink r:id="rId77" ref="I27"/>
    <hyperlink r:id="rId78" ref="K27"/>
    <hyperlink r:id="rId79" ref="M27"/>
    <hyperlink r:id="rId80" ref="I28"/>
    <hyperlink r:id="rId81" ref="K28"/>
    <hyperlink r:id="rId82" ref="M28"/>
    <hyperlink r:id="rId83" ref="I29"/>
    <hyperlink r:id="rId84" ref="K29"/>
    <hyperlink r:id="rId85" ref="M29"/>
    <hyperlink r:id="rId86" ref="I30"/>
    <hyperlink r:id="rId87" ref="K30"/>
    <hyperlink r:id="rId88" ref="M30"/>
    <hyperlink r:id="rId89" ref="I31"/>
    <hyperlink r:id="rId90" ref="K31"/>
    <hyperlink r:id="rId91" ref="M31"/>
    <hyperlink r:id="rId92" ref="I32"/>
    <hyperlink r:id="rId93" ref="K32"/>
    <hyperlink r:id="rId94" ref="M32"/>
    <hyperlink r:id="rId95" ref="I33"/>
    <hyperlink r:id="rId96" ref="K33"/>
    <hyperlink r:id="rId97" ref="M33"/>
    <hyperlink r:id="rId98" ref="I34"/>
    <hyperlink r:id="rId99" ref="K34"/>
    <hyperlink r:id="rId100" ref="M34"/>
    <hyperlink r:id="rId101" ref="I35"/>
    <hyperlink r:id="rId102" ref="K35"/>
    <hyperlink r:id="rId103" ref="M35"/>
    <hyperlink r:id="rId104" ref="I36"/>
    <hyperlink r:id="rId105" ref="K36"/>
    <hyperlink r:id="rId106" ref="M36"/>
    <hyperlink r:id="rId107" ref="I37"/>
    <hyperlink r:id="rId108" ref="K37"/>
    <hyperlink r:id="rId109" ref="M37"/>
    <hyperlink r:id="rId110" ref="I38"/>
    <hyperlink r:id="rId111" ref="K38"/>
    <hyperlink r:id="rId112" ref="M38"/>
    <hyperlink r:id="rId113" ref="I39"/>
    <hyperlink r:id="rId114" ref="K39"/>
    <hyperlink r:id="rId115" ref="M39"/>
    <hyperlink r:id="rId116" ref="I40"/>
    <hyperlink r:id="rId117" ref="K40"/>
    <hyperlink r:id="rId118" ref="M40"/>
    <hyperlink r:id="rId119" ref="I41"/>
    <hyperlink r:id="rId120" ref="K41"/>
    <hyperlink r:id="rId121" ref="M41"/>
    <hyperlink r:id="rId122" ref="I42"/>
    <hyperlink r:id="rId123" ref="K42"/>
    <hyperlink r:id="rId124" ref="M42"/>
    <hyperlink r:id="rId125" ref="I43"/>
    <hyperlink r:id="rId126" ref="K43"/>
    <hyperlink r:id="rId127" ref="M43"/>
    <hyperlink r:id="rId128" ref="I44"/>
    <hyperlink r:id="rId129" ref="K44"/>
    <hyperlink r:id="rId130" ref="M44"/>
    <hyperlink r:id="rId131" ref="I45"/>
    <hyperlink r:id="rId132" ref="K45"/>
    <hyperlink r:id="rId133" ref="M45"/>
    <hyperlink r:id="rId134" ref="I46"/>
    <hyperlink r:id="rId135" ref="K46"/>
    <hyperlink r:id="rId136" ref="M46"/>
    <hyperlink r:id="rId137" ref="I47"/>
    <hyperlink r:id="rId138" ref="K47"/>
    <hyperlink r:id="rId139" ref="M47"/>
    <hyperlink r:id="rId140" ref="I48"/>
    <hyperlink r:id="rId141" ref="K48"/>
    <hyperlink r:id="rId142" ref="M48"/>
    <hyperlink r:id="rId143" ref="I49"/>
    <hyperlink r:id="rId144" ref="K49"/>
    <hyperlink r:id="rId145" ref="M49"/>
    <hyperlink r:id="rId146" ref="I50"/>
    <hyperlink r:id="rId147" ref="K50"/>
    <hyperlink r:id="rId148" ref="M50"/>
    <hyperlink r:id="rId149" ref="I51"/>
    <hyperlink r:id="rId150" ref="K51"/>
    <hyperlink r:id="rId151" ref="M51"/>
    <hyperlink r:id="rId152" ref="I52"/>
    <hyperlink r:id="rId153" ref="K52"/>
    <hyperlink r:id="rId154" ref="M52"/>
    <hyperlink r:id="rId155" ref="I53"/>
    <hyperlink r:id="rId156" ref="K53"/>
    <hyperlink r:id="rId157" ref="M53"/>
    <hyperlink r:id="rId158" ref="I54"/>
    <hyperlink r:id="rId159" ref="K54"/>
    <hyperlink r:id="rId160" ref="M54"/>
    <hyperlink r:id="rId161" ref="I55"/>
    <hyperlink r:id="rId162" ref="K55"/>
    <hyperlink r:id="rId163" ref="M55"/>
    <hyperlink r:id="rId164" ref="I56"/>
    <hyperlink r:id="rId165" ref="K56"/>
    <hyperlink r:id="rId166" ref="M56"/>
    <hyperlink r:id="rId167" ref="I57"/>
    <hyperlink r:id="rId168" ref="K57"/>
    <hyperlink r:id="rId169" ref="M57"/>
    <hyperlink r:id="rId170" ref="I58"/>
    <hyperlink r:id="rId171" ref="K58"/>
    <hyperlink r:id="rId172" ref="M58"/>
    <hyperlink r:id="rId173" ref="I59"/>
    <hyperlink r:id="rId174" ref="K59"/>
    <hyperlink r:id="rId175" ref="M59"/>
    <hyperlink r:id="rId176" ref="I60"/>
    <hyperlink r:id="rId177" ref="K60"/>
    <hyperlink r:id="rId178" ref="M60"/>
    <hyperlink r:id="rId179" ref="I61"/>
    <hyperlink r:id="rId180" ref="K61"/>
    <hyperlink r:id="rId181" ref="M61"/>
    <hyperlink r:id="rId182" ref="I62"/>
    <hyperlink r:id="rId183" ref="K62"/>
    <hyperlink r:id="rId184" ref="M62"/>
    <hyperlink r:id="rId185" ref="I63"/>
    <hyperlink r:id="rId186" ref="K63"/>
    <hyperlink r:id="rId187" ref="M63"/>
    <hyperlink r:id="rId188" ref="I64"/>
    <hyperlink r:id="rId189" ref="K64"/>
    <hyperlink r:id="rId190" ref="M64"/>
    <hyperlink r:id="rId191" ref="I65"/>
    <hyperlink r:id="rId192" ref="K65"/>
    <hyperlink r:id="rId193" ref="M65"/>
    <hyperlink r:id="rId194" ref="I66"/>
    <hyperlink r:id="rId195" ref="K66"/>
    <hyperlink r:id="rId196" ref="M66"/>
    <hyperlink r:id="rId197" ref="I67"/>
    <hyperlink r:id="rId198" ref="K67"/>
    <hyperlink r:id="rId199" ref="M67"/>
    <hyperlink r:id="rId200" ref="I68"/>
    <hyperlink r:id="rId201" ref="K68"/>
    <hyperlink r:id="rId202" ref="M68"/>
    <hyperlink r:id="rId203" ref="I69"/>
    <hyperlink r:id="rId204" ref="K69"/>
    <hyperlink r:id="rId205" ref="M69"/>
    <hyperlink r:id="rId206" ref="I70"/>
    <hyperlink r:id="rId207" ref="K70"/>
    <hyperlink r:id="rId208" ref="M70"/>
    <hyperlink r:id="rId209" ref="I71"/>
    <hyperlink r:id="rId210" ref="K71"/>
    <hyperlink r:id="rId211" ref="M71"/>
    <hyperlink r:id="rId212" ref="I72"/>
    <hyperlink r:id="rId213" ref="K72"/>
    <hyperlink r:id="rId214" ref="M72"/>
    <hyperlink r:id="rId215" ref="I73"/>
    <hyperlink r:id="rId216" ref="K73"/>
    <hyperlink r:id="rId217" ref="M73"/>
    <hyperlink r:id="rId218" ref="I74"/>
    <hyperlink r:id="rId219" ref="K74"/>
    <hyperlink r:id="rId220" ref="M74"/>
    <hyperlink r:id="rId221" ref="I75"/>
    <hyperlink r:id="rId222" ref="K75"/>
    <hyperlink r:id="rId223" ref="M75"/>
    <hyperlink r:id="rId224" ref="I76"/>
    <hyperlink r:id="rId225" ref="K76"/>
    <hyperlink r:id="rId226" ref="M76"/>
    <hyperlink r:id="rId227" ref="I77"/>
    <hyperlink r:id="rId228" ref="K77"/>
    <hyperlink r:id="rId229" ref="M77"/>
    <hyperlink r:id="rId230" ref="I78"/>
    <hyperlink r:id="rId231" ref="K78"/>
    <hyperlink r:id="rId232" ref="M78"/>
    <hyperlink r:id="rId233" ref="I79"/>
    <hyperlink r:id="rId234" ref="K79"/>
    <hyperlink r:id="rId235" ref="M79"/>
    <hyperlink r:id="rId236" ref="I80"/>
    <hyperlink r:id="rId237" ref="K80"/>
    <hyperlink r:id="rId238" ref="M80"/>
    <hyperlink r:id="rId239" ref="I81"/>
    <hyperlink r:id="rId240" ref="K81"/>
    <hyperlink r:id="rId241" ref="M81"/>
    <hyperlink r:id="rId242" ref="I82"/>
    <hyperlink r:id="rId243" ref="K82"/>
    <hyperlink r:id="rId244" ref="M82"/>
    <hyperlink r:id="rId245" ref="I83"/>
    <hyperlink r:id="rId246" ref="K83"/>
    <hyperlink r:id="rId247" ref="M83"/>
    <hyperlink r:id="rId248" ref="I84"/>
    <hyperlink r:id="rId249" ref="K84"/>
    <hyperlink r:id="rId250" ref="M84"/>
    <hyperlink r:id="rId251" ref="I85"/>
    <hyperlink r:id="rId252" ref="K85"/>
    <hyperlink r:id="rId253" ref="M85"/>
    <hyperlink r:id="rId254" ref="I86"/>
    <hyperlink r:id="rId255" ref="K86"/>
    <hyperlink r:id="rId256" ref="M86"/>
    <hyperlink r:id="rId257" ref="I87"/>
    <hyperlink r:id="rId258" ref="K87"/>
    <hyperlink r:id="rId259" ref="M87"/>
    <hyperlink r:id="rId260" ref="I88"/>
    <hyperlink r:id="rId261" ref="K88"/>
    <hyperlink r:id="rId262" ref="M88"/>
    <hyperlink r:id="rId263" ref="I89"/>
    <hyperlink r:id="rId264" ref="K89"/>
    <hyperlink r:id="rId265" ref="M89"/>
    <hyperlink r:id="rId266" ref="I90"/>
    <hyperlink r:id="rId267" ref="K90"/>
    <hyperlink r:id="rId268" ref="M90"/>
    <hyperlink r:id="rId269" ref="I91"/>
    <hyperlink r:id="rId270" ref="K91"/>
    <hyperlink r:id="rId271" ref="M91"/>
    <hyperlink r:id="rId272" ref="I92"/>
    <hyperlink r:id="rId273" ref="K92"/>
    <hyperlink r:id="rId274" ref="M92"/>
    <hyperlink r:id="rId275" ref="I93"/>
    <hyperlink r:id="rId276" ref="K93"/>
    <hyperlink r:id="rId277" ref="M93"/>
    <hyperlink r:id="rId278" ref="I94"/>
    <hyperlink r:id="rId279" ref="K94"/>
    <hyperlink r:id="rId280" ref="M94"/>
    <hyperlink r:id="rId281" ref="I95"/>
    <hyperlink r:id="rId282" ref="K95"/>
    <hyperlink r:id="rId283" ref="M95"/>
    <hyperlink r:id="rId284" ref="I96"/>
    <hyperlink r:id="rId285" ref="K96"/>
    <hyperlink r:id="rId286" ref="M96"/>
    <hyperlink r:id="rId287" ref="I97"/>
    <hyperlink r:id="rId288" ref="K97"/>
    <hyperlink r:id="rId289" ref="M97"/>
    <hyperlink r:id="rId290" ref="I98"/>
    <hyperlink r:id="rId291" ref="K98"/>
    <hyperlink r:id="rId292" ref="M98"/>
    <hyperlink r:id="rId293" ref="I99"/>
    <hyperlink r:id="rId294" ref="K99"/>
    <hyperlink r:id="rId295" ref="M99"/>
    <hyperlink r:id="rId296" ref="I100"/>
    <hyperlink r:id="rId297" ref="K100"/>
    <hyperlink r:id="rId298" ref="M100"/>
    <hyperlink r:id="rId299" ref="I101"/>
    <hyperlink r:id="rId300" ref="K101"/>
    <hyperlink r:id="rId301" ref="M101"/>
    <hyperlink r:id="rId302" ref="I102"/>
    <hyperlink r:id="rId303" ref="K102"/>
    <hyperlink r:id="rId304" ref="M102"/>
    <hyperlink r:id="rId305" ref="I103"/>
    <hyperlink r:id="rId306" ref="K103"/>
    <hyperlink r:id="rId307" ref="M103"/>
    <hyperlink r:id="rId308" ref="I104"/>
    <hyperlink r:id="rId309" ref="K104"/>
    <hyperlink r:id="rId310" ref="M104"/>
    <hyperlink r:id="rId311" ref="I105"/>
    <hyperlink r:id="rId312" ref="K105"/>
    <hyperlink r:id="rId313" ref="M105"/>
    <hyperlink r:id="rId314" ref="I106"/>
    <hyperlink r:id="rId315" ref="K106"/>
    <hyperlink r:id="rId316" ref="M106"/>
    <hyperlink r:id="rId317" ref="I107"/>
    <hyperlink r:id="rId318" ref="K107"/>
    <hyperlink r:id="rId319" ref="M107"/>
    <hyperlink r:id="rId320" ref="I108"/>
    <hyperlink r:id="rId321" ref="K108"/>
    <hyperlink r:id="rId322" ref="M108"/>
    <hyperlink r:id="rId323" ref="I109"/>
    <hyperlink r:id="rId324" ref="K109"/>
    <hyperlink r:id="rId325" ref="M109"/>
    <hyperlink r:id="rId326" ref="I110"/>
    <hyperlink r:id="rId327" ref="K110"/>
    <hyperlink r:id="rId328" ref="M110"/>
    <hyperlink r:id="rId329" ref="I111"/>
    <hyperlink r:id="rId330" ref="K111"/>
    <hyperlink r:id="rId331" ref="M111"/>
    <hyperlink r:id="rId332" ref="I112"/>
    <hyperlink r:id="rId333" ref="K112"/>
    <hyperlink r:id="rId334" ref="M112"/>
    <hyperlink r:id="rId335" ref="I113"/>
    <hyperlink r:id="rId336" ref="K113"/>
    <hyperlink r:id="rId337" ref="M113"/>
    <hyperlink r:id="rId338" ref="I114"/>
    <hyperlink r:id="rId339" ref="K114"/>
    <hyperlink r:id="rId340" ref="M114"/>
    <hyperlink r:id="rId341" ref="I115"/>
    <hyperlink r:id="rId342" ref="K115"/>
    <hyperlink r:id="rId343" ref="M115"/>
    <hyperlink r:id="rId344" ref="I116"/>
    <hyperlink r:id="rId345" ref="K116"/>
    <hyperlink r:id="rId346" ref="M116"/>
    <hyperlink r:id="rId347" ref="I117"/>
    <hyperlink r:id="rId348" ref="K117"/>
    <hyperlink r:id="rId349" ref="M117"/>
    <hyperlink r:id="rId350" ref="I118"/>
    <hyperlink r:id="rId351" ref="K118"/>
    <hyperlink r:id="rId352" ref="M118"/>
    <hyperlink r:id="rId353" ref="I119"/>
    <hyperlink r:id="rId354" ref="K119"/>
    <hyperlink r:id="rId355" ref="M119"/>
    <hyperlink r:id="rId356" ref="I120"/>
    <hyperlink r:id="rId357" ref="K120"/>
    <hyperlink r:id="rId358" ref="M120"/>
    <hyperlink r:id="rId359" ref="I121"/>
    <hyperlink r:id="rId360" ref="K121"/>
    <hyperlink r:id="rId361" ref="M121"/>
    <hyperlink r:id="rId362" ref="I122"/>
    <hyperlink r:id="rId363" ref="K122"/>
    <hyperlink r:id="rId364" ref="M122"/>
    <hyperlink r:id="rId365" ref="I123"/>
    <hyperlink r:id="rId366" ref="K123"/>
    <hyperlink r:id="rId367" ref="M123"/>
    <hyperlink r:id="rId368" ref="I124"/>
    <hyperlink r:id="rId369" ref="K124"/>
    <hyperlink r:id="rId370" ref="M124"/>
    <hyperlink r:id="rId371" ref="I125"/>
    <hyperlink r:id="rId372" ref="K125"/>
    <hyperlink r:id="rId373" ref="M125"/>
    <hyperlink r:id="rId374" ref="I126"/>
    <hyperlink r:id="rId375" ref="K126"/>
    <hyperlink r:id="rId376" ref="M126"/>
    <hyperlink r:id="rId377" ref="I127"/>
    <hyperlink r:id="rId378" ref="K127"/>
    <hyperlink r:id="rId379" ref="M127"/>
    <hyperlink r:id="rId380" ref="I128"/>
    <hyperlink r:id="rId381" ref="K128"/>
    <hyperlink r:id="rId382" ref="M128"/>
    <hyperlink r:id="rId383" ref="I129"/>
    <hyperlink r:id="rId384" ref="K129"/>
    <hyperlink r:id="rId385" ref="M129"/>
    <hyperlink r:id="rId386" ref="I130"/>
    <hyperlink r:id="rId387" ref="K130"/>
    <hyperlink r:id="rId388" ref="M130"/>
    <hyperlink r:id="rId389" ref="I131"/>
    <hyperlink r:id="rId390" ref="K131"/>
    <hyperlink r:id="rId391" ref="M131"/>
    <hyperlink r:id="rId392" ref="I132"/>
    <hyperlink r:id="rId393" ref="K132"/>
    <hyperlink r:id="rId394" ref="M132"/>
    <hyperlink r:id="rId395" ref="I133"/>
    <hyperlink r:id="rId396" ref="K133"/>
    <hyperlink r:id="rId397" ref="M133"/>
    <hyperlink r:id="rId398" ref="I134"/>
    <hyperlink r:id="rId399" ref="K134"/>
    <hyperlink r:id="rId400" ref="M134"/>
    <hyperlink r:id="rId401" ref="I135"/>
    <hyperlink r:id="rId402" ref="K135"/>
    <hyperlink r:id="rId403" ref="M135"/>
    <hyperlink r:id="rId404" ref="I136"/>
    <hyperlink r:id="rId405" ref="K136"/>
    <hyperlink r:id="rId406" ref="M136"/>
    <hyperlink r:id="rId407" ref="I137"/>
    <hyperlink r:id="rId408" ref="K137"/>
    <hyperlink r:id="rId409" ref="M137"/>
    <hyperlink r:id="rId410" ref="I138"/>
    <hyperlink r:id="rId411" ref="K138"/>
    <hyperlink r:id="rId412" ref="M138"/>
    <hyperlink r:id="rId413" ref="I139"/>
    <hyperlink r:id="rId414" ref="K139"/>
    <hyperlink r:id="rId415" ref="M139"/>
    <hyperlink r:id="rId416" ref="I140"/>
    <hyperlink r:id="rId417" ref="K140"/>
    <hyperlink r:id="rId418" ref="M140"/>
    <hyperlink r:id="rId419" ref="I141"/>
    <hyperlink r:id="rId420" ref="K141"/>
    <hyperlink r:id="rId421" ref="M141"/>
    <hyperlink r:id="rId422" ref="I142"/>
    <hyperlink r:id="rId423" ref="K142"/>
    <hyperlink r:id="rId424" ref="M142"/>
    <hyperlink r:id="rId425" ref="I143"/>
    <hyperlink r:id="rId426" ref="K143"/>
    <hyperlink r:id="rId427" ref="M143"/>
    <hyperlink r:id="rId428" ref="I144"/>
    <hyperlink r:id="rId429" ref="K144"/>
    <hyperlink r:id="rId430" ref="M144"/>
    <hyperlink r:id="rId431" ref="I145"/>
    <hyperlink r:id="rId432" ref="K145"/>
    <hyperlink r:id="rId433" ref="M145"/>
    <hyperlink r:id="rId434" ref="I146"/>
    <hyperlink r:id="rId435" ref="K146"/>
    <hyperlink r:id="rId436" ref="M146"/>
    <hyperlink r:id="rId437" ref="I147"/>
    <hyperlink r:id="rId438" ref="K147"/>
    <hyperlink r:id="rId439" ref="M147"/>
    <hyperlink r:id="rId440" ref="I148"/>
    <hyperlink r:id="rId441" ref="K148"/>
    <hyperlink r:id="rId442" ref="M148"/>
    <hyperlink r:id="rId443" ref="I149"/>
    <hyperlink r:id="rId444" ref="K149"/>
    <hyperlink r:id="rId445" ref="M149"/>
    <hyperlink r:id="rId446" ref="I150"/>
    <hyperlink r:id="rId447" ref="K150"/>
    <hyperlink r:id="rId448" ref="M150"/>
    <hyperlink r:id="rId449" ref="I151"/>
    <hyperlink r:id="rId450" ref="K151"/>
    <hyperlink r:id="rId451" ref="M151"/>
    <hyperlink r:id="rId452" ref="I152"/>
    <hyperlink r:id="rId453" ref="K152"/>
    <hyperlink r:id="rId454" ref="M152"/>
    <hyperlink r:id="rId455" ref="I153"/>
    <hyperlink r:id="rId456" ref="K153"/>
    <hyperlink r:id="rId457" ref="M153"/>
    <hyperlink r:id="rId458" ref="I154"/>
    <hyperlink r:id="rId459" ref="K154"/>
    <hyperlink r:id="rId460" ref="M154"/>
    <hyperlink r:id="rId461" ref="I155"/>
    <hyperlink r:id="rId462" ref="K155"/>
    <hyperlink r:id="rId463" ref="M155"/>
    <hyperlink r:id="rId464" ref="I156"/>
    <hyperlink r:id="rId465" ref="K156"/>
    <hyperlink r:id="rId466" ref="M156"/>
    <hyperlink r:id="rId467" ref="I157"/>
    <hyperlink r:id="rId468" ref="K157"/>
    <hyperlink r:id="rId469" ref="M157"/>
    <hyperlink r:id="rId470" ref="I158"/>
    <hyperlink r:id="rId471" ref="K158"/>
    <hyperlink r:id="rId472" ref="M158"/>
    <hyperlink r:id="rId473" ref="I159"/>
    <hyperlink r:id="rId474" ref="K159"/>
    <hyperlink r:id="rId475" ref="M159"/>
    <hyperlink r:id="rId476" ref="I160"/>
    <hyperlink r:id="rId477" ref="K160"/>
    <hyperlink r:id="rId478" ref="M160"/>
    <hyperlink r:id="rId479" ref="I161"/>
    <hyperlink r:id="rId480" ref="K161"/>
    <hyperlink r:id="rId481" ref="M161"/>
    <hyperlink r:id="rId482" ref="I162"/>
    <hyperlink r:id="rId483" ref="K162"/>
    <hyperlink r:id="rId484" ref="M162"/>
    <hyperlink r:id="rId485" ref="I163"/>
    <hyperlink r:id="rId486" ref="K163"/>
    <hyperlink r:id="rId487" ref="M163"/>
    <hyperlink r:id="rId488" ref="I164"/>
    <hyperlink r:id="rId489" ref="K164"/>
    <hyperlink r:id="rId490" ref="M164"/>
    <hyperlink r:id="rId491" ref="I165"/>
    <hyperlink r:id="rId492" ref="K165"/>
    <hyperlink r:id="rId493" ref="M165"/>
    <hyperlink r:id="rId494" ref="I166"/>
    <hyperlink r:id="rId495" ref="K166"/>
    <hyperlink r:id="rId496" ref="M166"/>
    <hyperlink r:id="rId497" ref="I167"/>
    <hyperlink r:id="rId498" ref="K167"/>
    <hyperlink r:id="rId499" ref="M167"/>
    <hyperlink r:id="rId500" ref="I168"/>
    <hyperlink r:id="rId501" ref="K168"/>
    <hyperlink r:id="rId502" ref="M168"/>
    <hyperlink r:id="rId503" ref="I169"/>
    <hyperlink r:id="rId504" ref="K169"/>
    <hyperlink r:id="rId505" ref="M169"/>
    <hyperlink r:id="rId506" ref="I170"/>
    <hyperlink r:id="rId507" ref="K170"/>
    <hyperlink r:id="rId508" ref="M170"/>
    <hyperlink r:id="rId509" ref="I171"/>
    <hyperlink r:id="rId510" ref="K171"/>
    <hyperlink r:id="rId511" ref="M171"/>
    <hyperlink r:id="rId512" ref="I172"/>
    <hyperlink r:id="rId513" ref="K172"/>
    <hyperlink r:id="rId514" ref="M172"/>
    <hyperlink r:id="rId515" ref="I173"/>
    <hyperlink r:id="rId516" ref="K173"/>
    <hyperlink r:id="rId517" ref="M173"/>
    <hyperlink r:id="rId518" ref="I174"/>
    <hyperlink r:id="rId519" ref="K174"/>
    <hyperlink r:id="rId520" ref="M174"/>
    <hyperlink r:id="rId521" ref="I175"/>
    <hyperlink r:id="rId522" ref="K175"/>
    <hyperlink r:id="rId523" ref="M175"/>
    <hyperlink r:id="rId524" ref="I176"/>
    <hyperlink r:id="rId525" ref="K176"/>
    <hyperlink r:id="rId526" ref="M176"/>
    <hyperlink r:id="rId527" ref="I177"/>
    <hyperlink r:id="rId528" ref="K177"/>
    <hyperlink r:id="rId529" ref="M177"/>
    <hyperlink r:id="rId530" ref="I178"/>
    <hyperlink r:id="rId531" ref="K178"/>
    <hyperlink r:id="rId532" ref="M178"/>
    <hyperlink r:id="rId533" ref="I179"/>
    <hyperlink r:id="rId534" ref="K179"/>
    <hyperlink r:id="rId535" ref="M179"/>
    <hyperlink r:id="rId536" ref="I180"/>
    <hyperlink r:id="rId537" ref="K180"/>
    <hyperlink r:id="rId538" ref="M180"/>
    <hyperlink r:id="rId539" ref="I181"/>
    <hyperlink r:id="rId540" ref="K181"/>
    <hyperlink r:id="rId541" ref="M181"/>
    <hyperlink r:id="rId542" ref="I182"/>
    <hyperlink r:id="rId543" ref="K182"/>
    <hyperlink r:id="rId544" ref="M182"/>
    <hyperlink r:id="rId545" ref="I183"/>
    <hyperlink r:id="rId546" ref="K183"/>
    <hyperlink r:id="rId547" ref="M183"/>
    <hyperlink r:id="rId548" ref="I184"/>
    <hyperlink r:id="rId549" ref="K184"/>
    <hyperlink r:id="rId550" ref="M184"/>
    <hyperlink r:id="rId551" ref="I185"/>
    <hyperlink r:id="rId552" ref="K185"/>
    <hyperlink r:id="rId553" ref="M185"/>
    <hyperlink r:id="rId554" ref="I186"/>
    <hyperlink r:id="rId555" ref="K186"/>
    <hyperlink r:id="rId556" ref="M186"/>
    <hyperlink r:id="rId557" ref="I187"/>
    <hyperlink r:id="rId558" ref="K187"/>
    <hyperlink r:id="rId559" ref="M187"/>
    <hyperlink r:id="rId560" ref="I188"/>
    <hyperlink r:id="rId561" ref="K188"/>
    <hyperlink r:id="rId562" ref="M188"/>
    <hyperlink r:id="rId563" ref="I189"/>
    <hyperlink r:id="rId564" ref="K189"/>
    <hyperlink r:id="rId565" ref="M189"/>
    <hyperlink r:id="rId566" ref="I190"/>
    <hyperlink r:id="rId567" ref="K190"/>
    <hyperlink r:id="rId568" ref="M190"/>
    <hyperlink r:id="rId569" ref="I191"/>
    <hyperlink r:id="rId570" ref="K191"/>
    <hyperlink r:id="rId571" ref="M191"/>
    <hyperlink r:id="rId572" ref="I192"/>
    <hyperlink r:id="rId573" ref="K192"/>
    <hyperlink r:id="rId574" ref="M192"/>
    <hyperlink r:id="rId575" ref="I193"/>
    <hyperlink r:id="rId576" ref="K193"/>
    <hyperlink r:id="rId577" ref="M193"/>
    <hyperlink r:id="rId578" ref="I194"/>
    <hyperlink r:id="rId579" ref="K194"/>
    <hyperlink r:id="rId580" ref="M194"/>
    <hyperlink r:id="rId581" ref="I195"/>
    <hyperlink r:id="rId582" ref="K195"/>
    <hyperlink r:id="rId583" ref="M195"/>
    <hyperlink r:id="rId584" ref="I196"/>
    <hyperlink r:id="rId585" ref="K196"/>
    <hyperlink r:id="rId586" ref="M196"/>
    <hyperlink r:id="rId587" ref="I197"/>
    <hyperlink r:id="rId588" ref="K197"/>
    <hyperlink r:id="rId589" ref="M197"/>
    <hyperlink r:id="rId590" ref="I198"/>
    <hyperlink r:id="rId591" ref="K198"/>
    <hyperlink r:id="rId592" ref="M198"/>
    <hyperlink r:id="rId593" ref="I199"/>
    <hyperlink r:id="rId594" ref="K199"/>
    <hyperlink r:id="rId595" ref="M199"/>
    <hyperlink r:id="rId596" ref="I200"/>
    <hyperlink r:id="rId597" ref="K200"/>
    <hyperlink r:id="rId598" ref="M200"/>
    <hyperlink r:id="rId599" ref="I201"/>
    <hyperlink r:id="rId600" ref="K201"/>
    <hyperlink r:id="rId601" ref="M201"/>
    <hyperlink r:id="rId602" ref="I202"/>
    <hyperlink r:id="rId603" ref="K202"/>
    <hyperlink r:id="rId604" ref="M202"/>
    <hyperlink r:id="rId605" ref="I203"/>
    <hyperlink r:id="rId606" ref="K203"/>
    <hyperlink r:id="rId607" ref="M203"/>
    <hyperlink r:id="rId608" ref="I204"/>
    <hyperlink r:id="rId609" ref="K204"/>
    <hyperlink r:id="rId610" ref="M204"/>
    <hyperlink r:id="rId611" ref="I205"/>
    <hyperlink r:id="rId612" ref="K205"/>
    <hyperlink r:id="rId613" ref="M205"/>
    <hyperlink r:id="rId614" ref="I206"/>
    <hyperlink r:id="rId615" ref="K206"/>
    <hyperlink r:id="rId616" ref="M206"/>
    <hyperlink r:id="rId617" ref="I207"/>
    <hyperlink r:id="rId618" ref="K207"/>
    <hyperlink r:id="rId619" ref="M207"/>
    <hyperlink r:id="rId620" ref="I208"/>
    <hyperlink r:id="rId621" ref="K208"/>
    <hyperlink r:id="rId622" ref="M208"/>
    <hyperlink r:id="rId623" ref="I209"/>
    <hyperlink r:id="rId624" ref="K209"/>
    <hyperlink r:id="rId625" ref="M209"/>
    <hyperlink r:id="rId626" ref="I210"/>
    <hyperlink r:id="rId627" ref="K210"/>
    <hyperlink r:id="rId628" ref="M210"/>
    <hyperlink r:id="rId629" ref="I211"/>
    <hyperlink r:id="rId630" ref="K211"/>
    <hyperlink r:id="rId631" ref="M211"/>
    <hyperlink r:id="rId632" ref="I212"/>
    <hyperlink r:id="rId633" ref="K212"/>
    <hyperlink r:id="rId634" ref="M212"/>
    <hyperlink r:id="rId635" ref="I213"/>
    <hyperlink r:id="rId636" ref="K213"/>
    <hyperlink r:id="rId637" ref="M213"/>
    <hyperlink r:id="rId638" ref="I214"/>
    <hyperlink r:id="rId639" ref="K214"/>
    <hyperlink r:id="rId640" ref="M214"/>
    <hyperlink r:id="rId641" ref="I215"/>
    <hyperlink r:id="rId642" ref="K215"/>
    <hyperlink r:id="rId643" ref="M215"/>
    <hyperlink r:id="rId644" ref="I216"/>
    <hyperlink r:id="rId645" ref="K216"/>
    <hyperlink r:id="rId646" ref="M216"/>
    <hyperlink r:id="rId647" ref="I217"/>
    <hyperlink r:id="rId648" ref="K217"/>
    <hyperlink r:id="rId649" ref="M217"/>
    <hyperlink r:id="rId650" ref="I218"/>
    <hyperlink r:id="rId651" ref="K218"/>
    <hyperlink r:id="rId652" ref="M218"/>
    <hyperlink r:id="rId653" ref="I219"/>
    <hyperlink r:id="rId654" ref="K219"/>
    <hyperlink r:id="rId655" ref="M219"/>
    <hyperlink r:id="rId656" ref="I220"/>
    <hyperlink r:id="rId657" ref="K220"/>
    <hyperlink r:id="rId658" ref="M220"/>
    <hyperlink r:id="rId659" ref="I221"/>
    <hyperlink r:id="rId660" ref="K221"/>
    <hyperlink r:id="rId661" ref="M221"/>
    <hyperlink r:id="rId662" ref="I222"/>
    <hyperlink r:id="rId663" ref="K222"/>
    <hyperlink r:id="rId664" ref="M222"/>
    <hyperlink r:id="rId665" ref="I223"/>
    <hyperlink r:id="rId666" ref="K223"/>
    <hyperlink r:id="rId667" ref="M223"/>
    <hyperlink r:id="rId668" ref="I224"/>
    <hyperlink r:id="rId669" ref="K224"/>
    <hyperlink r:id="rId670" ref="M224"/>
    <hyperlink r:id="rId671" ref="I225"/>
    <hyperlink r:id="rId672" ref="K225"/>
    <hyperlink r:id="rId673" ref="M225"/>
    <hyperlink r:id="rId674" ref="I226"/>
    <hyperlink r:id="rId675" ref="K226"/>
    <hyperlink r:id="rId676" ref="M226"/>
    <hyperlink r:id="rId677" ref="I227"/>
    <hyperlink r:id="rId678" ref="K227"/>
    <hyperlink r:id="rId679" ref="M227"/>
    <hyperlink r:id="rId680" ref="I228"/>
    <hyperlink r:id="rId681" ref="K228"/>
    <hyperlink r:id="rId682" ref="M228"/>
    <hyperlink r:id="rId683" ref="I229"/>
    <hyperlink r:id="rId684" ref="K229"/>
    <hyperlink r:id="rId685" ref="M229"/>
    <hyperlink r:id="rId686" ref="I230"/>
    <hyperlink r:id="rId687" ref="K230"/>
    <hyperlink r:id="rId688" ref="M230"/>
    <hyperlink r:id="rId689" ref="I231"/>
    <hyperlink r:id="rId690" ref="K231"/>
    <hyperlink r:id="rId691" ref="M231"/>
    <hyperlink r:id="rId692" ref="I232"/>
    <hyperlink r:id="rId693" ref="K232"/>
    <hyperlink r:id="rId694" ref="M232"/>
    <hyperlink r:id="rId695" ref="I233"/>
    <hyperlink r:id="rId696" ref="K233"/>
    <hyperlink r:id="rId697" ref="M233"/>
    <hyperlink r:id="rId698" ref="I234"/>
    <hyperlink r:id="rId699" ref="K234"/>
    <hyperlink r:id="rId700" ref="M234"/>
    <hyperlink r:id="rId701" ref="I235"/>
    <hyperlink r:id="rId702" ref="K235"/>
    <hyperlink r:id="rId703" ref="M235"/>
    <hyperlink r:id="rId704" ref="I236"/>
    <hyperlink r:id="rId705" ref="K236"/>
    <hyperlink r:id="rId706" ref="M236"/>
    <hyperlink r:id="rId707" ref="I237"/>
    <hyperlink r:id="rId708" ref="K237"/>
    <hyperlink r:id="rId709" ref="M237"/>
    <hyperlink r:id="rId710" ref="I238"/>
    <hyperlink r:id="rId711" ref="K238"/>
    <hyperlink r:id="rId712" ref="M238"/>
    <hyperlink r:id="rId713" ref="I239"/>
    <hyperlink r:id="rId714" ref="K239"/>
    <hyperlink r:id="rId715" ref="M239"/>
    <hyperlink r:id="rId716" ref="I240"/>
    <hyperlink r:id="rId717" ref="K240"/>
    <hyperlink r:id="rId718" ref="M240"/>
    <hyperlink r:id="rId719" ref="I241"/>
    <hyperlink r:id="rId720" ref="K241"/>
    <hyperlink r:id="rId721" ref="M241"/>
    <hyperlink r:id="rId722" ref="I242"/>
    <hyperlink r:id="rId723" ref="K242"/>
    <hyperlink r:id="rId724" ref="M242"/>
    <hyperlink r:id="rId725" ref="I243"/>
    <hyperlink r:id="rId726" ref="K243"/>
    <hyperlink r:id="rId727" ref="M243"/>
    <hyperlink r:id="rId728" ref="I244"/>
    <hyperlink r:id="rId729" ref="K244"/>
    <hyperlink r:id="rId730" ref="M244"/>
    <hyperlink r:id="rId731" ref="I245"/>
    <hyperlink r:id="rId732" ref="K245"/>
    <hyperlink r:id="rId733" ref="M245"/>
    <hyperlink r:id="rId734" ref="I246"/>
    <hyperlink r:id="rId735" ref="K246"/>
    <hyperlink r:id="rId736" ref="M246"/>
    <hyperlink r:id="rId737" ref="I247"/>
    <hyperlink r:id="rId738" ref="K247"/>
    <hyperlink r:id="rId739" ref="M247"/>
    <hyperlink r:id="rId740" ref="I248"/>
    <hyperlink r:id="rId741" ref="K248"/>
    <hyperlink r:id="rId742" ref="M248"/>
    <hyperlink r:id="rId743" ref="I249"/>
    <hyperlink r:id="rId744" ref="K249"/>
    <hyperlink r:id="rId745" ref="M249"/>
    <hyperlink r:id="rId746" ref="I250"/>
    <hyperlink r:id="rId747" ref="K250"/>
    <hyperlink r:id="rId748" ref="M250"/>
    <hyperlink r:id="rId749" ref="I251"/>
    <hyperlink r:id="rId750" ref="K251"/>
    <hyperlink r:id="rId751" ref="M251"/>
    <hyperlink r:id="rId752" ref="I252"/>
    <hyperlink r:id="rId753" ref="K252"/>
    <hyperlink r:id="rId754" ref="M252"/>
    <hyperlink r:id="rId755" ref="I253"/>
    <hyperlink r:id="rId756" ref="K253"/>
    <hyperlink r:id="rId757" ref="M253"/>
    <hyperlink r:id="rId758" ref="I254"/>
    <hyperlink r:id="rId759" ref="K254"/>
    <hyperlink r:id="rId760" ref="M254"/>
    <hyperlink r:id="rId761" ref="I255"/>
    <hyperlink r:id="rId762" ref="K255"/>
    <hyperlink r:id="rId763" ref="M255"/>
    <hyperlink r:id="rId764" ref="I256"/>
    <hyperlink r:id="rId765" ref="K256"/>
    <hyperlink r:id="rId766" ref="M256"/>
    <hyperlink r:id="rId767" ref="I257"/>
    <hyperlink r:id="rId768" ref="K257"/>
    <hyperlink r:id="rId769" ref="M257"/>
    <hyperlink r:id="rId770" ref="I258"/>
    <hyperlink r:id="rId771" ref="K258"/>
    <hyperlink r:id="rId772" ref="M258"/>
    <hyperlink r:id="rId773" ref="I259"/>
    <hyperlink r:id="rId774" ref="K259"/>
    <hyperlink r:id="rId775" ref="M259"/>
    <hyperlink r:id="rId776" ref="I260"/>
    <hyperlink r:id="rId777" ref="K260"/>
    <hyperlink r:id="rId778" ref="M260"/>
    <hyperlink r:id="rId779" ref="I261"/>
    <hyperlink r:id="rId780" ref="K261"/>
    <hyperlink r:id="rId781" ref="M261"/>
    <hyperlink r:id="rId782" ref="I262"/>
    <hyperlink r:id="rId783" ref="K262"/>
    <hyperlink r:id="rId784" ref="M262"/>
    <hyperlink r:id="rId785" ref="I263"/>
    <hyperlink r:id="rId786" ref="K263"/>
    <hyperlink r:id="rId787" ref="M263"/>
    <hyperlink r:id="rId788" ref="I264"/>
    <hyperlink r:id="rId789" ref="K264"/>
    <hyperlink r:id="rId790" ref="M264"/>
    <hyperlink r:id="rId791" ref="I265"/>
    <hyperlink r:id="rId792" ref="K265"/>
    <hyperlink r:id="rId793" ref="M265"/>
    <hyperlink r:id="rId794" ref="I266"/>
    <hyperlink r:id="rId795" ref="K266"/>
    <hyperlink r:id="rId796" ref="M266"/>
    <hyperlink r:id="rId797" ref="I267"/>
    <hyperlink r:id="rId798" ref="K267"/>
    <hyperlink r:id="rId799" ref="M267"/>
    <hyperlink r:id="rId800" ref="I268"/>
    <hyperlink r:id="rId801" ref="K268"/>
    <hyperlink r:id="rId802" ref="M268"/>
    <hyperlink r:id="rId803" ref="I269"/>
    <hyperlink r:id="rId804" ref="K269"/>
    <hyperlink r:id="rId805" ref="M269"/>
    <hyperlink r:id="rId806" ref="I270"/>
    <hyperlink r:id="rId807" ref="K270"/>
    <hyperlink r:id="rId808" ref="M270"/>
    <hyperlink r:id="rId809" ref="I271"/>
    <hyperlink r:id="rId810" ref="K271"/>
    <hyperlink r:id="rId811" ref="M271"/>
    <hyperlink r:id="rId812" ref="I272"/>
    <hyperlink r:id="rId813" ref="K272"/>
    <hyperlink r:id="rId814" ref="M272"/>
    <hyperlink r:id="rId815" ref="I273"/>
    <hyperlink r:id="rId816" ref="K273"/>
    <hyperlink r:id="rId817" ref="M273"/>
    <hyperlink r:id="rId818" ref="I274"/>
    <hyperlink r:id="rId819" ref="K274"/>
    <hyperlink r:id="rId820" ref="M274"/>
    <hyperlink r:id="rId821" ref="I275"/>
    <hyperlink r:id="rId822" ref="K275"/>
    <hyperlink r:id="rId823" ref="M275"/>
    <hyperlink r:id="rId824" ref="I276"/>
    <hyperlink r:id="rId825" ref="K276"/>
    <hyperlink r:id="rId826" ref="M276"/>
    <hyperlink r:id="rId827" ref="I277"/>
    <hyperlink r:id="rId828" ref="K277"/>
    <hyperlink r:id="rId829" ref="M277"/>
    <hyperlink r:id="rId830" ref="I278"/>
    <hyperlink r:id="rId831" ref="K278"/>
    <hyperlink r:id="rId832" ref="M278"/>
    <hyperlink r:id="rId833" ref="I279"/>
    <hyperlink r:id="rId834" ref="K279"/>
    <hyperlink r:id="rId835" ref="M279"/>
    <hyperlink r:id="rId836" ref="I280"/>
    <hyperlink r:id="rId837" ref="K280"/>
    <hyperlink r:id="rId838" ref="M280"/>
    <hyperlink r:id="rId839" ref="I281"/>
    <hyperlink r:id="rId840" ref="K281"/>
    <hyperlink r:id="rId841" ref="M281"/>
    <hyperlink r:id="rId842" ref="I282"/>
    <hyperlink r:id="rId843" ref="K282"/>
    <hyperlink r:id="rId844" ref="M282"/>
    <hyperlink r:id="rId845" ref="I283"/>
    <hyperlink r:id="rId846" ref="K283"/>
    <hyperlink r:id="rId847" ref="M283"/>
    <hyperlink r:id="rId848" ref="I284"/>
    <hyperlink r:id="rId849" ref="K284"/>
    <hyperlink r:id="rId850" ref="M284"/>
    <hyperlink r:id="rId851" ref="I285"/>
    <hyperlink r:id="rId852" ref="K285"/>
    <hyperlink r:id="rId853" ref="M285"/>
    <hyperlink r:id="rId854" ref="I286"/>
    <hyperlink r:id="rId855" ref="K286"/>
    <hyperlink r:id="rId856" ref="M286"/>
    <hyperlink r:id="rId857" ref="I287"/>
    <hyperlink r:id="rId858" ref="K287"/>
    <hyperlink r:id="rId859" ref="M287"/>
    <hyperlink r:id="rId860" ref="I288"/>
    <hyperlink r:id="rId861" ref="K288"/>
    <hyperlink r:id="rId862" ref="M288"/>
    <hyperlink r:id="rId863" ref="I289"/>
    <hyperlink r:id="rId864" ref="K289"/>
    <hyperlink r:id="rId865" ref="M289"/>
    <hyperlink r:id="rId866" ref="I290"/>
    <hyperlink r:id="rId867" ref="K290"/>
    <hyperlink r:id="rId868" ref="M290"/>
    <hyperlink r:id="rId869" ref="I291"/>
    <hyperlink r:id="rId870" ref="K291"/>
    <hyperlink r:id="rId871" ref="M291"/>
    <hyperlink r:id="rId872" ref="I292"/>
    <hyperlink r:id="rId873" ref="K292"/>
    <hyperlink r:id="rId874" ref="M292"/>
    <hyperlink r:id="rId875" ref="I293"/>
    <hyperlink r:id="rId876" ref="K293"/>
    <hyperlink r:id="rId877" ref="M293"/>
    <hyperlink r:id="rId878" ref="I294"/>
    <hyperlink r:id="rId879" ref="K294"/>
    <hyperlink r:id="rId880" ref="M294"/>
    <hyperlink r:id="rId881" ref="I295"/>
    <hyperlink r:id="rId882" ref="K295"/>
    <hyperlink r:id="rId883" ref="M295"/>
    <hyperlink r:id="rId884" ref="I296"/>
    <hyperlink r:id="rId885" ref="K296"/>
    <hyperlink r:id="rId886" ref="M296"/>
    <hyperlink r:id="rId887" ref="I297"/>
    <hyperlink r:id="rId888" ref="K297"/>
    <hyperlink r:id="rId889" ref="M297"/>
    <hyperlink r:id="rId890" ref="I298"/>
    <hyperlink r:id="rId891" ref="K298"/>
    <hyperlink r:id="rId892" ref="M298"/>
    <hyperlink r:id="rId893" ref="I299"/>
    <hyperlink r:id="rId894" ref="K299"/>
    <hyperlink r:id="rId895" ref="M299"/>
    <hyperlink r:id="rId896" ref="I300"/>
    <hyperlink r:id="rId897" ref="K300"/>
    <hyperlink r:id="rId898" ref="M300"/>
    <hyperlink r:id="rId899" ref="I301"/>
    <hyperlink r:id="rId900" ref="K301"/>
    <hyperlink r:id="rId901" ref="M301"/>
    <hyperlink r:id="rId902" ref="I302"/>
    <hyperlink r:id="rId903" ref="K302"/>
    <hyperlink r:id="rId904" ref="M302"/>
    <hyperlink r:id="rId905" ref="I303"/>
    <hyperlink r:id="rId906" ref="K303"/>
    <hyperlink r:id="rId907" ref="M303"/>
    <hyperlink r:id="rId908" ref="I304"/>
    <hyperlink r:id="rId909" ref="K304"/>
    <hyperlink r:id="rId910" ref="M304"/>
    <hyperlink r:id="rId911" ref="I305"/>
    <hyperlink r:id="rId912" ref="K305"/>
    <hyperlink r:id="rId913" ref="M305"/>
    <hyperlink r:id="rId914" ref="I306"/>
    <hyperlink r:id="rId915" ref="K306"/>
    <hyperlink r:id="rId916" ref="M306"/>
    <hyperlink r:id="rId917" ref="I307"/>
    <hyperlink r:id="rId918" ref="K307"/>
    <hyperlink r:id="rId919" ref="M307"/>
    <hyperlink r:id="rId920" ref="I308"/>
    <hyperlink r:id="rId921" ref="K308"/>
    <hyperlink r:id="rId922" ref="M308"/>
    <hyperlink r:id="rId923" ref="I309"/>
    <hyperlink r:id="rId924" ref="K309"/>
    <hyperlink r:id="rId925" ref="M309"/>
    <hyperlink r:id="rId926" ref="I310"/>
    <hyperlink r:id="rId927" ref="K310"/>
    <hyperlink r:id="rId928" ref="M310"/>
    <hyperlink r:id="rId929" ref="I311"/>
    <hyperlink r:id="rId930" ref="K311"/>
    <hyperlink r:id="rId931" ref="M311"/>
    <hyperlink r:id="rId932" ref="I312"/>
    <hyperlink r:id="rId933" ref="K312"/>
    <hyperlink r:id="rId934" ref="M312"/>
    <hyperlink r:id="rId935" ref="I313"/>
    <hyperlink r:id="rId936" ref="K313"/>
    <hyperlink r:id="rId937" ref="M313"/>
    <hyperlink r:id="rId938" ref="I314"/>
    <hyperlink r:id="rId939" ref="K314"/>
    <hyperlink r:id="rId940" ref="M314"/>
    <hyperlink r:id="rId941" ref="I315"/>
    <hyperlink r:id="rId942" ref="K315"/>
    <hyperlink r:id="rId943" ref="M315"/>
    <hyperlink r:id="rId944" ref="I316"/>
    <hyperlink r:id="rId945" ref="K316"/>
    <hyperlink r:id="rId946" ref="M316"/>
    <hyperlink r:id="rId947" ref="I317"/>
    <hyperlink r:id="rId948" ref="K317"/>
    <hyperlink r:id="rId949" ref="M317"/>
    <hyperlink r:id="rId950" ref="I318"/>
    <hyperlink r:id="rId951" ref="K318"/>
    <hyperlink r:id="rId952" ref="M318"/>
    <hyperlink r:id="rId953" ref="I319"/>
    <hyperlink r:id="rId954" ref="K319"/>
    <hyperlink r:id="rId955" ref="M319"/>
    <hyperlink r:id="rId956" ref="I320"/>
    <hyperlink r:id="rId957" ref="K320"/>
    <hyperlink r:id="rId958" ref="M320"/>
    <hyperlink r:id="rId959" ref="I321"/>
    <hyperlink r:id="rId960" ref="K321"/>
    <hyperlink r:id="rId961" ref="M321"/>
    <hyperlink r:id="rId962" ref="I322"/>
    <hyperlink r:id="rId963" ref="K322"/>
    <hyperlink r:id="rId964" ref="M322"/>
    <hyperlink r:id="rId965" ref="I323"/>
    <hyperlink r:id="rId966" ref="K323"/>
    <hyperlink r:id="rId967" ref="M323"/>
    <hyperlink r:id="rId968" ref="I324"/>
    <hyperlink r:id="rId969" ref="K324"/>
    <hyperlink r:id="rId970" ref="M324"/>
    <hyperlink r:id="rId971" ref="I325"/>
    <hyperlink r:id="rId972" ref="K325"/>
    <hyperlink r:id="rId973" ref="M325"/>
    <hyperlink r:id="rId974" ref="I326"/>
    <hyperlink r:id="rId975" ref="K326"/>
    <hyperlink r:id="rId976" ref="M326"/>
    <hyperlink r:id="rId977" ref="I327"/>
    <hyperlink r:id="rId978" ref="K327"/>
    <hyperlink r:id="rId979" ref="M327"/>
    <hyperlink r:id="rId980" ref="I328"/>
    <hyperlink r:id="rId981" ref="K328"/>
    <hyperlink r:id="rId982" ref="M328"/>
    <hyperlink r:id="rId983" ref="I329"/>
    <hyperlink r:id="rId984" ref="K329"/>
    <hyperlink r:id="rId985" ref="M329"/>
    <hyperlink r:id="rId986" ref="I330"/>
    <hyperlink r:id="rId987" ref="K330"/>
    <hyperlink r:id="rId988" ref="M330"/>
    <hyperlink r:id="rId989" ref="I331"/>
    <hyperlink r:id="rId990" ref="K331"/>
    <hyperlink r:id="rId991" ref="M331"/>
    <hyperlink r:id="rId992" ref="I332"/>
    <hyperlink r:id="rId993" ref="K332"/>
    <hyperlink r:id="rId994" ref="M332"/>
    <hyperlink r:id="rId995" ref="I333"/>
    <hyperlink r:id="rId996" ref="K333"/>
    <hyperlink r:id="rId997" ref="M333"/>
    <hyperlink r:id="rId998" ref="I334"/>
    <hyperlink r:id="rId999" ref="K334"/>
    <hyperlink r:id="rId1000" ref="M334"/>
    <hyperlink r:id="rId1001" ref="I335"/>
    <hyperlink r:id="rId1002" ref="K335"/>
    <hyperlink r:id="rId1003" ref="M335"/>
    <hyperlink r:id="rId1004" ref="I336"/>
    <hyperlink r:id="rId1005" ref="K336"/>
    <hyperlink r:id="rId1006" ref="M336"/>
    <hyperlink r:id="rId1007" ref="I337"/>
    <hyperlink r:id="rId1008" ref="K337"/>
    <hyperlink r:id="rId1009" ref="M337"/>
    <hyperlink r:id="rId1010" ref="I338"/>
    <hyperlink r:id="rId1011" ref="K338"/>
    <hyperlink r:id="rId1012" ref="M338"/>
    <hyperlink r:id="rId1013" ref="I339"/>
    <hyperlink r:id="rId1014" ref="K339"/>
    <hyperlink r:id="rId1015" ref="M339"/>
    <hyperlink r:id="rId1016" ref="I340"/>
    <hyperlink r:id="rId1017" ref="K340"/>
    <hyperlink r:id="rId1018" ref="M340"/>
    <hyperlink r:id="rId1019" ref="I341"/>
    <hyperlink r:id="rId1020" ref="K341"/>
    <hyperlink r:id="rId1021" ref="M341"/>
    <hyperlink r:id="rId1022" ref="I342"/>
    <hyperlink r:id="rId1023" ref="K342"/>
    <hyperlink r:id="rId1024" ref="M342"/>
    <hyperlink r:id="rId1025" ref="I343"/>
    <hyperlink r:id="rId1026" ref="K343"/>
    <hyperlink r:id="rId1027" ref="M343"/>
    <hyperlink r:id="rId1028" ref="I344"/>
    <hyperlink r:id="rId1029" ref="K344"/>
    <hyperlink r:id="rId1030" ref="M344"/>
    <hyperlink r:id="rId1031" ref="I345"/>
    <hyperlink r:id="rId1032" ref="K345"/>
    <hyperlink r:id="rId1033" ref="M345"/>
    <hyperlink r:id="rId1034" ref="I346"/>
    <hyperlink r:id="rId1035" ref="K346"/>
    <hyperlink r:id="rId1036" ref="M346"/>
    <hyperlink r:id="rId1037" ref="I347"/>
    <hyperlink r:id="rId1038" ref="K347"/>
    <hyperlink r:id="rId1039" ref="M347"/>
    <hyperlink r:id="rId1040" ref="I348"/>
    <hyperlink r:id="rId1041" ref="K348"/>
    <hyperlink r:id="rId1042" ref="M348"/>
    <hyperlink r:id="rId1043" ref="I349"/>
    <hyperlink r:id="rId1044" ref="K349"/>
    <hyperlink r:id="rId1045" ref="M349"/>
    <hyperlink r:id="rId1046" ref="I350"/>
    <hyperlink r:id="rId1047" ref="K350"/>
    <hyperlink r:id="rId1048" ref="M350"/>
    <hyperlink r:id="rId1049" ref="I351"/>
    <hyperlink r:id="rId1050" ref="K351"/>
    <hyperlink r:id="rId1051" ref="M351"/>
    <hyperlink r:id="rId1052" ref="I352"/>
    <hyperlink r:id="rId1053" ref="K352"/>
    <hyperlink r:id="rId1054" ref="M352"/>
    <hyperlink r:id="rId1055" ref="I353"/>
    <hyperlink r:id="rId1056" ref="K353"/>
    <hyperlink r:id="rId1057" ref="M353"/>
    <hyperlink r:id="rId1058" ref="I354"/>
    <hyperlink r:id="rId1059" ref="K354"/>
    <hyperlink r:id="rId1060" ref="M354"/>
    <hyperlink r:id="rId1061" ref="I355"/>
    <hyperlink r:id="rId1062" ref="K355"/>
    <hyperlink r:id="rId1063" ref="M355"/>
    <hyperlink r:id="rId1064" ref="I356"/>
    <hyperlink r:id="rId1065" ref="K356"/>
    <hyperlink r:id="rId1066" ref="M356"/>
    <hyperlink r:id="rId1067" ref="I357"/>
    <hyperlink r:id="rId1068" ref="K357"/>
    <hyperlink r:id="rId1069" ref="M357"/>
    <hyperlink r:id="rId1070" ref="I358"/>
    <hyperlink r:id="rId1071" ref="K358"/>
    <hyperlink r:id="rId1072" ref="M358"/>
    <hyperlink r:id="rId1073" ref="I359"/>
    <hyperlink r:id="rId1074" ref="K359"/>
    <hyperlink r:id="rId1075" ref="M359"/>
    <hyperlink r:id="rId1076" ref="I360"/>
    <hyperlink r:id="rId1077" ref="K360"/>
    <hyperlink r:id="rId1078" ref="M360"/>
    <hyperlink r:id="rId1079" ref="I361"/>
    <hyperlink r:id="rId1080" ref="K361"/>
    <hyperlink r:id="rId1081" ref="M361"/>
    <hyperlink r:id="rId1082" ref="I362"/>
    <hyperlink r:id="rId1083" ref="K362"/>
    <hyperlink r:id="rId1084" ref="M362"/>
    <hyperlink r:id="rId1085" ref="K363"/>
    <hyperlink r:id="rId1086" ref="M363"/>
    <hyperlink r:id="rId1087" ref="K364"/>
    <hyperlink r:id="rId1088" ref="M364"/>
    <hyperlink r:id="rId1089" ref="I365"/>
    <hyperlink r:id="rId1090" ref="K365"/>
    <hyperlink r:id="rId1091" ref="M365"/>
    <hyperlink r:id="rId1092" ref="K366"/>
    <hyperlink r:id="rId1093" ref="M366"/>
    <hyperlink r:id="rId1094" ref="K367"/>
    <hyperlink r:id="rId1095" ref="M367"/>
    <hyperlink r:id="rId1096" ref="K368"/>
    <hyperlink r:id="rId1097" ref="M368"/>
    <hyperlink r:id="rId1098" ref="I369"/>
    <hyperlink r:id="rId1099" ref="K369"/>
    <hyperlink r:id="rId1100" ref="M369"/>
    <hyperlink r:id="rId1101" ref="I370"/>
    <hyperlink r:id="rId1102" ref="K370"/>
    <hyperlink r:id="rId1103" ref="M370"/>
    <hyperlink r:id="rId1104" ref="I371"/>
    <hyperlink r:id="rId1105" ref="K371"/>
    <hyperlink r:id="rId1106" ref="M371"/>
    <hyperlink r:id="rId1107" ref="I372"/>
    <hyperlink r:id="rId1108" ref="K372"/>
    <hyperlink r:id="rId1109" ref="M372"/>
    <hyperlink r:id="rId1110" ref="K373"/>
    <hyperlink r:id="rId1111" ref="M373"/>
    <hyperlink r:id="rId1112" ref="K374"/>
    <hyperlink r:id="rId1113" ref="M374"/>
    <hyperlink r:id="rId1114" ref="I375"/>
    <hyperlink r:id="rId1115" ref="K375"/>
    <hyperlink r:id="rId1116" ref="M375"/>
    <hyperlink r:id="rId1117" ref="I376"/>
    <hyperlink r:id="rId1118" ref="K376"/>
    <hyperlink r:id="rId1119" ref="M376"/>
    <hyperlink r:id="rId1120" ref="K377"/>
    <hyperlink r:id="rId1121" ref="M377"/>
    <hyperlink r:id="rId1122" ref="I378"/>
    <hyperlink r:id="rId1123" ref="K378"/>
    <hyperlink r:id="rId1124" ref="M378"/>
    <hyperlink r:id="rId1125" ref="I379"/>
    <hyperlink r:id="rId1126" ref="K379"/>
    <hyperlink r:id="rId1127" ref="M379"/>
    <hyperlink r:id="rId1128" ref="I380"/>
    <hyperlink r:id="rId1129" ref="K380"/>
    <hyperlink r:id="rId1130" ref="M380"/>
    <hyperlink r:id="rId1131" ref="I381"/>
    <hyperlink r:id="rId1132" ref="K381"/>
    <hyperlink r:id="rId1133" ref="M381"/>
    <hyperlink r:id="rId1134" ref="I382"/>
    <hyperlink r:id="rId1135" ref="K382"/>
    <hyperlink r:id="rId1136" ref="M382"/>
    <hyperlink r:id="rId1137" ref="I383"/>
    <hyperlink r:id="rId1138" ref="K383"/>
    <hyperlink r:id="rId1139" ref="M383"/>
    <hyperlink r:id="rId1140" ref="I384"/>
    <hyperlink r:id="rId1141" ref="K384"/>
    <hyperlink r:id="rId1142" ref="M384"/>
    <hyperlink r:id="rId1143" ref="I385"/>
    <hyperlink r:id="rId1144" ref="K385"/>
    <hyperlink r:id="rId1145" ref="M385"/>
    <hyperlink r:id="rId1146" ref="I386"/>
    <hyperlink r:id="rId1147" ref="K386"/>
    <hyperlink r:id="rId1148" ref="M386"/>
    <hyperlink r:id="rId1149" ref="I387"/>
    <hyperlink r:id="rId1150" ref="K387"/>
    <hyperlink r:id="rId1151" ref="M387"/>
    <hyperlink r:id="rId1152" ref="I388"/>
    <hyperlink r:id="rId1153" ref="K388"/>
    <hyperlink r:id="rId1154" ref="M388"/>
    <hyperlink r:id="rId1155" ref="I389"/>
    <hyperlink r:id="rId1156" ref="K389"/>
    <hyperlink r:id="rId1157" ref="M389"/>
    <hyperlink r:id="rId1158" ref="I390"/>
    <hyperlink r:id="rId1159" ref="K390"/>
    <hyperlink r:id="rId1160" ref="M390"/>
    <hyperlink r:id="rId1161" ref="I391"/>
    <hyperlink r:id="rId1162" ref="K391"/>
    <hyperlink r:id="rId1163" ref="M391"/>
    <hyperlink r:id="rId1164" ref="I392"/>
    <hyperlink r:id="rId1165" ref="K392"/>
    <hyperlink r:id="rId1166" ref="M392"/>
    <hyperlink r:id="rId1167" ref="K393"/>
    <hyperlink r:id="rId1168" ref="M393"/>
    <hyperlink r:id="rId1169" ref="I394"/>
    <hyperlink r:id="rId1170" ref="K394"/>
    <hyperlink r:id="rId1171" ref="M394"/>
    <hyperlink r:id="rId1172" ref="I395"/>
    <hyperlink r:id="rId1173" ref="K395"/>
    <hyperlink r:id="rId1174" ref="M395"/>
    <hyperlink r:id="rId1175" ref="I396"/>
    <hyperlink r:id="rId1176" ref="K396"/>
    <hyperlink r:id="rId1177" ref="M396"/>
    <hyperlink r:id="rId1178" ref="I397"/>
    <hyperlink r:id="rId1179" ref="K397"/>
    <hyperlink r:id="rId1180" ref="M397"/>
    <hyperlink r:id="rId1181" ref="I398"/>
    <hyperlink r:id="rId1182" ref="K398"/>
    <hyperlink r:id="rId1183" ref="M398"/>
    <hyperlink r:id="rId1184" ref="I399"/>
    <hyperlink r:id="rId1185" ref="K399"/>
    <hyperlink r:id="rId1186" ref="M399"/>
    <hyperlink r:id="rId1187" ref="I400"/>
    <hyperlink r:id="rId1188" ref="K400"/>
    <hyperlink r:id="rId1189" ref="M400"/>
    <hyperlink r:id="rId1190" ref="K401"/>
    <hyperlink r:id="rId1191" ref="M401"/>
    <hyperlink r:id="rId1192" ref="K402"/>
    <hyperlink r:id="rId1193" ref="M402"/>
    <hyperlink r:id="rId1194" ref="I403"/>
    <hyperlink r:id="rId1195" ref="K403"/>
    <hyperlink r:id="rId1196" ref="M403"/>
    <hyperlink r:id="rId1197" ref="I404"/>
    <hyperlink r:id="rId1198" ref="K404"/>
    <hyperlink r:id="rId1199" ref="M404"/>
    <hyperlink r:id="rId1200" ref="I405"/>
    <hyperlink r:id="rId1201" ref="K405"/>
    <hyperlink r:id="rId1202" ref="M405"/>
    <hyperlink r:id="rId1203" ref="I406"/>
    <hyperlink r:id="rId1204" ref="K406"/>
    <hyperlink r:id="rId1205" ref="M406"/>
    <hyperlink r:id="rId1206" ref="K407"/>
    <hyperlink r:id="rId1207" ref="M407"/>
    <hyperlink r:id="rId1208" ref="K408"/>
    <hyperlink r:id="rId1209" ref="M408"/>
    <hyperlink r:id="rId1210" ref="K409"/>
    <hyperlink r:id="rId1211" ref="M409"/>
    <hyperlink r:id="rId1212" ref="I410"/>
    <hyperlink r:id="rId1213" ref="K410"/>
    <hyperlink r:id="rId1214" ref="M410"/>
    <hyperlink r:id="rId1215" ref="I411"/>
    <hyperlink r:id="rId1216" ref="K411"/>
    <hyperlink r:id="rId1217" ref="M411"/>
    <hyperlink r:id="rId1218" ref="I412"/>
    <hyperlink r:id="rId1219" ref="K412"/>
    <hyperlink r:id="rId1220" ref="M412"/>
    <hyperlink r:id="rId1221" ref="I413"/>
    <hyperlink r:id="rId1222" ref="K413"/>
    <hyperlink r:id="rId1223" ref="M413"/>
    <hyperlink r:id="rId1224" ref="I414"/>
    <hyperlink r:id="rId1225" ref="K414"/>
    <hyperlink r:id="rId1226" ref="M414"/>
    <hyperlink r:id="rId1227" ref="I415"/>
    <hyperlink r:id="rId1228" ref="K415"/>
    <hyperlink r:id="rId1229" ref="M415"/>
    <hyperlink r:id="rId1230" ref="K416"/>
    <hyperlink r:id="rId1231" ref="M416"/>
    <hyperlink r:id="rId1232" ref="I417"/>
    <hyperlink r:id="rId1233" ref="K417"/>
    <hyperlink r:id="rId1234" ref="M417"/>
    <hyperlink r:id="rId1235" ref="K418"/>
    <hyperlink r:id="rId1236" ref="M418"/>
    <hyperlink r:id="rId1237" ref="I419"/>
    <hyperlink r:id="rId1238" ref="K419"/>
    <hyperlink r:id="rId1239" ref="M419"/>
    <hyperlink r:id="rId1240" ref="I420"/>
    <hyperlink r:id="rId1241" ref="K420"/>
    <hyperlink r:id="rId1242" ref="M420"/>
    <hyperlink r:id="rId1243" ref="I421"/>
    <hyperlink r:id="rId1244" ref="K421"/>
    <hyperlink r:id="rId1245" ref="M421"/>
    <hyperlink r:id="rId1246" ref="I422"/>
    <hyperlink r:id="rId1247" ref="K422"/>
    <hyperlink r:id="rId1248" ref="M422"/>
    <hyperlink r:id="rId1249" ref="I423"/>
    <hyperlink r:id="rId1250" ref="K423"/>
    <hyperlink r:id="rId1251" ref="M423"/>
    <hyperlink r:id="rId1252" ref="I424"/>
    <hyperlink r:id="rId1253" ref="K424"/>
    <hyperlink r:id="rId1254" ref="M424"/>
    <hyperlink r:id="rId1255" ref="I425"/>
    <hyperlink r:id="rId1256" ref="K425"/>
    <hyperlink r:id="rId1257" ref="M425"/>
    <hyperlink r:id="rId1258" ref="I426"/>
    <hyperlink r:id="rId1259" ref="K426"/>
    <hyperlink r:id="rId1260" ref="M426"/>
    <hyperlink r:id="rId1261" ref="I427"/>
    <hyperlink r:id="rId1262" ref="K427"/>
    <hyperlink r:id="rId1263" ref="M427"/>
    <hyperlink r:id="rId1264" ref="I428"/>
    <hyperlink r:id="rId1265" ref="K428"/>
    <hyperlink r:id="rId1266" ref="M428"/>
    <hyperlink r:id="rId1267" ref="I429"/>
    <hyperlink r:id="rId1268" ref="K429"/>
    <hyperlink r:id="rId1269" ref="M429"/>
    <hyperlink r:id="rId1270" ref="I430"/>
    <hyperlink r:id="rId1271" ref="K430"/>
    <hyperlink r:id="rId1272" ref="M430"/>
    <hyperlink r:id="rId1273" ref="I431"/>
    <hyperlink r:id="rId1274" ref="K431"/>
    <hyperlink r:id="rId1275" ref="M431"/>
    <hyperlink r:id="rId1276" ref="I432"/>
    <hyperlink r:id="rId1277" ref="K432"/>
    <hyperlink r:id="rId1278" ref="M432"/>
    <hyperlink r:id="rId1279" ref="I433"/>
    <hyperlink r:id="rId1280" ref="K433"/>
    <hyperlink r:id="rId1281" ref="M433"/>
    <hyperlink r:id="rId1282" ref="I434"/>
    <hyperlink r:id="rId1283" ref="K434"/>
    <hyperlink r:id="rId1284" ref="M434"/>
    <hyperlink r:id="rId1285" ref="I435"/>
    <hyperlink r:id="rId1286" ref="K435"/>
    <hyperlink r:id="rId1287" ref="M435"/>
    <hyperlink r:id="rId1288" ref="I436"/>
    <hyperlink r:id="rId1289" ref="K436"/>
    <hyperlink r:id="rId1290" ref="M436"/>
    <hyperlink r:id="rId1291" ref="I437"/>
    <hyperlink r:id="rId1292" ref="K437"/>
    <hyperlink r:id="rId1293" ref="M437"/>
    <hyperlink r:id="rId1294" ref="I438"/>
    <hyperlink r:id="rId1295" ref="K438"/>
    <hyperlink r:id="rId1296" ref="M438"/>
    <hyperlink r:id="rId1297" ref="I439"/>
    <hyperlink r:id="rId1298" ref="K439"/>
    <hyperlink r:id="rId1299" ref="M439"/>
    <hyperlink r:id="rId1300" ref="K440"/>
    <hyperlink r:id="rId1301" ref="M440"/>
    <hyperlink r:id="rId1302" ref="I441"/>
    <hyperlink r:id="rId1303" ref="K441"/>
    <hyperlink r:id="rId1304" ref="M441"/>
    <hyperlink r:id="rId1305" ref="I442"/>
    <hyperlink r:id="rId1306" ref="K442"/>
    <hyperlink r:id="rId1307" ref="M442"/>
    <hyperlink r:id="rId1308" ref="K443"/>
    <hyperlink r:id="rId1309" ref="M443"/>
    <hyperlink r:id="rId1310" ref="I444"/>
    <hyperlink r:id="rId1311" ref="K444"/>
    <hyperlink r:id="rId1312" ref="M444"/>
    <hyperlink r:id="rId1313" ref="I445"/>
    <hyperlink r:id="rId1314" ref="K445"/>
    <hyperlink r:id="rId1315" ref="M445"/>
    <hyperlink r:id="rId1316" ref="I446"/>
    <hyperlink r:id="rId1317" ref="K446"/>
    <hyperlink r:id="rId1318" ref="M446"/>
    <hyperlink r:id="rId1319" ref="I447"/>
    <hyperlink r:id="rId1320" ref="K447"/>
    <hyperlink r:id="rId1321" ref="M447"/>
    <hyperlink r:id="rId1322" ref="I448"/>
    <hyperlink r:id="rId1323" ref="K448"/>
    <hyperlink r:id="rId1324" ref="M448"/>
    <hyperlink r:id="rId1325" ref="I449"/>
    <hyperlink r:id="rId1326" ref="K449"/>
    <hyperlink r:id="rId1327" ref="M449"/>
    <hyperlink r:id="rId1328" ref="I450"/>
    <hyperlink r:id="rId1329" ref="K450"/>
    <hyperlink r:id="rId1330" ref="M450"/>
    <hyperlink r:id="rId1331" ref="I451"/>
    <hyperlink r:id="rId1332" ref="K451"/>
    <hyperlink r:id="rId1333" ref="M451"/>
    <hyperlink r:id="rId1334" ref="I452"/>
    <hyperlink r:id="rId1335" ref="K452"/>
    <hyperlink r:id="rId1336" ref="M452"/>
    <hyperlink r:id="rId1337" ref="I453"/>
    <hyperlink r:id="rId1338" ref="K453"/>
    <hyperlink r:id="rId1339" ref="M453"/>
    <hyperlink r:id="rId1340" ref="I454"/>
    <hyperlink r:id="rId1341" ref="K454"/>
    <hyperlink r:id="rId1342" ref="M454"/>
    <hyperlink r:id="rId1343" ref="I455"/>
    <hyperlink r:id="rId1344" ref="K455"/>
    <hyperlink r:id="rId1345" ref="M455"/>
    <hyperlink r:id="rId1346" ref="I456"/>
    <hyperlink r:id="rId1347" ref="K456"/>
    <hyperlink r:id="rId1348" ref="M456"/>
    <hyperlink r:id="rId1349" ref="I457"/>
    <hyperlink r:id="rId1350" ref="K457"/>
    <hyperlink r:id="rId1351" ref="M457"/>
    <hyperlink r:id="rId1352" ref="I458"/>
    <hyperlink r:id="rId1353" ref="K458"/>
    <hyperlink r:id="rId1354" ref="M458"/>
    <hyperlink r:id="rId1355" ref="I459"/>
    <hyperlink r:id="rId1356" ref="K459"/>
    <hyperlink r:id="rId1357" ref="M459"/>
    <hyperlink r:id="rId1358" ref="K460"/>
    <hyperlink r:id="rId1359" ref="M460"/>
    <hyperlink r:id="rId1360" ref="I461"/>
    <hyperlink r:id="rId1361" ref="K461"/>
    <hyperlink r:id="rId1362" ref="M461"/>
    <hyperlink r:id="rId1363" ref="I462"/>
    <hyperlink r:id="rId1364" ref="K462"/>
    <hyperlink r:id="rId1365" ref="M462"/>
    <hyperlink r:id="rId1366" ref="K463"/>
    <hyperlink r:id="rId1367" ref="M463"/>
    <hyperlink r:id="rId1368" ref="I464"/>
    <hyperlink r:id="rId1369" ref="K464"/>
    <hyperlink r:id="rId1370" ref="M464"/>
    <hyperlink r:id="rId1371" ref="I465"/>
    <hyperlink r:id="rId1372" ref="K465"/>
    <hyperlink r:id="rId1373" ref="M465"/>
    <hyperlink r:id="rId1374" ref="I466"/>
    <hyperlink r:id="rId1375" ref="K466"/>
    <hyperlink r:id="rId1376" ref="M466"/>
    <hyperlink r:id="rId1377" ref="I467"/>
    <hyperlink r:id="rId1378" ref="K467"/>
    <hyperlink r:id="rId1379" ref="M467"/>
    <hyperlink r:id="rId1380" ref="I468"/>
    <hyperlink r:id="rId1381" ref="K468"/>
    <hyperlink r:id="rId1382" ref="M468"/>
    <hyperlink r:id="rId1383" ref="I469"/>
    <hyperlink r:id="rId1384" ref="K469"/>
    <hyperlink r:id="rId1385" ref="M469"/>
    <hyperlink r:id="rId1386" ref="I470"/>
    <hyperlink r:id="rId1387" ref="K470"/>
    <hyperlink r:id="rId1388" ref="M470"/>
    <hyperlink r:id="rId1389" ref="I471"/>
    <hyperlink r:id="rId1390" ref="K471"/>
    <hyperlink r:id="rId1391" ref="M471"/>
    <hyperlink r:id="rId1392" ref="K472"/>
    <hyperlink r:id="rId1393" ref="M472"/>
    <hyperlink r:id="rId1394" ref="K473"/>
    <hyperlink r:id="rId1395" ref="M473"/>
    <hyperlink r:id="rId1396" ref="I474"/>
    <hyperlink r:id="rId1397" ref="K474"/>
    <hyperlink r:id="rId1398" ref="M474"/>
    <hyperlink r:id="rId1399" ref="I475"/>
    <hyperlink r:id="rId1400" ref="K475"/>
    <hyperlink r:id="rId1401" ref="M475"/>
    <hyperlink r:id="rId1402" ref="I476"/>
    <hyperlink r:id="rId1403" ref="K476"/>
    <hyperlink r:id="rId1404" ref="M476"/>
    <hyperlink r:id="rId1405" ref="I477"/>
    <hyperlink r:id="rId1406" ref="K477"/>
    <hyperlink r:id="rId1407" ref="M477"/>
    <hyperlink r:id="rId1408" ref="I478"/>
    <hyperlink r:id="rId1409" ref="K478"/>
    <hyperlink r:id="rId1410" ref="M478"/>
    <hyperlink r:id="rId1411" ref="I479"/>
    <hyperlink r:id="rId1412" ref="K479"/>
    <hyperlink r:id="rId1413" ref="M479"/>
    <hyperlink r:id="rId1414" ref="I480"/>
    <hyperlink r:id="rId1415" ref="K480"/>
    <hyperlink r:id="rId1416" ref="M480"/>
    <hyperlink r:id="rId1417" ref="I481"/>
    <hyperlink r:id="rId1418" ref="K481"/>
    <hyperlink r:id="rId1419" ref="M481"/>
    <hyperlink r:id="rId1420" ref="I482"/>
    <hyperlink r:id="rId1421" ref="K482"/>
    <hyperlink r:id="rId1422" ref="M482"/>
    <hyperlink r:id="rId1423" ref="I483"/>
    <hyperlink r:id="rId1424" ref="K483"/>
    <hyperlink r:id="rId1425" ref="M483"/>
    <hyperlink r:id="rId1426" ref="I484"/>
    <hyperlink r:id="rId1427" ref="K484"/>
    <hyperlink r:id="rId1428" ref="M484"/>
    <hyperlink r:id="rId1429" ref="K485"/>
    <hyperlink r:id="rId1430" ref="M485"/>
    <hyperlink r:id="rId1431" ref="I486"/>
    <hyperlink r:id="rId1432" ref="K486"/>
    <hyperlink r:id="rId1433" ref="M486"/>
    <hyperlink r:id="rId1434" ref="K487"/>
    <hyperlink r:id="rId1435" ref="M487"/>
    <hyperlink r:id="rId1436" ref="K488"/>
    <hyperlink r:id="rId1437" ref="M488"/>
    <hyperlink r:id="rId1438" ref="I489"/>
    <hyperlink r:id="rId1439" ref="K489"/>
    <hyperlink r:id="rId1440" ref="M489"/>
    <hyperlink r:id="rId1441" ref="I490"/>
    <hyperlink r:id="rId1442" ref="K490"/>
    <hyperlink r:id="rId1443" ref="M490"/>
    <hyperlink r:id="rId1444" ref="I491"/>
    <hyperlink r:id="rId1445" ref="K491"/>
    <hyperlink r:id="rId1446" ref="M491"/>
    <hyperlink r:id="rId1447" ref="I492"/>
    <hyperlink r:id="rId1448" ref="K492"/>
    <hyperlink r:id="rId1449" ref="M492"/>
    <hyperlink r:id="rId1450" ref="I493"/>
    <hyperlink r:id="rId1451" ref="K493"/>
    <hyperlink r:id="rId1452" ref="M493"/>
    <hyperlink r:id="rId1453" ref="I494"/>
    <hyperlink r:id="rId1454" ref="K494"/>
    <hyperlink r:id="rId1455" ref="M494"/>
    <hyperlink r:id="rId1456" ref="I495"/>
    <hyperlink r:id="rId1457" ref="K495"/>
    <hyperlink r:id="rId1458" ref="M495"/>
    <hyperlink r:id="rId1459" ref="I496"/>
    <hyperlink r:id="rId1460" ref="K496"/>
    <hyperlink r:id="rId1461" ref="M496"/>
    <hyperlink r:id="rId1462" ref="I497"/>
    <hyperlink r:id="rId1463" ref="K497"/>
    <hyperlink r:id="rId1464" ref="M497"/>
    <hyperlink r:id="rId1465" ref="I498"/>
    <hyperlink r:id="rId1466" ref="K498"/>
    <hyperlink r:id="rId1467" ref="M498"/>
    <hyperlink r:id="rId1468" ref="I499"/>
    <hyperlink r:id="rId1469" ref="K499"/>
    <hyperlink r:id="rId1470" ref="M499"/>
    <hyperlink r:id="rId1471" ref="I500"/>
    <hyperlink r:id="rId1472" ref="K500"/>
    <hyperlink r:id="rId1473" ref="M500"/>
    <hyperlink r:id="rId1474" ref="I501"/>
    <hyperlink r:id="rId1475" ref="K501"/>
    <hyperlink r:id="rId1476" ref="M501"/>
    <hyperlink r:id="rId1477" ref="I502"/>
    <hyperlink r:id="rId1478" ref="K502"/>
    <hyperlink r:id="rId1479" ref="M502"/>
    <hyperlink r:id="rId1480" ref="I503"/>
    <hyperlink r:id="rId1481" ref="K503"/>
    <hyperlink r:id="rId1482" ref="M503"/>
    <hyperlink r:id="rId1483" ref="I504"/>
    <hyperlink r:id="rId1484" ref="K504"/>
    <hyperlink r:id="rId1485" ref="M504"/>
    <hyperlink r:id="rId1486" ref="I505"/>
    <hyperlink r:id="rId1487" ref="K505"/>
    <hyperlink r:id="rId1488" ref="M505"/>
    <hyperlink r:id="rId1489" ref="I506"/>
    <hyperlink r:id="rId1490" ref="K506"/>
    <hyperlink r:id="rId1491" ref="M506"/>
    <hyperlink r:id="rId1492" ref="I507"/>
    <hyperlink r:id="rId1493" ref="K507"/>
    <hyperlink r:id="rId1494" ref="M507"/>
    <hyperlink r:id="rId1495" ref="I508"/>
    <hyperlink r:id="rId1496" ref="K508"/>
    <hyperlink r:id="rId1497" ref="M508"/>
    <hyperlink r:id="rId1498" ref="I509"/>
    <hyperlink r:id="rId1499" ref="K509"/>
    <hyperlink r:id="rId1500" ref="M509"/>
    <hyperlink r:id="rId1501" ref="K510"/>
    <hyperlink r:id="rId1502" ref="M510"/>
    <hyperlink r:id="rId1503" ref="I511"/>
    <hyperlink r:id="rId1504" ref="K511"/>
    <hyperlink r:id="rId1505" ref="M511"/>
    <hyperlink r:id="rId1506" ref="K512"/>
    <hyperlink r:id="rId1507" ref="M512"/>
    <hyperlink r:id="rId1508" ref="I513"/>
    <hyperlink r:id="rId1509" ref="K513"/>
    <hyperlink r:id="rId1510" ref="M513"/>
    <hyperlink r:id="rId1511" ref="I514"/>
    <hyperlink r:id="rId1512" ref="K514"/>
    <hyperlink r:id="rId1513" ref="M514"/>
    <hyperlink r:id="rId1514" ref="I515"/>
    <hyperlink r:id="rId1515" ref="K515"/>
    <hyperlink r:id="rId1516" ref="M515"/>
    <hyperlink r:id="rId1517" ref="I516"/>
    <hyperlink r:id="rId1518" ref="K516"/>
    <hyperlink r:id="rId1519" ref="M516"/>
    <hyperlink r:id="rId1520" ref="I517"/>
    <hyperlink r:id="rId1521" ref="K517"/>
    <hyperlink r:id="rId1522" ref="M517"/>
    <hyperlink r:id="rId1523" ref="K518"/>
    <hyperlink r:id="rId1524" ref="M518"/>
    <hyperlink r:id="rId1525" ref="K519"/>
    <hyperlink r:id="rId1526" ref="M519"/>
    <hyperlink r:id="rId1527" ref="I520"/>
    <hyperlink r:id="rId1528" ref="K520"/>
    <hyperlink r:id="rId1529" ref="M520"/>
    <hyperlink r:id="rId1530" ref="I521"/>
    <hyperlink r:id="rId1531" ref="K521"/>
    <hyperlink r:id="rId1532" ref="M521"/>
    <hyperlink r:id="rId1533" ref="I522"/>
    <hyperlink r:id="rId1534" ref="K522"/>
    <hyperlink r:id="rId1535" ref="M522"/>
    <hyperlink r:id="rId1536" ref="I523"/>
    <hyperlink r:id="rId1537" ref="K523"/>
    <hyperlink r:id="rId1538" ref="M523"/>
    <hyperlink r:id="rId1539" ref="I524"/>
    <hyperlink r:id="rId1540" ref="K524"/>
    <hyperlink r:id="rId1541" ref="M524"/>
  </hyperlinks>
  <drawing r:id="rId1542"/>
  <legacyDrawing r:id="rId154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0"/>
    <col customWidth="1" min="2" max="2" width="44.38"/>
    <col customWidth="1" min="3" max="3" width="52.75"/>
    <col customWidth="1" min="4" max="4" width="79.13"/>
    <col customWidth="1" min="5" max="5" width="50.38"/>
    <col customWidth="1" min="6" max="6" width="27.63"/>
    <col customWidth="1" min="7" max="7" width="79.38"/>
    <col customWidth="1" hidden="1" min="8" max="8" width="16.63"/>
    <col customWidth="1" min="9" max="9" width="44.38"/>
    <col customWidth="1" hidden="1" min="10" max="10" width="19.38"/>
    <col customWidth="1" min="11" max="11" width="44.63"/>
    <col customWidth="1" min="12" max="12" width="8.38"/>
    <col customWidth="1" min="13" max="13" width="77.13"/>
    <col customWidth="1" min="14" max="14" width="12.63"/>
    <col customWidth="1" min="15" max="15" width="5.13"/>
    <col customWidth="1" min="16" max="16" width="7.63"/>
    <col customWidth="1" min="17" max="17" width="7.75"/>
    <col customWidth="1" min="18" max="18" width="7.63"/>
    <col customWidth="1" min="19" max="20" width="8.75"/>
    <col customWidth="1" min="21" max="21" width="26.75"/>
    <col customWidth="1" hidden="1" min="22" max="22" width="17.13"/>
  </cols>
  <sheetData>
    <row r="1">
      <c r="A1" s="635" t="s">
        <v>52</v>
      </c>
      <c r="B1" s="636" t="s">
        <v>11864</v>
      </c>
      <c r="C1" s="637" t="s">
        <v>54</v>
      </c>
      <c r="D1" s="636" t="s">
        <v>55</v>
      </c>
      <c r="E1" s="638" t="s">
        <v>56</v>
      </c>
      <c r="F1" s="639" t="s">
        <v>57</v>
      </c>
      <c r="G1" s="640" t="s">
        <v>58</v>
      </c>
      <c r="H1" s="636" t="s">
        <v>59</v>
      </c>
      <c r="I1" s="641" t="s">
        <v>59</v>
      </c>
      <c r="J1" s="636" t="s">
        <v>60</v>
      </c>
      <c r="K1" s="636" t="s">
        <v>61</v>
      </c>
      <c r="L1" s="642" t="s">
        <v>62</v>
      </c>
      <c r="M1" s="643" t="s">
        <v>63</v>
      </c>
      <c r="N1" s="636" t="s">
        <v>64</v>
      </c>
      <c r="O1" s="142" t="s">
        <v>42</v>
      </c>
      <c r="P1" s="142"/>
      <c r="Q1" s="142" t="s">
        <v>44</v>
      </c>
      <c r="R1" s="142"/>
      <c r="S1" s="142" t="s">
        <v>45</v>
      </c>
      <c r="T1" s="142"/>
      <c r="U1" s="142" t="s">
        <v>50</v>
      </c>
      <c r="V1" s="644" t="s">
        <v>65</v>
      </c>
    </row>
    <row r="2">
      <c r="A2" s="510">
        <v>1.0</v>
      </c>
      <c r="B2" s="510" t="s">
        <v>11865</v>
      </c>
      <c r="C2" s="645" t="s">
        <v>11866</v>
      </c>
      <c r="D2" s="510" t="s">
        <v>11867</v>
      </c>
      <c r="E2" s="335" t="s">
        <v>11868</v>
      </c>
      <c r="F2" s="646" t="s">
        <v>11869</v>
      </c>
      <c r="G2" s="646" t="s">
        <v>11870</v>
      </c>
      <c r="H2" s="510" t="s">
        <v>11871</v>
      </c>
      <c r="I2" s="272" t="s">
        <v>11872</v>
      </c>
      <c r="J2" s="510" t="s">
        <v>11873</v>
      </c>
      <c r="K2" s="647" t="s">
        <v>11874</v>
      </c>
      <c r="L2" s="648">
        <v>0.005532407407407408</v>
      </c>
      <c r="M2" s="515" t="s">
        <v>11875</v>
      </c>
      <c r="N2" s="649" t="s">
        <v>11876</v>
      </c>
      <c r="O2" s="518" t="s">
        <v>11877</v>
      </c>
      <c r="P2" s="518" t="s">
        <v>78</v>
      </c>
      <c r="Q2" s="518" t="s">
        <v>11878</v>
      </c>
      <c r="R2" s="518"/>
      <c r="S2" s="518" t="s">
        <v>237</v>
      </c>
      <c r="T2" s="649"/>
      <c r="U2" s="518"/>
      <c r="V2" s="558">
        <v>31502.0</v>
      </c>
    </row>
    <row r="3">
      <c r="A3" s="540">
        <f t="shared" ref="A3:A459" si="1">A2+1</f>
        <v>2</v>
      </c>
      <c r="B3" s="541" t="s">
        <v>11865</v>
      </c>
      <c r="C3" s="650" t="s">
        <v>11866</v>
      </c>
      <c r="D3" s="541" t="s">
        <v>11879</v>
      </c>
      <c r="E3" s="449" t="s">
        <v>11868</v>
      </c>
      <c r="F3" s="651" t="s">
        <v>11869</v>
      </c>
      <c r="G3" s="651" t="s">
        <v>11880</v>
      </c>
      <c r="H3" s="185" t="s">
        <v>11881</v>
      </c>
      <c r="I3" s="272" t="s">
        <v>11882</v>
      </c>
      <c r="J3" s="541" t="s">
        <v>11883</v>
      </c>
      <c r="K3" s="652" t="s">
        <v>11884</v>
      </c>
      <c r="L3" s="653">
        <v>0.004398148148148148</v>
      </c>
      <c r="M3" s="523" t="s">
        <v>11885</v>
      </c>
      <c r="N3" s="630" t="s">
        <v>11876</v>
      </c>
      <c r="O3" s="518" t="s">
        <v>11877</v>
      </c>
      <c r="P3" s="541" t="s">
        <v>78</v>
      </c>
      <c r="Q3" s="518" t="s">
        <v>11878</v>
      </c>
      <c r="R3" s="541"/>
      <c r="S3" s="518" t="s">
        <v>237</v>
      </c>
      <c r="T3" s="618"/>
      <c r="U3" s="518"/>
      <c r="V3" s="548">
        <v>31505.0</v>
      </c>
    </row>
    <row r="4">
      <c r="A4" s="517">
        <f t="shared" si="1"/>
        <v>3</v>
      </c>
      <c r="B4" s="654" t="s">
        <v>11865</v>
      </c>
      <c r="C4" s="655" t="s">
        <v>11866</v>
      </c>
      <c r="D4" s="518" t="s">
        <v>11886</v>
      </c>
      <c r="E4" s="340" t="s">
        <v>11868</v>
      </c>
      <c r="F4" s="656" t="s">
        <v>11869</v>
      </c>
      <c r="G4" s="656" t="s">
        <v>11887</v>
      </c>
      <c r="H4" s="248" t="s">
        <v>11888</v>
      </c>
      <c r="I4" s="272" t="s">
        <v>11889</v>
      </c>
      <c r="J4" s="518" t="s">
        <v>11890</v>
      </c>
      <c r="K4" s="657" t="s">
        <v>11891</v>
      </c>
      <c r="L4" s="658">
        <v>0.0023032407407407407</v>
      </c>
      <c r="M4" s="523" t="s">
        <v>11892</v>
      </c>
      <c r="N4" s="618" t="s">
        <v>11876</v>
      </c>
      <c r="O4" s="518" t="s">
        <v>11877</v>
      </c>
      <c r="P4" s="518" t="s">
        <v>78</v>
      </c>
      <c r="Q4" s="518" t="s">
        <v>11878</v>
      </c>
      <c r="R4" s="518"/>
      <c r="S4" s="518" t="s">
        <v>237</v>
      </c>
      <c r="T4" s="618"/>
      <c r="U4" s="518"/>
      <c r="V4" s="548">
        <v>31506.0</v>
      </c>
    </row>
    <row r="5">
      <c r="A5" s="517">
        <f t="shared" si="1"/>
        <v>4</v>
      </c>
      <c r="B5" s="654" t="s">
        <v>11865</v>
      </c>
      <c r="C5" s="655" t="s">
        <v>11866</v>
      </c>
      <c r="D5" s="518" t="s">
        <v>11893</v>
      </c>
      <c r="E5" s="340" t="s">
        <v>11868</v>
      </c>
      <c r="F5" s="656" t="s">
        <v>11869</v>
      </c>
      <c r="G5" s="656" t="s">
        <v>11894</v>
      </c>
      <c r="H5" s="518" t="s">
        <v>11895</v>
      </c>
      <c r="I5" s="272" t="s">
        <v>11896</v>
      </c>
      <c r="J5" s="518" t="s">
        <v>11897</v>
      </c>
      <c r="K5" s="657" t="s">
        <v>11898</v>
      </c>
      <c r="L5" s="658">
        <v>0.005162037037037037</v>
      </c>
      <c r="M5" s="523" t="s">
        <v>11899</v>
      </c>
      <c r="N5" s="618" t="s">
        <v>11876</v>
      </c>
      <c r="O5" s="518" t="s">
        <v>11877</v>
      </c>
      <c r="P5" s="518" t="s">
        <v>78</v>
      </c>
      <c r="Q5" s="518" t="s">
        <v>11878</v>
      </c>
      <c r="R5" s="518"/>
      <c r="S5" s="518" t="s">
        <v>237</v>
      </c>
      <c r="T5" s="618"/>
      <c r="U5" s="518"/>
      <c r="V5" s="548">
        <v>31508.0</v>
      </c>
    </row>
    <row r="6">
      <c r="A6" s="527">
        <f t="shared" si="1"/>
        <v>5</v>
      </c>
      <c r="B6" s="659" t="s">
        <v>11865</v>
      </c>
      <c r="C6" s="660" t="s">
        <v>11866</v>
      </c>
      <c r="D6" s="528" t="s">
        <v>11900</v>
      </c>
      <c r="E6" s="346" t="s">
        <v>11868</v>
      </c>
      <c r="F6" s="661" t="s">
        <v>11869</v>
      </c>
      <c r="G6" s="661" t="s">
        <v>11901</v>
      </c>
      <c r="H6" s="528" t="s">
        <v>11902</v>
      </c>
      <c r="I6" s="272" t="s">
        <v>11903</v>
      </c>
      <c r="J6" s="528" t="s">
        <v>11904</v>
      </c>
      <c r="K6" s="662" t="s">
        <v>11905</v>
      </c>
      <c r="L6" s="663">
        <v>0.0035300925925925925</v>
      </c>
      <c r="M6" s="534" t="s">
        <v>11906</v>
      </c>
      <c r="N6" s="664" t="s">
        <v>11876</v>
      </c>
      <c r="O6" s="518" t="s">
        <v>11877</v>
      </c>
      <c r="P6" s="518" t="s">
        <v>78</v>
      </c>
      <c r="Q6" s="518" t="s">
        <v>11878</v>
      </c>
      <c r="R6" s="518"/>
      <c r="S6" s="518" t="s">
        <v>237</v>
      </c>
      <c r="T6" s="665"/>
      <c r="U6" s="518"/>
      <c r="V6" s="551">
        <v>31509.0</v>
      </c>
    </row>
    <row r="7">
      <c r="A7" s="537">
        <f t="shared" si="1"/>
        <v>6</v>
      </c>
      <c r="B7" s="510" t="s">
        <v>11907</v>
      </c>
      <c r="C7" s="645" t="s">
        <v>11908</v>
      </c>
      <c r="D7" s="510" t="s">
        <v>11909</v>
      </c>
      <c r="E7" s="626" t="s">
        <v>11910</v>
      </c>
      <c r="F7" s="646" t="s">
        <v>11911</v>
      </c>
      <c r="G7" s="646" t="s">
        <v>11912</v>
      </c>
      <c r="H7" s="510" t="s">
        <v>11913</v>
      </c>
      <c r="I7" s="272" t="s">
        <v>11914</v>
      </c>
      <c r="J7" s="510" t="s">
        <v>11915</v>
      </c>
      <c r="K7" s="666" t="s">
        <v>11916</v>
      </c>
      <c r="L7" s="667">
        <v>0.004641203703703704</v>
      </c>
      <c r="M7" s="515" t="s">
        <v>11917</v>
      </c>
      <c r="N7" s="649" t="s">
        <v>11876</v>
      </c>
      <c r="O7" s="518" t="s">
        <v>11877</v>
      </c>
      <c r="P7" s="518" t="s">
        <v>78</v>
      </c>
      <c r="Q7" s="518" t="s">
        <v>11878</v>
      </c>
      <c r="R7" s="518"/>
      <c r="S7" s="518" t="s">
        <v>237</v>
      </c>
      <c r="T7" s="649"/>
      <c r="U7" s="518"/>
      <c r="V7" s="558">
        <v>31710.0</v>
      </c>
    </row>
    <row r="8">
      <c r="A8" s="517">
        <f t="shared" si="1"/>
        <v>7</v>
      </c>
      <c r="B8" s="510" t="s">
        <v>11907</v>
      </c>
      <c r="C8" s="655" t="s">
        <v>11908</v>
      </c>
      <c r="D8" s="518" t="s">
        <v>11918</v>
      </c>
      <c r="E8" s="626" t="s">
        <v>11910</v>
      </c>
      <c r="F8" s="656" t="s">
        <v>11911</v>
      </c>
      <c r="G8" s="656" t="s">
        <v>11919</v>
      </c>
      <c r="H8" s="518" t="s">
        <v>11920</v>
      </c>
      <c r="I8" s="272" t="s">
        <v>11921</v>
      </c>
      <c r="J8" s="518" t="s">
        <v>11922</v>
      </c>
      <c r="K8" s="657" t="s">
        <v>11923</v>
      </c>
      <c r="L8" s="658">
        <v>0.007245370370370371</v>
      </c>
      <c r="M8" s="523" t="s">
        <v>11924</v>
      </c>
      <c r="N8" s="618" t="s">
        <v>11876</v>
      </c>
      <c r="O8" s="518" t="s">
        <v>11877</v>
      </c>
      <c r="P8" s="518" t="s">
        <v>78</v>
      </c>
      <c r="Q8" s="518" t="s">
        <v>11878</v>
      </c>
      <c r="R8" s="518"/>
      <c r="S8" s="518" t="s">
        <v>237</v>
      </c>
      <c r="T8" s="618"/>
      <c r="U8" s="518"/>
      <c r="V8" s="548">
        <v>31712.0</v>
      </c>
    </row>
    <row r="9">
      <c r="A9" s="517">
        <f t="shared" si="1"/>
        <v>8</v>
      </c>
      <c r="B9" s="510" t="s">
        <v>11907</v>
      </c>
      <c r="C9" s="655" t="s">
        <v>11908</v>
      </c>
      <c r="D9" s="518" t="s">
        <v>11925</v>
      </c>
      <c r="E9" s="626" t="s">
        <v>11910</v>
      </c>
      <c r="F9" s="656" t="s">
        <v>11911</v>
      </c>
      <c r="G9" s="656" t="s">
        <v>11926</v>
      </c>
      <c r="H9" s="518" t="s">
        <v>11927</v>
      </c>
      <c r="I9" s="272" t="s">
        <v>11928</v>
      </c>
      <c r="J9" s="518" t="s">
        <v>11929</v>
      </c>
      <c r="K9" s="657" t="s">
        <v>11930</v>
      </c>
      <c r="L9" s="658">
        <v>0.002395833333333333</v>
      </c>
      <c r="M9" s="523" t="s">
        <v>11931</v>
      </c>
      <c r="N9" s="618" t="s">
        <v>11876</v>
      </c>
      <c r="O9" s="518" t="s">
        <v>11877</v>
      </c>
      <c r="P9" s="518" t="s">
        <v>78</v>
      </c>
      <c r="Q9" s="518" t="s">
        <v>11878</v>
      </c>
      <c r="R9" s="518"/>
      <c r="S9" s="518" t="s">
        <v>237</v>
      </c>
      <c r="T9" s="618"/>
      <c r="U9" s="518"/>
      <c r="V9" s="548">
        <v>31714.0</v>
      </c>
    </row>
    <row r="10">
      <c r="A10" s="517">
        <f t="shared" si="1"/>
        <v>9</v>
      </c>
      <c r="B10" s="510" t="s">
        <v>11907</v>
      </c>
      <c r="C10" s="655" t="s">
        <v>11908</v>
      </c>
      <c r="D10" s="518" t="s">
        <v>11932</v>
      </c>
      <c r="E10" s="626" t="s">
        <v>11910</v>
      </c>
      <c r="F10" s="656" t="s">
        <v>11911</v>
      </c>
      <c r="G10" s="656" t="s">
        <v>11933</v>
      </c>
      <c r="H10" s="518" t="s">
        <v>11934</v>
      </c>
      <c r="I10" s="272" t="s">
        <v>11935</v>
      </c>
      <c r="J10" s="518" t="s">
        <v>11936</v>
      </c>
      <c r="K10" s="657" t="s">
        <v>11937</v>
      </c>
      <c r="L10" s="658">
        <v>0.0024305555555555556</v>
      </c>
      <c r="M10" s="523" t="s">
        <v>11938</v>
      </c>
      <c r="N10" s="618" t="s">
        <v>11876</v>
      </c>
      <c r="O10" s="518" t="s">
        <v>11877</v>
      </c>
      <c r="P10" s="518" t="s">
        <v>78</v>
      </c>
      <c r="Q10" s="518" t="s">
        <v>11878</v>
      </c>
      <c r="R10" s="518"/>
      <c r="S10" s="518" t="s">
        <v>237</v>
      </c>
      <c r="T10" s="618"/>
      <c r="U10" s="518"/>
      <c r="V10" s="548">
        <v>31715.0</v>
      </c>
    </row>
    <row r="11">
      <c r="A11" s="527">
        <f t="shared" si="1"/>
        <v>10</v>
      </c>
      <c r="B11" s="596" t="s">
        <v>11907</v>
      </c>
      <c r="C11" s="660" t="s">
        <v>11908</v>
      </c>
      <c r="D11" s="528" t="s">
        <v>11939</v>
      </c>
      <c r="E11" s="625" t="s">
        <v>11910</v>
      </c>
      <c r="F11" s="661" t="s">
        <v>11911</v>
      </c>
      <c r="G11" s="661" t="s">
        <v>11940</v>
      </c>
      <c r="H11" s="528" t="s">
        <v>11941</v>
      </c>
      <c r="I11" s="272" t="s">
        <v>11942</v>
      </c>
      <c r="J11" s="528" t="s">
        <v>11943</v>
      </c>
      <c r="K11" s="662" t="s">
        <v>11944</v>
      </c>
      <c r="L11" s="663">
        <v>0.0030208333333333333</v>
      </c>
      <c r="M11" s="668" t="s">
        <v>11945</v>
      </c>
      <c r="N11" s="664" t="s">
        <v>11876</v>
      </c>
      <c r="O11" s="518" t="s">
        <v>11877</v>
      </c>
      <c r="P11" s="518" t="s">
        <v>78</v>
      </c>
      <c r="Q11" s="518" t="s">
        <v>11878</v>
      </c>
      <c r="R11" s="518"/>
      <c r="S11" s="518" t="s">
        <v>237</v>
      </c>
      <c r="T11" s="665"/>
      <c r="U11" s="518"/>
      <c r="V11" s="551">
        <v>31717.0</v>
      </c>
    </row>
    <row r="12">
      <c r="A12" s="537">
        <f t="shared" si="1"/>
        <v>11</v>
      </c>
      <c r="B12" s="510" t="s">
        <v>11907</v>
      </c>
      <c r="C12" s="645" t="s">
        <v>11946</v>
      </c>
      <c r="D12" s="510" t="s">
        <v>11947</v>
      </c>
      <c r="E12" s="623" t="s">
        <v>11948</v>
      </c>
      <c r="F12" s="646" t="s">
        <v>11911</v>
      </c>
      <c r="G12" s="646" t="s">
        <v>11949</v>
      </c>
      <c r="H12" s="510" t="s">
        <v>11950</v>
      </c>
      <c r="I12" s="272" t="s">
        <v>11951</v>
      </c>
      <c r="J12" s="510" t="s">
        <v>11952</v>
      </c>
      <c r="K12" s="666" t="s">
        <v>11953</v>
      </c>
      <c r="L12" s="667">
        <v>0.003298611111111111</v>
      </c>
      <c r="M12" s="515" t="s">
        <v>11954</v>
      </c>
      <c r="N12" s="649" t="s">
        <v>11876</v>
      </c>
      <c r="O12" s="518" t="s">
        <v>11877</v>
      </c>
      <c r="P12" s="518"/>
      <c r="Q12" s="518" t="s">
        <v>11878</v>
      </c>
      <c r="R12" s="518"/>
      <c r="S12" s="518" t="s">
        <v>237</v>
      </c>
      <c r="T12" s="649"/>
      <c r="U12" s="669" t="s">
        <v>11955</v>
      </c>
      <c r="V12" s="558">
        <v>31718.0</v>
      </c>
    </row>
    <row r="13">
      <c r="A13" s="517">
        <f t="shared" si="1"/>
        <v>12</v>
      </c>
      <c r="B13" s="510" t="s">
        <v>11907</v>
      </c>
      <c r="C13" s="655" t="s">
        <v>11946</v>
      </c>
      <c r="D13" s="518" t="s">
        <v>11956</v>
      </c>
      <c r="E13" s="626" t="s">
        <v>11948</v>
      </c>
      <c r="F13" s="656" t="s">
        <v>11911</v>
      </c>
      <c r="G13" s="656" t="s">
        <v>11957</v>
      </c>
      <c r="H13" s="518" t="s">
        <v>11958</v>
      </c>
      <c r="I13" s="272" t="s">
        <v>11959</v>
      </c>
      <c r="J13" s="518" t="s">
        <v>11960</v>
      </c>
      <c r="K13" s="657" t="s">
        <v>11961</v>
      </c>
      <c r="L13" s="658">
        <v>0.003148148148148148</v>
      </c>
      <c r="M13" s="523" t="s">
        <v>11962</v>
      </c>
      <c r="N13" s="618" t="s">
        <v>11876</v>
      </c>
      <c r="O13" s="518" t="s">
        <v>11877</v>
      </c>
      <c r="P13" s="518" t="s">
        <v>78</v>
      </c>
      <c r="Q13" s="518" t="s">
        <v>11878</v>
      </c>
      <c r="R13" s="518"/>
      <c r="S13" s="518" t="s">
        <v>237</v>
      </c>
      <c r="T13" s="618"/>
      <c r="U13" s="669" t="s">
        <v>11963</v>
      </c>
      <c r="V13" s="548">
        <v>31719.0</v>
      </c>
    </row>
    <row r="14">
      <c r="A14" s="527">
        <f t="shared" si="1"/>
        <v>13</v>
      </c>
      <c r="B14" s="596" t="s">
        <v>11907</v>
      </c>
      <c r="C14" s="660" t="s">
        <v>11946</v>
      </c>
      <c r="D14" s="528" t="s">
        <v>11964</v>
      </c>
      <c r="E14" s="625" t="s">
        <v>11948</v>
      </c>
      <c r="F14" s="661" t="s">
        <v>11911</v>
      </c>
      <c r="G14" s="661" t="s">
        <v>11965</v>
      </c>
      <c r="H14" s="528" t="s">
        <v>11966</v>
      </c>
      <c r="I14" s="272" t="s">
        <v>11967</v>
      </c>
      <c r="J14" s="528" t="s">
        <v>11968</v>
      </c>
      <c r="K14" s="662" t="s">
        <v>11969</v>
      </c>
      <c r="L14" s="663">
        <v>0.0029745370370370373</v>
      </c>
      <c r="M14" s="668" t="s">
        <v>11970</v>
      </c>
      <c r="N14" s="664" t="s">
        <v>11876</v>
      </c>
      <c r="O14" s="518" t="s">
        <v>11877</v>
      </c>
      <c r="P14" s="518" t="s">
        <v>78</v>
      </c>
      <c r="Q14" s="518" t="s">
        <v>11878</v>
      </c>
      <c r="R14" s="518"/>
      <c r="S14" s="518" t="s">
        <v>237</v>
      </c>
      <c r="T14" s="665"/>
      <c r="U14" s="518"/>
      <c r="V14" s="551">
        <v>31721.0</v>
      </c>
    </row>
    <row r="15">
      <c r="A15" s="537">
        <f t="shared" si="1"/>
        <v>14</v>
      </c>
      <c r="B15" s="510" t="s">
        <v>11907</v>
      </c>
      <c r="C15" s="645" t="s">
        <v>11971</v>
      </c>
      <c r="D15" s="510" t="s">
        <v>11972</v>
      </c>
      <c r="E15" s="623" t="s">
        <v>11973</v>
      </c>
      <c r="F15" s="646" t="s">
        <v>11911</v>
      </c>
      <c r="G15" s="646" t="s">
        <v>11974</v>
      </c>
      <c r="H15" s="510" t="s">
        <v>11975</v>
      </c>
      <c r="I15" s="272" t="s">
        <v>11976</v>
      </c>
      <c r="J15" s="510" t="s">
        <v>11977</v>
      </c>
      <c r="K15" s="666" t="s">
        <v>11978</v>
      </c>
      <c r="L15" s="667">
        <v>0.003587962962962963</v>
      </c>
      <c r="M15" s="539" t="s">
        <v>11979</v>
      </c>
      <c r="N15" s="649" t="s">
        <v>11876</v>
      </c>
      <c r="O15" s="518" t="s">
        <v>11877</v>
      </c>
      <c r="P15" s="518" t="s">
        <v>78</v>
      </c>
      <c r="Q15" s="518" t="s">
        <v>11878</v>
      </c>
      <c r="R15" s="518"/>
      <c r="S15" s="518" t="s">
        <v>237</v>
      </c>
      <c r="T15" s="649"/>
      <c r="U15" s="518"/>
      <c r="V15" s="558">
        <v>31723.0</v>
      </c>
    </row>
    <row r="16">
      <c r="A16" s="527">
        <f t="shared" si="1"/>
        <v>15</v>
      </c>
      <c r="B16" s="596" t="s">
        <v>11907</v>
      </c>
      <c r="C16" s="660" t="s">
        <v>11971</v>
      </c>
      <c r="D16" s="528" t="s">
        <v>11980</v>
      </c>
      <c r="E16" s="670" t="s">
        <v>11973</v>
      </c>
      <c r="F16" s="661" t="s">
        <v>11911</v>
      </c>
      <c r="G16" s="661" t="s">
        <v>11981</v>
      </c>
      <c r="H16" s="528" t="s">
        <v>11982</v>
      </c>
      <c r="I16" s="272" t="s">
        <v>11983</v>
      </c>
      <c r="J16" s="528" t="s">
        <v>11984</v>
      </c>
      <c r="K16" s="662" t="s">
        <v>11985</v>
      </c>
      <c r="L16" s="663">
        <v>0.003449074074074074</v>
      </c>
      <c r="M16" s="534" t="s">
        <v>11986</v>
      </c>
      <c r="N16" s="664" t="s">
        <v>11876</v>
      </c>
      <c r="O16" s="518" t="s">
        <v>11877</v>
      </c>
      <c r="P16" s="518" t="s">
        <v>78</v>
      </c>
      <c r="Q16" s="518" t="s">
        <v>11878</v>
      </c>
      <c r="R16" s="518"/>
      <c r="S16" s="518" t="s">
        <v>237</v>
      </c>
      <c r="T16" s="665"/>
      <c r="U16" s="518"/>
      <c r="V16" s="551">
        <v>31725.0</v>
      </c>
    </row>
    <row r="17">
      <c r="A17" s="537">
        <f t="shared" si="1"/>
        <v>16</v>
      </c>
      <c r="B17" s="510" t="s">
        <v>11907</v>
      </c>
      <c r="C17" s="645" t="s">
        <v>11987</v>
      </c>
      <c r="D17" s="510" t="s">
        <v>11988</v>
      </c>
      <c r="E17" s="335" t="s">
        <v>11989</v>
      </c>
      <c r="F17" s="646" t="s">
        <v>11911</v>
      </c>
      <c r="G17" s="646" t="s">
        <v>11990</v>
      </c>
      <c r="H17" s="510" t="s">
        <v>11991</v>
      </c>
      <c r="I17" s="272" t="s">
        <v>11992</v>
      </c>
      <c r="J17" s="510" t="s">
        <v>11993</v>
      </c>
      <c r="K17" s="666" t="s">
        <v>11994</v>
      </c>
      <c r="L17" s="667">
        <v>0.004340277777777778</v>
      </c>
      <c r="M17" s="515" t="s">
        <v>11995</v>
      </c>
      <c r="N17" s="649" t="s">
        <v>11876</v>
      </c>
      <c r="O17" s="518" t="s">
        <v>11877</v>
      </c>
      <c r="P17" s="518" t="s">
        <v>78</v>
      </c>
      <c r="Q17" s="518" t="s">
        <v>11878</v>
      </c>
      <c r="R17" s="518"/>
      <c r="S17" s="518" t="s">
        <v>237</v>
      </c>
      <c r="T17" s="649"/>
      <c r="U17" s="518"/>
      <c r="V17" s="558">
        <v>31727.0</v>
      </c>
    </row>
    <row r="18">
      <c r="A18" s="517">
        <f t="shared" si="1"/>
        <v>17</v>
      </c>
      <c r="B18" s="510" t="s">
        <v>11907</v>
      </c>
      <c r="C18" s="655" t="s">
        <v>11987</v>
      </c>
      <c r="D18" s="518" t="s">
        <v>11996</v>
      </c>
      <c r="E18" s="340" t="s">
        <v>11989</v>
      </c>
      <c r="F18" s="656" t="s">
        <v>11911</v>
      </c>
      <c r="G18" s="656" t="s">
        <v>11997</v>
      </c>
      <c r="H18" s="518" t="s">
        <v>11998</v>
      </c>
      <c r="I18" s="272" t="s">
        <v>11999</v>
      </c>
      <c r="J18" s="518" t="s">
        <v>12000</v>
      </c>
      <c r="K18" s="657" t="s">
        <v>12001</v>
      </c>
      <c r="L18" s="658">
        <v>0.0012268518518518518</v>
      </c>
      <c r="M18" s="523" t="s">
        <v>12002</v>
      </c>
      <c r="N18" s="618" t="s">
        <v>11876</v>
      </c>
      <c r="O18" s="518" t="s">
        <v>11877</v>
      </c>
      <c r="P18" s="518" t="s">
        <v>78</v>
      </c>
      <c r="Q18" s="518" t="s">
        <v>11878</v>
      </c>
      <c r="R18" s="518"/>
      <c r="S18" s="518" t="s">
        <v>237</v>
      </c>
      <c r="T18" s="618"/>
      <c r="U18" s="518"/>
      <c r="V18" s="548">
        <v>31728.0</v>
      </c>
    </row>
    <row r="19">
      <c r="A19" s="517">
        <f t="shared" si="1"/>
        <v>18</v>
      </c>
      <c r="B19" s="510" t="s">
        <v>11907</v>
      </c>
      <c r="C19" s="655" t="s">
        <v>11987</v>
      </c>
      <c r="D19" s="518" t="s">
        <v>12003</v>
      </c>
      <c r="E19" s="340" t="s">
        <v>11989</v>
      </c>
      <c r="F19" s="656" t="s">
        <v>11911</v>
      </c>
      <c r="G19" s="656" t="s">
        <v>12004</v>
      </c>
      <c r="H19" s="518" t="s">
        <v>12005</v>
      </c>
      <c r="I19" s="272" t="s">
        <v>12006</v>
      </c>
      <c r="J19" s="518" t="s">
        <v>12007</v>
      </c>
      <c r="K19" s="657" t="s">
        <v>12008</v>
      </c>
      <c r="L19" s="658">
        <v>0.005856481481481482</v>
      </c>
      <c r="M19" s="523" t="s">
        <v>12009</v>
      </c>
      <c r="N19" s="618" t="s">
        <v>11876</v>
      </c>
      <c r="O19" s="518" t="s">
        <v>11877</v>
      </c>
      <c r="P19" s="518" t="s">
        <v>78</v>
      </c>
      <c r="Q19" s="518" t="s">
        <v>11878</v>
      </c>
      <c r="R19" s="518"/>
      <c r="S19" s="518" t="s">
        <v>237</v>
      </c>
      <c r="T19" s="618"/>
      <c r="U19" s="518"/>
      <c r="V19" s="548">
        <v>31730.0</v>
      </c>
    </row>
    <row r="20">
      <c r="A20" s="527">
        <f t="shared" si="1"/>
        <v>19</v>
      </c>
      <c r="B20" s="596" t="s">
        <v>11907</v>
      </c>
      <c r="C20" s="660" t="s">
        <v>11987</v>
      </c>
      <c r="D20" s="528" t="s">
        <v>12010</v>
      </c>
      <c r="E20" s="346" t="s">
        <v>11989</v>
      </c>
      <c r="F20" s="661" t="s">
        <v>11911</v>
      </c>
      <c r="G20" s="661" t="s">
        <v>12011</v>
      </c>
      <c r="H20" s="528" t="s">
        <v>12012</v>
      </c>
      <c r="I20" s="272" t="s">
        <v>12013</v>
      </c>
      <c r="J20" s="528" t="s">
        <v>12014</v>
      </c>
      <c r="K20" s="662" t="s">
        <v>12015</v>
      </c>
      <c r="L20" s="663">
        <v>0.003611111111111111</v>
      </c>
      <c r="M20" s="534" t="s">
        <v>12016</v>
      </c>
      <c r="N20" s="664" t="s">
        <v>11876</v>
      </c>
      <c r="O20" s="518" t="s">
        <v>11877</v>
      </c>
      <c r="P20" s="518" t="s">
        <v>78</v>
      </c>
      <c r="Q20" s="518" t="s">
        <v>11878</v>
      </c>
      <c r="R20" s="518"/>
      <c r="S20" s="518" t="s">
        <v>237</v>
      </c>
      <c r="T20" s="665"/>
      <c r="U20" s="518"/>
      <c r="V20" s="551">
        <v>31731.0</v>
      </c>
    </row>
    <row r="21">
      <c r="A21" s="537">
        <f t="shared" si="1"/>
        <v>20</v>
      </c>
      <c r="B21" s="510" t="s">
        <v>11907</v>
      </c>
      <c r="C21" s="645" t="s">
        <v>12017</v>
      </c>
      <c r="D21" s="510" t="s">
        <v>12018</v>
      </c>
      <c r="E21" s="623" t="s">
        <v>12019</v>
      </c>
      <c r="F21" s="646" t="s">
        <v>11911</v>
      </c>
      <c r="G21" s="646" t="s">
        <v>12020</v>
      </c>
      <c r="H21" s="510" t="s">
        <v>12021</v>
      </c>
      <c r="I21" s="272" t="s">
        <v>12022</v>
      </c>
      <c r="J21" s="510" t="s">
        <v>12023</v>
      </c>
      <c r="K21" s="666" t="s">
        <v>12024</v>
      </c>
      <c r="L21" s="667">
        <v>0.004629629629629629</v>
      </c>
      <c r="M21" s="515" t="s">
        <v>12025</v>
      </c>
      <c r="N21" s="649" t="s">
        <v>11876</v>
      </c>
      <c r="O21" s="518" t="s">
        <v>11877</v>
      </c>
      <c r="P21" s="518" t="s">
        <v>78</v>
      </c>
      <c r="Q21" s="518" t="s">
        <v>11878</v>
      </c>
      <c r="R21" s="518"/>
      <c r="S21" s="518" t="s">
        <v>237</v>
      </c>
      <c r="T21" s="649"/>
      <c r="U21" s="518"/>
      <c r="V21" s="558">
        <v>31734.0</v>
      </c>
    </row>
    <row r="22">
      <c r="A22" s="517">
        <f t="shared" si="1"/>
        <v>21</v>
      </c>
      <c r="B22" s="510" t="s">
        <v>11907</v>
      </c>
      <c r="C22" s="655" t="s">
        <v>12017</v>
      </c>
      <c r="D22" s="518" t="s">
        <v>12026</v>
      </c>
      <c r="E22" s="623" t="s">
        <v>12019</v>
      </c>
      <c r="F22" s="656" t="s">
        <v>11911</v>
      </c>
      <c r="G22" s="656" t="s">
        <v>12027</v>
      </c>
      <c r="H22" s="518" t="s">
        <v>12028</v>
      </c>
      <c r="I22" s="272" t="s">
        <v>12029</v>
      </c>
      <c r="J22" s="518" t="s">
        <v>12030</v>
      </c>
      <c r="K22" s="657" t="s">
        <v>12031</v>
      </c>
      <c r="L22" s="658">
        <v>0.0028356481481481483</v>
      </c>
      <c r="M22" s="593" t="s">
        <v>12032</v>
      </c>
      <c r="N22" s="618" t="s">
        <v>11876</v>
      </c>
      <c r="O22" s="518" t="s">
        <v>11877</v>
      </c>
      <c r="P22" s="518" t="s">
        <v>78</v>
      </c>
      <c r="Q22" s="518" t="s">
        <v>11878</v>
      </c>
      <c r="R22" s="518"/>
      <c r="S22" s="518" t="s">
        <v>237</v>
      </c>
      <c r="T22" s="618"/>
      <c r="U22" s="518"/>
      <c r="V22" s="548">
        <v>31735.0</v>
      </c>
    </row>
    <row r="23">
      <c r="A23" s="527">
        <f t="shared" si="1"/>
        <v>22</v>
      </c>
      <c r="B23" s="596" t="s">
        <v>11907</v>
      </c>
      <c r="C23" s="660" t="s">
        <v>12017</v>
      </c>
      <c r="D23" s="528" t="s">
        <v>12033</v>
      </c>
      <c r="E23" s="670" t="s">
        <v>12019</v>
      </c>
      <c r="F23" s="661" t="s">
        <v>11911</v>
      </c>
      <c r="G23" s="661" t="s">
        <v>12034</v>
      </c>
      <c r="H23" s="528" t="s">
        <v>12035</v>
      </c>
      <c r="I23" s="272" t="s">
        <v>12036</v>
      </c>
      <c r="J23" s="528" t="s">
        <v>12037</v>
      </c>
      <c r="K23" s="662" t="s">
        <v>12038</v>
      </c>
      <c r="L23" s="663">
        <v>0.0018171296296296297</v>
      </c>
      <c r="M23" s="534" t="s">
        <v>12039</v>
      </c>
      <c r="N23" s="664" t="s">
        <v>11876</v>
      </c>
      <c r="O23" s="518" t="s">
        <v>11877</v>
      </c>
      <c r="P23" s="518" t="s">
        <v>78</v>
      </c>
      <c r="Q23" s="518" t="s">
        <v>11878</v>
      </c>
      <c r="R23" s="518"/>
      <c r="S23" s="518" t="s">
        <v>237</v>
      </c>
      <c r="T23" s="665"/>
      <c r="U23" s="518"/>
      <c r="V23" s="551">
        <v>31737.0</v>
      </c>
    </row>
    <row r="24">
      <c r="A24" s="537">
        <f t="shared" si="1"/>
        <v>23</v>
      </c>
      <c r="B24" s="510" t="s">
        <v>11907</v>
      </c>
      <c r="C24" s="645" t="s">
        <v>12040</v>
      </c>
      <c r="D24" s="510" t="s">
        <v>12041</v>
      </c>
      <c r="E24" s="623" t="s">
        <v>12042</v>
      </c>
      <c r="F24" s="646" t="s">
        <v>11911</v>
      </c>
      <c r="G24" s="646" t="s">
        <v>12043</v>
      </c>
      <c r="H24" s="510" t="s">
        <v>11950</v>
      </c>
      <c r="I24" s="272" t="s">
        <v>11951</v>
      </c>
      <c r="J24" s="510" t="s">
        <v>12044</v>
      </c>
      <c r="K24" s="666" t="s">
        <v>12045</v>
      </c>
      <c r="L24" s="667">
        <v>0.0030208333333333333</v>
      </c>
      <c r="M24" s="515" t="s">
        <v>12046</v>
      </c>
      <c r="N24" s="649" t="s">
        <v>11876</v>
      </c>
      <c r="O24" s="518" t="s">
        <v>11877</v>
      </c>
      <c r="P24" s="518" t="s">
        <v>78</v>
      </c>
      <c r="Q24" s="518" t="s">
        <v>11878</v>
      </c>
      <c r="R24" s="518"/>
      <c r="S24" s="518" t="s">
        <v>237</v>
      </c>
      <c r="T24" s="649"/>
      <c r="U24" s="518"/>
      <c r="V24" s="558">
        <v>31738.0</v>
      </c>
    </row>
    <row r="25">
      <c r="A25" s="549">
        <f t="shared" si="1"/>
        <v>24</v>
      </c>
      <c r="B25" s="671" t="s">
        <v>11907</v>
      </c>
      <c r="C25" s="672" t="s">
        <v>12040</v>
      </c>
      <c r="D25" s="550" t="s">
        <v>12047</v>
      </c>
      <c r="E25" s="673" t="s">
        <v>12042</v>
      </c>
      <c r="F25" s="674" t="s">
        <v>11911</v>
      </c>
      <c r="G25" s="674" t="s">
        <v>12048</v>
      </c>
      <c r="H25" s="213" t="s">
        <v>12049</v>
      </c>
      <c r="I25" s="272" t="s">
        <v>12050</v>
      </c>
      <c r="J25" s="550" t="s">
        <v>12051</v>
      </c>
      <c r="K25" s="675" t="s">
        <v>12052</v>
      </c>
      <c r="L25" s="676">
        <v>0.0025578703703703705</v>
      </c>
      <c r="M25" s="668" t="s">
        <v>12053</v>
      </c>
      <c r="N25" s="677" t="s">
        <v>11876</v>
      </c>
      <c r="O25" s="518" t="s">
        <v>11877</v>
      </c>
      <c r="P25" s="541" t="s">
        <v>78</v>
      </c>
      <c r="Q25" s="518" t="s">
        <v>11878</v>
      </c>
      <c r="R25" s="541"/>
      <c r="S25" s="518" t="s">
        <v>237</v>
      </c>
      <c r="T25" s="665"/>
      <c r="U25" s="518"/>
      <c r="V25" s="551">
        <v>31739.0</v>
      </c>
    </row>
    <row r="26">
      <c r="A26" s="613">
        <f t="shared" si="1"/>
        <v>25</v>
      </c>
      <c r="B26" s="596" t="s">
        <v>11907</v>
      </c>
      <c r="C26" s="678" t="s">
        <v>12054</v>
      </c>
      <c r="D26" s="596" t="s">
        <v>12055</v>
      </c>
      <c r="E26" s="670" t="s">
        <v>12056</v>
      </c>
      <c r="F26" s="679" t="s">
        <v>11911</v>
      </c>
      <c r="G26" s="679" t="s">
        <v>12057</v>
      </c>
      <c r="H26" s="596" t="s">
        <v>12058</v>
      </c>
      <c r="I26" s="272" t="s">
        <v>12059</v>
      </c>
      <c r="J26" s="596" t="s">
        <v>12060</v>
      </c>
      <c r="K26" s="680" t="s">
        <v>12061</v>
      </c>
      <c r="L26" s="681">
        <v>0.006006944444444444</v>
      </c>
      <c r="M26" s="601" t="s">
        <v>12062</v>
      </c>
      <c r="N26" s="682" t="s">
        <v>11876</v>
      </c>
      <c r="O26" s="518" t="s">
        <v>11877</v>
      </c>
      <c r="P26" s="518" t="s">
        <v>78</v>
      </c>
      <c r="Q26" s="518" t="s">
        <v>11878</v>
      </c>
      <c r="R26" s="518"/>
      <c r="S26" s="518" t="s">
        <v>237</v>
      </c>
      <c r="T26" s="683"/>
      <c r="U26" s="518"/>
      <c r="V26" s="684">
        <v>31742.0</v>
      </c>
    </row>
    <row r="27" ht="17.25" customHeight="1">
      <c r="A27" s="537">
        <f t="shared" si="1"/>
        <v>26</v>
      </c>
      <c r="B27" s="510" t="s">
        <v>11907</v>
      </c>
      <c r="C27" s="645" t="s">
        <v>12063</v>
      </c>
      <c r="D27" s="510" t="s">
        <v>12064</v>
      </c>
      <c r="E27" s="623" t="s">
        <v>12065</v>
      </c>
      <c r="F27" s="646" t="s">
        <v>11911</v>
      </c>
      <c r="G27" s="646" t="s">
        <v>12066</v>
      </c>
      <c r="H27" s="510" t="s">
        <v>12067</v>
      </c>
      <c r="I27" s="272" t="s">
        <v>12068</v>
      </c>
      <c r="J27" s="510" t="s">
        <v>12069</v>
      </c>
      <c r="K27" s="666" t="s">
        <v>12070</v>
      </c>
      <c r="L27" s="667">
        <v>0.004907407407407407</v>
      </c>
      <c r="M27" s="515" t="s">
        <v>12071</v>
      </c>
      <c r="N27" s="649" t="s">
        <v>11876</v>
      </c>
      <c r="O27" s="518" t="s">
        <v>11877</v>
      </c>
      <c r="P27" s="518" t="s">
        <v>78</v>
      </c>
      <c r="Q27" s="518" t="s">
        <v>11878</v>
      </c>
      <c r="R27" s="518"/>
      <c r="S27" s="518" t="s">
        <v>237</v>
      </c>
      <c r="T27" s="649"/>
      <c r="U27" s="518"/>
      <c r="V27" s="558">
        <v>31746.0</v>
      </c>
    </row>
    <row r="28" ht="18.75" customHeight="1">
      <c r="A28" s="517">
        <f t="shared" si="1"/>
        <v>27</v>
      </c>
      <c r="B28" s="510" t="s">
        <v>11907</v>
      </c>
      <c r="C28" s="655" t="s">
        <v>12063</v>
      </c>
      <c r="D28" s="518" t="s">
        <v>12072</v>
      </c>
      <c r="E28" s="623" t="s">
        <v>12065</v>
      </c>
      <c r="F28" s="656" t="s">
        <v>11911</v>
      </c>
      <c r="G28" s="656" t="s">
        <v>12073</v>
      </c>
      <c r="H28" s="518" t="s">
        <v>12074</v>
      </c>
      <c r="I28" s="272" t="s">
        <v>12075</v>
      </c>
      <c r="J28" s="518" t="s">
        <v>12076</v>
      </c>
      <c r="K28" s="657" t="s">
        <v>12077</v>
      </c>
      <c r="L28" s="658">
        <v>0.003159722222222222</v>
      </c>
      <c r="M28" s="523" t="s">
        <v>12078</v>
      </c>
      <c r="N28" s="618" t="s">
        <v>11876</v>
      </c>
      <c r="O28" s="518" t="s">
        <v>11877</v>
      </c>
      <c r="P28" s="518" t="s">
        <v>78</v>
      </c>
      <c r="Q28" s="518" t="s">
        <v>11878</v>
      </c>
      <c r="R28" s="518"/>
      <c r="S28" s="518" t="s">
        <v>237</v>
      </c>
      <c r="T28" s="618"/>
      <c r="U28" s="685" t="s">
        <v>12079</v>
      </c>
      <c r="V28" s="548">
        <v>31748.0</v>
      </c>
    </row>
    <row r="29">
      <c r="A29" s="527">
        <f t="shared" si="1"/>
        <v>28</v>
      </c>
      <c r="B29" s="596" t="s">
        <v>11907</v>
      </c>
      <c r="C29" s="660" t="s">
        <v>12063</v>
      </c>
      <c r="D29" s="528" t="s">
        <v>12080</v>
      </c>
      <c r="E29" s="670" t="s">
        <v>12065</v>
      </c>
      <c r="F29" s="661" t="s">
        <v>11911</v>
      </c>
      <c r="G29" s="661" t="s">
        <v>12081</v>
      </c>
      <c r="H29" s="528" t="s">
        <v>12082</v>
      </c>
      <c r="I29" s="272" t="s">
        <v>12083</v>
      </c>
      <c r="J29" s="528" t="s">
        <v>12084</v>
      </c>
      <c r="K29" s="662" t="s">
        <v>12085</v>
      </c>
      <c r="L29" s="663">
        <v>0.0025694444444444445</v>
      </c>
      <c r="M29" s="534" t="s">
        <v>12086</v>
      </c>
      <c r="N29" s="664" t="s">
        <v>11876</v>
      </c>
      <c r="O29" s="518" t="s">
        <v>11877</v>
      </c>
      <c r="P29" s="518" t="s">
        <v>78</v>
      </c>
      <c r="Q29" s="518" t="s">
        <v>11878</v>
      </c>
      <c r="R29" s="518"/>
      <c r="S29" s="518" t="s">
        <v>237</v>
      </c>
      <c r="T29" s="665"/>
      <c r="U29" s="518"/>
      <c r="V29" s="551">
        <v>31750.0</v>
      </c>
    </row>
    <row r="30">
      <c r="A30" s="556">
        <f t="shared" si="1"/>
        <v>29</v>
      </c>
      <c r="B30" s="557" t="s">
        <v>11907</v>
      </c>
      <c r="C30" s="686" t="s">
        <v>12087</v>
      </c>
      <c r="D30" s="557" t="s">
        <v>12088</v>
      </c>
      <c r="E30" s="624" t="s">
        <v>12089</v>
      </c>
      <c r="F30" s="687" t="s">
        <v>11911</v>
      </c>
      <c r="G30" s="687" t="s">
        <v>12090</v>
      </c>
      <c r="H30" s="185" t="s">
        <v>12091</v>
      </c>
      <c r="I30" s="272" t="s">
        <v>12092</v>
      </c>
      <c r="J30" s="557" t="s">
        <v>12093</v>
      </c>
      <c r="K30" s="688" t="s">
        <v>12094</v>
      </c>
      <c r="L30" s="689">
        <v>0.006319444444444444</v>
      </c>
      <c r="M30" s="515" t="s">
        <v>12095</v>
      </c>
      <c r="N30" s="690" t="s">
        <v>11876</v>
      </c>
      <c r="O30" s="518" t="s">
        <v>11877</v>
      </c>
      <c r="P30" s="541" t="s">
        <v>78</v>
      </c>
      <c r="Q30" s="518" t="s">
        <v>11878</v>
      </c>
      <c r="R30" s="541"/>
      <c r="S30" s="518" t="s">
        <v>237</v>
      </c>
      <c r="T30" s="649"/>
      <c r="U30" s="518"/>
      <c r="V30" s="558">
        <v>31751.0</v>
      </c>
    </row>
    <row r="31">
      <c r="A31" s="527">
        <f t="shared" si="1"/>
        <v>30</v>
      </c>
      <c r="B31" s="596" t="s">
        <v>11907</v>
      </c>
      <c r="C31" s="660" t="s">
        <v>12087</v>
      </c>
      <c r="D31" s="528" t="s">
        <v>12096</v>
      </c>
      <c r="E31" s="670" t="s">
        <v>12089</v>
      </c>
      <c r="F31" s="661" t="s">
        <v>11911</v>
      </c>
      <c r="G31" s="661" t="s">
        <v>12097</v>
      </c>
      <c r="H31" s="528" t="s">
        <v>12098</v>
      </c>
      <c r="I31" s="272" t="s">
        <v>12099</v>
      </c>
      <c r="J31" s="528" t="s">
        <v>12100</v>
      </c>
      <c r="K31" s="662" t="s">
        <v>12101</v>
      </c>
      <c r="L31" s="663">
        <v>0.0042824074074074075</v>
      </c>
      <c r="M31" s="534" t="s">
        <v>12102</v>
      </c>
      <c r="N31" s="664" t="s">
        <v>11876</v>
      </c>
      <c r="O31" s="518" t="s">
        <v>11877</v>
      </c>
      <c r="P31" s="518" t="s">
        <v>78</v>
      </c>
      <c r="Q31" s="518" t="s">
        <v>11878</v>
      </c>
      <c r="R31" s="518"/>
      <c r="S31" s="518" t="s">
        <v>237</v>
      </c>
      <c r="T31" s="665"/>
      <c r="U31" s="518"/>
      <c r="V31" s="551">
        <v>31752.0</v>
      </c>
    </row>
    <row r="32">
      <c r="A32" s="613">
        <f t="shared" si="1"/>
        <v>31</v>
      </c>
      <c r="B32" s="596" t="s">
        <v>11907</v>
      </c>
      <c r="C32" s="678" t="s">
        <v>11908</v>
      </c>
      <c r="D32" s="596" t="s">
        <v>12103</v>
      </c>
      <c r="E32" s="670" t="s">
        <v>11910</v>
      </c>
      <c r="F32" s="679" t="s">
        <v>11911</v>
      </c>
      <c r="G32" s="679" t="s">
        <v>12104</v>
      </c>
      <c r="H32" s="596" t="s">
        <v>12105</v>
      </c>
      <c r="I32" s="272" t="s">
        <v>12106</v>
      </c>
      <c r="J32" s="596" t="s">
        <v>12107</v>
      </c>
      <c r="K32" s="680" t="s">
        <v>12108</v>
      </c>
      <c r="L32" s="681">
        <v>0.0033449074074074076</v>
      </c>
      <c r="M32" s="601" t="s">
        <v>12109</v>
      </c>
      <c r="N32" s="682" t="s">
        <v>11876</v>
      </c>
      <c r="O32" s="518" t="s">
        <v>11877</v>
      </c>
      <c r="P32" s="518" t="s">
        <v>78</v>
      </c>
      <c r="Q32" s="518" t="s">
        <v>11878</v>
      </c>
      <c r="R32" s="518"/>
      <c r="S32" s="518" t="s">
        <v>237</v>
      </c>
      <c r="T32" s="683"/>
      <c r="U32" s="518"/>
      <c r="V32" s="684" t="s">
        <v>12110</v>
      </c>
    </row>
    <row r="33">
      <c r="A33" s="537">
        <f t="shared" si="1"/>
        <v>32</v>
      </c>
      <c r="B33" s="510" t="s">
        <v>12111</v>
      </c>
      <c r="C33" s="645" t="s">
        <v>12112</v>
      </c>
      <c r="D33" s="510" t="s">
        <v>12113</v>
      </c>
      <c r="E33" s="623" t="s">
        <v>12114</v>
      </c>
      <c r="F33" s="646" t="s">
        <v>12115</v>
      </c>
      <c r="G33" s="646" t="s">
        <v>12116</v>
      </c>
      <c r="H33" s="510" t="s">
        <v>12117</v>
      </c>
      <c r="I33" s="272" t="s">
        <v>12118</v>
      </c>
      <c r="J33" s="510" t="s">
        <v>12119</v>
      </c>
      <c r="K33" s="666" t="s">
        <v>12120</v>
      </c>
      <c r="L33" s="667">
        <v>0.003310185185185185</v>
      </c>
      <c r="M33" s="515" t="s">
        <v>12121</v>
      </c>
      <c r="N33" s="649" t="s">
        <v>11876</v>
      </c>
      <c r="O33" s="518" t="s">
        <v>11877</v>
      </c>
      <c r="P33" s="518" t="s">
        <v>78</v>
      </c>
      <c r="Q33" s="518" t="s">
        <v>11878</v>
      </c>
      <c r="R33" s="518"/>
      <c r="S33" s="518" t="s">
        <v>237</v>
      </c>
      <c r="T33" s="649"/>
      <c r="U33" s="518"/>
      <c r="V33" s="558">
        <v>31055.0</v>
      </c>
    </row>
    <row r="34">
      <c r="A34" s="527">
        <f t="shared" si="1"/>
        <v>33</v>
      </c>
      <c r="B34" s="596" t="s">
        <v>12111</v>
      </c>
      <c r="C34" s="660" t="s">
        <v>12112</v>
      </c>
      <c r="D34" s="528" t="s">
        <v>12122</v>
      </c>
      <c r="E34" s="670" t="s">
        <v>12114</v>
      </c>
      <c r="F34" s="661" t="s">
        <v>12115</v>
      </c>
      <c r="G34" s="661" t="s">
        <v>12123</v>
      </c>
      <c r="H34" s="528" t="s">
        <v>12124</v>
      </c>
      <c r="I34" s="272" t="s">
        <v>12125</v>
      </c>
      <c r="J34" s="528" t="s">
        <v>12126</v>
      </c>
      <c r="K34" s="662" t="s">
        <v>12127</v>
      </c>
      <c r="L34" s="663">
        <v>0.0035300925925925925</v>
      </c>
      <c r="M34" s="534" t="s">
        <v>12128</v>
      </c>
      <c r="N34" s="664" t="s">
        <v>11876</v>
      </c>
      <c r="O34" s="518" t="s">
        <v>11877</v>
      </c>
      <c r="P34" s="518" t="s">
        <v>78</v>
      </c>
      <c r="Q34" s="518" t="s">
        <v>11878</v>
      </c>
      <c r="R34" s="518"/>
      <c r="S34" s="518" t="s">
        <v>237</v>
      </c>
      <c r="T34" s="665"/>
      <c r="U34" s="518"/>
      <c r="V34" s="551">
        <v>31056.0</v>
      </c>
    </row>
    <row r="35">
      <c r="A35" s="556">
        <f t="shared" si="1"/>
        <v>34</v>
      </c>
      <c r="B35" s="557" t="s">
        <v>12111</v>
      </c>
      <c r="C35" s="686" t="s">
        <v>12129</v>
      </c>
      <c r="D35" s="557" t="s">
        <v>12130</v>
      </c>
      <c r="E35" s="624" t="s">
        <v>12131</v>
      </c>
      <c r="F35" s="687" t="s">
        <v>12115</v>
      </c>
      <c r="G35" s="687" t="s">
        <v>12132</v>
      </c>
      <c r="H35" s="557" t="s">
        <v>12133</v>
      </c>
      <c r="I35" s="272" t="s">
        <v>12134</v>
      </c>
      <c r="J35" s="557" t="s">
        <v>12135</v>
      </c>
      <c r="K35" s="688" t="s">
        <v>12136</v>
      </c>
      <c r="L35" s="689">
        <v>0.005648148148148148</v>
      </c>
      <c r="M35" s="515" t="s">
        <v>12137</v>
      </c>
      <c r="N35" s="690" t="s">
        <v>11876</v>
      </c>
      <c r="O35" s="518" t="s">
        <v>11877</v>
      </c>
      <c r="P35" s="541" t="s">
        <v>78</v>
      </c>
      <c r="Q35" s="518" t="s">
        <v>11878</v>
      </c>
      <c r="R35" s="541"/>
      <c r="S35" s="518" t="s">
        <v>237</v>
      </c>
      <c r="T35" s="649"/>
      <c r="U35" s="518"/>
      <c r="V35" s="558">
        <v>31057.0</v>
      </c>
    </row>
    <row r="36">
      <c r="A36" s="527">
        <f t="shared" si="1"/>
        <v>35</v>
      </c>
      <c r="B36" s="596" t="s">
        <v>12111</v>
      </c>
      <c r="C36" s="660" t="s">
        <v>12129</v>
      </c>
      <c r="D36" s="528" t="s">
        <v>12138</v>
      </c>
      <c r="E36" s="625" t="s">
        <v>12131</v>
      </c>
      <c r="F36" s="661" t="s">
        <v>12115</v>
      </c>
      <c r="G36" s="661" t="s">
        <v>12139</v>
      </c>
      <c r="H36" s="528" t="s">
        <v>12140</v>
      </c>
      <c r="I36" s="272" t="s">
        <v>12141</v>
      </c>
      <c r="J36" s="528" t="s">
        <v>12142</v>
      </c>
      <c r="K36" s="662" t="s">
        <v>12143</v>
      </c>
      <c r="L36" s="663">
        <v>0.005659722222222222</v>
      </c>
      <c r="M36" s="534" t="s">
        <v>12144</v>
      </c>
      <c r="N36" s="664" t="s">
        <v>11876</v>
      </c>
      <c r="O36" s="518" t="s">
        <v>11877</v>
      </c>
      <c r="P36" s="518" t="s">
        <v>78</v>
      </c>
      <c r="Q36" s="518" t="s">
        <v>11878</v>
      </c>
      <c r="R36" s="518"/>
      <c r="S36" s="518" t="s">
        <v>237</v>
      </c>
      <c r="T36" s="665"/>
      <c r="U36" s="518"/>
      <c r="V36" s="551">
        <v>31061.0</v>
      </c>
    </row>
    <row r="37">
      <c r="A37" s="613">
        <f t="shared" si="1"/>
        <v>36</v>
      </c>
      <c r="B37" s="596" t="s">
        <v>12111</v>
      </c>
      <c r="C37" s="678" t="s">
        <v>12145</v>
      </c>
      <c r="D37" s="596" t="s">
        <v>12146</v>
      </c>
      <c r="E37" s="670" t="s">
        <v>12147</v>
      </c>
      <c r="F37" s="679" t="s">
        <v>12115</v>
      </c>
      <c r="G37" s="679" t="s">
        <v>12147</v>
      </c>
      <c r="H37" s="596" t="s">
        <v>12148</v>
      </c>
      <c r="I37" s="272" t="s">
        <v>12149</v>
      </c>
      <c r="J37" s="596" t="s">
        <v>12150</v>
      </c>
      <c r="K37" s="680" t="s">
        <v>12151</v>
      </c>
      <c r="L37" s="681">
        <v>0.0021527777777777778</v>
      </c>
      <c r="M37" s="601" t="s">
        <v>12152</v>
      </c>
      <c r="N37" s="682" t="s">
        <v>11876</v>
      </c>
      <c r="O37" s="518" t="s">
        <v>11877</v>
      </c>
      <c r="P37" s="518" t="s">
        <v>78</v>
      </c>
      <c r="Q37" s="518" t="s">
        <v>11878</v>
      </c>
      <c r="R37" s="518"/>
      <c r="S37" s="518" t="s">
        <v>237</v>
      </c>
      <c r="T37" s="683"/>
      <c r="U37" s="518"/>
      <c r="V37" s="684">
        <v>31062.0</v>
      </c>
    </row>
    <row r="38">
      <c r="A38" s="537">
        <f t="shared" si="1"/>
        <v>37</v>
      </c>
      <c r="B38" s="510" t="s">
        <v>12111</v>
      </c>
      <c r="C38" s="645" t="s">
        <v>12153</v>
      </c>
      <c r="D38" s="510" t="s">
        <v>12154</v>
      </c>
      <c r="E38" s="623" t="s">
        <v>12155</v>
      </c>
      <c r="F38" s="646" t="s">
        <v>12115</v>
      </c>
      <c r="G38" s="646" t="s">
        <v>12156</v>
      </c>
      <c r="H38" s="510" t="s">
        <v>12157</v>
      </c>
      <c r="I38" s="272" t="s">
        <v>12158</v>
      </c>
      <c r="J38" s="510" t="s">
        <v>12159</v>
      </c>
      <c r="K38" s="666" t="s">
        <v>12160</v>
      </c>
      <c r="L38" s="667">
        <v>0.0025810185185185185</v>
      </c>
      <c r="M38" s="515" t="s">
        <v>12161</v>
      </c>
      <c r="N38" s="649" t="s">
        <v>11876</v>
      </c>
      <c r="O38" s="518" t="s">
        <v>11877</v>
      </c>
      <c r="P38" s="518" t="s">
        <v>78</v>
      </c>
      <c r="Q38" s="518" t="s">
        <v>11878</v>
      </c>
      <c r="R38" s="518"/>
      <c r="S38" s="518" t="s">
        <v>237</v>
      </c>
      <c r="T38" s="649"/>
      <c r="U38" s="518"/>
      <c r="V38" s="558">
        <v>31066.0</v>
      </c>
    </row>
    <row r="39">
      <c r="A39" s="527">
        <f t="shared" si="1"/>
        <v>38</v>
      </c>
      <c r="B39" s="596" t="s">
        <v>12111</v>
      </c>
      <c r="C39" s="660" t="s">
        <v>12153</v>
      </c>
      <c r="D39" s="528" t="s">
        <v>12162</v>
      </c>
      <c r="E39" s="670" t="s">
        <v>12155</v>
      </c>
      <c r="F39" s="661" t="s">
        <v>12115</v>
      </c>
      <c r="G39" s="661" t="s">
        <v>12163</v>
      </c>
      <c r="H39" s="528" t="s">
        <v>12164</v>
      </c>
      <c r="I39" s="272" t="s">
        <v>12165</v>
      </c>
      <c r="J39" s="528" t="s">
        <v>12166</v>
      </c>
      <c r="K39" s="691" t="s">
        <v>12167</v>
      </c>
      <c r="L39" s="692">
        <v>0.003275462962962963</v>
      </c>
      <c r="M39" s="534" t="s">
        <v>12168</v>
      </c>
      <c r="N39" s="664" t="s">
        <v>11876</v>
      </c>
      <c r="O39" s="518" t="s">
        <v>11877</v>
      </c>
      <c r="P39" s="518" t="s">
        <v>78</v>
      </c>
      <c r="Q39" s="518" t="s">
        <v>11878</v>
      </c>
      <c r="R39" s="518"/>
      <c r="S39" s="518" t="s">
        <v>237</v>
      </c>
      <c r="T39" s="665"/>
      <c r="U39" s="518"/>
      <c r="V39" s="551">
        <v>31067.0</v>
      </c>
    </row>
    <row r="40">
      <c r="A40" s="537">
        <f t="shared" si="1"/>
        <v>39</v>
      </c>
      <c r="B40" s="510" t="s">
        <v>12111</v>
      </c>
      <c r="C40" s="645" t="s">
        <v>12169</v>
      </c>
      <c r="D40" s="510" t="s">
        <v>12170</v>
      </c>
      <c r="E40" s="623" t="s">
        <v>12171</v>
      </c>
      <c r="F40" s="646" t="s">
        <v>12115</v>
      </c>
      <c r="G40" s="646" t="s">
        <v>12172</v>
      </c>
      <c r="H40" s="510" t="s">
        <v>12173</v>
      </c>
      <c r="I40" s="272" t="s">
        <v>12174</v>
      </c>
      <c r="J40" s="510" t="s">
        <v>12175</v>
      </c>
      <c r="K40" s="647" t="s">
        <v>12176</v>
      </c>
      <c r="L40" s="648">
        <v>0.001863425925925926</v>
      </c>
      <c r="M40" s="515" t="s">
        <v>12177</v>
      </c>
      <c r="N40" s="649" t="s">
        <v>11876</v>
      </c>
      <c r="O40" s="518" t="s">
        <v>11877</v>
      </c>
      <c r="P40" s="518" t="s">
        <v>78</v>
      </c>
      <c r="Q40" s="518" t="s">
        <v>11878</v>
      </c>
      <c r="R40" s="518"/>
      <c r="S40" s="518" t="s">
        <v>237</v>
      </c>
      <c r="T40" s="649"/>
      <c r="U40" s="518"/>
      <c r="V40" s="558">
        <v>31068.0</v>
      </c>
    </row>
    <row r="41">
      <c r="A41" s="527">
        <f t="shared" si="1"/>
        <v>40</v>
      </c>
      <c r="B41" s="596" t="s">
        <v>12111</v>
      </c>
      <c r="C41" s="660" t="s">
        <v>12169</v>
      </c>
      <c r="D41" s="528" t="s">
        <v>12178</v>
      </c>
      <c r="E41" s="625" t="s">
        <v>12171</v>
      </c>
      <c r="F41" s="661" t="s">
        <v>12115</v>
      </c>
      <c r="G41" s="661" t="s">
        <v>12179</v>
      </c>
      <c r="H41" s="528" t="s">
        <v>12180</v>
      </c>
      <c r="I41" s="272" t="s">
        <v>12181</v>
      </c>
      <c r="J41" s="528" t="s">
        <v>12182</v>
      </c>
      <c r="K41" s="662" t="s">
        <v>12183</v>
      </c>
      <c r="L41" s="663">
        <v>0.002650462962962963</v>
      </c>
      <c r="M41" s="534" t="s">
        <v>12184</v>
      </c>
      <c r="N41" s="664" t="s">
        <v>11876</v>
      </c>
      <c r="O41" s="518" t="s">
        <v>11877</v>
      </c>
      <c r="P41" s="518" t="s">
        <v>78</v>
      </c>
      <c r="Q41" s="518" t="s">
        <v>11878</v>
      </c>
      <c r="R41" s="518"/>
      <c r="S41" s="518" t="s">
        <v>237</v>
      </c>
      <c r="T41" s="665"/>
      <c r="U41" s="518"/>
      <c r="V41" s="551">
        <v>31069.0</v>
      </c>
    </row>
    <row r="42">
      <c r="A42" s="613">
        <f t="shared" si="1"/>
        <v>41</v>
      </c>
      <c r="B42" s="596" t="s">
        <v>12111</v>
      </c>
      <c r="C42" s="678" t="s">
        <v>12185</v>
      </c>
      <c r="D42" s="596" t="s">
        <v>12186</v>
      </c>
      <c r="E42" s="670" t="s">
        <v>12187</v>
      </c>
      <c r="F42" s="679" t="s">
        <v>12115</v>
      </c>
      <c r="G42" s="679" t="s">
        <v>12188</v>
      </c>
      <c r="H42" s="596" t="s">
        <v>12189</v>
      </c>
      <c r="I42" s="272" t="s">
        <v>12190</v>
      </c>
      <c r="J42" s="596" t="s">
        <v>12191</v>
      </c>
      <c r="K42" s="693" t="s">
        <v>12192</v>
      </c>
      <c r="L42" s="694">
        <v>0.003564814814814815</v>
      </c>
      <c r="M42" s="601" t="s">
        <v>12193</v>
      </c>
      <c r="N42" s="682" t="s">
        <v>11876</v>
      </c>
      <c r="O42" s="518" t="s">
        <v>11877</v>
      </c>
      <c r="P42" s="518" t="s">
        <v>78</v>
      </c>
      <c r="Q42" s="518" t="s">
        <v>11878</v>
      </c>
      <c r="R42" s="518"/>
      <c r="S42" s="518" t="s">
        <v>237</v>
      </c>
      <c r="T42" s="683"/>
      <c r="U42" s="518"/>
      <c r="V42" s="684">
        <v>31070.0</v>
      </c>
    </row>
    <row r="43">
      <c r="A43" s="537">
        <f t="shared" si="1"/>
        <v>42</v>
      </c>
      <c r="B43" s="510" t="s">
        <v>12111</v>
      </c>
      <c r="C43" s="645" t="s">
        <v>12194</v>
      </c>
      <c r="D43" s="510" t="s">
        <v>12195</v>
      </c>
      <c r="E43" s="623" t="s">
        <v>12196</v>
      </c>
      <c r="F43" s="646" t="s">
        <v>12115</v>
      </c>
      <c r="G43" s="646" t="s">
        <v>12197</v>
      </c>
      <c r="H43" s="510" t="s">
        <v>12198</v>
      </c>
      <c r="I43" s="272" t="s">
        <v>12199</v>
      </c>
      <c r="J43" s="510" t="s">
        <v>12200</v>
      </c>
      <c r="K43" s="666" t="s">
        <v>12201</v>
      </c>
      <c r="L43" s="667">
        <v>0.0025</v>
      </c>
      <c r="M43" s="515" t="s">
        <v>12202</v>
      </c>
      <c r="N43" s="649" t="s">
        <v>11876</v>
      </c>
      <c r="O43" s="518" t="s">
        <v>11877</v>
      </c>
      <c r="P43" s="518" t="s">
        <v>78</v>
      </c>
      <c r="Q43" s="518" t="s">
        <v>11878</v>
      </c>
      <c r="R43" s="518"/>
      <c r="S43" s="518" t="s">
        <v>237</v>
      </c>
      <c r="T43" s="649"/>
      <c r="U43" s="518"/>
      <c r="V43" s="558">
        <v>31071.0</v>
      </c>
    </row>
    <row r="44">
      <c r="A44" s="527">
        <f t="shared" si="1"/>
        <v>43</v>
      </c>
      <c r="B44" s="596" t="s">
        <v>12111</v>
      </c>
      <c r="C44" s="660" t="s">
        <v>12194</v>
      </c>
      <c r="D44" s="528" t="s">
        <v>12203</v>
      </c>
      <c r="E44" s="625" t="s">
        <v>12196</v>
      </c>
      <c r="F44" s="661" t="s">
        <v>12115</v>
      </c>
      <c r="G44" s="661" t="s">
        <v>12204</v>
      </c>
      <c r="H44" s="528" t="s">
        <v>12205</v>
      </c>
      <c r="I44" s="272" t="s">
        <v>12206</v>
      </c>
      <c r="J44" s="528" t="s">
        <v>12207</v>
      </c>
      <c r="K44" s="691" t="s">
        <v>12208</v>
      </c>
      <c r="L44" s="692">
        <v>0.0021064814814814813</v>
      </c>
      <c r="M44" s="534" t="s">
        <v>12209</v>
      </c>
      <c r="N44" s="664" t="s">
        <v>11876</v>
      </c>
      <c r="O44" s="518" t="s">
        <v>11877</v>
      </c>
      <c r="P44" s="518" t="s">
        <v>78</v>
      </c>
      <c r="Q44" s="518" t="s">
        <v>11878</v>
      </c>
      <c r="R44" s="518"/>
      <c r="S44" s="518" t="s">
        <v>237</v>
      </c>
      <c r="T44" s="665"/>
      <c r="U44" s="518"/>
      <c r="V44" s="551">
        <v>31072.0</v>
      </c>
    </row>
    <row r="45">
      <c r="A45" s="613">
        <f t="shared" si="1"/>
        <v>44</v>
      </c>
      <c r="B45" s="596" t="s">
        <v>12111</v>
      </c>
      <c r="C45" s="678" t="s">
        <v>12210</v>
      </c>
      <c r="D45" s="596" t="s">
        <v>12211</v>
      </c>
      <c r="E45" s="670" t="s">
        <v>12212</v>
      </c>
      <c r="F45" s="679" t="s">
        <v>12115</v>
      </c>
      <c r="G45" s="679" t="s">
        <v>12213</v>
      </c>
      <c r="H45" s="596" t="s">
        <v>12214</v>
      </c>
      <c r="I45" s="272" t="s">
        <v>12215</v>
      </c>
      <c r="J45" s="596" t="s">
        <v>12216</v>
      </c>
      <c r="K45" s="680" t="s">
        <v>12217</v>
      </c>
      <c r="L45" s="681">
        <v>0.0024305555555555556</v>
      </c>
      <c r="M45" s="601" t="s">
        <v>12218</v>
      </c>
      <c r="N45" s="682" t="s">
        <v>11876</v>
      </c>
      <c r="O45" s="518" t="s">
        <v>11877</v>
      </c>
      <c r="P45" s="518" t="s">
        <v>78</v>
      </c>
      <c r="Q45" s="518" t="s">
        <v>11878</v>
      </c>
      <c r="R45" s="518"/>
      <c r="S45" s="518" t="s">
        <v>237</v>
      </c>
      <c r="T45" s="683"/>
      <c r="U45" s="518"/>
      <c r="V45" s="684">
        <v>31074.0</v>
      </c>
    </row>
    <row r="46">
      <c r="A46" s="613">
        <f t="shared" si="1"/>
        <v>45</v>
      </c>
      <c r="B46" s="596" t="s">
        <v>12219</v>
      </c>
      <c r="C46" s="678" t="s">
        <v>12220</v>
      </c>
      <c r="D46" s="596" t="s">
        <v>12220</v>
      </c>
      <c r="E46" s="670" t="s">
        <v>12221</v>
      </c>
      <c r="F46" s="679" t="s">
        <v>12222</v>
      </c>
      <c r="G46" s="679" t="s">
        <v>12221</v>
      </c>
      <c r="H46" s="596" t="s">
        <v>12223</v>
      </c>
      <c r="I46" s="272" t="s">
        <v>12224</v>
      </c>
      <c r="J46" s="596" t="s">
        <v>12225</v>
      </c>
      <c r="K46" s="693" t="s">
        <v>12226</v>
      </c>
      <c r="L46" s="694">
        <v>0.010104166666666666</v>
      </c>
      <c r="M46" s="601" t="s">
        <v>12227</v>
      </c>
      <c r="N46" s="682" t="s">
        <v>11876</v>
      </c>
      <c r="O46" s="518" t="s">
        <v>11877</v>
      </c>
      <c r="P46" s="518" t="s">
        <v>78</v>
      </c>
      <c r="Q46" s="518" t="s">
        <v>11878</v>
      </c>
      <c r="R46" s="518"/>
      <c r="S46" s="518" t="s">
        <v>237</v>
      </c>
      <c r="T46" s="683"/>
      <c r="U46" s="518"/>
      <c r="V46" s="684">
        <v>33250.0</v>
      </c>
    </row>
    <row r="47">
      <c r="A47" s="537">
        <f t="shared" si="1"/>
        <v>46</v>
      </c>
      <c r="B47" s="510" t="s">
        <v>12219</v>
      </c>
      <c r="C47" s="645" t="s">
        <v>12228</v>
      </c>
      <c r="D47" s="510" t="s">
        <v>12229</v>
      </c>
      <c r="E47" s="623" t="s">
        <v>12230</v>
      </c>
      <c r="F47" s="646" t="s">
        <v>12222</v>
      </c>
      <c r="G47" s="646" t="s">
        <v>12231</v>
      </c>
      <c r="H47" s="510" t="s">
        <v>12232</v>
      </c>
      <c r="I47" s="272" t="s">
        <v>12233</v>
      </c>
      <c r="J47" s="510" t="s">
        <v>12234</v>
      </c>
      <c r="K47" s="647" t="s">
        <v>12235</v>
      </c>
      <c r="L47" s="648">
        <v>0.004768518518518518</v>
      </c>
      <c r="M47" s="539" t="s">
        <v>12236</v>
      </c>
      <c r="N47" s="649" t="s">
        <v>11876</v>
      </c>
      <c r="O47" s="518" t="s">
        <v>11877</v>
      </c>
      <c r="P47" s="518" t="s">
        <v>78</v>
      </c>
      <c r="Q47" s="518" t="s">
        <v>11878</v>
      </c>
      <c r="R47" s="518"/>
      <c r="S47" s="518" t="s">
        <v>237</v>
      </c>
      <c r="T47" s="649"/>
      <c r="U47" s="518"/>
      <c r="V47" s="558">
        <v>33254.0</v>
      </c>
    </row>
    <row r="48">
      <c r="A48" s="517">
        <f t="shared" si="1"/>
        <v>47</v>
      </c>
      <c r="B48" s="510" t="s">
        <v>12219</v>
      </c>
      <c r="C48" s="655" t="s">
        <v>12228</v>
      </c>
      <c r="D48" s="518" t="s">
        <v>12237</v>
      </c>
      <c r="E48" s="623" t="s">
        <v>12230</v>
      </c>
      <c r="F48" s="656" t="s">
        <v>12222</v>
      </c>
      <c r="G48" s="656" t="s">
        <v>12238</v>
      </c>
      <c r="H48" s="518" t="s">
        <v>12239</v>
      </c>
      <c r="I48" s="272" t="s">
        <v>12240</v>
      </c>
      <c r="J48" s="518" t="s">
        <v>12241</v>
      </c>
      <c r="K48" s="657" t="s">
        <v>12242</v>
      </c>
      <c r="L48" s="658">
        <v>0.0032060185185185186</v>
      </c>
      <c r="M48" s="523" t="s">
        <v>12243</v>
      </c>
      <c r="N48" s="618" t="s">
        <v>11876</v>
      </c>
      <c r="O48" s="518" t="s">
        <v>11877</v>
      </c>
      <c r="P48" s="518" t="s">
        <v>78</v>
      </c>
      <c r="Q48" s="518" t="s">
        <v>11878</v>
      </c>
      <c r="R48" s="518"/>
      <c r="S48" s="518" t="s">
        <v>237</v>
      </c>
      <c r="T48" s="618"/>
      <c r="U48" s="518"/>
      <c r="V48" s="548">
        <v>33256.0</v>
      </c>
    </row>
    <row r="49">
      <c r="A49" s="527">
        <f t="shared" si="1"/>
        <v>48</v>
      </c>
      <c r="B49" s="596" t="s">
        <v>12219</v>
      </c>
      <c r="C49" s="660" t="s">
        <v>12228</v>
      </c>
      <c r="D49" s="528" t="s">
        <v>12244</v>
      </c>
      <c r="E49" s="670" t="s">
        <v>12230</v>
      </c>
      <c r="F49" s="661" t="s">
        <v>12222</v>
      </c>
      <c r="G49" s="661" t="s">
        <v>12245</v>
      </c>
      <c r="H49" s="528" t="s">
        <v>12246</v>
      </c>
      <c r="I49" s="272" t="s">
        <v>12247</v>
      </c>
      <c r="J49" s="528" t="s">
        <v>12248</v>
      </c>
      <c r="K49" s="662" t="s">
        <v>12249</v>
      </c>
      <c r="L49" s="663">
        <v>0.0026041666666666665</v>
      </c>
      <c r="M49" s="534" t="s">
        <v>12250</v>
      </c>
      <c r="N49" s="664" t="s">
        <v>11876</v>
      </c>
      <c r="O49" s="518" t="s">
        <v>11877</v>
      </c>
      <c r="P49" s="518" t="s">
        <v>78</v>
      </c>
      <c r="Q49" s="518" t="s">
        <v>11878</v>
      </c>
      <c r="R49" s="518"/>
      <c r="S49" s="518" t="s">
        <v>237</v>
      </c>
      <c r="T49" s="665"/>
      <c r="U49" s="518"/>
      <c r="V49" s="551">
        <v>33275.0</v>
      </c>
    </row>
    <row r="50">
      <c r="A50" s="613">
        <f t="shared" si="1"/>
        <v>49</v>
      </c>
      <c r="B50" s="596" t="s">
        <v>12219</v>
      </c>
      <c r="C50" s="678" t="s">
        <v>12251</v>
      </c>
      <c r="D50" s="596" t="s">
        <v>12252</v>
      </c>
      <c r="E50" s="670" t="s">
        <v>12253</v>
      </c>
      <c r="F50" s="679" t="s">
        <v>12222</v>
      </c>
      <c r="G50" s="679" t="s">
        <v>12254</v>
      </c>
      <c r="H50" s="596" t="s">
        <v>12255</v>
      </c>
      <c r="I50" s="272" t="s">
        <v>12256</v>
      </c>
      <c r="J50" s="596" t="s">
        <v>12257</v>
      </c>
      <c r="K50" s="693" t="s">
        <v>12258</v>
      </c>
      <c r="L50" s="694">
        <v>0.0019560185185185184</v>
      </c>
      <c r="M50" s="601" t="s">
        <v>12259</v>
      </c>
      <c r="N50" s="682" t="s">
        <v>11876</v>
      </c>
      <c r="O50" s="518" t="s">
        <v>11877</v>
      </c>
      <c r="P50" s="518" t="s">
        <v>78</v>
      </c>
      <c r="Q50" s="518" t="s">
        <v>11878</v>
      </c>
      <c r="R50" s="518"/>
      <c r="S50" s="518" t="s">
        <v>237</v>
      </c>
      <c r="T50" s="683"/>
      <c r="U50" s="518"/>
      <c r="V50" s="684">
        <v>33277.0</v>
      </c>
    </row>
    <row r="51">
      <c r="A51" s="537">
        <f t="shared" si="1"/>
        <v>50</v>
      </c>
      <c r="B51" s="510" t="s">
        <v>12219</v>
      </c>
      <c r="C51" s="645" t="s">
        <v>12260</v>
      </c>
      <c r="D51" s="510" t="s">
        <v>12261</v>
      </c>
      <c r="E51" s="623" t="s">
        <v>12262</v>
      </c>
      <c r="F51" s="646" t="s">
        <v>12222</v>
      </c>
      <c r="G51" s="646" t="s">
        <v>12263</v>
      </c>
      <c r="H51" s="510" t="s">
        <v>12264</v>
      </c>
      <c r="I51" s="272" t="s">
        <v>12265</v>
      </c>
      <c r="J51" s="510" t="s">
        <v>12266</v>
      </c>
      <c r="K51" s="647" t="s">
        <v>12267</v>
      </c>
      <c r="L51" s="648">
        <v>0.007094907407407407</v>
      </c>
      <c r="M51" s="515" t="s">
        <v>12268</v>
      </c>
      <c r="N51" s="649" t="s">
        <v>11876</v>
      </c>
      <c r="O51" s="518" t="s">
        <v>11877</v>
      </c>
      <c r="P51" s="518" t="s">
        <v>78</v>
      </c>
      <c r="Q51" s="518" t="s">
        <v>11878</v>
      </c>
      <c r="R51" s="518"/>
      <c r="S51" s="518" t="s">
        <v>237</v>
      </c>
      <c r="T51" s="649"/>
      <c r="U51" s="518"/>
      <c r="V51" s="558">
        <v>33278.0</v>
      </c>
    </row>
    <row r="52">
      <c r="A52" s="517">
        <f t="shared" si="1"/>
        <v>51</v>
      </c>
      <c r="B52" s="510" t="s">
        <v>12219</v>
      </c>
      <c r="C52" s="655" t="s">
        <v>12260</v>
      </c>
      <c r="D52" s="518" t="s">
        <v>12269</v>
      </c>
      <c r="E52" s="623" t="s">
        <v>12262</v>
      </c>
      <c r="F52" s="656" t="s">
        <v>12222</v>
      </c>
      <c r="G52" s="656" t="s">
        <v>12270</v>
      </c>
      <c r="H52" s="518" t="s">
        <v>12271</v>
      </c>
      <c r="I52" s="272" t="s">
        <v>12272</v>
      </c>
      <c r="J52" s="518" t="s">
        <v>12273</v>
      </c>
      <c r="K52" s="657" t="s">
        <v>12274</v>
      </c>
      <c r="L52" s="658">
        <v>0.0034375</v>
      </c>
      <c r="M52" s="523" t="s">
        <v>12275</v>
      </c>
      <c r="N52" s="618" t="s">
        <v>11876</v>
      </c>
      <c r="O52" s="518" t="s">
        <v>11877</v>
      </c>
      <c r="P52" s="518" t="s">
        <v>78</v>
      </c>
      <c r="Q52" s="518" t="s">
        <v>11878</v>
      </c>
      <c r="R52" s="518"/>
      <c r="S52" s="518" t="s">
        <v>237</v>
      </c>
      <c r="T52" s="618"/>
      <c r="U52" s="518"/>
      <c r="V52" s="548">
        <v>33279.0</v>
      </c>
    </row>
    <row r="53">
      <c r="A53" s="517">
        <f t="shared" si="1"/>
        <v>52</v>
      </c>
      <c r="B53" s="510" t="s">
        <v>12219</v>
      </c>
      <c r="C53" s="655" t="s">
        <v>12260</v>
      </c>
      <c r="D53" s="518" t="s">
        <v>12276</v>
      </c>
      <c r="E53" s="623" t="s">
        <v>12262</v>
      </c>
      <c r="F53" s="656" t="s">
        <v>12222</v>
      </c>
      <c r="G53" s="656" t="s">
        <v>12277</v>
      </c>
      <c r="H53" s="518" t="s">
        <v>12278</v>
      </c>
      <c r="I53" s="272" t="s">
        <v>12279</v>
      </c>
      <c r="J53" s="518" t="s">
        <v>12280</v>
      </c>
      <c r="K53" s="657" t="s">
        <v>12281</v>
      </c>
      <c r="L53" s="658">
        <v>0.0028356481481481483</v>
      </c>
      <c r="M53" s="523" t="s">
        <v>12282</v>
      </c>
      <c r="N53" s="618" t="s">
        <v>11876</v>
      </c>
      <c r="O53" s="518" t="s">
        <v>11877</v>
      </c>
      <c r="P53" s="518" t="s">
        <v>78</v>
      </c>
      <c r="Q53" s="518" t="s">
        <v>11878</v>
      </c>
      <c r="R53" s="518"/>
      <c r="S53" s="518" t="s">
        <v>237</v>
      </c>
      <c r="T53" s="618"/>
      <c r="U53" s="518"/>
      <c r="V53" s="548">
        <v>33280.0</v>
      </c>
    </row>
    <row r="54">
      <c r="A54" s="517">
        <f t="shared" si="1"/>
        <v>53</v>
      </c>
      <c r="B54" s="510" t="s">
        <v>12219</v>
      </c>
      <c r="C54" s="655" t="s">
        <v>12260</v>
      </c>
      <c r="D54" s="518" t="s">
        <v>12283</v>
      </c>
      <c r="E54" s="623" t="s">
        <v>12262</v>
      </c>
      <c r="F54" s="656" t="s">
        <v>12222</v>
      </c>
      <c r="G54" s="656" t="s">
        <v>12284</v>
      </c>
      <c r="H54" s="518" t="s">
        <v>12285</v>
      </c>
      <c r="I54" s="272" t="s">
        <v>12286</v>
      </c>
      <c r="J54" s="518" t="s">
        <v>12287</v>
      </c>
      <c r="K54" s="695" t="s">
        <v>12288</v>
      </c>
      <c r="L54" s="696">
        <v>0.0025462962962962965</v>
      </c>
      <c r="M54" s="523" t="s">
        <v>12289</v>
      </c>
      <c r="N54" s="618" t="s">
        <v>11876</v>
      </c>
      <c r="O54" s="518" t="s">
        <v>11877</v>
      </c>
      <c r="P54" s="518" t="s">
        <v>78</v>
      </c>
      <c r="Q54" s="518" t="s">
        <v>11878</v>
      </c>
      <c r="R54" s="518"/>
      <c r="S54" s="518" t="s">
        <v>237</v>
      </c>
      <c r="T54" s="618"/>
      <c r="U54" s="518"/>
      <c r="V54" s="548">
        <v>33281.0</v>
      </c>
    </row>
    <row r="55">
      <c r="A55" s="517">
        <f t="shared" si="1"/>
        <v>54</v>
      </c>
      <c r="B55" s="510" t="s">
        <v>12219</v>
      </c>
      <c r="C55" s="655" t="s">
        <v>12260</v>
      </c>
      <c r="D55" s="518" t="s">
        <v>12290</v>
      </c>
      <c r="E55" s="623" t="s">
        <v>12262</v>
      </c>
      <c r="F55" s="656" t="s">
        <v>12222</v>
      </c>
      <c r="G55" s="656" t="s">
        <v>12291</v>
      </c>
      <c r="H55" s="62" t="s">
        <v>12292</v>
      </c>
      <c r="I55" s="272" t="s">
        <v>12293</v>
      </c>
      <c r="J55" s="518" t="s">
        <v>12294</v>
      </c>
      <c r="K55" s="657" t="s">
        <v>12295</v>
      </c>
      <c r="L55" s="658">
        <v>0.002673611111111111</v>
      </c>
      <c r="M55" s="523" t="s">
        <v>12296</v>
      </c>
      <c r="N55" s="618" t="s">
        <v>11876</v>
      </c>
      <c r="O55" s="518" t="s">
        <v>11877</v>
      </c>
      <c r="P55" s="518" t="s">
        <v>78</v>
      </c>
      <c r="Q55" s="518" t="s">
        <v>11878</v>
      </c>
      <c r="R55" s="518"/>
      <c r="S55" s="518" t="s">
        <v>237</v>
      </c>
      <c r="T55" s="618"/>
      <c r="U55" s="518"/>
      <c r="V55" s="548">
        <v>33282.0</v>
      </c>
    </row>
    <row r="56">
      <c r="A56" s="527">
        <f t="shared" si="1"/>
        <v>55</v>
      </c>
      <c r="B56" s="596" t="s">
        <v>12219</v>
      </c>
      <c r="C56" s="660" t="s">
        <v>12260</v>
      </c>
      <c r="D56" s="528" t="s">
        <v>12297</v>
      </c>
      <c r="E56" s="670" t="s">
        <v>12262</v>
      </c>
      <c r="F56" s="661" t="s">
        <v>12222</v>
      </c>
      <c r="G56" s="661" t="s">
        <v>12298</v>
      </c>
      <c r="H56" s="528" t="s">
        <v>12299</v>
      </c>
      <c r="I56" s="272" t="s">
        <v>12300</v>
      </c>
      <c r="J56" s="528" t="s">
        <v>12301</v>
      </c>
      <c r="K56" s="662" t="s">
        <v>12302</v>
      </c>
      <c r="L56" s="663">
        <v>0.0033796296296296296</v>
      </c>
      <c r="M56" s="534" t="s">
        <v>12303</v>
      </c>
      <c r="N56" s="664" t="s">
        <v>11876</v>
      </c>
      <c r="O56" s="518" t="s">
        <v>11877</v>
      </c>
      <c r="P56" s="518" t="s">
        <v>78</v>
      </c>
      <c r="Q56" s="518" t="s">
        <v>11878</v>
      </c>
      <c r="R56" s="518"/>
      <c r="S56" s="518" t="s">
        <v>237</v>
      </c>
      <c r="T56" s="665"/>
      <c r="U56" s="518"/>
      <c r="V56" s="551">
        <v>33284.0</v>
      </c>
    </row>
    <row r="57">
      <c r="A57" s="537">
        <f t="shared" si="1"/>
        <v>56</v>
      </c>
      <c r="B57" s="510" t="s">
        <v>12219</v>
      </c>
      <c r="C57" s="645" t="s">
        <v>12304</v>
      </c>
      <c r="D57" s="510" t="s">
        <v>12305</v>
      </c>
      <c r="E57" s="623" t="s">
        <v>12306</v>
      </c>
      <c r="F57" s="646" t="s">
        <v>12222</v>
      </c>
      <c r="G57" s="646" t="s">
        <v>12307</v>
      </c>
      <c r="H57" s="510" t="s">
        <v>12308</v>
      </c>
      <c r="I57" s="272" t="s">
        <v>12309</v>
      </c>
      <c r="J57" s="510" t="s">
        <v>12310</v>
      </c>
      <c r="K57" s="666" t="s">
        <v>12311</v>
      </c>
      <c r="L57" s="667">
        <v>0.0028125</v>
      </c>
      <c r="M57" s="515" t="s">
        <v>12312</v>
      </c>
      <c r="N57" s="649" t="s">
        <v>11876</v>
      </c>
      <c r="O57" s="518" t="s">
        <v>11877</v>
      </c>
      <c r="P57" s="518" t="s">
        <v>78</v>
      </c>
      <c r="Q57" s="518" t="s">
        <v>11878</v>
      </c>
      <c r="R57" s="518"/>
      <c r="S57" s="518" t="s">
        <v>237</v>
      </c>
      <c r="T57" s="649"/>
      <c r="U57" s="518"/>
      <c r="V57" s="558">
        <v>33287.0</v>
      </c>
    </row>
    <row r="58">
      <c r="A58" s="517">
        <f t="shared" si="1"/>
        <v>57</v>
      </c>
      <c r="B58" s="510" t="s">
        <v>12219</v>
      </c>
      <c r="C58" s="655" t="s">
        <v>12304</v>
      </c>
      <c r="D58" s="518" t="s">
        <v>12313</v>
      </c>
      <c r="E58" s="623" t="s">
        <v>12306</v>
      </c>
      <c r="F58" s="656" t="s">
        <v>12222</v>
      </c>
      <c r="G58" s="656" t="s">
        <v>12314</v>
      </c>
      <c r="H58" s="518" t="s">
        <v>12315</v>
      </c>
      <c r="I58" s="272" t="s">
        <v>12316</v>
      </c>
      <c r="J58" s="518" t="s">
        <v>12317</v>
      </c>
      <c r="K58" s="657" t="s">
        <v>12318</v>
      </c>
      <c r="L58" s="658">
        <v>0.0030787037037037037</v>
      </c>
      <c r="M58" s="523" t="s">
        <v>12319</v>
      </c>
      <c r="N58" s="618" t="s">
        <v>11876</v>
      </c>
      <c r="O58" s="518" t="s">
        <v>11877</v>
      </c>
      <c r="P58" s="518" t="s">
        <v>78</v>
      </c>
      <c r="Q58" s="518" t="s">
        <v>11878</v>
      </c>
      <c r="R58" s="518"/>
      <c r="S58" s="518" t="s">
        <v>237</v>
      </c>
      <c r="T58" s="618"/>
      <c r="U58" s="518"/>
      <c r="V58" s="548">
        <v>33288.0</v>
      </c>
    </row>
    <row r="59">
      <c r="A59" s="517">
        <f t="shared" si="1"/>
        <v>58</v>
      </c>
      <c r="B59" s="510" t="s">
        <v>12219</v>
      </c>
      <c r="C59" s="655" t="s">
        <v>12304</v>
      </c>
      <c r="D59" s="518" t="s">
        <v>12320</v>
      </c>
      <c r="E59" s="623" t="s">
        <v>12306</v>
      </c>
      <c r="F59" s="656" t="s">
        <v>12222</v>
      </c>
      <c r="G59" s="656" t="s">
        <v>12321</v>
      </c>
      <c r="H59" s="518" t="s">
        <v>12322</v>
      </c>
      <c r="I59" s="272" t="s">
        <v>12323</v>
      </c>
      <c r="J59" s="518" t="s">
        <v>12324</v>
      </c>
      <c r="K59" s="657" t="s">
        <v>12325</v>
      </c>
      <c r="L59" s="658">
        <v>0.0021296296296296298</v>
      </c>
      <c r="M59" s="523" t="s">
        <v>12326</v>
      </c>
      <c r="N59" s="618" t="s">
        <v>11876</v>
      </c>
      <c r="O59" s="518" t="s">
        <v>11877</v>
      </c>
      <c r="P59" s="518" t="s">
        <v>78</v>
      </c>
      <c r="Q59" s="518" t="s">
        <v>11878</v>
      </c>
      <c r="R59" s="518"/>
      <c r="S59" s="518" t="s">
        <v>237</v>
      </c>
      <c r="T59" s="618"/>
      <c r="U59" s="518"/>
      <c r="V59" s="548">
        <v>33289.0</v>
      </c>
    </row>
    <row r="60">
      <c r="A60" s="517">
        <f t="shared" si="1"/>
        <v>59</v>
      </c>
      <c r="B60" s="510" t="s">
        <v>12219</v>
      </c>
      <c r="C60" s="655" t="s">
        <v>12304</v>
      </c>
      <c r="D60" s="518" t="s">
        <v>12327</v>
      </c>
      <c r="E60" s="623" t="s">
        <v>12306</v>
      </c>
      <c r="F60" s="656" t="s">
        <v>12222</v>
      </c>
      <c r="G60" s="656" t="s">
        <v>12328</v>
      </c>
      <c r="H60" s="518" t="s">
        <v>12329</v>
      </c>
      <c r="I60" s="272" t="s">
        <v>12330</v>
      </c>
      <c r="J60" s="518" t="s">
        <v>12331</v>
      </c>
      <c r="K60" s="657" t="s">
        <v>12332</v>
      </c>
      <c r="L60" s="658">
        <v>0.0022337962962962962</v>
      </c>
      <c r="M60" s="523" t="s">
        <v>12333</v>
      </c>
      <c r="N60" s="618" t="s">
        <v>11876</v>
      </c>
      <c r="O60" s="518" t="s">
        <v>11877</v>
      </c>
      <c r="P60" s="518" t="s">
        <v>78</v>
      </c>
      <c r="Q60" s="518" t="s">
        <v>11878</v>
      </c>
      <c r="R60" s="518"/>
      <c r="S60" s="518" t="s">
        <v>237</v>
      </c>
      <c r="T60" s="618"/>
      <c r="U60" s="518"/>
      <c r="V60" s="548">
        <v>33290.0</v>
      </c>
    </row>
    <row r="61">
      <c r="A61" s="527">
        <f t="shared" si="1"/>
        <v>60</v>
      </c>
      <c r="B61" s="596" t="s">
        <v>12219</v>
      </c>
      <c r="C61" s="660" t="s">
        <v>12304</v>
      </c>
      <c r="D61" s="528" t="s">
        <v>12334</v>
      </c>
      <c r="E61" s="670" t="s">
        <v>12306</v>
      </c>
      <c r="F61" s="661" t="s">
        <v>12222</v>
      </c>
      <c r="G61" s="661" t="s">
        <v>12335</v>
      </c>
      <c r="H61" s="528" t="s">
        <v>12336</v>
      </c>
      <c r="I61" s="272" t="s">
        <v>12337</v>
      </c>
      <c r="J61" s="528" t="s">
        <v>12338</v>
      </c>
      <c r="K61" s="662" t="s">
        <v>12339</v>
      </c>
      <c r="L61" s="663">
        <v>0.0016782407407407408</v>
      </c>
      <c r="M61" s="534" t="s">
        <v>12340</v>
      </c>
      <c r="N61" s="664" t="s">
        <v>11876</v>
      </c>
      <c r="O61" s="518" t="s">
        <v>11877</v>
      </c>
      <c r="P61" s="518" t="s">
        <v>78</v>
      </c>
      <c r="Q61" s="518" t="s">
        <v>11878</v>
      </c>
      <c r="R61" s="518"/>
      <c r="S61" s="518" t="s">
        <v>237</v>
      </c>
      <c r="T61" s="665"/>
      <c r="U61" s="518"/>
      <c r="V61" s="551">
        <v>33291.0</v>
      </c>
    </row>
    <row r="62">
      <c r="A62" s="613">
        <f t="shared" si="1"/>
        <v>61</v>
      </c>
      <c r="B62" s="596" t="s">
        <v>12341</v>
      </c>
      <c r="C62" s="678" t="s">
        <v>12304</v>
      </c>
      <c r="D62" s="596" t="s">
        <v>12342</v>
      </c>
      <c r="E62" s="670" t="s">
        <v>12306</v>
      </c>
      <c r="F62" s="679" t="s">
        <v>12343</v>
      </c>
      <c r="G62" s="679" t="s">
        <v>12344</v>
      </c>
      <c r="H62" s="596" t="s">
        <v>12345</v>
      </c>
      <c r="I62" s="272" t="s">
        <v>12346</v>
      </c>
      <c r="J62" s="596" t="s">
        <v>12347</v>
      </c>
      <c r="K62" s="680" t="s">
        <v>12348</v>
      </c>
      <c r="L62" s="681">
        <v>0.00537037037037037</v>
      </c>
      <c r="M62" s="601" t="s">
        <v>12349</v>
      </c>
      <c r="N62" s="682" t="s">
        <v>11876</v>
      </c>
      <c r="O62" s="518" t="s">
        <v>11877</v>
      </c>
      <c r="P62" s="518" t="s">
        <v>78</v>
      </c>
      <c r="Q62" s="518" t="s">
        <v>11878</v>
      </c>
      <c r="R62" s="518"/>
      <c r="S62" s="518" t="s">
        <v>237</v>
      </c>
      <c r="T62" s="683"/>
      <c r="U62" s="518"/>
      <c r="V62" s="684">
        <v>33292.0</v>
      </c>
    </row>
    <row r="63">
      <c r="A63" s="537">
        <f t="shared" si="1"/>
        <v>62</v>
      </c>
      <c r="B63" s="510" t="s">
        <v>12341</v>
      </c>
      <c r="C63" s="645" t="s">
        <v>12350</v>
      </c>
      <c r="D63" s="510" t="s">
        <v>12351</v>
      </c>
      <c r="E63" s="623" t="s">
        <v>12352</v>
      </c>
      <c r="F63" s="646" t="s">
        <v>12343</v>
      </c>
      <c r="G63" s="646" t="s">
        <v>12353</v>
      </c>
      <c r="H63" s="510" t="s">
        <v>12354</v>
      </c>
      <c r="I63" s="272" t="s">
        <v>12355</v>
      </c>
      <c r="J63" s="510" t="s">
        <v>12356</v>
      </c>
      <c r="K63" s="666" t="s">
        <v>12357</v>
      </c>
      <c r="L63" s="667">
        <v>0.004131944444444444</v>
      </c>
      <c r="M63" s="515" t="s">
        <v>12358</v>
      </c>
      <c r="N63" s="649" t="s">
        <v>11876</v>
      </c>
      <c r="O63" s="518" t="s">
        <v>11877</v>
      </c>
      <c r="P63" s="518" t="s">
        <v>78</v>
      </c>
      <c r="Q63" s="518" t="s">
        <v>11878</v>
      </c>
      <c r="R63" s="518"/>
      <c r="S63" s="518" t="s">
        <v>237</v>
      </c>
      <c r="T63" s="649"/>
      <c r="U63" s="518"/>
      <c r="V63" s="558">
        <v>33294.0</v>
      </c>
    </row>
    <row r="64">
      <c r="A64" s="517">
        <f t="shared" si="1"/>
        <v>63</v>
      </c>
      <c r="B64" s="510" t="s">
        <v>12341</v>
      </c>
      <c r="C64" s="655" t="s">
        <v>12350</v>
      </c>
      <c r="D64" s="518" t="s">
        <v>12359</v>
      </c>
      <c r="E64" s="623" t="s">
        <v>12352</v>
      </c>
      <c r="F64" s="656" t="s">
        <v>12343</v>
      </c>
      <c r="G64" s="656" t="s">
        <v>12360</v>
      </c>
      <c r="H64" s="518" t="s">
        <v>12361</v>
      </c>
      <c r="I64" s="272" t="s">
        <v>12362</v>
      </c>
      <c r="J64" s="62" t="s">
        <v>12363</v>
      </c>
      <c r="K64" s="657" t="s">
        <v>12364</v>
      </c>
      <c r="L64" s="697">
        <v>0.004398148148148148</v>
      </c>
      <c r="M64" s="523" t="s">
        <v>12365</v>
      </c>
      <c r="N64" s="618" t="s">
        <v>11876</v>
      </c>
      <c r="O64" s="518" t="s">
        <v>11877</v>
      </c>
      <c r="P64" s="518" t="s">
        <v>78</v>
      </c>
      <c r="Q64" s="518" t="s">
        <v>11878</v>
      </c>
      <c r="R64" s="518"/>
      <c r="S64" s="518" t="s">
        <v>237</v>
      </c>
      <c r="T64" s="618"/>
      <c r="U64" s="518"/>
      <c r="V64" s="548">
        <v>33295.0</v>
      </c>
    </row>
    <row r="65">
      <c r="A65" s="517">
        <f t="shared" si="1"/>
        <v>64</v>
      </c>
      <c r="B65" s="510" t="s">
        <v>12341</v>
      </c>
      <c r="C65" s="655" t="s">
        <v>12350</v>
      </c>
      <c r="D65" s="518" t="s">
        <v>12366</v>
      </c>
      <c r="E65" s="623" t="s">
        <v>12352</v>
      </c>
      <c r="F65" s="656" t="s">
        <v>12343</v>
      </c>
      <c r="G65" s="656" t="s">
        <v>12367</v>
      </c>
      <c r="H65" s="518" t="s">
        <v>12368</v>
      </c>
      <c r="I65" s="272" t="s">
        <v>12369</v>
      </c>
      <c r="J65" s="518" t="s">
        <v>12370</v>
      </c>
      <c r="K65" s="657" t="s">
        <v>12371</v>
      </c>
      <c r="L65" s="658">
        <v>0.005324074074074074</v>
      </c>
      <c r="M65" s="523" t="s">
        <v>12372</v>
      </c>
      <c r="N65" s="618" t="s">
        <v>11876</v>
      </c>
      <c r="O65" s="518" t="s">
        <v>11877</v>
      </c>
      <c r="P65" s="518" t="s">
        <v>78</v>
      </c>
      <c r="Q65" s="518" t="s">
        <v>11878</v>
      </c>
      <c r="R65" s="518"/>
      <c r="S65" s="518" t="s">
        <v>237</v>
      </c>
      <c r="T65" s="618"/>
      <c r="U65" s="518"/>
      <c r="V65" s="548">
        <v>33296.0</v>
      </c>
    </row>
    <row r="66">
      <c r="A66" s="517">
        <f t="shared" si="1"/>
        <v>65</v>
      </c>
      <c r="B66" s="510" t="s">
        <v>12341</v>
      </c>
      <c r="C66" s="655" t="s">
        <v>12350</v>
      </c>
      <c r="D66" s="518" t="s">
        <v>12373</v>
      </c>
      <c r="E66" s="623" t="s">
        <v>12352</v>
      </c>
      <c r="F66" s="656" t="s">
        <v>12343</v>
      </c>
      <c r="G66" s="656" t="s">
        <v>12374</v>
      </c>
      <c r="H66" s="518" t="s">
        <v>12375</v>
      </c>
      <c r="I66" s="272" t="s">
        <v>12376</v>
      </c>
      <c r="J66" s="518" t="s">
        <v>12377</v>
      </c>
      <c r="K66" s="657" t="s">
        <v>12378</v>
      </c>
      <c r="L66" s="658">
        <v>0.0038425925925925928</v>
      </c>
      <c r="M66" s="523" t="s">
        <v>12379</v>
      </c>
      <c r="N66" s="618" t="s">
        <v>11876</v>
      </c>
      <c r="O66" s="518" t="s">
        <v>11877</v>
      </c>
      <c r="P66" s="518" t="s">
        <v>78</v>
      </c>
      <c r="Q66" s="518" t="s">
        <v>11878</v>
      </c>
      <c r="R66" s="518"/>
      <c r="S66" s="518" t="s">
        <v>237</v>
      </c>
      <c r="T66" s="618"/>
      <c r="U66" s="518"/>
      <c r="V66" s="548">
        <v>33297.0</v>
      </c>
    </row>
    <row r="67">
      <c r="A67" s="517">
        <f t="shared" si="1"/>
        <v>66</v>
      </c>
      <c r="B67" s="510" t="s">
        <v>12341</v>
      </c>
      <c r="C67" s="655" t="s">
        <v>12350</v>
      </c>
      <c r="D67" s="518" t="s">
        <v>12380</v>
      </c>
      <c r="E67" s="623" t="s">
        <v>12352</v>
      </c>
      <c r="F67" s="656" t="s">
        <v>12343</v>
      </c>
      <c r="G67" s="656" t="s">
        <v>12381</v>
      </c>
      <c r="H67" s="518" t="s">
        <v>12382</v>
      </c>
      <c r="I67" s="272" t="s">
        <v>12383</v>
      </c>
      <c r="J67" s="518" t="s">
        <v>12384</v>
      </c>
      <c r="K67" s="657" t="s">
        <v>12385</v>
      </c>
      <c r="L67" s="658">
        <v>0.002395833333333333</v>
      </c>
      <c r="M67" s="523" t="s">
        <v>12386</v>
      </c>
      <c r="N67" s="618" t="s">
        <v>11876</v>
      </c>
      <c r="O67" s="518" t="s">
        <v>11877</v>
      </c>
      <c r="P67" s="518" t="s">
        <v>78</v>
      </c>
      <c r="Q67" s="518" t="s">
        <v>11878</v>
      </c>
      <c r="R67" s="518"/>
      <c r="S67" s="518" t="s">
        <v>237</v>
      </c>
      <c r="T67" s="618"/>
      <c r="U67" s="518"/>
      <c r="V67" s="548">
        <v>33298.0</v>
      </c>
    </row>
    <row r="68">
      <c r="A68" s="517">
        <f t="shared" si="1"/>
        <v>67</v>
      </c>
      <c r="B68" s="510" t="s">
        <v>12341</v>
      </c>
      <c r="C68" s="655" t="s">
        <v>12350</v>
      </c>
      <c r="D68" s="518" t="s">
        <v>12387</v>
      </c>
      <c r="E68" s="623" t="s">
        <v>12352</v>
      </c>
      <c r="F68" s="656" t="s">
        <v>12343</v>
      </c>
      <c r="G68" s="656" t="s">
        <v>12388</v>
      </c>
      <c r="H68" s="518" t="s">
        <v>12389</v>
      </c>
      <c r="I68" s="272" t="s">
        <v>12390</v>
      </c>
      <c r="J68" s="518" t="s">
        <v>12391</v>
      </c>
      <c r="K68" s="657" t="s">
        <v>12392</v>
      </c>
      <c r="L68" s="658">
        <v>0.002025462962962963</v>
      </c>
      <c r="M68" s="523" t="s">
        <v>12393</v>
      </c>
      <c r="N68" s="618" t="s">
        <v>11876</v>
      </c>
      <c r="O68" s="518" t="s">
        <v>11877</v>
      </c>
      <c r="P68" s="518" t="s">
        <v>78</v>
      </c>
      <c r="Q68" s="518" t="s">
        <v>11878</v>
      </c>
      <c r="R68" s="518"/>
      <c r="S68" s="518" t="s">
        <v>237</v>
      </c>
      <c r="T68" s="618"/>
      <c r="U68" s="518"/>
      <c r="V68" s="548">
        <v>33304.0</v>
      </c>
    </row>
    <row r="69">
      <c r="A69" s="527">
        <f t="shared" si="1"/>
        <v>68</v>
      </c>
      <c r="B69" s="596" t="s">
        <v>12341</v>
      </c>
      <c r="C69" s="660" t="s">
        <v>12350</v>
      </c>
      <c r="D69" s="528" t="s">
        <v>12394</v>
      </c>
      <c r="E69" s="670" t="s">
        <v>12352</v>
      </c>
      <c r="F69" s="661" t="s">
        <v>12343</v>
      </c>
      <c r="G69" s="661" t="s">
        <v>12395</v>
      </c>
      <c r="H69" s="528" t="s">
        <v>12396</v>
      </c>
      <c r="I69" s="272" t="s">
        <v>12397</v>
      </c>
      <c r="J69" s="528" t="s">
        <v>12398</v>
      </c>
      <c r="K69" s="691" t="s">
        <v>12399</v>
      </c>
      <c r="L69" s="692">
        <v>0.0052893518518518515</v>
      </c>
      <c r="M69" s="534" t="s">
        <v>12400</v>
      </c>
      <c r="N69" s="664" t="s">
        <v>11876</v>
      </c>
      <c r="O69" s="518" t="s">
        <v>11877</v>
      </c>
      <c r="P69" s="518" t="s">
        <v>78</v>
      </c>
      <c r="Q69" s="518" t="s">
        <v>11878</v>
      </c>
      <c r="R69" s="518"/>
      <c r="S69" s="518" t="s">
        <v>237</v>
      </c>
      <c r="T69" s="665"/>
      <c r="U69" s="518"/>
      <c r="V69" s="551">
        <v>33307.0</v>
      </c>
    </row>
    <row r="70">
      <c r="A70" s="537">
        <f t="shared" si="1"/>
        <v>69</v>
      </c>
      <c r="B70" s="510" t="s">
        <v>12341</v>
      </c>
      <c r="C70" s="645" t="s">
        <v>12401</v>
      </c>
      <c r="D70" s="510" t="s">
        <v>12402</v>
      </c>
      <c r="E70" s="623" t="s">
        <v>12403</v>
      </c>
      <c r="F70" s="646" t="s">
        <v>12343</v>
      </c>
      <c r="G70" s="646" t="s">
        <v>12404</v>
      </c>
      <c r="H70" s="510" t="s">
        <v>12405</v>
      </c>
      <c r="I70" s="272" t="s">
        <v>12406</v>
      </c>
      <c r="J70" s="510" t="s">
        <v>12407</v>
      </c>
      <c r="K70" s="666" t="s">
        <v>12408</v>
      </c>
      <c r="L70" s="667">
        <v>0.001261574074074074</v>
      </c>
      <c r="M70" s="515" t="s">
        <v>12409</v>
      </c>
      <c r="N70" s="649" t="s">
        <v>11876</v>
      </c>
      <c r="O70" s="518" t="s">
        <v>11877</v>
      </c>
      <c r="P70" s="518" t="s">
        <v>78</v>
      </c>
      <c r="Q70" s="518" t="s">
        <v>11878</v>
      </c>
      <c r="R70" s="518"/>
      <c r="S70" s="518" t="s">
        <v>237</v>
      </c>
      <c r="T70" s="649"/>
      <c r="U70" s="518"/>
      <c r="V70" s="558">
        <v>33308.0</v>
      </c>
    </row>
    <row r="71">
      <c r="A71" s="517">
        <f t="shared" si="1"/>
        <v>70</v>
      </c>
      <c r="B71" s="510" t="s">
        <v>12341</v>
      </c>
      <c r="C71" s="655" t="s">
        <v>12401</v>
      </c>
      <c r="D71" s="518" t="s">
        <v>12410</v>
      </c>
      <c r="E71" s="623" t="s">
        <v>12403</v>
      </c>
      <c r="F71" s="656" t="s">
        <v>12343</v>
      </c>
      <c r="G71" s="656" t="s">
        <v>12411</v>
      </c>
      <c r="H71" s="518" t="s">
        <v>12412</v>
      </c>
      <c r="I71" s="272" t="s">
        <v>12413</v>
      </c>
      <c r="J71" s="487" t="s">
        <v>12414</v>
      </c>
      <c r="K71" s="695" t="s">
        <v>12415</v>
      </c>
      <c r="L71" s="698">
        <v>0.0022916666666666667</v>
      </c>
      <c r="M71" s="523" t="s">
        <v>12416</v>
      </c>
      <c r="N71" s="618" t="s">
        <v>11876</v>
      </c>
      <c r="O71" s="518" t="s">
        <v>11877</v>
      </c>
      <c r="P71" s="518" t="s">
        <v>78</v>
      </c>
      <c r="Q71" s="518" t="s">
        <v>11878</v>
      </c>
      <c r="R71" s="518"/>
      <c r="S71" s="518" t="s">
        <v>237</v>
      </c>
      <c r="T71" s="618"/>
      <c r="U71" s="518"/>
      <c r="V71" s="548">
        <v>33309.0</v>
      </c>
    </row>
    <row r="72">
      <c r="A72" s="517">
        <f t="shared" si="1"/>
        <v>71</v>
      </c>
      <c r="B72" s="510" t="s">
        <v>12341</v>
      </c>
      <c r="C72" s="655" t="s">
        <v>12401</v>
      </c>
      <c r="D72" s="518" t="s">
        <v>12417</v>
      </c>
      <c r="E72" s="623" t="s">
        <v>12403</v>
      </c>
      <c r="F72" s="656" t="s">
        <v>12343</v>
      </c>
      <c r="G72" s="656" t="s">
        <v>12418</v>
      </c>
      <c r="H72" s="518" t="s">
        <v>12419</v>
      </c>
      <c r="I72" s="272" t="s">
        <v>12420</v>
      </c>
      <c r="J72" s="518" t="s">
        <v>12421</v>
      </c>
      <c r="K72" s="695" t="s">
        <v>12422</v>
      </c>
      <c r="L72" s="696">
        <v>0.0011458333333333333</v>
      </c>
      <c r="M72" s="523" t="s">
        <v>12423</v>
      </c>
      <c r="N72" s="618" t="s">
        <v>11876</v>
      </c>
      <c r="O72" s="518" t="s">
        <v>11877</v>
      </c>
      <c r="P72" s="518" t="s">
        <v>78</v>
      </c>
      <c r="Q72" s="518" t="s">
        <v>11878</v>
      </c>
      <c r="R72" s="518"/>
      <c r="S72" s="518" t="s">
        <v>237</v>
      </c>
      <c r="T72" s="618"/>
      <c r="U72" s="518"/>
      <c r="V72" s="548">
        <v>33310.0</v>
      </c>
    </row>
    <row r="73">
      <c r="A73" s="527">
        <f t="shared" si="1"/>
        <v>72</v>
      </c>
      <c r="B73" s="596" t="s">
        <v>12341</v>
      </c>
      <c r="C73" s="660" t="s">
        <v>12401</v>
      </c>
      <c r="D73" s="528" t="s">
        <v>12424</v>
      </c>
      <c r="E73" s="670" t="s">
        <v>12403</v>
      </c>
      <c r="F73" s="661" t="s">
        <v>12343</v>
      </c>
      <c r="G73" s="661" t="s">
        <v>12425</v>
      </c>
      <c r="H73" s="528" t="s">
        <v>12426</v>
      </c>
      <c r="I73" s="272" t="s">
        <v>12427</v>
      </c>
      <c r="J73" s="528" t="s">
        <v>12428</v>
      </c>
      <c r="K73" s="662" t="s">
        <v>12429</v>
      </c>
      <c r="L73" s="663">
        <v>0.0024074074074074076</v>
      </c>
      <c r="M73" s="534" t="s">
        <v>12430</v>
      </c>
      <c r="N73" s="664" t="s">
        <v>11876</v>
      </c>
      <c r="O73" s="518" t="s">
        <v>11877</v>
      </c>
      <c r="P73" s="518" t="s">
        <v>78</v>
      </c>
      <c r="Q73" s="518" t="s">
        <v>11878</v>
      </c>
      <c r="R73" s="518"/>
      <c r="S73" s="518" t="s">
        <v>237</v>
      </c>
      <c r="T73" s="665"/>
      <c r="U73" s="518"/>
      <c r="V73" s="551">
        <v>33311.0</v>
      </c>
    </row>
    <row r="74">
      <c r="A74" s="537">
        <f t="shared" si="1"/>
        <v>73</v>
      </c>
      <c r="B74" s="510" t="s">
        <v>12431</v>
      </c>
      <c r="C74" s="645" t="s">
        <v>12432</v>
      </c>
      <c r="D74" s="510" t="s">
        <v>12433</v>
      </c>
      <c r="E74" s="623" t="s">
        <v>12434</v>
      </c>
      <c r="F74" s="646" t="s">
        <v>12435</v>
      </c>
      <c r="G74" s="646" t="s">
        <v>12436</v>
      </c>
      <c r="H74" s="510" t="s">
        <v>12437</v>
      </c>
      <c r="I74" s="272" t="s">
        <v>12438</v>
      </c>
      <c r="J74" s="510" t="s">
        <v>12439</v>
      </c>
      <c r="K74" s="666" t="s">
        <v>12440</v>
      </c>
      <c r="L74" s="667">
        <v>0.0043287037037037035</v>
      </c>
      <c r="M74" s="539" t="s">
        <v>12441</v>
      </c>
      <c r="N74" s="649" t="s">
        <v>11876</v>
      </c>
      <c r="O74" s="518" t="s">
        <v>11877</v>
      </c>
      <c r="P74" s="518" t="s">
        <v>78</v>
      </c>
      <c r="Q74" s="518" t="s">
        <v>11878</v>
      </c>
      <c r="R74" s="518"/>
      <c r="S74" s="518" t="s">
        <v>237</v>
      </c>
      <c r="T74" s="649"/>
      <c r="U74" s="518"/>
      <c r="V74" s="558">
        <v>31075.0</v>
      </c>
    </row>
    <row r="75">
      <c r="A75" s="527">
        <f t="shared" si="1"/>
        <v>74</v>
      </c>
      <c r="B75" s="596" t="s">
        <v>12431</v>
      </c>
      <c r="C75" s="660" t="s">
        <v>12432</v>
      </c>
      <c r="D75" s="528" t="s">
        <v>12442</v>
      </c>
      <c r="E75" s="670" t="s">
        <v>12434</v>
      </c>
      <c r="F75" s="661" t="s">
        <v>12435</v>
      </c>
      <c r="G75" s="661" t="s">
        <v>12443</v>
      </c>
      <c r="H75" s="528" t="s">
        <v>12444</v>
      </c>
      <c r="I75" s="272" t="s">
        <v>12445</v>
      </c>
      <c r="J75" s="528" t="s">
        <v>12446</v>
      </c>
      <c r="K75" s="662" t="s">
        <v>12447</v>
      </c>
      <c r="L75" s="663">
        <v>0.002662037037037037</v>
      </c>
      <c r="M75" s="534" t="s">
        <v>12448</v>
      </c>
      <c r="N75" s="664" t="s">
        <v>11876</v>
      </c>
      <c r="O75" s="518" t="s">
        <v>11877</v>
      </c>
      <c r="P75" s="518" t="s">
        <v>78</v>
      </c>
      <c r="Q75" s="518" t="s">
        <v>11878</v>
      </c>
      <c r="R75" s="518"/>
      <c r="S75" s="518" t="s">
        <v>237</v>
      </c>
      <c r="T75" s="665"/>
      <c r="U75" s="518"/>
      <c r="V75" s="551">
        <v>31076.0</v>
      </c>
    </row>
    <row r="76">
      <c r="A76" s="699">
        <f t="shared" si="1"/>
        <v>75</v>
      </c>
      <c r="B76" s="671" t="s">
        <v>12431</v>
      </c>
      <c r="C76" s="700" t="s">
        <v>12449</v>
      </c>
      <c r="D76" s="671" t="s">
        <v>12450</v>
      </c>
      <c r="E76" s="673" t="s">
        <v>12451</v>
      </c>
      <c r="F76" s="701" t="s">
        <v>12435</v>
      </c>
      <c r="G76" s="701" t="s">
        <v>12452</v>
      </c>
      <c r="H76" s="702" t="s">
        <v>12453</v>
      </c>
      <c r="I76" s="272" t="s">
        <v>12454</v>
      </c>
      <c r="J76" s="671" t="s">
        <v>12455</v>
      </c>
      <c r="K76" s="703" t="s">
        <v>12456</v>
      </c>
      <c r="L76" s="704">
        <v>0.0036689814814814814</v>
      </c>
      <c r="M76" s="601" t="s">
        <v>12457</v>
      </c>
      <c r="N76" s="705" t="s">
        <v>11876</v>
      </c>
      <c r="O76" s="518" t="s">
        <v>11877</v>
      </c>
      <c r="P76" s="518" t="s">
        <v>78</v>
      </c>
      <c r="Q76" s="518" t="s">
        <v>11878</v>
      </c>
      <c r="R76" s="541"/>
      <c r="S76" s="518" t="s">
        <v>237</v>
      </c>
      <c r="T76" s="683"/>
      <c r="U76" s="518"/>
      <c r="V76" s="684">
        <v>31080.0</v>
      </c>
    </row>
    <row r="77">
      <c r="A77" s="537">
        <f t="shared" si="1"/>
        <v>76</v>
      </c>
      <c r="B77" s="510" t="s">
        <v>12431</v>
      </c>
      <c r="C77" s="645" t="s">
        <v>12458</v>
      </c>
      <c r="D77" s="510" t="s">
        <v>12459</v>
      </c>
      <c r="E77" s="623" t="s">
        <v>12460</v>
      </c>
      <c r="F77" s="646" t="s">
        <v>12435</v>
      </c>
      <c r="G77" s="646" t="s">
        <v>12461</v>
      </c>
      <c r="H77" s="248" t="s">
        <v>12462</v>
      </c>
      <c r="I77" s="272" t="s">
        <v>12463</v>
      </c>
      <c r="J77" s="510" t="s">
        <v>12464</v>
      </c>
      <c r="K77" s="666" t="s">
        <v>12465</v>
      </c>
      <c r="L77" s="667">
        <v>0.0022453703703703702</v>
      </c>
      <c r="M77" s="515" t="s">
        <v>12466</v>
      </c>
      <c r="N77" s="649" t="s">
        <v>11876</v>
      </c>
      <c r="O77" s="518" t="s">
        <v>11877</v>
      </c>
      <c r="P77" s="518" t="s">
        <v>78</v>
      </c>
      <c r="Q77" s="518" t="s">
        <v>11878</v>
      </c>
      <c r="R77" s="518"/>
      <c r="S77" s="518" t="s">
        <v>237</v>
      </c>
      <c r="T77" s="649"/>
      <c r="U77" s="518"/>
      <c r="V77" s="558">
        <v>31085.0</v>
      </c>
    </row>
    <row r="78">
      <c r="A78" s="517">
        <f t="shared" si="1"/>
        <v>77</v>
      </c>
      <c r="B78" s="510" t="s">
        <v>12431</v>
      </c>
      <c r="C78" s="655" t="s">
        <v>12458</v>
      </c>
      <c r="D78" s="518" t="s">
        <v>12467</v>
      </c>
      <c r="E78" s="623" t="s">
        <v>12460</v>
      </c>
      <c r="F78" s="656" t="s">
        <v>12435</v>
      </c>
      <c r="G78" s="656" t="s">
        <v>12468</v>
      </c>
      <c r="H78" s="518" t="s">
        <v>12469</v>
      </c>
      <c r="I78" s="272" t="s">
        <v>12470</v>
      </c>
      <c r="J78" s="518" t="s">
        <v>12471</v>
      </c>
      <c r="K78" s="657" t="s">
        <v>12472</v>
      </c>
      <c r="L78" s="658">
        <v>0.0038194444444444443</v>
      </c>
      <c r="M78" s="523" t="s">
        <v>12473</v>
      </c>
      <c r="N78" s="618" t="s">
        <v>11876</v>
      </c>
      <c r="O78" s="518" t="s">
        <v>11877</v>
      </c>
      <c r="P78" s="518" t="s">
        <v>78</v>
      </c>
      <c r="Q78" s="518" t="s">
        <v>11878</v>
      </c>
      <c r="R78" s="518"/>
      <c r="S78" s="518" t="s">
        <v>237</v>
      </c>
      <c r="T78" s="618"/>
      <c r="U78" s="518"/>
      <c r="V78" s="548">
        <v>31086.0</v>
      </c>
    </row>
    <row r="79">
      <c r="A79" s="527">
        <f t="shared" si="1"/>
        <v>78</v>
      </c>
      <c r="B79" s="596" t="s">
        <v>12431</v>
      </c>
      <c r="C79" s="660" t="s">
        <v>12458</v>
      </c>
      <c r="D79" s="528" t="s">
        <v>12474</v>
      </c>
      <c r="E79" s="670" t="s">
        <v>12460</v>
      </c>
      <c r="F79" s="661" t="s">
        <v>12435</v>
      </c>
      <c r="G79" s="661" t="s">
        <v>12475</v>
      </c>
      <c r="H79" s="528" t="s">
        <v>12476</v>
      </c>
      <c r="I79" s="272" t="s">
        <v>12477</v>
      </c>
      <c r="J79" s="528" t="s">
        <v>12478</v>
      </c>
      <c r="K79" s="662" t="s">
        <v>12479</v>
      </c>
      <c r="L79" s="663">
        <v>0.001863425925925926</v>
      </c>
      <c r="M79" s="534" t="s">
        <v>12480</v>
      </c>
      <c r="N79" s="664" t="s">
        <v>11876</v>
      </c>
      <c r="O79" s="518" t="s">
        <v>11877</v>
      </c>
      <c r="P79" s="518" t="s">
        <v>78</v>
      </c>
      <c r="Q79" s="518" t="s">
        <v>11878</v>
      </c>
      <c r="R79" s="518"/>
      <c r="S79" s="518" t="s">
        <v>237</v>
      </c>
      <c r="T79" s="665"/>
      <c r="U79" s="518"/>
      <c r="V79" s="551">
        <v>31087.0</v>
      </c>
    </row>
    <row r="80">
      <c r="A80" s="537">
        <f t="shared" si="1"/>
        <v>79</v>
      </c>
      <c r="B80" s="510" t="s">
        <v>12431</v>
      </c>
      <c r="C80" s="645" t="s">
        <v>12481</v>
      </c>
      <c r="D80" s="510" t="s">
        <v>12481</v>
      </c>
      <c r="E80" s="623" t="s">
        <v>12482</v>
      </c>
      <c r="F80" s="646" t="s">
        <v>12435</v>
      </c>
      <c r="G80" s="646" t="s">
        <v>12482</v>
      </c>
      <c r="H80" s="510" t="s">
        <v>12483</v>
      </c>
      <c r="I80" s="272" t="s">
        <v>12484</v>
      </c>
      <c r="J80" s="510" t="s">
        <v>12485</v>
      </c>
      <c r="K80" s="666" t="s">
        <v>12486</v>
      </c>
      <c r="L80" s="667">
        <v>0.0029976851851851853</v>
      </c>
      <c r="M80" s="515" t="s">
        <v>12487</v>
      </c>
      <c r="N80" s="649" t="s">
        <v>11876</v>
      </c>
      <c r="O80" s="518" t="s">
        <v>11877</v>
      </c>
      <c r="P80" s="518" t="s">
        <v>78</v>
      </c>
      <c r="Q80" s="518" t="s">
        <v>11878</v>
      </c>
      <c r="R80" s="518"/>
      <c r="S80" s="518" t="s">
        <v>237</v>
      </c>
      <c r="T80" s="649"/>
      <c r="U80" s="518"/>
      <c r="V80" s="558">
        <v>31089.0</v>
      </c>
    </row>
    <row r="81">
      <c r="A81" s="517">
        <f t="shared" si="1"/>
        <v>80</v>
      </c>
      <c r="B81" s="510" t="s">
        <v>12431</v>
      </c>
      <c r="C81" s="655" t="s">
        <v>12481</v>
      </c>
      <c r="D81" s="518" t="s">
        <v>12488</v>
      </c>
      <c r="E81" s="623" t="s">
        <v>12482</v>
      </c>
      <c r="F81" s="656" t="s">
        <v>12435</v>
      </c>
      <c r="G81" s="656" t="s">
        <v>12489</v>
      </c>
      <c r="H81" s="518" t="s">
        <v>12490</v>
      </c>
      <c r="I81" s="272" t="s">
        <v>12491</v>
      </c>
      <c r="J81" s="518" t="s">
        <v>12492</v>
      </c>
      <c r="K81" s="657" t="s">
        <v>12493</v>
      </c>
      <c r="L81" s="658">
        <v>0.0017013888888888888</v>
      </c>
      <c r="M81" s="523" t="s">
        <v>12494</v>
      </c>
      <c r="N81" s="618" t="s">
        <v>11876</v>
      </c>
      <c r="O81" s="518" t="s">
        <v>11877</v>
      </c>
      <c r="P81" s="518" t="s">
        <v>78</v>
      </c>
      <c r="Q81" s="518" t="s">
        <v>11878</v>
      </c>
      <c r="R81" s="518"/>
      <c r="S81" s="518" t="s">
        <v>237</v>
      </c>
      <c r="T81" s="618"/>
      <c r="U81" s="518"/>
      <c r="V81" s="548">
        <v>31090.0</v>
      </c>
    </row>
    <row r="82">
      <c r="A82" s="527">
        <f t="shared" si="1"/>
        <v>81</v>
      </c>
      <c r="B82" s="596" t="s">
        <v>12431</v>
      </c>
      <c r="C82" s="660" t="s">
        <v>12481</v>
      </c>
      <c r="D82" s="528" t="s">
        <v>12495</v>
      </c>
      <c r="E82" s="670" t="s">
        <v>12482</v>
      </c>
      <c r="F82" s="661" t="s">
        <v>12435</v>
      </c>
      <c r="G82" s="661" t="s">
        <v>12496</v>
      </c>
      <c r="H82" s="528" t="s">
        <v>12497</v>
      </c>
      <c r="I82" s="272" t="s">
        <v>12498</v>
      </c>
      <c r="J82" s="528" t="s">
        <v>12499</v>
      </c>
      <c r="K82" s="662" t="s">
        <v>12500</v>
      </c>
      <c r="L82" s="663">
        <v>0.0036342592592592594</v>
      </c>
      <c r="M82" s="534" t="s">
        <v>12501</v>
      </c>
      <c r="N82" s="664" t="s">
        <v>11876</v>
      </c>
      <c r="O82" s="518" t="s">
        <v>11877</v>
      </c>
      <c r="P82" s="518" t="s">
        <v>78</v>
      </c>
      <c r="Q82" s="518" t="s">
        <v>11878</v>
      </c>
      <c r="R82" s="518"/>
      <c r="S82" s="518" t="s">
        <v>237</v>
      </c>
      <c r="T82" s="665"/>
      <c r="U82" s="518"/>
      <c r="V82" s="551">
        <v>31092.0</v>
      </c>
    </row>
    <row r="83">
      <c r="A83" s="537">
        <f t="shared" si="1"/>
        <v>82</v>
      </c>
      <c r="B83" s="510" t="s">
        <v>12502</v>
      </c>
      <c r="C83" s="645" t="s">
        <v>12503</v>
      </c>
      <c r="D83" s="510" t="s">
        <v>12504</v>
      </c>
      <c r="E83" s="623" t="s">
        <v>12505</v>
      </c>
      <c r="F83" s="646" t="s">
        <v>12506</v>
      </c>
      <c r="G83" s="646" t="s">
        <v>12507</v>
      </c>
      <c r="H83" s="510" t="s">
        <v>12508</v>
      </c>
      <c r="I83" s="272" t="s">
        <v>12509</v>
      </c>
      <c r="J83" s="510" t="s">
        <v>12510</v>
      </c>
      <c r="K83" s="666" t="s">
        <v>12511</v>
      </c>
      <c r="L83" s="667">
        <v>0.0038657407407407408</v>
      </c>
      <c r="M83" s="539" t="s">
        <v>12512</v>
      </c>
      <c r="N83" s="649" t="s">
        <v>11876</v>
      </c>
      <c r="O83" s="518" t="s">
        <v>11877</v>
      </c>
      <c r="P83" s="518" t="s">
        <v>78</v>
      </c>
      <c r="Q83" s="518" t="s">
        <v>11878</v>
      </c>
      <c r="R83" s="518"/>
      <c r="S83" s="518" t="s">
        <v>237</v>
      </c>
      <c r="T83" s="649"/>
      <c r="U83" s="518"/>
      <c r="V83" s="558">
        <v>33312.0</v>
      </c>
    </row>
    <row r="84">
      <c r="A84" s="517">
        <f t="shared" si="1"/>
        <v>83</v>
      </c>
      <c r="B84" s="510" t="s">
        <v>12502</v>
      </c>
      <c r="C84" s="655" t="s">
        <v>12503</v>
      </c>
      <c r="D84" s="518" t="s">
        <v>12513</v>
      </c>
      <c r="E84" s="623" t="s">
        <v>12505</v>
      </c>
      <c r="F84" s="656" t="s">
        <v>12506</v>
      </c>
      <c r="G84" s="656" t="s">
        <v>12514</v>
      </c>
      <c r="H84" s="518" t="s">
        <v>12515</v>
      </c>
      <c r="I84" s="272" t="s">
        <v>12516</v>
      </c>
      <c r="J84" s="518" t="s">
        <v>12517</v>
      </c>
      <c r="K84" s="657" t="s">
        <v>12518</v>
      </c>
      <c r="L84" s="658">
        <v>0.0018055555555555555</v>
      </c>
      <c r="M84" s="523" t="s">
        <v>12519</v>
      </c>
      <c r="N84" s="618" t="s">
        <v>11876</v>
      </c>
      <c r="O84" s="518" t="s">
        <v>11877</v>
      </c>
      <c r="P84" s="518" t="s">
        <v>78</v>
      </c>
      <c r="Q84" s="518" t="s">
        <v>11878</v>
      </c>
      <c r="R84" s="518"/>
      <c r="S84" s="518" t="s">
        <v>237</v>
      </c>
      <c r="T84" s="618"/>
      <c r="U84" s="518"/>
      <c r="V84" s="548">
        <v>33318.0</v>
      </c>
    </row>
    <row r="85">
      <c r="A85" s="527">
        <f t="shared" si="1"/>
        <v>84</v>
      </c>
      <c r="B85" s="596" t="s">
        <v>12502</v>
      </c>
      <c r="C85" s="660" t="s">
        <v>12503</v>
      </c>
      <c r="D85" s="528" t="s">
        <v>12520</v>
      </c>
      <c r="E85" s="670" t="s">
        <v>12505</v>
      </c>
      <c r="F85" s="661" t="s">
        <v>12506</v>
      </c>
      <c r="G85" s="661" t="s">
        <v>12521</v>
      </c>
      <c r="H85" s="528" t="s">
        <v>12522</v>
      </c>
      <c r="I85" s="272" t="s">
        <v>12523</v>
      </c>
      <c r="J85" s="528" t="s">
        <v>12524</v>
      </c>
      <c r="K85" s="662" t="s">
        <v>12525</v>
      </c>
      <c r="L85" s="663">
        <v>0.0016782407407407408</v>
      </c>
      <c r="M85" s="534" t="s">
        <v>12526</v>
      </c>
      <c r="N85" s="664" t="s">
        <v>11876</v>
      </c>
      <c r="O85" s="518" t="s">
        <v>11877</v>
      </c>
      <c r="P85" s="518" t="s">
        <v>78</v>
      </c>
      <c r="Q85" s="518" t="s">
        <v>11878</v>
      </c>
      <c r="R85" s="518"/>
      <c r="S85" s="518" t="s">
        <v>237</v>
      </c>
      <c r="T85" s="665"/>
      <c r="U85" s="518"/>
      <c r="V85" s="551">
        <v>33321.0</v>
      </c>
    </row>
    <row r="86">
      <c r="A86" s="537">
        <f t="shared" si="1"/>
        <v>85</v>
      </c>
      <c r="B86" s="510" t="s">
        <v>12502</v>
      </c>
      <c r="C86" s="645" t="s">
        <v>12527</v>
      </c>
      <c r="D86" s="510" t="s">
        <v>12528</v>
      </c>
      <c r="E86" s="623" t="s">
        <v>12529</v>
      </c>
      <c r="F86" s="646" t="s">
        <v>12506</v>
      </c>
      <c r="G86" s="646" t="s">
        <v>12530</v>
      </c>
      <c r="H86" s="510" t="s">
        <v>12531</v>
      </c>
      <c r="I86" s="272" t="s">
        <v>12532</v>
      </c>
      <c r="J86" s="510" t="s">
        <v>12533</v>
      </c>
      <c r="K86" s="666" t="s">
        <v>12534</v>
      </c>
      <c r="L86" s="667">
        <v>0.0022800925925925927</v>
      </c>
      <c r="M86" s="515" t="s">
        <v>12535</v>
      </c>
      <c r="N86" s="649" t="s">
        <v>11876</v>
      </c>
      <c r="O86" s="518" t="s">
        <v>11877</v>
      </c>
      <c r="P86" s="518" t="s">
        <v>78</v>
      </c>
      <c r="Q86" s="518" t="s">
        <v>11878</v>
      </c>
      <c r="R86" s="518"/>
      <c r="S86" s="518" t="s">
        <v>237</v>
      </c>
      <c r="T86" s="649"/>
      <c r="U86" s="518"/>
      <c r="V86" s="558">
        <v>33328.0</v>
      </c>
    </row>
    <row r="87">
      <c r="A87" s="527">
        <f t="shared" si="1"/>
        <v>86</v>
      </c>
      <c r="B87" s="596" t="s">
        <v>12502</v>
      </c>
      <c r="C87" s="660" t="s">
        <v>12527</v>
      </c>
      <c r="D87" s="528" t="s">
        <v>12536</v>
      </c>
      <c r="E87" s="670" t="s">
        <v>12529</v>
      </c>
      <c r="F87" s="661" t="s">
        <v>12506</v>
      </c>
      <c r="G87" s="661" t="s">
        <v>12537</v>
      </c>
      <c r="H87" s="528" t="s">
        <v>12538</v>
      </c>
      <c r="I87" s="272" t="s">
        <v>12539</v>
      </c>
      <c r="J87" s="528" t="s">
        <v>12540</v>
      </c>
      <c r="K87" s="662" t="s">
        <v>12541</v>
      </c>
      <c r="L87" s="663">
        <v>0.0020717592592592593</v>
      </c>
      <c r="M87" s="534" t="s">
        <v>12542</v>
      </c>
      <c r="N87" s="664" t="s">
        <v>11876</v>
      </c>
      <c r="O87" s="518" t="s">
        <v>11877</v>
      </c>
      <c r="P87" s="518" t="s">
        <v>78</v>
      </c>
      <c r="Q87" s="518" t="s">
        <v>11878</v>
      </c>
      <c r="R87" s="518"/>
      <c r="S87" s="518" t="s">
        <v>237</v>
      </c>
      <c r="T87" s="665"/>
      <c r="U87" s="518"/>
      <c r="V87" s="551">
        <v>33329.0</v>
      </c>
    </row>
    <row r="88">
      <c r="A88" s="537">
        <f t="shared" si="1"/>
        <v>87</v>
      </c>
      <c r="B88" s="510" t="s">
        <v>12502</v>
      </c>
      <c r="C88" s="645" t="s">
        <v>12543</v>
      </c>
      <c r="D88" s="510" t="s">
        <v>12544</v>
      </c>
      <c r="E88" s="623" t="s">
        <v>12545</v>
      </c>
      <c r="F88" s="646" t="s">
        <v>12506</v>
      </c>
      <c r="G88" s="646" t="s">
        <v>12546</v>
      </c>
      <c r="H88" s="510" t="s">
        <v>12547</v>
      </c>
      <c r="I88" s="272" t="s">
        <v>12548</v>
      </c>
      <c r="J88" s="510" t="s">
        <v>12549</v>
      </c>
      <c r="K88" s="666" t="s">
        <v>12550</v>
      </c>
      <c r="L88" s="667">
        <v>0.0026041666666666665</v>
      </c>
      <c r="M88" s="515" t="s">
        <v>12551</v>
      </c>
      <c r="N88" s="649" t="s">
        <v>11876</v>
      </c>
      <c r="O88" s="518" t="s">
        <v>11877</v>
      </c>
      <c r="P88" s="518" t="s">
        <v>78</v>
      </c>
      <c r="Q88" s="518" t="s">
        <v>11878</v>
      </c>
      <c r="R88" s="518"/>
      <c r="S88" s="518" t="s">
        <v>237</v>
      </c>
      <c r="T88" s="649"/>
      <c r="U88" s="518"/>
      <c r="V88" s="558">
        <v>33337.0</v>
      </c>
    </row>
    <row r="89">
      <c r="A89" s="527">
        <f t="shared" si="1"/>
        <v>88</v>
      </c>
      <c r="B89" s="596" t="s">
        <v>12502</v>
      </c>
      <c r="C89" s="660" t="s">
        <v>12543</v>
      </c>
      <c r="D89" s="528" t="s">
        <v>12552</v>
      </c>
      <c r="E89" s="670" t="s">
        <v>12545</v>
      </c>
      <c r="F89" s="661" t="s">
        <v>12506</v>
      </c>
      <c r="G89" s="661" t="s">
        <v>12553</v>
      </c>
      <c r="H89" s="528" t="s">
        <v>12554</v>
      </c>
      <c r="I89" s="272" t="s">
        <v>12555</v>
      </c>
      <c r="J89" s="528" t="s">
        <v>12556</v>
      </c>
      <c r="K89" s="662" t="s">
        <v>12557</v>
      </c>
      <c r="L89" s="663">
        <v>0.0023032407407407407</v>
      </c>
      <c r="M89" s="534" t="s">
        <v>12558</v>
      </c>
      <c r="N89" s="664" t="s">
        <v>11876</v>
      </c>
      <c r="O89" s="518" t="s">
        <v>11877</v>
      </c>
      <c r="P89" s="518" t="s">
        <v>78</v>
      </c>
      <c r="Q89" s="518" t="s">
        <v>11878</v>
      </c>
      <c r="R89" s="518"/>
      <c r="S89" s="518" t="s">
        <v>237</v>
      </c>
      <c r="T89" s="665"/>
      <c r="U89" s="518"/>
      <c r="V89" s="551">
        <v>33339.0</v>
      </c>
    </row>
    <row r="90">
      <c r="A90" s="537">
        <f t="shared" si="1"/>
        <v>89</v>
      </c>
      <c r="B90" s="510" t="s">
        <v>12502</v>
      </c>
      <c r="C90" s="645" t="s">
        <v>12559</v>
      </c>
      <c r="D90" s="510" t="s">
        <v>12560</v>
      </c>
      <c r="E90" s="623" t="s">
        <v>12561</v>
      </c>
      <c r="F90" s="646" t="s">
        <v>12506</v>
      </c>
      <c r="G90" s="646" t="s">
        <v>12562</v>
      </c>
      <c r="H90" s="510" t="s">
        <v>12563</v>
      </c>
      <c r="I90" s="272" t="s">
        <v>12564</v>
      </c>
      <c r="J90" s="510" t="s">
        <v>12565</v>
      </c>
      <c r="K90" s="666" t="s">
        <v>12566</v>
      </c>
      <c r="L90" s="667">
        <v>0.002372685185185185</v>
      </c>
      <c r="M90" s="515" t="s">
        <v>12567</v>
      </c>
      <c r="N90" s="649" t="s">
        <v>11876</v>
      </c>
      <c r="O90" s="518" t="s">
        <v>11877</v>
      </c>
      <c r="P90" s="518" t="s">
        <v>78</v>
      </c>
      <c r="Q90" s="518" t="s">
        <v>11878</v>
      </c>
      <c r="R90" s="518"/>
      <c r="S90" s="518" t="s">
        <v>237</v>
      </c>
      <c r="T90" s="649"/>
      <c r="U90" s="518"/>
      <c r="V90" s="558">
        <v>33344.0</v>
      </c>
    </row>
    <row r="91">
      <c r="A91" s="517">
        <f t="shared" si="1"/>
        <v>90</v>
      </c>
      <c r="B91" s="510" t="s">
        <v>12502</v>
      </c>
      <c r="C91" s="655" t="s">
        <v>12559</v>
      </c>
      <c r="D91" s="518" t="s">
        <v>12568</v>
      </c>
      <c r="E91" s="623" t="s">
        <v>12561</v>
      </c>
      <c r="F91" s="656" t="s">
        <v>12506</v>
      </c>
      <c r="G91" s="656" t="s">
        <v>12569</v>
      </c>
      <c r="H91" s="518" t="s">
        <v>12570</v>
      </c>
      <c r="I91" s="272" t="s">
        <v>12571</v>
      </c>
      <c r="J91" s="518" t="s">
        <v>12572</v>
      </c>
      <c r="K91" s="657" t="s">
        <v>12573</v>
      </c>
      <c r="L91" s="658">
        <v>0.0015162037037037036</v>
      </c>
      <c r="M91" s="523" t="s">
        <v>12574</v>
      </c>
      <c r="N91" s="618" t="s">
        <v>11876</v>
      </c>
      <c r="O91" s="518" t="s">
        <v>11877</v>
      </c>
      <c r="P91" s="518" t="s">
        <v>78</v>
      </c>
      <c r="Q91" s="518" t="s">
        <v>11878</v>
      </c>
      <c r="R91" s="518"/>
      <c r="S91" s="518" t="s">
        <v>237</v>
      </c>
      <c r="T91" s="618"/>
      <c r="U91" s="518"/>
      <c r="V91" s="548">
        <v>33345.0</v>
      </c>
    </row>
    <row r="92">
      <c r="A92" s="527">
        <f t="shared" si="1"/>
        <v>91</v>
      </c>
      <c r="B92" s="596" t="s">
        <v>12502</v>
      </c>
      <c r="C92" s="660" t="s">
        <v>12559</v>
      </c>
      <c r="D92" s="528" t="s">
        <v>12575</v>
      </c>
      <c r="E92" s="670" t="s">
        <v>12561</v>
      </c>
      <c r="F92" s="661" t="s">
        <v>12506</v>
      </c>
      <c r="G92" s="661" t="s">
        <v>12576</v>
      </c>
      <c r="H92" s="528" t="s">
        <v>12577</v>
      </c>
      <c r="I92" s="272" t="s">
        <v>12578</v>
      </c>
      <c r="J92" s="528" t="s">
        <v>12579</v>
      </c>
      <c r="K92" s="662" t="s">
        <v>12580</v>
      </c>
      <c r="L92" s="663">
        <v>0.0040625</v>
      </c>
      <c r="M92" s="534" t="s">
        <v>12581</v>
      </c>
      <c r="N92" s="664" t="s">
        <v>11876</v>
      </c>
      <c r="O92" s="518" t="s">
        <v>11877</v>
      </c>
      <c r="P92" s="518" t="s">
        <v>78</v>
      </c>
      <c r="Q92" s="518" t="s">
        <v>11878</v>
      </c>
      <c r="R92" s="518"/>
      <c r="S92" s="518" t="s">
        <v>237</v>
      </c>
      <c r="T92" s="665"/>
      <c r="U92" s="518"/>
      <c r="V92" s="551">
        <v>33346.0</v>
      </c>
    </row>
    <row r="93">
      <c r="A93" s="537">
        <f t="shared" si="1"/>
        <v>92</v>
      </c>
      <c r="B93" s="510" t="s">
        <v>12502</v>
      </c>
      <c r="C93" s="645" t="s">
        <v>12582</v>
      </c>
      <c r="D93" s="510" t="s">
        <v>12583</v>
      </c>
      <c r="E93" s="623" t="s">
        <v>12584</v>
      </c>
      <c r="F93" s="646" t="s">
        <v>12506</v>
      </c>
      <c r="G93" s="646" t="s">
        <v>12585</v>
      </c>
      <c r="H93" s="510" t="s">
        <v>12586</v>
      </c>
      <c r="I93" s="272" t="s">
        <v>12587</v>
      </c>
      <c r="J93" s="510" t="s">
        <v>12588</v>
      </c>
      <c r="K93" s="666" t="s">
        <v>12589</v>
      </c>
      <c r="L93" s="667">
        <v>0.004027777777777778</v>
      </c>
      <c r="M93" s="515" t="s">
        <v>12590</v>
      </c>
      <c r="N93" s="649" t="s">
        <v>11876</v>
      </c>
      <c r="O93" s="518" t="s">
        <v>11877</v>
      </c>
      <c r="P93" s="518" t="s">
        <v>78</v>
      </c>
      <c r="Q93" s="518" t="s">
        <v>11878</v>
      </c>
      <c r="R93" s="518"/>
      <c r="S93" s="518" t="s">
        <v>237</v>
      </c>
      <c r="T93" s="649"/>
      <c r="U93" s="518"/>
      <c r="V93" s="558">
        <v>33351.0</v>
      </c>
    </row>
    <row r="94">
      <c r="A94" s="517">
        <f t="shared" si="1"/>
        <v>93</v>
      </c>
      <c r="B94" s="510" t="s">
        <v>12502</v>
      </c>
      <c r="C94" s="655" t="s">
        <v>12582</v>
      </c>
      <c r="D94" s="518" t="s">
        <v>12591</v>
      </c>
      <c r="E94" s="623" t="s">
        <v>12584</v>
      </c>
      <c r="F94" s="656" t="s">
        <v>12506</v>
      </c>
      <c r="G94" s="656" t="s">
        <v>12592</v>
      </c>
      <c r="H94" s="518" t="s">
        <v>12593</v>
      </c>
      <c r="I94" s="272" t="s">
        <v>12594</v>
      </c>
      <c r="J94" s="518" t="s">
        <v>12595</v>
      </c>
      <c r="K94" s="657" t="s">
        <v>12596</v>
      </c>
      <c r="L94" s="658">
        <v>0.002199074074074074</v>
      </c>
      <c r="M94" s="523" t="s">
        <v>12597</v>
      </c>
      <c r="N94" s="618" t="s">
        <v>11876</v>
      </c>
      <c r="O94" s="518" t="s">
        <v>11877</v>
      </c>
      <c r="P94" s="518" t="s">
        <v>78</v>
      </c>
      <c r="Q94" s="518" t="s">
        <v>11878</v>
      </c>
      <c r="R94" s="518"/>
      <c r="S94" s="518" t="s">
        <v>237</v>
      </c>
      <c r="T94" s="618"/>
      <c r="U94" s="518"/>
      <c r="V94" s="548">
        <v>33352.0</v>
      </c>
    </row>
    <row r="95">
      <c r="A95" s="517">
        <f t="shared" si="1"/>
        <v>94</v>
      </c>
      <c r="B95" s="510" t="s">
        <v>12502</v>
      </c>
      <c r="C95" s="655" t="s">
        <v>12582</v>
      </c>
      <c r="D95" s="518" t="s">
        <v>12598</v>
      </c>
      <c r="E95" s="623" t="s">
        <v>12584</v>
      </c>
      <c r="F95" s="656" t="s">
        <v>12506</v>
      </c>
      <c r="G95" s="656" t="s">
        <v>12599</v>
      </c>
      <c r="H95" s="518" t="s">
        <v>12600</v>
      </c>
      <c r="I95" s="272" t="s">
        <v>12601</v>
      </c>
      <c r="J95" s="518" t="s">
        <v>12602</v>
      </c>
      <c r="K95" s="657" t="s">
        <v>12603</v>
      </c>
      <c r="L95" s="658">
        <v>0.001990740740740741</v>
      </c>
      <c r="M95" s="523" t="s">
        <v>12604</v>
      </c>
      <c r="N95" s="618" t="s">
        <v>11876</v>
      </c>
      <c r="O95" s="518" t="s">
        <v>11877</v>
      </c>
      <c r="P95" s="518" t="s">
        <v>78</v>
      </c>
      <c r="Q95" s="518" t="s">
        <v>11878</v>
      </c>
      <c r="R95" s="518"/>
      <c r="S95" s="518" t="s">
        <v>237</v>
      </c>
      <c r="T95" s="618"/>
      <c r="U95" s="518"/>
      <c r="V95" s="548">
        <v>33353.0</v>
      </c>
    </row>
    <row r="96">
      <c r="A96" s="517">
        <f t="shared" si="1"/>
        <v>95</v>
      </c>
      <c r="B96" s="510" t="s">
        <v>12502</v>
      </c>
      <c r="C96" s="655" t="s">
        <v>12582</v>
      </c>
      <c r="D96" s="518" t="s">
        <v>12605</v>
      </c>
      <c r="E96" s="623" t="s">
        <v>12584</v>
      </c>
      <c r="F96" s="656" t="s">
        <v>12506</v>
      </c>
      <c r="G96" s="656" t="s">
        <v>12606</v>
      </c>
      <c r="H96" s="518" t="s">
        <v>12607</v>
      </c>
      <c r="I96" s="272" t="s">
        <v>12608</v>
      </c>
      <c r="J96" s="518" t="s">
        <v>12609</v>
      </c>
      <c r="K96" s="657" t="s">
        <v>12610</v>
      </c>
      <c r="L96" s="658">
        <v>0.0025578703703703705</v>
      </c>
      <c r="M96" s="523" t="s">
        <v>12611</v>
      </c>
      <c r="N96" s="618" t="s">
        <v>11876</v>
      </c>
      <c r="O96" s="518" t="s">
        <v>11877</v>
      </c>
      <c r="P96" s="518" t="s">
        <v>78</v>
      </c>
      <c r="Q96" s="518" t="s">
        <v>11878</v>
      </c>
      <c r="R96" s="518"/>
      <c r="S96" s="518" t="s">
        <v>237</v>
      </c>
      <c r="T96" s="618"/>
      <c r="U96" s="518"/>
      <c r="V96" s="548">
        <v>33354.0</v>
      </c>
    </row>
    <row r="97">
      <c r="A97" s="527">
        <f t="shared" si="1"/>
        <v>96</v>
      </c>
      <c r="B97" s="596" t="s">
        <v>12502</v>
      </c>
      <c r="C97" s="660" t="s">
        <v>12582</v>
      </c>
      <c r="D97" s="528" t="s">
        <v>12612</v>
      </c>
      <c r="E97" s="670" t="s">
        <v>12584</v>
      </c>
      <c r="F97" s="661" t="s">
        <v>12506</v>
      </c>
      <c r="G97" s="661" t="s">
        <v>12613</v>
      </c>
      <c r="H97" s="528" t="s">
        <v>12614</v>
      </c>
      <c r="I97" s="272" t="s">
        <v>12615</v>
      </c>
      <c r="J97" s="528" t="s">
        <v>12616</v>
      </c>
      <c r="K97" s="662" t="s">
        <v>12617</v>
      </c>
      <c r="L97" s="663">
        <v>0.0025925925925925925</v>
      </c>
      <c r="M97" s="534" t="s">
        <v>12618</v>
      </c>
      <c r="N97" s="664" t="s">
        <v>11876</v>
      </c>
      <c r="O97" s="518" t="s">
        <v>11877</v>
      </c>
      <c r="P97" s="518" t="s">
        <v>78</v>
      </c>
      <c r="Q97" s="518" t="s">
        <v>11878</v>
      </c>
      <c r="R97" s="518"/>
      <c r="S97" s="518" t="s">
        <v>237</v>
      </c>
      <c r="T97" s="665"/>
      <c r="U97" s="518"/>
      <c r="V97" s="551">
        <v>33355.0</v>
      </c>
    </row>
    <row r="98">
      <c r="A98" s="613">
        <f t="shared" si="1"/>
        <v>97</v>
      </c>
      <c r="B98" s="596" t="s">
        <v>12619</v>
      </c>
      <c r="C98" s="678" t="s">
        <v>12620</v>
      </c>
      <c r="D98" s="596" t="s">
        <v>12621</v>
      </c>
      <c r="E98" s="670" t="s">
        <v>12622</v>
      </c>
      <c r="F98" s="679" t="s">
        <v>12623</v>
      </c>
      <c r="G98" s="679" t="s">
        <v>12624</v>
      </c>
      <c r="H98" s="596" t="s">
        <v>12625</v>
      </c>
      <c r="I98" s="272" t="s">
        <v>12626</v>
      </c>
      <c r="J98" s="596" t="s">
        <v>12627</v>
      </c>
      <c r="K98" s="680" t="s">
        <v>12628</v>
      </c>
      <c r="L98" s="681">
        <v>0.004224537037037037</v>
      </c>
      <c r="M98" s="601" t="s">
        <v>12629</v>
      </c>
      <c r="N98" s="682" t="s">
        <v>11876</v>
      </c>
      <c r="O98" s="518" t="s">
        <v>11877</v>
      </c>
      <c r="P98" s="518" t="s">
        <v>78</v>
      </c>
      <c r="Q98" s="518" t="s">
        <v>11878</v>
      </c>
      <c r="R98" s="518"/>
      <c r="S98" s="518" t="s">
        <v>237</v>
      </c>
      <c r="T98" s="683"/>
      <c r="U98" s="518"/>
      <c r="V98" s="684">
        <v>31096.0</v>
      </c>
    </row>
    <row r="99">
      <c r="A99" s="613">
        <f t="shared" si="1"/>
        <v>98</v>
      </c>
      <c r="B99" s="596" t="s">
        <v>12619</v>
      </c>
      <c r="C99" s="678" t="s">
        <v>12630</v>
      </c>
      <c r="D99" s="596" t="s">
        <v>12631</v>
      </c>
      <c r="E99" s="670" t="s">
        <v>12632</v>
      </c>
      <c r="F99" s="679" t="s">
        <v>12623</v>
      </c>
      <c r="G99" s="679" t="s">
        <v>12633</v>
      </c>
      <c r="H99" s="596" t="s">
        <v>12634</v>
      </c>
      <c r="I99" s="272" t="s">
        <v>12635</v>
      </c>
      <c r="J99" s="596" t="s">
        <v>12636</v>
      </c>
      <c r="K99" s="680" t="s">
        <v>12637</v>
      </c>
      <c r="L99" s="681">
        <v>0.003738425925925926</v>
      </c>
      <c r="M99" s="601" t="s">
        <v>12638</v>
      </c>
      <c r="N99" s="682" t="s">
        <v>11876</v>
      </c>
      <c r="O99" s="518" t="s">
        <v>11877</v>
      </c>
      <c r="P99" s="518" t="s">
        <v>78</v>
      </c>
      <c r="Q99" s="518" t="s">
        <v>11878</v>
      </c>
      <c r="R99" s="518"/>
      <c r="S99" s="518" t="s">
        <v>237</v>
      </c>
      <c r="T99" s="683"/>
      <c r="U99" s="518"/>
      <c r="V99" s="684">
        <v>31098.0</v>
      </c>
    </row>
    <row r="100">
      <c r="A100" s="556">
        <f t="shared" si="1"/>
        <v>99</v>
      </c>
      <c r="B100" s="557" t="s">
        <v>12619</v>
      </c>
      <c r="C100" s="686" t="s">
        <v>12639</v>
      </c>
      <c r="D100" s="557" t="s">
        <v>12640</v>
      </c>
      <c r="E100" s="624" t="s">
        <v>12641</v>
      </c>
      <c r="F100" s="687" t="s">
        <v>12623</v>
      </c>
      <c r="G100" s="687" t="s">
        <v>12642</v>
      </c>
      <c r="H100" s="557" t="s">
        <v>12643</v>
      </c>
      <c r="I100" s="272" t="s">
        <v>12644</v>
      </c>
      <c r="J100" s="557" t="s">
        <v>12645</v>
      </c>
      <c r="K100" s="688" t="s">
        <v>12646</v>
      </c>
      <c r="L100" s="689">
        <v>0.0023148148148148147</v>
      </c>
      <c r="M100" s="515" t="s">
        <v>12647</v>
      </c>
      <c r="N100" s="690" t="s">
        <v>11876</v>
      </c>
      <c r="O100" s="518" t="s">
        <v>11877</v>
      </c>
      <c r="P100" s="518" t="s">
        <v>78</v>
      </c>
      <c r="Q100" s="518" t="s">
        <v>11878</v>
      </c>
      <c r="R100" s="541"/>
      <c r="S100" s="518" t="s">
        <v>237</v>
      </c>
      <c r="T100" s="649"/>
      <c r="U100" s="518"/>
      <c r="V100" s="558">
        <v>31099.0</v>
      </c>
    </row>
    <row r="101">
      <c r="A101" s="517">
        <f t="shared" si="1"/>
        <v>100</v>
      </c>
      <c r="B101" s="510" t="s">
        <v>12619</v>
      </c>
      <c r="C101" s="655" t="s">
        <v>12639</v>
      </c>
      <c r="D101" s="518" t="s">
        <v>12648</v>
      </c>
      <c r="E101" s="624" t="s">
        <v>12641</v>
      </c>
      <c r="F101" s="656" t="s">
        <v>12623</v>
      </c>
      <c r="G101" s="656" t="s">
        <v>12649</v>
      </c>
      <c r="H101" s="518" t="s">
        <v>12650</v>
      </c>
      <c r="I101" s="272" t="s">
        <v>12651</v>
      </c>
      <c r="J101" s="518" t="s">
        <v>12652</v>
      </c>
      <c r="K101" s="657" t="s">
        <v>12653</v>
      </c>
      <c r="L101" s="658">
        <v>0.004166666666666667</v>
      </c>
      <c r="M101" s="523" t="s">
        <v>12654</v>
      </c>
      <c r="N101" s="618" t="s">
        <v>11876</v>
      </c>
      <c r="O101" s="518" t="s">
        <v>11877</v>
      </c>
      <c r="P101" s="518" t="s">
        <v>78</v>
      </c>
      <c r="Q101" s="518" t="s">
        <v>11878</v>
      </c>
      <c r="R101" s="518"/>
      <c r="S101" s="518" t="s">
        <v>237</v>
      </c>
      <c r="T101" s="618"/>
      <c r="U101" s="518"/>
      <c r="V101" s="548">
        <v>31101.0</v>
      </c>
    </row>
    <row r="102">
      <c r="A102" s="527">
        <f t="shared" si="1"/>
        <v>101</v>
      </c>
      <c r="B102" s="596" t="s">
        <v>12619</v>
      </c>
      <c r="C102" s="660" t="s">
        <v>12639</v>
      </c>
      <c r="D102" s="528" t="s">
        <v>12655</v>
      </c>
      <c r="E102" s="673" t="s">
        <v>12641</v>
      </c>
      <c r="F102" s="661" t="s">
        <v>12623</v>
      </c>
      <c r="G102" s="661" t="s">
        <v>12656</v>
      </c>
      <c r="H102" s="528" t="s">
        <v>12657</v>
      </c>
      <c r="I102" s="272" t="s">
        <v>12658</v>
      </c>
      <c r="J102" s="528" t="s">
        <v>12659</v>
      </c>
      <c r="K102" s="662" t="s">
        <v>12660</v>
      </c>
      <c r="L102" s="663">
        <v>0.002349537037037037</v>
      </c>
      <c r="M102" s="534" t="s">
        <v>12661</v>
      </c>
      <c r="N102" s="664" t="s">
        <v>11876</v>
      </c>
      <c r="O102" s="518" t="s">
        <v>11877</v>
      </c>
      <c r="P102" s="518" t="s">
        <v>78</v>
      </c>
      <c r="Q102" s="518" t="s">
        <v>11878</v>
      </c>
      <c r="R102" s="518"/>
      <c r="S102" s="518" t="s">
        <v>237</v>
      </c>
      <c r="T102" s="665"/>
      <c r="U102" s="518"/>
      <c r="V102" s="551">
        <v>31102.0</v>
      </c>
    </row>
    <row r="103">
      <c r="A103" s="537">
        <f t="shared" si="1"/>
        <v>102</v>
      </c>
      <c r="B103" s="510" t="s">
        <v>12619</v>
      </c>
      <c r="C103" s="645" t="s">
        <v>12662</v>
      </c>
      <c r="D103" s="510" t="s">
        <v>12663</v>
      </c>
      <c r="E103" s="623" t="s">
        <v>12664</v>
      </c>
      <c r="F103" s="646" t="s">
        <v>12623</v>
      </c>
      <c r="G103" s="646" t="s">
        <v>12665</v>
      </c>
      <c r="H103" s="510" t="s">
        <v>12666</v>
      </c>
      <c r="I103" s="272" t="s">
        <v>12667</v>
      </c>
      <c r="J103" s="510" t="s">
        <v>12668</v>
      </c>
      <c r="K103" s="666" t="s">
        <v>12669</v>
      </c>
      <c r="L103" s="667">
        <v>0.005324074074074074</v>
      </c>
      <c r="M103" s="515" t="s">
        <v>12670</v>
      </c>
      <c r="N103" s="649" t="s">
        <v>11876</v>
      </c>
      <c r="O103" s="518" t="s">
        <v>11877</v>
      </c>
      <c r="P103" s="518" t="s">
        <v>78</v>
      </c>
      <c r="Q103" s="518" t="s">
        <v>11878</v>
      </c>
      <c r="R103" s="518"/>
      <c r="S103" s="518" t="s">
        <v>237</v>
      </c>
      <c r="T103" s="649"/>
      <c r="U103" s="518"/>
      <c r="V103" s="558">
        <v>31103.0</v>
      </c>
    </row>
    <row r="104">
      <c r="A104" s="527">
        <f t="shared" si="1"/>
        <v>103</v>
      </c>
      <c r="B104" s="596" t="s">
        <v>12619</v>
      </c>
      <c r="C104" s="660" t="s">
        <v>12662</v>
      </c>
      <c r="D104" s="528" t="s">
        <v>12671</v>
      </c>
      <c r="E104" s="670" t="s">
        <v>12664</v>
      </c>
      <c r="F104" s="661" t="s">
        <v>12623</v>
      </c>
      <c r="G104" s="661" t="s">
        <v>12672</v>
      </c>
      <c r="H104" s="528" t="s">
        <v>12673</v>
      </c>
      <c r="I104" s="272" t="s">
        <v>12674</v>
      </c>
      <c r="J104" s="528" t="s">
        <v>12675</v>
      </c>
      <c r="K104" s="662" t="s">
        <v>12676</v>
      </c>
      <c r="L104" s="663">
        <v>0.0025925925925925925</v>
      </c>
      <c r="M104" s="534" t="s">
        <v>12677</v>
      </c>
      <c r="N104" s="664" t="s">
        <v>11876</v>
      </c>
      <c r="O104" s="518" t="s">
        <v>11877</v>
      </c>
      <c r="P104" s="518" t="s">
        <v>78</v>
      </c>
      <c r="Q104" s="518" t="s">
        <v>11878</v>
      </c>
      <c r="R104" s="518"/>
      <c r="S104" s="518" t="s">
        <v>237</v>
      </c>
      <c r="T104" s="665"/>
      <c r="U104" s="518"/>
      <c r="V104" s="551">
        <v>31104.0</v>
      </c>
    </row>
    <row r="105">
      <c r="A105" s="537">
        <f t="shared" si="1"/>
        <v>104</v>
      </c>
      <c r="B105" s="510" t="s">
        <v>12619</v>
      </c>
      <c r="C105" s="645" t="s">
        <v>12678</v>
      </c>
      <c r="D105" s="510" t="s">
        <v>12679</v>
      </c>
      <c r="E105" s="623" t="s">
        <v>12680</v>
      </c>
      <c r="F105" s="646" t="s">
        <v>12623</v>
      </c>
      <c r="G105" s="646" t="s">
        <v>12681</v>
      </c>
      <c r="H105" s="510" t="s">
        <v>12682</v>
      </c>
      <c r="I105" s="272" t="s">
        <v>12683</v>
      </c>
      <c r="J105" s="510" t="s">
        <v>12684</v>
      </c>
      <c r="K105" s="666" t="s">
        <v>12685</v>
      </c>
      <c r="L105" s="667">
        <v>0.0036689814814814814</v>
      </c>
      <c r="M105" s="515" t="s">
        <v>12686</v>
      </c>
      <c r="N105" s="649" t="s">
        <v>11876</v>
      </c>
      <c r="O105" s="518" t="s">
        <v>11877</v>
      </c>
      <c r="P105" s="518" t="s">
        <v>78</v>
      </c>
      <c r="Q105" s="518" t="s">
        <v>11878</v>
      </c>
      <c r="R105" s="518"/>
      <c r="S105" s="518" t="s">
        <v>237</v>
      </c>
      <c r="T105" s="649"/>
      <c r="U105" s="518"/>
      <c r="V105" s="558">
        <v>31105.0</v>
      </c>
    </row>
    <row r="106">
      <c r="A106" s="527">
        <f t="shared" si="1"/>
        <v>105</v>
      </c>
      <c r="B106" s="596" t="s">
        <v>12619</v>
      </c>
      <c r="C106" s="660" t="s">
        <v>12678</v>
      </c>
      <c r="D106" s="528" t="s">
        <v>12687</v>
      </c>
      <c r="E106" s="625" t="s">
        <v>12680</v>
      </c>
      <c r="F106" s="661" t="s">
        <v>12623</v>
      </c>
      <c r="G106" s="661" t="s">
        <v>12688</v>
      </c>
      <c r="H106" s="528" t="s">
        <v>12689</v>
      </c>
      <c r="I106" s="272" t="s">
        <v>12690</v>
      </c>
      <c r="J106" s="528" t="s">
        <v>12691</v>
      </c>
      <c r="K106" s="691" t="s">
        <v>12692</v>
      </c>
      <c r="L106" s="692">
        <v>0.0031134259259259257</v>
      </c>
      <c r="M106" s="534" t="s">
        <v>12693</v>
      </c>
      <c r="N106" s="664" t="s">
        <v>11876</v>
      </c>
      <c r="O106" s="518" t="s">
        <v>11877</v>
      </c>
      <c r="P106" s="518" t="s">
        <v>78</v>
      </c>
      <c r="Q106" s="518" t="s">
        <v>11878</v>
      </c>
      <c r="R106" s="518"/>
      <c r="S106" s="518" t="s">
        <v>237</v>
      </c>
      <c r="T106" s="665"/>
      <c r="U106" s="518"/>
      <c r="V106" s="551">
        <v>31106.0</v>
      </c>
    </row>
    <row r="107">
      <c r="A107" s="537">
        <f t="shared" si="1"/>
        <v>106</v>
      </c>
      <c r="B107" s="510" t="s">
        <v>12619</v>
      </c>
      <c r="C107" s="645" t="s">
        <v>12694</v>
      </c>
      <c r="D107" s="510" t="s">
        <v>12695</v>
      </c>
      <c r="E107" s="623" t="s">
        <v>12696</v>
      </c>
      <c r="F107" s="646" t="s">
        <v>12623</v>
      </c>
      <c r="G107" s="646" t="s">
        <v>12697</v>
      </c>
      <c r="H107" s="510" t="s">
        <v>12698</v>
      </c>
      <c r="I107" s="272" t="s">
        <v>12699</v>
      </c>
      <c r="J107" s="510" t="s">
        <v>12700</v>
      </c>
      <c r="K107" s="666" t="s">
        <v>12701</v>
      </c>
      <c r="L107" s="667">
        <v>0.0046875</v>
      </c>
      <c r="M107" s="515" t="s">
        <v>12702</v>
      </c>
      <c r="N107" s="649" t="s">
        <v>11876</v>
      </c>
      <c r="O107" s="518" t="s">
        <v>11877</v>
      </c>
      <c r="P107" s="518" t="s">
        <v>78</v>
      </c>
      <c r="Q107" s="518" t="s">
        <v>11878</v>
      </c>
      <c r="R107" s="518"/>
      <c r="S107" s="518" t="s">
        <v>237</v>
      </c>
      <c r="T107" s="649"/>
      <c r="U107" s="518"/>
      <c r="V107" s="558">
        <v>31108.0</v>
      </c>
    </row>
    <row r="108">
      <c r="A108" s="527">
        <f t="shared" si="1"/>
        <v>107</v>
      </c>
      <c r="B108" s="596" t="s">
        <v>12619</v>
      </c>
      <c r="C108" s="660" t="s">
        <v>12694</v>
      </c>
      <c r="D108" s="528" t="s">
        <v>12703</v>
      </c>
      <c r="E108" s="670" t="s">
        <v>12696</v>
      </c>
      <c r="F108" s="661" t="s">
        <v>12623</v>
      </c>
      <c r="G108" s="661" t="s">
        <v>12704</v>
      </c>
      <c r="H108" s="528" t="s">
        <v>12705</v>
      </c>
      <c r="I108" s="272" t="s">
        <v>12706</v>
      </c>
      <c r="J108" s="528" t="s">
        <v>12707</v>
      </c>
      <c r="K108" s="662" t="s">
        <v>12708</v>
      </c>
      <c r="L108" s="663">
        <v>0.0034027777777777776</v>
      </c>
      <c r="M108" s="534" t="s">
        <v>12709</v>
      </c>
      <c r="N108" s="664" t="s">
        <v>11876</v>
      </c>
      <c r="O108" s="518" t="s">
        <v>11877</v>
      </c>
      <c r="P108" s="518" t="s">
        <v>78</v>
      </c>
      <c r="Q108" s="518" t="s">
        <v>11878</v>
      </c>
      <c r="R108" s="518"/>
      <c r="S108" s="518" t="s">
        <v>237</v>
      </c>
      <c r="T108" s="665"/>
      <c r="U108" s="518"/>
      <c r="V108" s="551">
        <v>31109.0</v>
      </c>
    </row>
    <row r="109">
      <c r="A109" s="613">
        <f t="shared" si="1"/>
        <v>108</v>
      </c>
      <c r="B109" s="596" t="s">
        <v>12619</v>
      </c>
      <c r="C109" s="678" t="s">
        <v>12710</v>
      </c>
      <c r="D109" s="596" t="s">
        <v>12711</v>
      </c>
      <c r="E109" s="670" t="s">
        <v>12712</v>
      </c>
      <c r="F109" s="679" t="s">
        <v>12623</v>
      </c>
      <c r="G109" s="679" t="s">
        <v>12713</v>
      </c>
      <c r="H109" s="596" t="s">
        <v>12714</v>
      </c>
      <c r="I109" s="272" t="s">
        <v>12715</v>
      </c>
      <c r="J109" s="596" t="s">
        <v>12716</v>
      </c>
      <c r="K109" s="680" t="s">
        <v>12717</v>
      </c>
      <c r="L109" s="681">
        <v>0.0036689814814814814</v>
      </c>
      <c r="M109" s="601" t="s">
        <v>12718</v>
      </c>
      <c r="N109" s="682" t="s">
        <v>11876</v>
      </c>
      <c r="O109" s="518" t="s">
        <v>11877</v>
      </c>
      <c r="P109" s="518" t="s">
        <v>78</v>
      </c>
      <c r="Q109" s="518" t="s">
        <v>11878</v>
      </c>
      <c r="R109" s="518"/>
      <c r="S109" s="518" t="s">
        <v>237</v>
      </c>
      <c r="T109" s="683"/>
      <c r="U109" s="518"/>
      <c r="V109" s="684">
        <v>31110.0</v>
      </c>
    </row>
    <row r="110">
      <c r="A110" s="537">
        <f t="shared" si="1"/>
        <v>109</v>
      </c>
      <c r="B110" s="510" t="s">
        <v>12719</v>
      </c>
      <c r="C110" s="645" t="s">
        <v>12720</v>
      </c>
      <c r="D110" s="510" t="s">
        <v>12721</v>
      </c>
      <c r="E110" s="623" t="s">
        <v>12722</v>
      </c>
      <c r="F110" s="646" t="s">
        <v>12723</v>
      </c>
      <c r="G110" s="646" t="s">
        <v>12724</v>
      </c>
      <c r="H110" s="510" t="s">
        <v>12725</v>
      </c>
      <c r="I110" s="272" t="s">
        <v>12726</v>
      </c>
      <c r="J110" s="510" t="s">
        <v>12727</v>
      </c>
      <c r="K110" s="666" t="s">
        <v>12728</v>
      </c>
      <c r="L110" s="667">
        <v>0.0022222222222222222</v>
      </c>
      <c r="M110" s="539" t="s">
        <v>12729</v>
      </c>
      <c r="N110" s="649" t="s">
        <v>11876</v>
      </c>
      <c r="O110" s="518" t="s">
        <v>11877</v>
      </c>
      <c r="P110" s="518" t="s">
        <v>78</v>
      </c>
      <c r="Q110" s="518" t="s">
        <v>11878</v>
      </c>
      <c r="R110" s="518"/>
      <c r="S110" s="518" t="s">
        <v>237</v>
      </c>
      <c r="T110" s="649"/>
      <c r="U110" s="518"/>
      <c r="V110" s="558">
        <v>33144.0</v>
      </c>
    </row>
    <row r="111">
      <c r="A111" s="517">
        <f t="shared" si="1"/>
        <v>110</v>
      </c>
      <c r="B111" s="510" t="s">
        <v>12719</v>
      </c>
      <c r="C111" s="655" t="s">
        <v>12720</v>
      </c>
      <c r="D111" s="518" t="s">
        <v>12730</v>
      </c>
      <c r="E111" s="623" t="s">
        <v>12722</v>
      </c>
      <c r="F111" s="656" t="s">
        <v>12723</v>
      </c>
      <c r="G111" s="656" t="s">
        <v>12731</v>
      </c>
      <c r="H111" s="518" t="s">
        <v>12732</v>
      </c>
      <c r="I111" s="272" t="s">
        <v>12733</v>
      </c>
      <c r="J111" s="518" t="s">
        <v>12734</v>
      </c>
      <c r="K111" s="657" t="s">
        <v>12735</v>
      </c>
      <c r="L111" s="658">
        <v>0.0032291666666666666</v>
      </c>
      <c r="M111" s="593" t="s">
        <v>12736</v>
      </c>
      <c r="N111" s="618" t="s">
        <v>11876</v>
      </c>
      <c r="O111" s="518" t="s">
        <v>11877</v>
      </c>
      <c r="P111" s="518" t="s">
        <v>78</v>
      </c>
      <c r="Q111" s="518" t="s">
        <v>11878</v>
      </c>
      <c r="R111" s="518"/>
      <c r="S111" s="518" t="s">
        <v>237</v>
      </c>
      <c r="T111" s="618"/>
      <c r="U111" s="518"/>
      <c r="V111" s="548">
        <v>33145.0</v>
      </c>
    </row>
    <row r="112">
      <c r="A112" s="517">
        <f t="shared" si="1"/>
        <v>111</v>
      </c>
      <c r="B112" s="510" t="s">
        <v>12719</v>
      </c>
      <c r="C112" s="655" t="s">
        <v>12720</v>
      </c>
      <c r="D112" s="518" t="s">
        <v>12737</v>
      </c>
      <c r="E112" s="623" t="s">
        <v>12722</v>
      </c>
      <c r="F112" s="656" t="s">
        <v>12723</v>
      </c>
      <c r="G112" s="656" t="s">
        <v>12738</v>
      </c>
      <c r="H112" s="518" t="s">
        <v>12739</v>
      </c>
      <c r="I112" s="272" t="s">
        <v>12740</v>
      </c>
      <c r="J112" s="518" t="s">
        <v>12741</v>
      </c>
      <c r="K112" s="657" t="s">
        <v>12742</v>
      </c>
      <c r="L112" s="658">
        <v>0.0029861111111111113</v>
      </c>
      <c r="M112" s="593" t="s">
        <v>12743</v>
      </c>
      <c r="N112" s="618" t="s">
        <v>11876</v>
      </c>
      <c r="O112" s="518" t="s">
        <v>11877</v>
      </c>
      <c r="P112" s="518" t="s">
        <v>78</v>
      </c>
      <c r="Q112" s="518" t="s">
        <v>11878</v>
      </c>
      <c r="R112" s="518"/>
      <c r="S112" s="518" t="s">
        <v>237</v>
      </c>
      <c r="T112" s="618"/>
      <c r="U112" s="518"/>
      <c r="V112" s="548">
        <v>33146.0</v>
      </c>
    </row>
    <row r="113">
      <c r="A113" s="517">
        <f t="shared" si="1"/>
        <v>112</v>
      </c>
      <c r="B113" s="510" t="s">
        <v>12719</v>
      </c>
      <c r="C113" s="655" t="s">
        <v>12720</v>
      </c>
      <c r="D113" s="518" t="s">
        <v>12744</v>
      </c>
      <c r="E113" s="623" t="s">
        <v>12722</v>
      </c>
      <c r="F113" s="656" t="s">
        <v>12723</v>
      </c>
      <c r="G113" s="656" t="s">
        <v>12745</v>
      </c>
      <c r="H113" s="518" t="s">
        <v>12746</v>
      </c>
      <c r="I113" s="272" t="s">
        <v>12747</v>
      </c>
      <c r="J113" s="518" t="s">
        <v>12748</v>
      </c>
      <c r="K113" s="657" t="s">
        <v>12749</v>
      </c>
      <c r="L113" s="658">
        <v>0.0036342592592592594</v>
      </c>
      <c r="M113" s="593" t="s">
        <v>12750</v>
      </c>
      <c r="N113" s="618" t="s">
        <v>11876</v>
      </c>
      <c r="O113" s="518" t="s">
        <v>11877</v>
      </c>
      <c r="P113" s="518" t="s">
        <v>78</v>
      </c>
      <c r="Q113" s="518" t="s">
        <v>11878</v>
      </c>
      <c r="R113" s="518"/>
      <c r="S113" s="518" t="s">
        <v>237</v>
      </c>
      <c r="T113" s="618"/>
      <c r="U113" s="518"/>
      <c r="V113" s="548">
        <v>33147.0</v>
      </c>
    </row>
    <row r="114">
      <c r="A114" s="517">
        <f t="shared" si="1"/>
        <v>113</v>
      </c>
      <c r="B114" s="510" t="s">
        <v>12719</v>
      </c>
      <c r="C114" s="655" t="s">
        <v>12720</v>
      </c>
      <c r="D114" s="518" t="s">
        <v>12751</v>
      </c>
      <c r="E114" s="623" t="s">
        <v>12722</v>
      </c>
      <c r="F114" s="656" t="s">
        <v>12723</v>
      </c>
      <c r="G114" s="656" t="s">
        <v>12752</v>
      </c>
      <c r="H114" s="518" t="s">
        <v>12753</v>
      </c>
      <c r="I114" s="272" t="s">
        <v>12754</v>
      </c>
      <c r="J114" s="518" t="s">
        <v>12755</v>
      </c>
      <c r="K114" s="657" t="s">
        <v>12756</v>
      </c>
      <c r="L114" s="658">
        <v>0.004247685185185185</v>
      </c>
      <c r="M114" s="593" t="s">
        <v>12757</v>
      </c>
      <c r="N114" s="618" t="s">
        <v>11876</v>
      </c>
      <c r="O114" s="518" t="s">
        <v>11877</v>
      </c>
      <c r="P114" s="518" t="s">
        <v>78</v>
      </c>
      <c r="Q114" s="518" t="s">
        <v>11878</v>
      </c>
      <c r="R114" s="518"/>
      <c r="S114" s="518" t="s">
        <v>237</v>
      </c>
      <c r="T114" s="618"/>
      <c r="U114" s="518"/>
      <c r="V114" s="548">
        <v>33148.0</v>
      </c>
    </row>
    <row r="115">
      <c r="A115" s="517">
        <f t="shared" si="1"/>
        <v>114</v>
      </c>
      <c r="B115" s="510" t="s">
        <v>12719</v>
      </c>
      <c r="C115" s="655" t="s">
        <v>12720</v>
      </c>
      <c r="D115" s="518" t="s">
        <v>12758</v>
      </c>
      <c r="E115" s="623" t="s">
        <v>12722</v>
      </c>
      <c r="F115" s="656" t="s">
        <v>12723</v>
      </c>
      <c r="G115" s="656" t="s">
        <v>12759</v>
      </c>
      <c r="H115" s="518" t="s">
        <v>12760</v>
      </c>
      <c r="I115" s="272" t="s">
        <v>12761</v>
      </c>
      <c r="J115" s="518" t="s">
        <v>12762</v>
      </c>
      <c r="K115" s="657" t="s">
        <v>12763</v>
      </c>
      <c r="L115" s="658">
        <v>0.002199074074074074</v>
      </c>
      <c r="M115" s="523" t="s">
        <v>12764</v>
      </c>
      <c r="N115" s="618" t="s">
        <v>11876</v>
      </c>
      <c r="O115" s="518" t="s">
        <v>11877</v>
      </c>
      <c r="P115" s="518" t="s">
        <v>78</v>
      </c>
      <c r="Q115" s="518" t="s">
        <v>11878</v>
      </c>
      <c r="R115" s="518"/>
      <c r="S115" s="518" t="s">
        <v>237</v>
      </c>
      <c r="T115" s="618"/>
      <c r="U115" s="518"/>
      <c r="V115" s="548">
        <v>33149.0</v>
      </c>
    </row>
    <row r="116">
      <c r="A116" s="517">
        <f t="shared" si="1"/>
        <v>115</v>
      </c>
      <c r="B116" s="510" t="s">
        <v>12719</v>
      </c>
      <c r="C116" s="655" t="s">
        <v>12720</v>
      </c>
      <c r="D116" s="518" t="s">
        <v>12765</v>
      </c>
      <c r="E116" s="623" t="s">
        <v>12722</v>
      </c>
      <c r="F116" s="656" t="s">
        <v>12723</v>
      </c>
      <c r="G116" s="656" t="s">
        <v>12766</v>
      </c>
      <c r="H116" s="518" t="s">
        <v>12767</v>
      </c>
      <c r="I116" s="272" t="s">
        <v>12768</v>
      </c>
      <c r="J116" s="518" t="s">
        <v>12769</v>
      </c>
      <c r="K116" s="657" t="s">
        <v>12770</v>
      </c>
      <c r="L116" s="658">
        <v>0.001979166666666667</v>
      </c>
      <c r="M116" s="593" t="s">
        <v>12771</v>
      </c>
      <c r="N116" s="618" t="s">
        <v>11876</v>
      </c>
      <c r="O116" s="518" t="s">
        <v>11877</v>
      </c>
      <c r="P116" s="518" t="s">
        <v>78</v>
      </c>
      <c r="Q116" s="518" t="s">
        <v>11878</v>
      </c>
      <c r="R116" s="518"/>
      <c r="S116" s="518" t="s">
        <v>237</v>
      </c>
      <c r="T116" s="618"/>
      <c r="U116" s="518"/>
      <c r="V116" s="548">
        <v>33150.0</v>
      </c>
    </row>
    <row r="117">
      <c r="A117" s="527">
        <f t="shared" si="1"/>
        <v>116</v>
      </c>
      <c r="B117" s="596" t="s">
        <v>12719</v>
      </c>
      <c r="C117" s="660" t="s">
        <v>12720</v>
      </c>
      <c r="D117" s="528" t="s">
        <v>12772</v>
      </c>
      <c r="E117" s="670" t="s">
        <v>12722</v>
      </c>
      <c r="F117" s="661" t="s">
        <v>12723</v>
      </c>
      <c r="G117" s="661" t="s">
        <v>12773</v>
      </c>
      <c r="H117" s="528" t="s">
        <v>12774</v>
      </c>
      <c r="I117" s="272" t="s">
        <v>12775</v>
      </c>
      <c r="J117" s="528" t="s">
        <v>12776</v>
      </c>
      <c r="K117" s="662" t="s">
        <v>12777</v>
      </c>
      <c r="L117" s="663">
        <v>0.002476851851851852</v>
      </c>
      <c r="M117" s="668" t="s">
        <v>12778</v>
      </c>
      <c r="N117" s="664" t="s">
        <v>11876</v>
      </c>
      <c r="O117" s="518" t="s">
        <v>11877</v>
      </c>
      <c r="P117" s="518" t="s">
        <v>78</v>
      </c>
      <c r="Q117" s="518" t="s">
        <v>11878</v>
      </c>
      <c r="R117" s="518"/>
      <c r="S117" s="518" t="s">
        <v>237</v>
      </c>
      <c r="T117" s="665"/>
      <c r="U117" s="669" t="s">
        <v>12779</v>
      </c>
      <c r="V117" s="551">
        <v>33151.0</v>
      </c>
    </row>
    <row r="118">
      <c r="A118" s="537">
        <f t="shared" si="1"/>
        <v>117</v>
      </c>
      <c r="B118" s="510" t="s">
        <v>12780</v>
      </c>
      <c r="C118" s="645" t="s">
        <v>12781</v>
      </c>
      <c r="D118" s="510" t="s">
        <v>12154</v>
      </c>
      <c r="E118" s="623" t="s">
        <v>12782</v>
      </c>
      <c r="F118" s="646" t="s">
        <v>12783</v>
      </c>
      <c r="G118" s="646" t="s">
        <v>12156</v>
      </c>
      <c r="H118" s="510" t="s">
        <v>12157</v>
      </c>
      <c r="I118" s="272" t="s">
        <v>12158</v>
      </c>
      <c r="J118" s="510" t="s">
        <v>12784</v>
      </c>
      <c r="K118" s="666" t="s">
        <v>12785</v>
      </c>
      <c r="L118" s="667">
        <v>0.002685185185185185</v>
      </c>
      <c r="M118" s="539" t="s">
        <v>12786</v>
      </c>
      <c r="N118" s="649" t="s">
        <v>11876</v>
      </c>
      <c r="O118" s="518" t="s">
        <v>11877</v>
      </c>
      <c r="P118" s="518" t="s">
        <v>78</v>
      </c>
      <c r="Q118" s="518" t="s">
        <v>11878</v>
      </c>
      <c r="R118" s="518"/>
      <c r="S118" s="518" t="s">
        <v>237</v>
      </c>
      <c r="T118" s="649"/>
      <c r="U118" s="669" t="s">
        <v>12787</v>
      </c>
      <c r="V118" s="558">
        <v>31660.0</v>
      </c>
    </row>
    <row r="119">
      <c r="A119" s="527">
        <f t="shared" si="1"/>
        <v>118</v>
      </c>
      <c r="B119" s="596" t="s">
        <v>12780</v>
      </c>
      <c r="C119" s="660" t="s">
        <v>12781</v>
      </c>
      <c r="D119" s="528" t="s">
        <v>12788</v>
      </c>
      <c r="E119" s="670" t="s">
        <v>12782</v>
      </c>
      <c r="F119" s="661" t="s">
        <v>12783</v>
      </c>
      <c r="G119" s="661" t="s">
        <v>12789</v>
      </c>
      <c r="H119" s="528" t="s">
        <v>12790</v>
      </c>
      <c r="I119" s="272" t="s">
        <v>12791</v>
      </c>
      <c r="J119" s="528" t="s">
        <v>12792</v>
      </c>
      <c r="K119" s="662" t="s">
        <v>12793</v>
      </c>
      <c r="L119" s="663">
        <v>0.0017939814814814815</v>
      </c>
      <c r="M119" s="668" t="s">
        <v>12794</v>
      </c>
      <c r="N119" s="664" t="s">
        <v>11876</v>
      </c>
      <c r="O119" s="518" t="s">
        <v>11877</v>
      </c>
      <c r="P119" s="518" t="s">
        <v>78</v>
      </c>
      <c r="Q119" s="518" t="s">
        <v>11878</v>
      </c>
      <c r="R119" s="518"/>
      <c r="S119" s="518" t="s">
        <v>237</v>
      </c>
      <c r="T119" s="665"/>
      <c r="U119" s="518"/>
      <c r="V119" s="551">
        <v>31661.0</v>
      </c>
    </row>
    <row r="120">
      <c r="A120" s="613">
        <f t="shared" si="1"/>
        <v>119</v>
      </c>
      <c r="B120" s="596" t="s">
        <v>12780</v>
      </c>
      <c r="C120" s="678" t="s">
        <v>12795</v>
      </c>
      <c r="D120" s="596" t="s">
        <v>12796</v>
      </c>
      <c r="E120" s="670" t="s">
        <v>12131</v>
      </c>
      <c r="F120" s="679" t="s">
        <v>12783</v>
      </c>
      <c r="G120" s="679" t="s">
        <v>12797</v>
      </c>
      <c r="H120" s="596" t="s">
        <v>12798</v>
      </c>
      <c r="I120" s="272" t="s">
        <v>12799</v>
      </c>
      <c r="J120" s="596" t="s">
        <v>12800</v>
      </c>
      <c r="K120" s="680" t="s">
        <v>12801</v>
      </c>
      <c r="L120" s="681">
        <v>0.0025462962962962965</v>
      </c>
      <c r="M120" s="706" t="s">
        <v>12802</v>
      </c>
      <c r="N120" s="682" t="s">
        <v>11876</v>
      </c>
      <c r="O120" s="518" t="s">
        <v>11877</v>
      </c>
      <c r="P120" s="518" t="s">
        <v>78</v>
      </c>
      <c r="Q120" s="518" t="s">
        <v>11878</v>
      </c>
      <c r="R120" s="518"/>
      <c r="S120" s="518" t="s">
        <v>237</v>
      </c>
      <c r="T120" s="683"/>
      <c r="U120" s="518"/>
      <c r="V120" s="684">
        <v>31666.0</v>
      </c>
    </row>
    <row r="121">
      <c r="A121" s="527">
        <f t="shared" si="1"/>
        <v>120</v>
      </c>
      <c r="B121" s="596" t="s">
        <v>12780</v>
      </c>
      <c r="C121" s="660" t="s">
        <v>12803</v>
      </c>
      <c r="D121" s="528" t="s">
        <v>12804</v>
      </c>
      <c r="E121" s="670" t="s">
        <v>12805</v>
      </c>
      <c r="F121" s="661" t="s">
        <v>12783</v>
      </c>
      <c r="G121" s="661" t="s">
        <v>12806</v>
      </c>
      <c r="H121" s="528" t="s">
        <v>12807</v>
      </c>
      <c r="I121" s="272" t="s">
        <v>12808</v>
      </c>
      <c r="J121" s="596" t="s">
        <v>12809</v>
      </c>
      <c r="K121" s="662" t="s">
        <v>12810</v>
      </c>
      <c r="L121" s="681">
        <v>0.0019097222222222222</v>
      </c>
      <c r="M121" s="706" t="s">
        <v>12811</v>
      </c>
      <c r="N121" s="664" t="s">
        <v>11876</v>
      </c>
      <c r="O121" s="518" t="s">
        <v>11877</v>
      </c>
      <c r="P121" s="518" t="s">
        <v>78</v>
      </c>
      <c r="Q121" s="518" t="s">
        <v>11878</v>
      </c>
      <c r="R121" s="518"/>
      <c r="S121" s="518" t="s">
        <v>237</v>
      </c>
      <c r="T121" s="665"/>
      <c r="U121" s="669" t="s">
        <v>12812</v>
      </c>
      <c r="V121" s="551">
        <v>31708.0</v>
      </c>
    </row>
    <row r="122">
      <c r="A122" s="613">
        <f t="shared" si="1"/>
        <v>121</v>
      </c>
      <c r="B122" s="596" t="s">
        <v>12813</v>
      </c>
      <c r="C122" s="678" t="s">
        <v>12814</v>
      </c>
      <c r="D122" s="596" t="s">
        <v>12815</v>
      </c>
      <c r="E122" s="670" t="s">
        <v>12816</v>
      </c>
      <c r="F122" s="679" t="s">
        <v>12817</v>
      </c>
      <c r="G122" s="679" t="s">
        <v>12818</v>
      </c>
      <c r="H122" s="596" t="s">
        <v>12819</v>
      </c>
      <c r="I122" s="272" t="s">
        <v>12820</v>
      </c>
      <c r="J122" s="596" t="s">
        <v>12821</v>
      </c>
      <c r="K122" s="680" t="s">
        <v>12822</v>
      </c>
      <c r="L122" s="681">
        <v>0.002511574074074074</v>
      </c>
      <c r="M122" s="601" t="s">
        <v>12823</v>
      </c>
      <c r="N122" s="682" t="s">
        <v>11876</v>
      </c>
      <c r="O122" s="518" t="s">
        <v>11877</v>
      </c>
      <c r="P122" s="518" t="s">
        <v>78</v>
      </c>
      <c r="Q122" s="518" t="s">
        <v>11878</v>
      </c>
      <c r="R122" s="518"/>
      <c r="S122" s="518" t="s">
        <v>237</v>
      </c>
      <c r="T122" s="683"/>
      <c r="U122" s="518"/>
      <c r="V122" s="684">
        <v>31784.0</v>
      </c>
    </row>
    <row r="123">
      <c r="A123" s="613">
        <f t="shared" si="1"/>
        <v>122</v>
      </c>
      <c r="B123" s="596" t="s">
        <v>12824</v>
      </c>
      <c r="C123" s="678" t="s">
        <v>12825</v>
      </c>
      <c r="D123" s="596" t="s">
        <v>12826</v>
      </c>
      <c r="E123" s="670" t="s">
        <v>12827</v>
      </c>
      <c r="F123" s="679" t="s">
        <v>12828</v>
      </c>
      <c r="G123" s="679" t="s">
        <v>12829</v>
      </c>
      <c r="H123" s="596" t="s">
        <v>12830</v>
      </c>
      <c r="I123" s="272" t="s">
        <v>12831</v>
      </c>
      <c r="J123" s="596" t="s">
        <v>12832</v>
      </c>
      <c r="K123" s="680" t="s">
        <v>12833</v>
      </c>
      <c r="L123" s="681">
        <v>0.0052199074074074075</v>
      </c>
      <c r="M123" s="601" t="s">
        <v>12834</v>
      </c>
      <c r="N123" s="682" t="s">
        <v>11876</v>
      </c>
      <c r="O123" s="518" t="s">
        <v>11877</v>
      </c>
      <c r="P123" s="518" t="s">
        <v>78</v>
      </c>
      <c r="Q123" s="518" t="s">
        <v>11878</v>
      </c>
      <c r="R123" s="518"/>
      <c r="S123" s="518" t="s">
        <v>237</v>
      </c>
      <c r="T123" s="683"/>
      <c r="U123" s="518"/>
      <c r="V123" s="684">
        <v>31799.0</v>
      </c>
    </row>
    <row r="124">
      <c r="A124" s="537">
        <f t="shared" si="1"/>
        <v>123</v>
      </c>
      <c r="B124" s="510" t="s">
        <v>12824</v>
      </c>
      <c r="C124" s="645" t="s">
        <v>12527</v>
      </c>
      <c r="D124" s="510" t="s">
        <v>12835</v>
      </c>
      <c r="E124" s="623" t="s">
        <v>12529</v>
      </c>
      <c r="F124" s="646" t="s">
        <v>12828</v>
      </c>
      <c r="G124" s="646" t="s">
        <v>12836</v>
      </c>
      <c r="H124" s="510" t="s">
        <v>12837</v>
      </c>
      <c r="I124" s="272" t="s">
        <v>12838</v>
      </c>
      <c r="J124" s="510" t="s">
        <v>12839</v>
      </c>
      <c r="K124" s="666" t="s">
        <v>12840</v>
      </c>
      <c r="L124" s="667">
        <v>0.001863425925925926</v>
      </c>
      <c r="M124" s="515" t="s">
        <v>12841</v>
      </c>
      <c r="N124" s="649" t="s">
        <v>11876</v>
      </c>
      <c r="O124" s="518" t="s">
        <v>11877</v>
      </c>
      <c r="P124" s="518" t="s">
        <v>78</v>
      </c>
      <c r="Q124" s="518" t="s">
        <v>11878</v>
      </c>
      <c r="R124" s="518"/>
      <c r="S124" s="518" t="s">
        <v>237</v>
      </c>
      <c r="T124" s="649"/>
      <c r="U124" s="518"/>
      <c r="V124" s="558">
        <v>31819.0</v>
      </c>
    </row>
    <row r="125">
      <c r="A125" s="527">
        <f t="shared" si="1"/>
        <v>124</v>
      </c>
      <c r="B125" s="528" t="s">
        <v>12824</v>
      </c>
      <c r="C125" s="660" t="s">
        <v>12527</v>
      </c>
      <c r="D125" s="528" t="s">
        <v>12842</v>
      </c>
      <c r="E125" s="670" t="s">
        <v>12529</v>
      </c>
      <c r="F125" s="661" t="s">
        <v>12828</v>
      </c>
      <c r="G125" s="661" t="s">
        <v>12843</v>
      </c>
      <c r="H125" s="528" t="s">
        <v>12844</v>
      </c>
      <c r="I125" s="272" t="s">
        <v>12845</v>
      </c>
      <c r="J125" s="528" t="s">
        <v>12846</v>
      </c>
      <c r="K125" s="662" t="s">
        <v>12847</v>
      </c>
      <c r="L125" s="663">
        <v>0.003148148148148148</v>
      </c>
      <c r="M125" s="534" t="s">
        <v>12848</v>
      </c>
      <c r="N125" s="664" t="s">
        <v>11876</v>
      </c>
      <c r="O125" s="518" t="s">
        <v>11877</v>
      </c>
      <c r="P125" s="518" t="s">
        <v>78</v>
      </c>
      <c r="Q125" s="518" t="s">
        <v>11878</v>
      </c>
      <c r="R125" s="518"/>
      <c r="S125" s="518" t="s">
        <v>237</v>
      </c>
      <c r="T125" s="665"/>
      <c r="U125" s="518"/>
      <c r="V125" s="551">
        <v>31820.0</v>
      </c>
    </row>
    <row r="126">
      <c r="A126" s="537">
        <f t="shared" si="1"/>
        <v>125</v>
      </c>
      <c r="B126" s="510" t="s">
        <v>12824</v>
      </c>
      <c r="C126" s="645" t="s">
        <v>12849</v>
      </c>
      <c r="D126" s="510" t="s">
        <v>12850</v>
      </c>
      <c r="E126" s="623" t="s">
        <v>12851</v>
      </c>
      <c r="F126" s="646" t="s">
        <v>12828</v>
      </c>
      <c r="G126" s="646" t="s">
        <v>12852</v>
      </c>
      <c r="H126" s="510" t="s">
        <v>12853</v>
      </c>
      <c r="I126" s="272" t="s">
        <v>12854</v>
      </c>
      <c r="J126" s="510" t="s">
        <v>12855</v>
      </c>
      <c r="K126" s="666" t="s">
        <v>12856</v>
      </c>
      <c r="L126" s="667">
        <v>0.003275462962962963</v>
      </c>
      <c r="M126" s="539" t="s">
        <v>12857</v>
      </c>
      <c r="N126" s="649" t="s">
        <v>11876</v>
      </c>
      <c r="O126" s="518" t="s">
        <v>11877</v>
      </c>
      <c r="P126" s="518" t="s">
        <v>78</v>
      </c>
      <c r="Q126" s="518" t="s">
        <v>11878</v>
      </c>
      <c r="R126" s="518"/>
      <c r="S126" s="518" t="s">
        <v>237</v>
      </c>
      <c r="T126" s="649"/>
      <c r="U126" s="518"/>
      <c r="V126" s="558">
        <v>31853.0</v>
      </c>
    </row>
    <row r="127">
      <c r="A127" s="517">
        <f t="shared" si="1"/>
        <v>126</v>
      </c>
      <c r="B127" s="518" t="s">
        <v>12824</v>
      </c>
      <c r="C127" s="655" t="s">
        <v>12849</v>
      </c>
      <c r="D127" s="518" t="s">
        <v>12858</v>
      </c>
      <c r="E127" s="623" t="s">
        <v>12851</v>
      </c>
      <c r="F127" s="656" t="s">
        <v>12828</v>
      </c>
      <c r="G127" s="656" t="s">
        <v>12859</v>
      </c>
      <c r="H127" s="518" t="s">
        <v>12860</v>
      </c>
      <c r="I127" s="272" t="s">
        <v>12861</v>
      </c>
      <c r="J127" s="518" t="s">
        <v>12862</v>
      </c>
      <c r="K127" s="657" t="s">
        <v>12863</v>
      </c>
      <c r="L127" s="658">
        <v>0.002384259259259259</v>
      </c>
      <c r="M127" s="593" t="s">
        <v>12864</v>
      </c>
      <c r="N127" s="618" t="s">
        <v>11876</v>
      </c>
      <c r="O127" s="518" t="s">
        <v>11877</v>
      </c>
      <c r="P127" s="518" t="s">
        <v>78</v>
      </c>
      <c r="Q127" s="518" t="s">
        <v>11878</v>
      </c>
      <c r="R127" s="518"/>
      <c r="S127" s="518" t="s">
        <v>237</v>
      </c>
      <c r="T127" s="618"/>
      <c r="U127" s="518"/>
      <c r="V127" s="548">
        <v>31854.0</v>
      </c>
    </row>
    <row r="128">
      <c r="A128" s="517">
        <f t="shared" si="1"/>
        <v>127</v>
      </c>
      <c r="B128" s="518" t="s">
        <v>12824</v>
      </c>
      <c r="C128" s="655" t="s">
        <v>12849</v>
      </c>
      <c r="D128" s="518" t="s">
        <v>12865</v>
      </c>
      <c r="E128" s="623" t="s">
        <v>12851</v>
      </c>
      <c r="F128" s="656" t="s">
        <v>12828</v>
      </c>
      <c r="G128" s="656" t="s">
        <v>12866</v>
      </c>
      <c r="H128" s="518" t="s">
        <v>12867</v>
      </c>
      <c r="I128" s="272" t="s">
        <v>12868</v>
      </c>
      <c r="J128" s="518" t="s">
        <v>12869</v>
      </c>
      <c r="K128" s="657" t="s">
        <v>12870</v>
      </c>
      <c r="L128" s="658">
        <v>0.0032523148148148147</v>
      </c>
      <c r="M128" s="523" t="s">
        <v>12871</v>
      </c>
      <c r="N128" s="618" t="s">
        <v>11876</v>
      </c>
      <c r="O128" s="518" t="s">
        <v>11877</v>
      </c>
      <c r="P128" s="518" t="s">
        <v>78</v>
      </c>
      <c r="Q128" s="518" t="s">
        <v>11878</v>
      </c>
      <c r="R128" s="518"/>
      <c r="S128" s="518" t="s">
        <v>237</v>
      </c>
      <c r="T128" s="618"/>
      <c r="U128" s="518"/>
      <c r="V128" s="548">
        <v>31855.0</v>
      </c>
    </row>
    <row r="129">
      <c r="A129" s="527">
        <f t="shared" si="1"/>
        <v>128</v>
      </c>
      <c r="B129" s="528" t="s">
        <v>12824</v>
      </c>
      <c r="C129" s="660" t="s">
        <v>12849</v>
      </c>
      <c r="D129" s="528" t="s">
        <v>12872</v>
      </c>
      <c r="E129" s="670" t="s">
        <v>12851</v>
      </c>
      <c r="F129" s="661" t="s">
        <v>12828</v>
      </c>
      <c r="G129" s="661" t="s">
        <v>12873</v>
      </c>
      <c r="H129" s="528" t="s">
        <v>12874</v>
      </c>
      <c r="I129" s="272" t="s">
        <v>12875</v>
      </c>
      <c r="J129" s="528" t="s">
        <v>12876</v>
      </c>
      <c r="K129" s="662" t="s">
        <v>12877</v>
      </c>
      <c r="L129" s="663">
        <v>0.002037037037037037</v>
      </c>
      <c r="M129" s="534" t="s">
        <v>12878</v>
      </c>
      <c r="N129" s="664" t="s">
        <v>11876</v>
      </c>
      <c r="O129" s="518" t="s">
        <v>11877</v>
      </c>
      <c r="P129" s="518" t="s">
        <v>78</v>
      </c>
      <c r="Q129" s="518" t="s">
        <v>11878</v>
      </c>
      <c r="R129" s="518"/>
      <c r="S129" s="518" t="s">
        <v>237</v>
      </c>
      <c r="T129" s="665"/>
      <c r="U129" s="518"/>
      <c r="V129" s="551">
        <v>31856.0</v>
      </c>
    </row>
    <row r="130">
      <c r="A130" s="537">
        <f t="shared" si="1"/>
        <v>129</v>
      </c>
      <c r="B130" s="510" t="s">
        <v>12879</v>
      </c>
      <c r="C130" s="645" t="s">
        <v>12880</v>
      </c>
      <c r="D130" s="510" t="s">
        <v>12881</v>
      </c>
      <c r="E130" s="623" t="s">
        <v>12882</v>
      </c>
      <c r="F130" s="646" t="s">
        <v>12883</v>
      </c>
      <c r="G130" s="646" t="s">
        <v>12884</v>
      </c>
      <c r="H130" s="510" t="s">
        <v>12885</v>
      </c>
      <c r="I130" s="272" t="s">
        <v>12886</v>
      </c>
      <c r="J130" s="510" t="s">
        <v>12119</v>
      </c>
      <c r="K130" s="666" t="s">
        <v>12120</v>
      </c>
      <c r="L130" s="667">
        <v>0.003310185185185185</v>
      </c>
      <c r="M130" s="515" t="s">
        <v>12887</v>
      </c>
      <c r="N130" s="649" t="s">
        <v>11876</v>
      </c>
      <c r="O130" s="518" t="s">
        <v>11877</v>
      </c>
      <c r="P130" s="518" t="s">
        <v>78</v>
      </c>
      <c r="Q130" s="518" t="s">
        <v>11878</v>
      </c>
      <c r="R130" s="518"/>
      <c r="S130" s="518" t="s">
        <v>237</v>
      </c>
      <c r="T130" s="649"/>
      <c r="U130" s="518"/>
      <c r="V130" s="558">
        <v>32888.0</v>
      </c>
    </row>
    <row r="131">
      <c r="A131" s="517">
        <f t="shared" si="1"/>
        <v>130</v>
      </c>
      <c r="B131" s="518" t="s">
        <v>12879</v>
      </c>
      <c r="C131" s="655" t="s">
        <v>12880</v>
      </c>
      <c r="D131" s="518" t="s">
        <v>12888</v>
      </c>
      <c r="E131" s="623" t="s">
        <v>12882</v>
      </c>
      <c r="F131" s="656" t="s">
        <v>12883</v>
      </c>
      <c r="G131" s="656" t="s">
        <v>12889</v>
      </c>
      <c r="H131" s="518" t="s">
        <v>12890</v>
      </c>
      <c r="I131" s="272" t="s">
        <v>12891</v>
      </c>
      <c r="J131" s="518" t="s">
        <v>12126</v>
      </c>
      <c r="K131" s="657" t="s">
        <v>12127</v>
      </c>
      <c r="L131" s="658">
        <v>0.0035300925925925925</v>
      </c>
      <c r="M131" s="523" t="s">
        <v>12128</v>
      </c>
      <c r="N131" s="618" t="s">
        <v>11876</v>
      </c>
      <c r="O131" s="518" t="s">
        <v>11877</v>
      </c>
      <c r="P131" s="518" t="s">
        <v>78</v>
      </c>
      <c r="Q131" s="518" t="s">
        <v>11878</v>
      </c>
      <c r="R131" s="518"/>
      <c r="S131" s="518" t="s">
        <v>237</v>
      </c>
      <c r="T131" s="618"/>
      <c r="U131" s="518"/>
      <c r="V131" s="548">
        <v>32889.0</v>
      </c>
    </row>
    <row r="132">
      <c r="A132" s="517">
        <f t="shared" si="1"/>
        <v>131</v>
      </c>
      <c r="B132" s="518" t="s">
        <v>12879</v>
      </c>
      <c r="C132" s="655" t="s">
        <v>12880</v>
      </c>
      <c r="D132" s="518" t="s">
        <v>12892</v>
      </c>
      <c r="E132" s="623" t="s">
        <v>12882</v>
      </c>
      <c r="F132" s="656" t="s">
        <v>12883</v>
      </c>
      <c r="G132" s="656" t="s">
        <v>12893</v>
      </c>
      <c r="H132" s="518" t="s">
        <v>12894</v>
      </c>
      <c r="I132" s="272" t="s">
        <v>12895</v>
      </c>
      <c r="J132" s="518" t="s">
        <v>12784</v>
      </c>
      <c r="K132" s="657" t="s">
        <v>12785</v>
      </c>
      <c r="L132" s="658">
        <v>0.002685185185185185</v>
      </c>
      <c r="M132" s="523" t="s">
        <v>12896</v>
      </c>
      <c r="N132" s="618" t="s">
        <v>11876</v>
      </c>
      <c r="O132" s="518" t="s">
        <v>11877</v>
      </c>
      <c r="P132" s="518" t="s">
        <v>78</v>
      </c>
      <c r="Q132" s="518" t="s">
        <v>11878</v>
      </c>
      <c r="R132" s="518"/>
      <c r="S132" s="518" t="s">
        <v>237</v>
      </c>
      <c r="T132" s="618"/>
      <c r="U132" s="518"/>
      <c r="V132" s="548">
        <v>32890.0</v>
      </c>
    </row>
    <row r="133">
      <c r="A133" s="537">
        <f t="shared" si="1"/>
        <v>132</v>
      </c>
      <c r="B133" s="510" t="s">
        <v>12879</v>
      </c>
      <c r="C133" s="645" t="s">
        <v>12897</v>
      </c>
      <c r="D133" s="510" t="s">
        <v>12898</v>
      </c>
      <c r="E133" s="623" t="s">
        <v>12899</v>
      </c>
      <c r="F133" s="646" t="s">
        <v>12883</v>
      </c>
      <c r="G133" s="646" t="s">
        <v>12900</v>
      </c>
      <c r="H133" s="510" t="s">
        <v>12901</v>
      </c>
      <c r="I133" s="272" t="s">
        <v>12902</v>
      </c>
      <c r="J133" s="510" t="s">
        <v>12241</v>
      </c>
      <c r="K133" s="666" t="s">
        <v>12242</v>
      </c>
      <c r="L133" s="667">
        <v>0.0032060185185185186</v>
      </c>
      <c r="M133" s="539" t="s">
        <v>12903</v>
      </c>
      <c r="N133" s="649" t="s">
        <v>11876</v>
      </c>
      <c r="O133" s="518" t="s">
        <v>11877</v>
      </c>
      <c r="P133" s="518" t="s">
        <v>78</v>
      </c>
      <c r="Q133" s="518" t="s">
        <v>11878</v>
      </c>
      <c r="R133" s="518"/>
      <c r="S133" s="518" t="s">
        <v>237</v>
      </c>
      <c r="T133" s="649"/>
      <c r="U133" s="518"/>
      <c r="V133" s="558">
        <v>32894.0</v>
      </c>
    </row>
    <row r="134">
      <c r="A134" s="517">
        <f t="shared" si="1"/>
        <v>133</v>
      </c>
      <c r="B134" s="518" t="s">
        <v>12879</v>
      </c>
      <c r="C134" s="655" t="s">
        <v>12897</v>
      </c>
      <c r="D134" s="518" t="s">
        <v>12904</v>
      </c>
      <c r="E134" s="626" t="s">
        <v>12899</v>
      </c>
      <c r="F134" s="656" t="s">
        <v>12883</v>
      </c>
      <c r="G134" s="656" t="s">
        <v>12905</v>
      </c>
      <c r="H134" s="518" t="s">
        <v>12906</v>
      </c>
      <c r="I134" s="272" t="s">
        <v>12907</v>
      </c>
      <c r="J134" s="518" t="s">
        <v>12800</v>
      </c>
      <c r="K134" s="657" t="s">
        <v>12801</v>
      </c>
      <c r="L134" s="658">
        <v>0.0025462962962962965</v>
      </c>
      <c r="M134" s="593" t="s">
        <v>12908</v>
      </c>
      <c r="N134" s="618" t="s">
        <v>11876</v>
      </c>
      <c r="O134" s="518" t="s">
        <v>11877</v>
      </c>
      <c r="P134" s="518" t="s">
        <v>78</v>
      </c>
      <c r="Q134" s="518" t="s">
        <v>11878</v>
      </c>
      <c r="R134" s="518"/>
      <c r="S134" s="518" t="s">
        <v>237</v>
      </c>
      <c r="T134" s="618"/>
      <c r="U134" s="518"/>
      <c r="V134" s="548">
        <v>32895.0</v>
      </c>
    </row>
    <row r="135">
      <c r="A135" s="527">
        <f t="shared" si="1"/>
        <v>134</v>
      </c>
      <c r="B135" s="528" t="s">
        <v>12879</v>
      </c>
      <c r="C135" s="660" t="s">
        <v>12897</v>
      </c>
      <c r="D135" s="528" t="s">
        <v>12909</v>
      </c>
      <c r="E135" s="670" t="s">
        <v>12899</v>
      </c>
      <c r="F135" s="661" t="s">
        <v>12883</v>
      </c>
      <c r="G135" s="661" t="s">
        <v>12910</v>
      </c>
      <c r="H135" s="528" t="s">
        <v>12911</v>
      </c>
      <c r="I135" s="272" t="s">
        <v>12912</v>
      </c>
      <c r="J135" s="528" t="s">
        <v>12913</v>
      </c>
      <c r="K135" s="662" t="s">
        <v>12914</v>
      </c>
      <c r="L135" s="663">
        <v>0.0015625</v>
      </c>
      <c r="M135" s="668" t="s">
        <v>12915</v>
      </c>
      <c r="N135" s="664" t="s">
        <v>11876</v>
      </c>
      <c r="O135" s="518" t="s">
        <v>11877</v>
      </c>
      <c r="P135" s="518" t="s">
        <v>78</v>
      </c>
      <c r="Q135" s="518" t="s">
        <v>11878</v>
      </c>
      <c r="R135" s="518"/>
      <c r="S135" s="518" t="s">
        <v>237</v>
      </c>
      <c r="T135" s="665"/>
      <c r="U135" s="518"/>
      <c r="V135" s="551">
        <v>32896.0</v>
      </c>
    </row>
    <row r="136">
      <c r="A136" s="613">
        <f t="shared" si="1"/>
        <v>135</v>
      </c>
      <c r="B136" s="596" t="s">
        <v>12879</v>
      </c>
      <c r="C136" s="678" t="s">
        <v>12916</v>
      </c>
      <c r="D136" s="596" t="s">
        <v>12917</v>
      </c>
      <c r="E136" s="670" t="s">
        <v>12918</v>
      </c>
      <c r="F136" s="679" t="s">
        <v>12883</v>
      </c>
      <c r="G136" s="679" t="s">
        <v>12919</v>
      </c>
      <c r="H136" s="596" t="s">
        <v>12920</v>
      </c>
      <c r="I136" s="272" t="s">
        <v>12921</v>
      </c>
      <c r="J136" s="596" t="s">
        <v>12922</v>
      </c>
      <c r="K136" s="680" t="s">
        <v>12923</v>
      </c>
      <c r="L136" s="681">
        <v>0.0022569444444444442</v>
      </c>
      <c r="M136" s="706" t="s">
        <v>12924</v>
      </c>
      <c r="N136" s="682" t="s">
        <v>11876</v>
      </c>
      <c r="O136" s="518" t="s">
        <v>11877</v>
      </c>
      <c r="P136" s="518" t="s">
        <v>78</v>
      </c>
      <c r="Q136" s="518" t="s">
        <v>11878</v>
      </c>
      <c r="R136" s="518"/>
      <c r="S136" s="518" t="s">
        <v>237</v>
      </c>
      <c r="T136" s="683"/>
      <c r="U136" s="518"/>
      <c r="V136" s="684">
        <v>32900.0</v>
      </c>
    </row>
    <row r="137">
      <c r="A137" s="537">
        <f t="shared" si="1"/>
        <v>136</v>
      </c>
      <c r="B137" s="510" t="s">
        <v>12925</v>
      </c>
      <c r="C137" s="645" t="s">
        <v>12926</v>
      </c>
      <c r="D137" s="510" t="s">
        <v>12927</v>
      </c>
      <c r="E137" s="335" t="s">
        <v>12928</v>
      </c>
      <c r="F137" s="646" t="s">
        <v>12929</v>
      </c>
      <c r="G137" s="646" t="s">
        <v>12930</v>
      </c>
      <c r="H137" s="510" t="s">
        <v>12931</v>
      </c>
      <c r="I137" s="272" t="s">
        <v>12932</v>
      </c>
      <c r="J137" s="510" t="s">
        <v>12933</v>
      </c>
      <c r="K137" s="666" t="s">
        <v>12934</v>
      </c>
      <c r="L137" s="667">
        <v>0.0034375</v>
      </c>
      <c r="M137" s="515" t="s">
        <v>12935</v>
      </c>
      <c r="N137" s="649" t="s">
        <v>11876</v>
      </c>
      <c r="O137" s="518" t="s">
        <v>11877</v>
      </c>
      <c r="P137" s="518" t="s">
        <v>78</v>
      </c>
      <c r="Q137" s="518" t="s">
        <v>11878</v>
      </c>
      <c r="R137" s="518"/>
      <c r="S137" s="518" t="s">
        <v>237</v>
      </c>
      <c r="T137" s="649"/>
      <c r="U137" s="669" t="s">
        <v>12936</v>
      </c>
      <c r="V137" s="558">
        <v>31111.0</v>
      </c>
    </row>
    <row r="138">
      <c r="A138" s="517">
        <f t="shared" si="1"/>
        <v>137</v>
      </c>
      <c r="B138" s="518" t="s">
        <v>12925</v>
      </c>
      <c r="C138" s="655" t="s">
        <v>12926</v>
      </c>
      <c r="D138" s="518" t="s">
        <v>12937</v>
      </c>
      <c r="E138" s="340" t="s">
        <v>12928</v>
      </c>
      <c r="F138" s="656" t="s">
        <v>12929</v>
      </c>
      <c r="G138" s="656" t="s">
        <v>12938</v>
      </c>
      <c r="H138" s="518" t="s">
        <v>12939</v>
      </c>
      <c r="I138" s="272" t="s">
        <v>12940</v>
      </c>
      <c r="J138" s="518" t="s">
        <v>12941</v>
      </c>
      <c r="K138" s="657" t="s">
        <v>12942</v>
      </c>
      <c r="L138" s="658">
        <v>0.004618055555555556</v>
      </c>
      <c r="M138" s="523" t="s">
        <v>12943</v>
      </c>
      <c r="N138" s="618" t="s">
        <v>11876</v>
      </c>
      <c r="O138" s="518" t="s">
        <v>11877</v>
      </c>
      <c r="P138" s="518" t="s">
        <v>78</v>
      </c>
      <c r="Q138" s="518" t="s">
        <v>11878</v>
      </c>
      <c r="R138" s="518"/>
      <c r="S138" s="518" t="s">
        <v>237</v>
      </c>
      <c r="T138" s="618"/>
      <c r="U138" s="518"/>
      <c r="V138" s="548">
        <v>31112.0</v>
      </c>
    </row>
    <row r="139">
      <c r="A139" s="527">
        <f t="shared" si="1"/>
        <v>138</v>
      </c>
      <c r="B139" s="528" t="s">
        <v>12925</v>
      </c>
      <c r="C139" s="660" t="s">
        <v>12926</v>
      </c>
      <c r="D139" s="528" t="s">
        <v>12944</v>
      </c>
      <c r="E139" s="346" t="s">
        <v>12928</v>
      </c>
      <c r="F139" s="661" t="s">
        <v>12929</v>
      </c>
      <c r="G139" s="661" t="s">
        <v>12945</v>
      </c>
      <c r="H139" s="528" t="s">
        <v>12946</v>
      </c>
      <c r="I139" s="272" t="s">
        <v>12947</v>
      </c>
      <c r="J139" s="528" t="s">
        <v>12948</v>
      </c>
      <c r="K139" s="662" t="s">
        <v>12949</v>
      </c>
      <c r="L139" s="663">
        <v>0.0033912037037037036</v>
      </c>
      <c r="M139" s="534" t="s">
        <v>12950</v>
      </c>
      <c r="N139" s="664" t="s">
        <v>11876</v>
      </c>
      <c r="O139" s="518" t="s">
        <v>11877</v>
      </c>
      <c r="P139" s="518" t="s">
        <v>78</v>
      </c>
      <c r="Q139" s="518" t="s">
        <v>11878</v>
      </c>
      <c r="R139" s="518"/>
      <c r="S139" s="518" t="s">
        <v>237</v>
      </c>
      <c r="T139" s="665"/>
      <c r="U139" s="518"/>
      <c r="V139" s="551">
        <v>31113.0</v>
      </c>
    </row>
    <row r="140">
      <c r="A140" s="537">
        <f t="shared" si="1"/>
        <v>139</v>
      </c>
      <c r="B140" s="510" t="s">
        <v>12925</v>
      </c>
      <c r="C140" s="645" t="s">
        <v>12951</v>
      </c>
      <c r="D140" s="510" t="s">
        <v>12952</v>
      </c>
      <c r="E140" s="623" t="s">
        <v>12953</v>
      </c>
      <c r="F140" s="646" t="s">
        <v>12929</v>
      </c>
      <c r="G140" s="646" t="s">
        <v>12954</v>
      </c>
      <c r="H140" s="510" t="s">
        <v>12955</v>
      </c>
      <c r="I140" s="272" t="s">
        <v>12956</v>
      </c>
      <c r="J140" s="510" t="s">
        <v>12957</v>
      </c>
      <c r="K140" s="666" t="s">
        <v>12958</v>
      </c>
      <c r="L140" s="667">
        <v>0.007696759259259259</v>
      </c>
      <c r="M140" s="515" t="s">
        <v>12959</v>
      </c>
      <c r="N140" s="649" t="s">
        <v>11876</v>
      </c>
      <c r="O140" s="518" t="s">
        <v>11877</v>
      </c>
      <c r="P140" s="518" t="s">
        <v>78</v>
      </c>
      <c r="Q140" s="518" t="s">
        <v>11878</v>
      </c>
      <c r="R140" s="518"/>
      <c r="S140" s="518" t="s">
        <v>237</v>
      </c>
      <c r="T140" s="649"/>
      <c r="U140" s="518"/>
      <c r="V140" s="558">
        <v>31114.0</v>
      </c>
    </row>
    <row r="141">
      <c r="A141" s="517">
        <f t="shared" si="1"/>
        <v>140</v>
      </c>
      <c r="B141" s="518" t="s">
        <v>12925</v>
      </c>
      <c r="C141" s="655" t="s">
        <v>12951</v>
      </c>
      <c r="D141" s="518" t="s">
        <v>12960</v>
      </c>
      <c r="E141" s="623" t="s">
        <v>12953</v>
      </c>
      <c r="F141" s="656" t="s">
        <v>12929</v>
      </c>
      <c r="G141" s="656" t="s">
        <v>12961</v>
      </c>
      <c r="H141" s="518" t="s">
        <v>12962</v>
      </c>
      <c r="I141" s="272" t="s">
        <v>12963</v>
      </c>
      <c r="J141" s="518" t="s">
        <v>12964</v>
      </c>
      <c r="K141" s="657" t="s">
        <v>12965</v>
      </c>
      <c r="L141" s="658">
        <v>0.0075</v>
      </c>
      <c r="M141" s="523" t="s">
        <v>12966</v>
      </c>
      <c r="N141" s="618" t="s">
        <v>11876</v>
      </c>
      <c r="O141" s="518" t="s">
        <v>11877</v>
      </c>
      <c r="P141" s="518" t="s">
        <v>78</v>
      </c>
      <c r="Q141" s="518" t="s">
        <v>11878</v>
      </c>
      <c r="R141" s="518"/>
      <c r="S141" s="518" t="s">
        <v>237</v>
      </c>
      <c r="T141" s="618"/>
      <c r="U141" s="518"/>
      <c r="V141" s="548">
        <v>31115.0</v>
      </c>
    </row>
    <row r="142">
      <c r="A142" s="517">
        <f t="shared" si="1"/>
        <v>141</v>
      </c>
      <c r="B142" s="518" t="s">
        <v>12925</v>
      </c>
      <c r="C142" s="655" t="s">
        <v>12951</v>
      </c>
      <c r="D142" s="518" t="s">
        <v>12967</v>
      </c>
      <c r="E142" s="623" t="s">
        <v>12953</v>
      </c>
      <c r="F142" s="656" t="s">
        <v>12929</v>
      </c>
      <c r="G142" s="656" t="s">
        <v>12968</v>
      </c>
      <c r="H142" s="518" t="s">
        <v>12969</v>
      </c>
      <c r="I142" s="272" t="s">
        <v>12970</v>
      </c>
      <c r="J142" s="518" t="s">
        <v>12971</v>
      </c>
      <c r="K142" s="657" t="s">
        <v>12972</v>
      </c>
      <c r="L142" s="658">
        <v>0.0032291666666666666</v>
      </c>
      <c r="M142" s="523" t="s">
        <v>12973</v>
      </c>
      <c r="N142" s="618" t="s">
        <v>11876</v>
      </c>
      <c r="O142" s="518" t="s">
        <v>11877</v>
      </c>
      <c r="P142" s="518" t="s">
        <v>78</v>
      </c>
      <c r="Q142" s="518" t="s">
        <v>11878</v>
      </c>
      <c r="R142" s="518"/>
      <c r="S142" s="518" t="s">
        <v>237</v>
      </c>
      <c r="T142" s="618"/>
      <c r="U142" s="518"/>
      <c r="V142" s="548">
        <v>31117.0</v>
      </c>
    </row>
    <row r="143">
      <c r="A143" s="527">
        <f t="shared" si="1"/>
        <v>142</v>
      </c>
      <c r="B143" s="528" t="s">
        <v>12925</v>
      </c>
      <c r="C143" s="660" t="s">
        <v>12951</v>
      </c>
      <c r="D143" s="528" t="s">
        <v>12974</v>
      </c>
      <c r="E143" s="670" t="s">
        <v>12953</v>
      </c>
      <c r="F143" s="661" t="s">
        <v>12929</v>
      </c>
      <c r="G143" s="661" t="s">
        <v>12975</v>
      </c>
      <c r="H143" s="528" t="s">
        <v>12976</v>
      </c>
      <c r="I143" s="272" t="s">
        <v>12977</v>
      </c>
      <c r="J143" s="528" t="s">
        <v>12978</v>
      </c>
      <c r="K143" s="662" t="s">
        <v>12979</v>
      </c>
      <c r="L143" s="663">
        <v>0.004733796296296297</v>
      </c>
      <c r="M143" s="534" t="s">
        <v>12980</v>
      </c>
      <c r="N143" s="664" t="s">
        <v>11876</v>
      </c>
      <c r="O143" s="518" t="s">
        <v>11877</v>
      </c>
      <c r="P143" s="518" t="s">
        <v>78</v>
      </c>
      <c r="Q143" s="518" t="s">
        <v>11878</v>
      </c>
      <c r="R143" s="518"/>
      <c r="S143" s="518" t="s">
        <v>237</v>
      </c>
      <c r="T143" s="665"/>
      <c r="U143" s="518"/>
      <c r="V143" s="551">
        <v>31118.0</v>
      </c>
    </row>
    <row r="144">
      <c r="A144" s="537">
        <f t="shared" si="1"/>
        <v>143</v>
      </c>
      <c r="B144" s="510" t="s">
        <v>12925</v>
      </c>
      <c r="C144" s="645" t="s">
        <v>12981</v>
      </c>
      <c r="D144" s="510" t="s">
        <v>12982</v>
      </c>
      <c r="E144" s="623" t="s">
        <v>12983</v>
      </c>
      <c r="F144" s="646" t="s">
        <v>12929</v>
      </c>
      <c r="G144" s="646" t="s">
        <v>12984</v>
      </c>
      <c r="H144" s="510" t="s">
        <v>12985</v>
      </c>
      <c r="I144" s="272" t="s">
        <v>12986</v>
      </c>
      <c r="J144" s="510" t="s">
        <v>12987</v>
      </c>
      <c r="K144" s="666" t="s">
        <v>12988</v>
      </c>
      <c r="L144" s="667">
        <v>0.005914351851851852</v>
      </c>
      <c r="M144" s="515" t="s">
        <v>12989</v>
      </c>
      <c r="N144" s="649" t="s">
        <v>11876</v>
      </c>
      <c r="O144" s="518" t="s">
        <v>11877</v>
      </c>
      <c r="P144" s="518" t="s">
        <v>78</v>
      </c>
      <c r="Q144" s="518" t="s">
        <v>11878</v>
      </c>
      <c r="R144" s="518"/>
      <c r="S144" s="518" t="s">
        <v>237</v>
      </c>
      <c r="T144" s="649"/>
      <c r="U144" s="518"/>
      <c r="V144" s="558">
        <v>31119.0</v>
      </c>
    </row>
    <row r="145">
      <c r="A145" s="527">
        <f t="shared" si="1"/>
        <v>144</v>
      </c>
      <c r="B145" s="528" t="s">
        <v>12925</v>
      </c>
      <c r="C145" s="660" t="s">
        <v>12981</v>
      </c>
      <c r="D145" s="528" t="s">
        <v>12990</v>
      </c>
      <c r="E145" s="625" t="s">
        <v>12983</v>
      </c>
      <c r="F145" s="661" t="s">
        <v>12929</v>
      </c>
      <c r="G145" s="661" t="s">
        <v>12991</v>
      </c>
      <c r="H145" s="528" t="s">
        <v>12992</v>
      </c>
      <c r="I145" s="272" t="s">
        <v>12993</v>
      </c>
      <c r="J145" s="528" t="s">
        <v>12994</v>
      </c>
      <c r="K145" s="662" t="s">
        <v>12995</v>
      </c>
      <c r="L145" s="663">
        <v>0.006296296296296296</v>
      </c>
      <c r="M145" s="534" t="s">
        <v>12996</v>
      </c>
      <c r="N145" s="664" t="s">
        <v>11876</v>
      </c>
      <c r="O145" s="518" t="s">
        <v>11877</v>
      </c>
      <c r="P145" s="518" t="s">
        <v>78</v>
      </c>
      <c r="Q145" s="518" t="s">
        <v>11878</v>
      </c>
      <c r="R145" s="518"/>
      <c r="S145" s="518" t="s">
        <v>237</v>
      </c>
      <c r="T145" s="665"/>
      <c r="U145" s="518"/>
      <c r="V145" s="551">
        <v>31120.0</v>
      </c>
    </row>
    <row r="146">
      <c r="A146" s="537">
        <f t="shared" si="1"/>
        <v>145</v>
      </c>
      <c r="B146" s="510" t="s">
        <v>12925</v>
      </c>
      <c r="C146" s="645" t="s">
        <v>12997</v>
      </c>
      <c r="D146" s="510" t="s">
        <v>12998</v>
      </c>
      <c r="E146" s="623" t="s">
        <v>12999</v>
      </c>
      <c r="F146" s="646" t="s">
        <v>12929</v>
      </c>
      <c r="G146" s="646" t="s">
        <v>12999</v>
      </c>
      <c r="H146" s="510" t="s">
        <v>13000</v>
      </c>
      <c r="I146" s="272" t="s">
        <v>13001</v>
      </c>
      <c r="J146" s="510" t="s">
        <v>13002</v>
      </c>
      <c r="K146" s="666" t="s">
        <v>13003</v>
      </c>
      <c r="L146" s="667">
        <v>0.003159722222222222</v>
      </c>
      <c r="M146" s="515" t="s">
        <v>13004</v>
      </c>
      <c r="N146" s="649" t="s">
        <v>11876</v>
      </c>
      <c r="O146" s="518" t="s">
        <v>11877</v>
      </c>
      <c r="P146" s="518" t="s">
        <v>78</v>
      </c>
      <c r="Q146" s="518" t="s">
        <v>11878</v>
      </c>
      <c r="R146" s="518"/>
      <c r="S146" s="518" t="s">
        <v>237</v>
      </c>
      <c r="T146" s="649"/>
      <c r="U146" s="518"/>
      <c r="V146" s="558">
        <v>31122.0</v>
      </c>
    </row>
    <row r="147">
      <c r="A147" s="613">
        <f t="shared" si="1"/>
        <v>146</v>
      </c>
      <c r="B147" s="596" t="s">
        <v>12925</v>
      </c>
      <c r="C147" s="678" t="s">
        <v>13005</v>
      </c>
      <c r="D147" s="596" t="s">
        <v>13005</v>
      </c>
      <c r="E147" s="670" t="s">
        <v>13006</v>
      </c>
      <c r="F147" s="679" t="s">
        <v>12929</v>
      </c>
      <c r="G147" s="679" t="s">
        <v>13006</v>
      </c>
      <c r="H147" s="596" t="s">
        <v>13007</v>
      </c>
      <c r="I147" s="272" t="s">
        <v>13008</v>
      </c>
      <c r="J147" s="596" t="s">
        <v>13009</v>
      </c>
      <c r="K147" s="680" t="s">
        <v>13010</v>
      </c>
      <c r="L147" s="681">
        <v>0.0021759259259259258</v>
      </c>
      <c r="M147" s="601" t="s">
        <v>13011</v>
      </c>
      <c r="N147" s="682" t="s">
        <v>11876</v>
      </c>
      <c r="O147" s="518" t="s">
        <v>11877</v>
      </c>
      <c r="P147" s="518" t="s">
        <v>78</v>
      </c>
      <c r="Q147" s="518" t="s">
        <v>11878</v>
      </c>
      <c r="R147" s="518"/>
      <c r="S147" s="518" t="s">
        <v>237</v>
      </c>
      <c r="T147" s="683"/>
      <c r="U147" s="518"/>
      <c r="V147" s="684">
        <v>31124.0</v>
      </c>
    </row>
    <row r="148">
      <c r="A148" s="537">
        <f t="shared" si="1"/>
        <v>147</v>
      </c>
      <c r="B148" s="510" t="s">
        <v>12925</v>
      </c>
      <c r="C148" s="645" t="s">
        <v>13012</v>
      </c>
      <c r="D148" s="510" t="s">
        <v>13013</v>
      </c>
      <c r="E148" s="623" t="s">
        <v>13014</v>
      </c>
      <c r="F148" s="646" t="s">
        <v>12929</v>
      </c>
      <c r="G148" s="646" t="s">
        <v>13015</v>
      </c>
      <c r="H148" s="510" t="s">
        <v>13016</v>
      </c>
      <c r="I148" s="272" t="s">
        <v>13017</v>
      </c>
      <c r="J148" s="510" t="s">
        <v>13018</v>
      </c>
      <c r="K148" s="666" t="s">
        <v>13019</v>
      </c>
      <c r="L148" s="667">
        <v>0.0031134259259259257</v>
      </c>
      <c r="M148" s="515" t="s">
        <v>13020</v>
      </c>
      <c r="N148" s="649" t="s">
        <v>11876</v>
      </c>
      <c r="O148" s="518" t="s">
        <v>11877</v>
      </c>
      <c r="P148" s="518" t="s">
        <v>78</v>
      </c>
      <c r="Q148" s="518" t="s">
        <v>11878</v>
      </c>
      <c r="R148" s="518"/>
      <c r="S148" s="518" t="s">
        <v>237</v>
      </c>
      <c r="T148" s="649"/>
      <c r="U148" s="518"/>
      <c r="V148" s="558">
        <v>31126.0</v>
      </c>
    </row>
    <row r="149">
      <c r="A149" s="527">
        <f t="shared" si="1"/>
        <v>148</v>
      </c>
      <c r="B149" s="528" t="s">
        <v>12925</v>
      </c>
      <c r="C149" s="660" t="s">
        <v>13012</v>
      </c>
      <c r="D149" s="528" t="s">
        <v>13021</v>
      </c>
      <c r="E149" s="625" t="s">
        <v>13014</v>
      </c>
      <c r="F149" s="661" t="s">
        <v>12929</v>
      </c>
      <c r="G149" s="661" t="s">
        <v>13022</v>
      </c>
      <c r="H149" s="528" t="s">
        <v>13023</v>
      </c>
      <c r="I149" s="272" t="s">
        <v>13024</v>
      </c>
      <c r="J149" s="528" t="s">
        <v>13025</v>
      </c>
      <c r="K149" s="662" t="s">
        <v>13026</v>
      </c>
      <c r="L149" s="663">
        <v>0.0022800925925925927</v>
      </c>
      <c r="M149" s="534" t="s">
        <v>13027</v>
      </c>
      <c r="N149" s="664" t="s">
        <v>11876</v>
      </c>
      <c r="O149" s="518" t="s">
        <v>11877</v>
      </c>
      <c r="P149" s="518" t="s">
        <v>78</v>
      </c>
      <c r="Q149" s="518" t="s">
        <v>11878</v>
      </c>
      <c r="R149" s="518"/>
      <c r="S149" s="518" t="s">
        <v>237</v>
      </c>
      <c r="T149" s="665"/>
      <c r="U149" s="518"/>
      <c r="V149" s="551">
        <v>31127.0</v>
      </c>
    </row>
    <row r="150">
      <c r="A150" s="537">
        <f t="shared" si="1"/>
        <v>149</v>
      </c>
      <c r="B150" s="510" t="s">
        <v>13028</v>
      </c>
      <c r="C150" s="645" t="s">
        <v>13029</v>
      </c>
      <c r="D150" s="510" t="s">
        <v>13030</v>
      </c>
      <c r="E150" s="623" t="s">
        <v>13031</v>
      </c>
      <c r="F150" s="646" t="s">
        <v>13032</v>
      </c>
      <c r="G150" s="646" t="s">
        <v>13033</v>
      </c>
      <c r="H150" s="510" t="s">
        <v>13034</v>
      </c>
      <c r="I150" s="272" t="s">
        <v>13035</v>
      </c>
      <c r="J150" s="510" t="s">
        <v>13036</v>
      </c>
      <c r="K150" s="666" t="s">
        <v>13037</v>
      </c>
      <c r="L150" s="667">
        <v>0.004814814814814815</v>
      </c>
      <c r="M150" s="515" t="s">
        <v>13038</v>
      </c>
      <c r="N150" s="649" t="s">
        <v>11876</v>
      </c>
      <c r="O150" s="518" t="s">
        <v>11877</v>
      </c>
      <c r="P150" s="518" t="s">
        <v>78</v>
      </c>
      <c r="Q150" s="518" t="s">
        <v>11878</v>
      </c>
      <c r="R150" s="518"/>
      <c r="S150" s="518" t="s">
        <v>237</v>
      </c>
      <c r="T150" s="649"/>
      <c r="U150" s="518"/>
      <c r="V150" s="558">
        <v>31988.0</v>
      </c>
    </row>
    <row r="151">
      <c r="A151" s="517">
        <f t="shared" si="1"/>
        <v>150</v>
      </c>
      <c r="B151" s="518" t="s">
        <v>13028</v>
      </c>
      <c r="C151" s="655" t="s">
        <v>13029</v>
      </c>
      <c r="D151" s="518" t="s">
        <v>13039</v>
      </c>
      <c r="E151" s="623" t="s">
        <v>13031</v>
      </c>
      <c r="F151" s="656" t="s">
        <v>13032</v>
      </c>
      <c r="G151" s="656" t="s">
        <v>13040</v>
      </c>
      <c r="H151" s="518" t="s">
        <v>13041</v>
      </c>
      <c r="I151" s="272" t="s">
        <v>13042</v>
      </c>
      <c r="J151" s="518" t="s">
        <v>13043</v>
      </c>
      <c r="K151" s="657" t="s">
        <v>13044</v>
      </c>
      <c r="L151" s="658">
        <v>0.004097222222222223</v>
      </c>
      <c r="M151" s="593" t="s">
        <v>13045</v>
      </c>
      <c r="N151" s="618" t="s">
        <v>11876</v>
      </c>
      <c r="O151" s="518" t="s">
        <v>11877</v>
      </c>
      <c r="P151" s="518" t="s">
        <v>78</v>
      </c>
      <c r="Q151" s="518" t="s">
        <v>11878</v>
      </c>
      <c r="R151" s="518"/>
      <c r="S151" s="518" t="s">
        <v>237</v>
      </c>
      <c r="T151" s="618"/>
      <c r="U151" s="518"/>
      <c r="V151" s="548">
        <v>31989.0</v>
      </c>
    </row>
    <row r="152">
      <c r="A152" s="517">
        <f t="shared" si="1"/>
        <v>151</v>
      </c>
      <c r="B152" s="518" t="s">
        <v>13028</v>
      </c>
      <c r="C152" s="655" t="s">
        <v>13029</v>
      </c>
      <c r="D152" s="518" t="s">
        <v>13046</v>
      </c>
      <c r="E152" s="623" t="s">
        <v>13031</v>
      </c>
      <c r="F152" s="656" t="s">
        <v>13032</v>
      </c>
      <c r="G152" s="656" t="s">
        <v>13047</v>
      </c>
      <c r="H152" s="518" t="s">
        <v>13048</v>
      </c>
      <c r="I152" s="272" t="s">
        <v>13049</v>
      </c>
      <c r="J152" s="518" t="s">
        <v>13050</v>
      </c>
      <c r="K152" s="657" t="s">
        <v>13051</v>
      </c>
      <c r="L152" s="658">
        <v>0.0030324074074074073</v>
      </c>
      <c r="M152" s="593" t="s">
        <v>13052</v>
      </c>
      <c r="N152" s="618" t="s">
        <v>11876</v>
      </c>
      <c r="O152" s="518" t="s">
        <v>11877</v>
      </c>
      <c r="P152" s="518" t="s">
        <v>78</v>
      </c>
      <c r="Q152" s="518" t="s">
        <v>11878</v>
      </c>
      <c r="R152" s="518"/>
      <c r="S152" s="518" t="s">
        <v>237</v>
      </c>
      <c r="T152" s="618"/>
      <c r="U152" s="518"/>
      <c r="V152" s="548">
        <v>31990.0</v>
      </c>
    </row>
    <row r="153">
      <c r="A153" s="517">
        <f t="shared" si="1"/>
        <v>152</v>
      </c>
      <c r="B153" s="518" t="s">
        <v>13028</v>
      </c>
      <c r="C153" s="655" t="s">
        <v>13029</v>
      </c>
      <c r="D153" s="518" t="s">
        <v>13053</v>
      </c>
      <c r="E153" s="623" t="s">
        <v>13031</v>
      </c>
      <c r="F153" s="656" t="s">
        <v>13032</v>
      </c>
      <c r="G153" s="656" t="s">
        <v>13054</v>
      </c>
      <c r="H153" s="518" t="s">
        <v>13055</v>
      </c>
      <c r="I153" s="272" t="s">
        <v>13056</v>
      </c>
      <c r="J153" s="518" t="s">
        <v>13057</v>
      </c>
      <c r="K153" s="657" t="s">
        <v>13058</v>
      </c>
      <c r="L153" s="658">
        <v>0.004293981481481481</v>
      </c>
      <c r="M153" s="593" t="s">
        <v>13059</v>
      </c>
      <c r="N153" s="618" t="s">
        <v>11876</v>
      </c>
      <c r="O153" s="518" t="s">
        <v>11877</v>
      </c>
      <c r="P153" s="518" t="s">
        <v>78</v>
      </c>
      <c r="Q153" s="518" t="s">
        <v>11878</v>
      </c>
      <c r="R153" s="518"/>
      <c r="S153" s="518" t="s">
        <v>237</v>
      </c>
      <c r="T153" s="618"/>
      <c r="U153" s="518"/>
      <c r="V153" s="548">
        <v>31991.0</v>
      </c>
    </row>
    <row r="154">
      <c r="A154" s="517">
        <f t="shared" si="1"/>
        <v>153</v>
      </c>
      <c r="B154" s="518" t="s">
        <v>13028</v>
      </c>
      <c r="C154" s="655" t="s">
        <v>13029</v>
      </c>
      <c r="D154" s="518" t="s">
        <v>13060</v>
      </c>
      <c r="E154" s="623" t="s">
        <v>13031</v>
      </c>
      <c r="F154" s="656" t="s">
        <v>13032</v>
      </c>
      <c r="G154" s="656" t="s">
        <v>13061</v>
      </c>
      <c r="H154" s="518" t="s">
        <v>13062</v>
      </c>
      <c r="I154" s="272" t="s">
        <v>13063</v>
      </c>
      <c r="J154" s="518" t="s">
        <v>13064</v>
      </c>
      <c r="K154" s="657" t="s">
        <v>13065</v>
      </c>
      <c r="L154" s="658">
        <v>0.002627314814814815</v>
      </c>
      <c r="M154" s="593" t="s">
        <v>13066</v>
      </c>
      <c r="N154" s="618" t="s">
        <v>11876</v>
      </c>
      <c r="O154" s="518" t="s">
        <v>11877</v>
      </c>
      <c r="P154" s="518" t="s">
        <v>78</v>
      </c>
      <c r="Q154" s="518" t="s">
        <v>11878</v>
      </c>
      <c r="R154" s="518"/>
      <c r="S154" s="518" t="s">
        <v>237</v>
      </c>
      <c r="T154" s="618"/>
      <c r="U154" s="518"/>
      <c r="V154" s="548">
        <v>31992.0</v>
      </c>
    </row>
    <row r="155">
      <c r="A155" s="527">
        <f t="shared" si="1"/>
        <v>154</v>
      </c>
      <c r="B155" s="528" t="s">
        <v>13028</v>
      </c>
      <c r="C155" s="660" t="s">
        <v>13029</v>
      </c>
      <c r="D155" s="528" t="s">
        <v>13067</v>
      </c>
      <c r="E155" s="670" t="s">
        <v>13031</v>
      </c>
      <c r="F155" s="661" t="s">
        <v>13032</v>
      </c>
      <c r="G155" s="661" t="s">
        <v>13068</v>
      </c>
      <c r="H155" s="528" t="s">
        <v>13069</v>
      </c>
      <c r="I155" s="272" t="s">
        <v>13070</v>
      </c>
      <c r="J155" s="528" t="s">
        <v>13071</v>
      </c>
      <c r="K155" s="662" t="s">
        <v>13072</v>
      </c>
      <c r="L155" s="663">
        <v>0.0023032407407407407</v>
      </c>
      <c r="M155" s="668" t="s">
        <v>13073</v>
      </c>
      <c r="N155" s="664" t="s">
        <v>11876</v>
      </c>
      <c r="O155" s="518" t="s">
        <v>11877</v>
      </c>
      <c r="P155" s="518" t="s">
        <v>78</v>
      </c>
      <c r="Q155" s="518" t="s">
        <v>11878</v>
      </c>
      <c r="R155" s="518"/>
      <c r="S155" s="518" t="s">
        <v>237</v>
      </c>
      <c r="T155" s="665"/>
      <c r="U155" s="518"/>
      <c r="V155" s="551">
        <v>31993.0</v>
      </c>
    </row>
    <row r="156">
      <c r="A156" s="537">
        <f t="shared" si="1"/>
        <v>155</v>
      </c>
      <c r="B156" s="510" t="s">
        <v>13028</v>
      </c>
      <c r="C156" s="645" t="s">
        <v>13074</v>
      </c>
      <c r="D156" s="510" t="s">
        <v>13075</v>
      </c>
      <c r="E156" s="623" t="s">
        <v>13076</v>
      </c>
      <c r="F156" s="646" t="s">
        <v>13032</v>
      </c>
      <c r="G156" s="646" t="s">
        <v>13077</v>
      </c>
      <c r="H156" s="510" t="s">
        <v>13078</v>
      </c>
      <c r="I156" s="272" t="s">
        <v>13079</v>
      </c>
      <c r="J156" s="510" t="s">
        <v>13080</v>
      </c>
      <c r="K156" s="666" t="s">
        <v>13081</v>
      </c>
      <c r="L156" s="667">
        <v>0.004583333333333333</v>
      </c>
      <c r="M156" s="539" t="s">
        <v>13082</v>
      </c>
      <c r="N156" s="649" t="s">
        <v>11876</v>
      </c>
      <c r="O156" s="518" t="s">
        <v>11877</v>
      </c>
      <c r="P156" s="518" t="s">
        <v>78</v>
      </c>
      <c r="Q156" s="518" t="s">
        <v>11878</v>
      </c>
      <c r="R156" s="518"/>
      <c r="S156" s="518" t="s">
        <v>237</v>
      </c>
      <c r="T156" s="649"/>
      <c r="U156" s="518"/>
      <c r="V156" s="558">
        <v>31994.0</v>
      </c>
    </row>
    <row r="157">
      <c r="A157" s="517">
        <f t="shared" si="1"/>
        <v>156</v>
      </c>
      <c r="B157" s="518" t="s">
        <v>13028</v>
      </c>
      <c r="C157" s="655" t="s">
        <v>13074</v>
      </c>
      <c r="D157" s="518" t="s">
        <v>13083</v>
      </c>
      <c r="E157" s="623" t="s">
        <v>13076</v>
      </c>
      <c r="F157" s="656" t="s">
        <v>13032</v>
      </c>
      <c r="G157" s="656" t="s">
        <v>13084</v>
      </c>
      <c r="H157" s="518" t="s">
        <v>13085</v>
      </c>
      <c r="I157" s="272" t="s">
        <v>13086</v>
      </c>
      <c r="J157" s="518" t="s">
        <v>13087</v>
      </c>
      <c r="K157" s="657" t="s">
        <v>13088</v>
      </c>
      <c r="L157" s="658">
        <v>0.003726851851851852</v>
      </c>
      <c r="M157" s="593" t="s">
        <v>13089</v>
      </c>
      <c r="N157" s="618" t="s">
        <v>11876</v>
      </c>
      <c r="O157" s="518" t="s">
        <v>11877</v>
      </c>
      <c r="P157" s="518" t="s">
        <v>78</v>
      </c>
      <c r="Q157" s="518" t="s">
        <v>11878</v>
      </c>
      <c r="R157" s="518"/>
      <c r="S157" s="518" t="s">
        <v>237</v>
      </c>
      <c r="T157" s="618"/>
      <c r="U157" s="518"/>
      <c r="V157" s="548">
        <v>31995.0</v>
      </c>
    </row>
    <row r="158">
      <c r="A158" s="517">
        <f t="shared" si="1"/>
        <v>157</v>
      </c>
      <c r="B158" s="518" t="s">
        <v>13028</v>
      </c>
      <c r="C158" s="655" t="s">
        <v>13074</v>
      </c>
      <c r="D158" s="518" t="s">
        <v>13090</v>
      </c>
      <c r="E158" s="623" t="s">
        <v>13076</v>
      </c>
      <c r="F158" s="656" t="s">
        <v>13032</v>
      </c>
      <c r="G158" s="656" t="s">
        <v>13091</v>
      </c>
      <c r="H158" s="518" t="s">
        <v>13092</v>
      </c>
      <c r="I158" s="272" t="s">
        <v>13093</v>
      </c>
      <c r="J158" s="518" t="s">
        <v>13094</v>
      </c>
      <c r="K158" s="657" t="s">
        <v>13095</v>
      </c>
      <c r="L158" s="658">
        <v>0.0037847222222222223</v>
      </c>
      <c r="M158" s="523" t="s">
        <v>13096</v>
      </c>
      <c r="N158" s="618" t="s">
        <v>11876</v>
      </c>
      <c r="O158" s="518" t="s">
        <v>11877</v>
      </c>
      <c r="P158" s="518" t="s">
        <v>78</v>
      </c>
      <c r="Q158" s="518" t="s">
        <v>11878</v>
      </c>
      <c r="R158" s="518"/>
      <c r="S158" s="518" t="s">
        <v>237</v>
      </c>
      <c r="T158" s="618"/>
      <c r="U158" s="518"/>
      <c r="V158" s="548">
        <v>31996.0</v>
      </c>
    </row>
    <row r="159">
      <c r="A159" s="517">
        <f t="shared" si="1"/>
        <v>158</v>
      </c>
      <c r="B159" s="518" t="s">
        <v>13028</v>
      </c>
      <c r="C159" s="655" t="s">
        <v>13074</v>
      </c>
      <c r="D159" s="518" t="s">
        <v>13097</v>
      </c>
      <c r="E159" s="623" t="s">
        <v>13076</v>
      </c>
      <c r="F159" s="656" t="s">
        <v>13032</v>
      </c>
      <c r="G159" s="656" t="s">
        <v>13098</v>
      </c>
      <c r="H159" s="518" t="s">
        <v>13099</v>
      </c>
      <c r="I159" s="272" t="s">
        <v>13100</v>
      </c>
      <c r="J159" s="518" t="s">
        <v>13101</v>
      </c>
      <c r="K159" s="657" t="s">
        <v>13102</v>
      </c>
      <c r="L159" s="658">
        <v>0.0013310185185185185</v>
      </c>
      <c r="M159" s="523" t="s">
        <v>13103</v>
      </c>
      <c r="N159" s="618" t="s">
        <v>11876</v>
      </c>
      <c r="O159" s="518" t="s">
        <v>11877</v>
      </c>
      <c r="P159" s="518" t="s">
        <v>78</v>
      </c>
      <c r="Q159" s="518" t="s">
        <v>11878</v>
      </c>
      <c r="R159" s="518"/>
      <c r="S159" s="518" t="s">
        <v>237</v>
      </c>
      <c r="T159" s="618"/>
      <c r="U159" s="518"/>
      <c r="V159" s="548">
        <v>31997.0</v>
      </c>
    </row>
    <row r="160">
      <c r="A160" s="527">
        <f t="shared" si="1"/>
        <v>159</v>
      </c>
      <c r="B160" s="528" t="s">
        <v>13028</v>
      </c>
      <c r="C160" s="660" t="s">
        <v>13074</v>
      </c>
      <c r="D160" s="528" t="s">
        <v>13104</v>
      </c>
      <c r="E160" s="670" t="s">
        <v>13076</v>
      </c>
      <c r="F160" s="661" t="s">
        <v>13032</v>
      </c>
      <c r="G160" s="661" t="s">
        <v>13105</v>
      </c>
      <c r="H160" s="528" t="s">
        <v>13106</v>
      </c>
      <c r="I160" s="272" t="s">
        <v>13107</v>
      </c>
      <c r="J160" s="528" t="s">
        <v>13108</v>
      </c>
      <c r="K160" s="662" t="s">
        <v>13109</v>
      </c>
      <c r="L160" s="663">
        <v>0.002013888888888889</v>
      </c>
      <c r="M160" s="534" t="s">
        <v>13110</v>
      </c>
      <c r="N160" s="664" t="s">
        <v>11876</v>
      </c>
      <c r="O160" s="518" t="s">
        <v>11877</v>
      </c>
      <c r="P160" s="518" t="s">
        <v>78</v>
      </c>
      <c r="Q160" s="518" t="s">
        <v>11878</v>
      </c>
      <c r="R160" s="518"/>
      <c r="S160" s="518" t="s">
        <v>237</v>
      </c>
      <c r="T160" s="665"/>
      <c r="U160" s="518"/>
      <c r="V160" s="551">
        <v>31998.0</v>
      </c>
    </row>
    <row r="161">
      <c r="A161" s="537">
        <f t="shared" si="1"/>
        <v>160</v>
      </c>
      <c r="B161" s="510" t="s">
        <v>13028</v>
      </c>
      <c r="C161" s="645" t="s">
        <v>13111</v>
      </c>
      <c r="D161" s="510" t="s">
        <v>13112</v>
      </c>
      <c r="E161" s="623" t="s">
        <v>13113</v>
      </c>
      <c r="F161" s="646" t="s">
        <v>13032</v>
      </c>
      <c r="G161" s="646" t="s">
        <v>13114</v>
      </c>
      <c r="H161" s="510" t="s">
        <v>13115</v>
      </c>
      <c r="I161" s="272" t="s">
        <v>13116</v>
      </c>
      <c r="J161" s="510" t="s">
        <v>13117</v>
      </c>
      <c r="K161" s="666" t="s">
        <v>13118</v>
      </c>
      <c r="L161" s="667">
        <v>0.0044444444444444444</v>
      </c>
      <c r="M161" s="515" t="s">
        <v>13119</v>
      </c>
      <c r="N161" s="649" t="s">
        <v>11876</v>
      </c>
      <c r="O161" s="518" t="s">
        <v>11877</v>
      </c>
      <c r="P161" s="518" t="s">
        <v>78</v>
      </c>
      <c r="Q161" s="518" t="s">
        <v>11878</v>
      </c>
      <c r="R161" s="518"/>
      <c r="S161" s="518" t="s">
        <v>237</v>
      </c>
      <c r="T161" s="649"/>
      <c r="U161" s="518"/>
      <c r="V161" s="558">
        <v>31999.0</v>
      </c>
    </row>
    <row r="162">
      <c r="A162" s="527">
        <f t="shared" si="1"/>
        <v>161</v>
      </c>
      <c r="B162" s="528" t="s">
        <v>13028</v>
      </c>
      <c r="C162" s="660" t="s">
        <v>13111</v>
      </c>
      <c r="D162" s="528" t="s">
        <v>13120</v>
      </c>
      <c r="E162" s="625" t="s">
        <v>13113</v>
      </c>
      <c r="F162" s="661" t="s">
        <v>13032</v>
      </c>
      <c r="G162" s="661" t="s">
        <v>13121</v>
      </c>
      <c r="H162" s="528" t="s">
        <v>13122</v>
      </c>
      <c r="I162" s="272" t="s">
        <v>13123</v>
      </c>
      <c r="J162" s="528" t="s">
        <v>13124</v>
      </c>
      <c r="K162" s="662" t="s">
        <v>13125</v>
      </c>
      <c r="L162" s="663">
        <v>0.004293981481481481</v>
      </c>
      <c r="M162" s="534" t="s">
        <v>13126</v>
      </c>
      <c r="N162" s="664" t="s">
        <v>11876</v>
      </c>
      <c r="O162" s="518" t="s">
        <v>11877</v>
      </c>
      <c r="P162" s="518" t="s">
        <v>78</v>
      </c>
      <c r="Q162" s="518" t="s">
        <v>11878</v>
      </c>
      <c r="R162" s="518"/>
      <c r="S162" s="518" t="s">
        <v>237</v>
      </c>
      <c r="T162" s="665"/>
      <c r="U162" s="518"/>
      <c r="V162" s="551">
        <v>32000.0</v>
      </c>
    </row>
    <row r="163">
      <c r="A163" s="613">
        <f t="shared" si="1"/>
        <v>162</v>
      </c>
      <c r="B163" s="596" t="s">
        <v>13127</v>
      </c>
      <c r="C163" s="678" t="s">
        <v>13128</v>
      </c>
      <c r="D163" s="596" t="s">
        <v>13128</v>
      </c>
      <c r="E163" s="679" t="s">
        <v>13129</v>
      </c>
      <c r="F163" s="679" t="s">
        <v>13130</v>
      </c>
      <c r="G163" s="679" t="s">
        <v>13129</v>
      </c>
      <c r="H163" s="596" t="s">
        <v>13131</v>
      </c>
      <c r="I163" s="272" t="s">
        <v>13132</v>
      </c>
      <c r="J163" s="596" t="s">
        <v>13133</v>
      </c>
      <c r="K163" s="680" t="s">
        <v>13134</v>
      </c>
      <c r="L163" s="681">
        <v>0.0030439814814814813</v>
      </c>
      <c r="M163" s="601" t="s">
        <v>13135</v>
      </c>
      <c r="N163" s="682" t="s">
        <v>11876</v>
      </c>
      <c r="O163" s="518" t="s">
        <v>11877</v>
      </c>
      <c r="P163" s="518" t="s">
        <v>78</v>
      </c>
      <c r="Q163" s="518" t="s">
        <v>11878</v>
      </c>
      <c r="R163" s="518"/>
      <c r="S163" s="518" t="s">
        <v>237</v>
      </c>
      <c r="T163" s="683"/>
      <c r="U163" s="518"/>
      <c r="V163" s="684">
        <v>32024.0</v>
      </c>
    </row>
    <row r="164">
      <c r="A164" s="537">
        <f t="shared" si="1"/>
        <v>163</v>
      </c>
      <c r="B164" s="510" t="s">
        <v>13136</v>
      </c>
      <c r="C164" s="645" t="s">
        <v>13137</v>
      </c>
      <c r="D164" s="510" t="s">
        <v>13138</v>
      </c>
      <c r="E164" s="623" t="s">
        <v>13139</v>
      </c>
      <c r="F164" s="646" t="s">
        <v>13140</v>
      </c>
      <c r="G164" s="646" t="s">
        <v>13141</v>
      </c>
      <c r="H164" s="510" t="s">
        <v>13142</v>
      </c>
      <c r="I164" s="272" t="s">
        <v>13143</v>
      </c>
      <c r="J164" s="510" t="s">
        <v>13144</v>
      </c>
      <c r="K164" s="666" t="s">
        <v>13145</v>
      </c>
      <c r="L164" s="667">
        <v>0.004166666666666667</v>
      </c>
      <c r="M164" s="515" t="s">
        <v>13146</v>
      </c>
      <c r="N164" s="649" t="s">
        <v>11876</v>
      </c>
      <c r="O164" s="518" t="s">
        <v>11877</v>
      </c>
      <c r="P164" s="518" t="s">
        <v>78</v>
      </c>
      <c r="Q164" s="518" t="s">
        <v>11878</v>
      </c>
      <c r="R164" s="518"/>
      <c r="S164" s="518" t="s">
        <v>237</v>
      </c>
      <c r="T164" s="649"/>
      <c r="U164" s="518"/>
      <c r="V164" s="558">
        <v>32043.0</v>
      </c>
    </row>
    <row r="165">
      <c r="A165" s="517">
        <f t="shared" si="1"/>
        <v>164</v>
      </c>
      <c r="B165" s="518" t="s">
        <v>13136</v>
      </c>
      <c r="C165" s="655" t="s">
        <v>13137</v>
      </c>
      <c r="D165" s="518" t="s">
        <v>13147</v>
      </c>
      <c r="E165" s="623" t="s">
        <v>13139</v>
      </c>
      <c r="F165" s="656" t="s">
        <v>13140</v>
      </c>
      <c r="G165" s="656" t="s">
        <v>13148</v>
      </c>
      <c r="H165" s="518" t="s">
        <v>13149</v>
      </c>
      <c r="I165" s="272" t="s">
        <v>13150</v>
      </c>
      <c r="J165" s="518" t="s">
        <v>13151</v>
      </c>
      <c r="K165" s="657" t="s">
        <v>13152</v>
      </c>
      <c r="L165" s="658">
        <v>0.002210648148148148</v>
      </c>
      <c r="M165" s="593" t="s">
        <v>13153</v>
      </c>
      <c r="N165" s="618" t="s">
        <v>11876</v>
      </c>
      <c r="O165" s="518" t="s">
        <v>11877</v>
      </c>
      <c r="P165" s="518" t="s">
        <v>78</v>
      </c>
      <c r="Q165" s="518" t="s">
        <v>11878</v>
      </c>
      <c r="R165" s="518"/>
      <c r="S165" s="518" t="s">
        <v>237</v>
      </c>
      <c r="T165" s="618"/>
      <c r="U165" s="518"/>
      <c r="V165" s="548">
        <v>32044.0</v>
      </c>
    </row>
    <row r="166">
      <c r="A166" s="517">
        <f t="shared" si="1"/>
        <v>165</v>
      </c>
      <c r="B166" s="518" t="s">
        <v>13136</v>
      </c>
      <c r="C166" s="655" t="s">
        <v>13137</v>
      </c>
      <c r="D166" s="518" t="s">
        <v>13154</v>
      </c>
      <c r="E166" s="623" t="s">
        <v>13139</v>
      </c>
      <c r="F166" s="656" t="s">
        <v>13140</v>
      </c>
      <c r="G166" s="656" t="s">
        <v>13155</v>
      </c>
      <c r="H166" s="518" t="s">
        <v>13156</v>
      </c>
      <c r="I166" s="272" t="s">
        <v>13157</v>
      </c>
      <c r="J166" s="518" t="s">
        <v>13158</v>
      </c>
      <c r="K166" s="657" t="s">
        <v>13159</v>
      </c>
      <c r="L166" s="658">
        <v>0.0021875</v>
      </c>
      <c r="M166" s="593" t="s">
        <v>13160</v>
      </c>
      <c r="N166" s="618" t="s">
        <v>11876</v>
      </c>
      <c r="O166" s="518" t="s">
        <v>11877</v>
      </c>
      <c r="P166" s="518" t="s">
        <v>78</v>
      </c>
      <c r="Q166" s="518" t="s">
        <v>11878</v>
      </c>
      <c r="R166" s="518"/>
      <c r="S166" s="518" t="s">
        <v>237</v>
      </c>
      <c r="T166" s="618"/>
      <c r="U166" s="518"/>
      <c r="V166" s="548">
        <v>32045.0</v>
      </c>
    </row>
    <row r="167">
      <c r="A167" s="517">
        <f t="shared" si="1"/>
        <v>166</v>
      </c>
      <c r="B167" s="518" t="s">
        <v>13136</v>
      </c>
      <c r="C167" s="655" t="s">
        <v>13137</v>
      </c>
      <c r="D167" s="518" t="s">
        <v>13161</v>
      </c>
      <c r="E167" s="623" t="s">
        <v>13139</v>
      </c>
      <c r="F167" s="656" t="s">
        <v>13140</v>
      </c>
      <c r="G167" s="656" t="s">
        <v>13162</v>
      </c>
      <c r="H167" s="518" t="s">
        <v>13163</v>
      </c>
      <c r="I167" s="272" t="s">
        <v>13164</v>
      </c>
      <c r="J167" s="518" t="s">
        <v>13165</v>
      </c>
      <c r="K167" s="657" t="s">
        <v>13166</v>
      </c>
      <c r="L167" s="658">
        <v>0.002789351851851852</v>
      </c>
      <c r="M167" s="593" t="s">
        <v>13167</v>
      </c>
      <c r="N167" s="618" t="s">
        <v>11876</v>
      </c>
      <c r="O167" s="518" t="s">
        <v>11877</v>
      </c>
      <c r="P167" s="518" t="s">
        <v>78</v>
      </c>
      <c r="Q167" s="518" t="s">
        <v>11878</v>
      </c>
      <c r="R167" s="518"/>
      <c r="S167" s="518" t="s">
        <v>237</v>
      </c>
      <c r="T167" s="618"/>
      <c r="U167" s="518"/>
      <c r="V167" s="548">
        <v>32046.0</v>
      </c>
    </row>
    <row r="168">
      <c r="A168" s="517">
        <f t="shared" si="1"/>
        <v>167</v>
      </c>
      <c r="B168" s="518" t="s">
        <v>13136</v>
      </c>
      <c r="C168" s="655" t="s">
        <v>13137</v>
      </c>
      <c r="D168" s="518" t="s">
        <v>13168</v>
      </c>
      <c r="E168" s="623" t="s">
        <v>13139</v>
      </c>
      <c r="F168" s="656" t="s">
        <v>13140</v>
      </c>
      <c r="G168" s="656" t="s">
        <v>13169</v>
      </c>
      <c r="H168" s="518" t="s">
        <v>13170</v>
      </c>
      <c r="I168" s="272" t="s">
        <v>13171</v>
      </c>
      <c r="J168" s="518" t="s">
        <v>13172</v>
      </c>
      <c r="K168" s="657" t="s">
        <v>13173</v>
      </c>
      <c r="L168" s="658">
        <v>0.0032060185185185186</v>
      </c>
      <c r="M168" s="593" t="s">
        <v>13174</v>
      </c>
      <c r="N168" s="618" t="s">
        <v>11876</v>
      </c>
      <c r="O168" s="518" t="s">
        <v>11877</v>
      </c>
      <c r="P168" s="518" t="s">
        <v>78</v>
      </c>
      <c r="Q168" s="518" t="s">
        <v>11878</v>
      </c>
      <c r="R168" s="518"/>
      <c r="S168" s="518" t="s">
        <v>237</v>
      </c>
      <c r="T168" s="618"/>
      <c r="U168" s="518"/>
      <c r="V168" s="548">
        <v>32047.0</v>
      </c>
    </row>
    <row r="169">
      <c r="A169" s="517">
        <f t="shared" si="1"/>
        <v>168</v>
      </c>
      <c r="B169" s="518" t="s">
        <v>13136</v>
      </c>
      <c r="C169" s="655" t="s">
        <v>13137</v>
      </c>
      <c r="D169" s="518" t="s">
        <v>13175</v>
      </c>
      <c r="E169" s="623" t="s">
        <v>13139</v>
      </c>
      <c r="F169" s="656" t="s">
        <v>13140</v>
      </c>
      <c r="G169" s="656" t="s">
        <v>13176</v>
      </c>
      <c r="H169" s="518" t="s">
        <v>13177</v>
      </c>
      <c r="I169" s="272" t="s">
        <v>13178</v>
      </c>
      <c r="J169" s="518" t="s">
        <v>13179</v>
      </c>
      <c r="K169" s="657" t="s">
        <v>13180</v>
      </c>
      <c r="L169" s="658">
        <v>0.002928240740740741</v>
      </c>
      <c r="M169" s="593" t="s">
        <v>13181</v>
      </c>
      <c r="N169" s="618" t="s">
        <v>11876</v>
      </c>
      <c r="O169" s="518" t="s">
        <v>11877</v>
      </c>
      <c r="P169" s="518" t="s">
        <v>78</v>
      </c>
      <c r="Q169" s="518" t="s">
        <v>11878</v>
      </c>
      <c r="R169" s="518"/>
      <c r="S169" s="518" t="s">
        <v>237</v>
      </c>
      <c r="T169" s="618"/>
      <c r="U169" s="518"/>
      <c r="V169" s="548">
        <v>32048.0</v>
      </c>
    </row>
    <row r="170">
      <c r="A170" s="517">
        <f t="shared" si="1"/>
        <v>169</v>
      </c>
      <c r="B170" s="518" t="s">
        <v>13136</v>
      </c>
      <c r="C170" s="655" t="s">
        <v>13137</v>
      </c>
      <c r="D170" s="518" t="s">
        <v>13182</v>
      </c>
      <c r="E170" s="623" t="s">
        <v>13139</v>
      </c>
      <c r="F170" s="656" t="s">
        <v>13140</v>
      </c>
      <c r="G170" s="656" t="s">
        <v>13183</v>
      </c>
      <c r="H170" s="518" t="s">
        <v>13184</v>
      </c>
      <c r="I170" s="272" t="s">
        <v>13185</v>
      </c>
      <c r="J170" s="518" t="s">
        <v>13186</v>
      </c>
      <c r="K170" s="695" t="s">
        <v>13187</v>
      </c>
      <c r="L170" s="696">
        <v>0.001851851851851852</v>
      </c>
      <c r="M170" s="593" t="s">
        <v>13188</v>
      </c>
      <c r="N170" s="618" t="s">
        <v>11876</v>
      </c>
      <c r="O170" s="518" t="s">
        <v>11877</v>
      </c>
      <c r="P170" s="518" t="s">
        <v>78</v>
      </c>
      <c r="Q170" s="518" t="s">
        <v>11878</v>
      </c>
      <c r="R170" s="518"/>
      <c r="S170" s="518" t="s">
        <v>237</v>
      </c>
      <c r="T170" s="618"/>
      <c r="U170" s="518"/>
      <c r="V170" s="548">
        <v>32049.0</v>
      </c>
    </row>
    <row r="171">
      <c r="A171" s="517">
        <f t="shared" si="1"/>
        <v>170</v>
      </c>
      <c r="B171" s="518" t="s">
        <v>13136</v>
      </c>
      <c r="C171" s="655" t="s">
        <v>13189</v>
      </c>
      <c r="D171" s="518" t="s">
        <v>13190</v>
      </c>
      <c r="E171" s="623" t="s">
        <v>13139</v>
      </c>
      <c r="F171" s="656" t="s">
        <v>13140</v>
      </c>
      <c r="G171" s="656" t="s">
        <v>13191</v>
      </c>
      <c r="H171" s="518" t="s">
        <v>13192</v>
      </c>
      <c r="I171" s="272" t="s">
        <v>13193</v>
      </c>
      <c r="J171" s="518" t="s">
        <v>13194</v>
      </c>
      <c r="K171" s="657" t="s">
        <v>13195</v>
      </c>
      <c r="L171" s="658">
        <v>0.0027083333333333334</v>
      </c>
      <c r="M171" s="593" t="s">
        <v>13196</v>
      </c>
      <c r="N171" s="618" t="s">
        <v>11876</v>
      </c>
      <c r="O171" s="518" t="s">
        <v>11877</v>
      </c>
      <c r="P171" s="518" t="s">
        <v>78</v>
      </c>
      <c r="Q171" s="518" t="s">
        <v>11878</v>
      </c>
      <c r="R171" s="518"/>
      <c r="S171" s="518" t="s">
        <v>237</v>
      </c>
      <c r="T171" s="618"/>
      <c r="U171" s="518"/>
      <c r="V171" s="548">
        <v>32050.0</v>
      </c>
    </row>
    <row r="172">
      <c r="A172" s="517">
        <f t="shared" si="1"/>
        <v>171</v>
      </c>
      <c r="B172" s="518" t="s">
        <v>13136</v>
      </c>
      <c r="C172" s="655" t="s">
        <v>13189</v>
      </c>
      <c r="D172" s="518" t="s">
        <v>13197</v>
      </c>
      <c r="E172" s="623" t="s">
        <v>13139</v>
      </c>
      <c r="F172" s="656" t="s">
        <v>13140</v>
      </c>
      <c r="G172" s="656" t="s">
        <v>13198</v>
      </c>
      <c r="H172" s="518" t="s">
        <v>13199</v>
      </c>
      <c r="I172" s="272" t="s">
        <v>13200</v>
      </c>
      <c r="J172" s="518" t="s">
        <v>13201</v>
      </c>
      <c r="K172" s="657" t="s">
        <v>13202</v>
      </c>
      <c r="L172" s="658">
        <v>0.004363425925925926</v>
      </c>
      <c r="M172" s="593" t="s">
        <v>13203</v>
      </c>
      <c r="N172" s="618" t="s">
        <v>11876</v>
      </c>
      <c r="O172" s="518" t="s">
        <v>11877</v>
      </c>
      <c r="P172" s="518" t="s">
        <v>78</v>
      </c>
      <c r="Q172" s="518" t="s">
        <v>11878</v>
      </c>
      <c r="R172" s="518"/>
      <c r="S172" s="518" t="s">
        <v>237</v>
      </c>
      <c r="T172" s="618"/>
      <c r="U172" s="518"/>
      <c r="V172" s="548">
        <v>32051.0</v>
      </c>
    </row>
    <row r="173">
      <c r="A173" s="527">
        <f t="shared" si="1"/>
        <v>172</v>
      </c>
      <c r="B173" s="528" t="s">
        <v>13136</v>
      </c>
      <c r="C173" s="660" t="s">
        <v>13189</v>
      </c>
      <c r="D173" s="528" t="s">
        <v>13204</v>
      </c>
      <c r="E173" s="670" t="s">
        <v>13139</v>
      </c>
      <c r="F173" s="661" t="s">
        <v>13140</v>
      </c>
      <c r="G173" s="661" t="s">
        <v>13205</v>
      </c>
      <c r="H173" s="528" t="s">
        <v>13206</v>
      </c>
      <c r="I173" s="272" t="s">
        <v>13207</v>
      </c>
      <c r="J173" s="528" t="s">
        <v>13208</v>
      </c>
      <c r="K173" s="662" t="s">
        <v>13209</v>
      </c>
      <c r="L173" s="663">
        <v>0.003148148148148148</v>
      </c>
      <c r="M173" s="668" t="s">
        <v>13210</v>
      </c>
      <c r="N173" s="664" t="s">
        <v>11876</v>
      </c>
      <c r="O173" s="518" t="s">
        <v>11877</v>
      </c>
      <c r="P173" s="518" t="s">
        <v>78</v>
      </c>
      <c r="Q173" s="518" t="s">
        <v>11878</v>
      </c>
      <c r="R173" s="518"/>
      <c r="S173" s="518" t="s">
        <v>237</v>
      </c>
      <c r="T173" s="665"/>
      <c r="U173" s="518"/>
      <c r="V173" s="551">
        <v>32052.0</v>
      </c>
    </row>
    <row r="174">
      <c r="A174" s="613">
        <f t="shared" si="1"/>
        <v>173</v>
      </c>
      <c r="B174" s="596" t="s">
        <v>13136</v>
      </c>
      <c r="C174" s="678" t="s">
        <v>13211</v>
      </c>
      <c r="D174" s="596" t="s">
        <v>13211</v>
      </c>
      <c r="E174" s="670" t="s">
        <v>13212</v>
      </c>
      <c r="F174" s="679" t="s">
        <v>13140</v>
      </c>
      <c r="G174" s="679" t="s">
        <v>13212</v>
      </c>
      <c r="H174" s="596" t="s">
        <v>13213</v>
      </c>
      <c r="I174" s="272" t="s">
        <v>13214</v>
      </c>
      <c r="J174" s="596" t="s">
        <v>13215</v>
      </c>
      <c r="K174" s="680" t="s">
        <v>13216</v>
      </c>
      <c r="L174" s="681">
        <v>0.004016203703703704</v>
      </c>
      <c r="M174" s="706" t="s">
        <v>13217</v>
      </c>
      <c r="N174" s="682" t="s">
        <v>11876</v>
      </c>
      <c r="O174" s="518" t="s">
        <v>11877</v>
      </c>
      <c r="P174" s="518" t="s">
        <v>78</v>
      </c>
      <c r="Q174" s="518" t="s">
        <v>11878</v>
      </c>
      <c r="R174" s="518"/>
      <c r="S174" s="518" t="s">
        <v>237</v>
      </c>
      <c r="T174" s="683"/>
      <c r="U174" s="518"/>
      <c r="V174" s="684">
        <v>32053.0</v>
      </c>
    </row>
    <row r="175">
      <c r="A175" s="537">
        <f t="shared" si="1"/>
        <v>174</v>
      </c>
      <c r="B175" s="510" t="s">
        <v>13218</v>
      </c>
      <c r="C175" s="645" t="s">
        <v>13219</v>
      </c>
      <c r="D175" s="510" t="s">
        <v>13220</v>
      </c>
      <c r="E175" s="335" t="s">
        <v>13221</v>
      </c>
      <c r="F175" s="646" t="s">
        <v>13222</v>
      </c>
      <c r="G175" s="646" t="s">
        <v>13223</v>
      </c>
      <c r="H175" s="510" t="s">
        <v>13224</v>
      </c>
      <c r="I175" s="272" t="s">
        <v>13225</v>
      </c>
      <c r="J175" s="510" t="s">
        <v>13226</v>
      </c>
      <c r="K175" s="666" t="s">
        <v>13227</v>
      </c>
      <c r="L175" s="667">
        <v>0.003414351851851852</v>
      </c>
      <c r="M175" s="539" t="s">
        <v>13228</v>
      </c>
      <c r="N175" s="649" t="s">
        <v>11876</v>
      </c>
      <c r="O175" s="518" t="s">
        <v>11877</v>
      </c>
      <c r="P175" s="518" t="s">
        <v>78</v>
      </c>
      <c r="Q175" s="518" t="s">
        <v>11878</v>
      </c>
      <c r="R175" s="518"/>
      <c r="S175" s="518" t="s">
        <v>237</v>
      </c>
      <c r="T175" s="649"/>
      <c r="U175" s="518"/>
      <c r="V175" s="558">
        <v>33180.0</v>
      </c>
    </row>
    <row r="176">
      <c r="A176" s="527">
        <f t="shared" si="1"/>
        <v>175</v>
      </c>
      <c r="B176" s="528" t="s">
        <v>13218</v>
      </c>
      <c r="C176" s="660" t="s">
        <v>13219</v>
      </c>
      <c r="D176" s="528" t="s">
        <v>13229</v>
      </c>
      <c r="E176" s="346" t="s">
        <v>13221</v>
      </c>
      <c r="F176" s="661" t="s">
        <v>13222</v>
      </c>
      <c r="G176" s="661" t="s">
        <v>13230</v>
      </c>
      <c r="H176" s="528" t="s">
        <v>13149</v>
      </c>
      <c r="I176" s="272" t="s">
        <v>13150</v>
      </c>
      <c r="J176" s="528" t="s">
        <v>13231</v>
      </c>
      <c r="K176" s="691" t="s">
        <v>13232</v>
      </c>
      <c r="L176" s="692">
        <v>0.0028587962962962963</v>
      </c>
      <c r="M176" s="534" t="s">
        <v>13233</v>
      </c>
      <c r="N176" s="664" t="s">
        <v>11876</v>
      </c>
      <c r="O176" s="518" t="s">
        <v>11877</v>
      </c>
      <c r="P176" s="518" t="s">
        <v>78</v>
      </c>
      <c r="Q176" s="518" t="s">
        <v>11878</v>
      </c>
      <c r="R176" s="518"/>
      <c r="S176" s="518" t="s">
        <v>237</v>
      </c>
      <c r="T176" s="665"/>
      <c r="U176" s="518"/>
      <c r="V176" s="551">
        <v>33181.0</v>
      </c>
    </row>
    <row r="177">
      <c r="A177" s="537">
        <f t="shared" si="1"/>
        <v>176</v>
      </c>
      <c r="B177" s="510" t="s">
        <v>13234</v>
      </c>
      <c r="C177" s="645" t="s">
        <v>13235</v>
      </c>
      <c r="D177" s="510" t="s">
        <v>13236</v>
      </c>
      <c r="E177" s="623" t="s">
        <v>13237</v>
      </c>
      <c r="F177" s="646" t="s">
        <v>13238</v>
      </c>
      <c r="G177" s="646" t="s">
        <v>13239</v>
      </c>
      <c r="H177" s="510" t="s">
        <v>13240</v>
      </c>
      <c r="I177" s="272" t="s">
        <v>13241</v>
      </c>
      <c r="J177" s="510" t="s">
        <v>13242</v>
      </c>
      <c r="K177" s="666" t="s">
        <v>13243</v>
      </c>
      <c r="L177" s="667">
        <v>0.001585648148148148</v>
      </c>
      <c r="M177" s="539" t="s">
        <v>13244</v>
      </c>
      <c r="N177" s="649" t="s">
        <v>11876</v>
      </c>
      <c r="O177" s="518" t="s">
        <v>11877</v>
      </c>
      <c r="P177" s="518" t="s">
        <v>78</v>
      </c>
      <c r="Q177" s="518" t="s">
        <v>11878</v>
      </c>
      <c r="R177" s="518"/>
      <c r="S177" s="518" t="s">
        <v>237</v>
      </c>
      <c r="T177" s="649"/>
      <c r="U177" s="518"/>
      <c r="V177" s="558">
        <v>33161.0</v>
      </c>
    </row>
    <row r="178">
      <c r="A178" s="517">
        <f t="shared" si="1"/>
        <v>177</v>
      </c>
      <c r="B178" s="518" t="s">
        <v>13234</v>
      </c>
      <c r="C178" s="655" t="s">
        <v>13235</v>
      </c>
      <c r="D178" s="518" t="s">
        <v>13245</v>
      </c>
      <c r="E178" s="623" t="s">
        <v>13237</v>
      </c>
      <c r="F178" s="656" t="s">
        <v>13238</v>
      </c>
      <c r="G178" s="656" t="s">
        <v>13246</v>
      </c>
      <c r="H178" s="518" t="s">
        <v>13247</v>
      </c>
      <c r="I178" s="272" t="s">
        <v>13248</v>
      </c>
      <c r="J178" s="518" t="s">
        <v>13249</v>
      </c>
      <c r="K178" s="657" t="s">
        <v>13250</v>
      </c>
      <c r="L178" s="658">
        <v>0.005300925925925926</v>
      </c>
      <c r="M178" s="523" t="s">
        <v>13251</v>
      </c>
      <c r="N178" s="618" t="s">
        <v>11876</v>
      </c>
      <c r="O178" s="518" t="s">
        <v>11877</v>
      </c>
      <c r="P178" s="518" t="s">
        <v>78</v>
      </c>
      <c r="Q178" s="518" t="s">
        <v>11878</v>
      </c>
      <c r="R178" s="518"/>
      <c r="S178" s="518" t="s">
        <v>237</v>
      </c>
      <c r="T178" s="618"/>
      <c r="U178" s="518"/>
      <c r="V178" s="548">
        <v>33162.0</v>
      </c>
    </row>
    <row r="179">
      <c r="A179" s="517">
        <f t="shared" si="1"/>
        <v>178</v>
      </c>
      <c r="B179" s="518" t="s">
        <v>13234</v>
      </c>
      <c r="C179" s="655" t="s">
        <v>13235</v>
      </c>
      <c r="D179" s="518" t="s">
        <v>13252</v>
      </c>
      <c r="E179" s="623" t="s">
        <v>13237</v>
      </c>
      <c r="F179" s="656" t="s">
        <v>13238</v>
      </c>
      <c r="G179" s="656" t="s">
        <v>13253</v>
      </c>
      <c r="H179" s="518" t="s">
        <v>13254</v>
      </c>
      <c r="I179" s="272" t="s">
        <v>13255</v>
      </c>
      <c r="J179" s="518" t="s">
        <v>13256</v>
      </c>
      <c r="K179" s="657" t="s">
        <v>13257</v>
      </c>
      <c r="L179" s="658">
        <v>0.004861111111111111</v>
      </c>
      <c r="M179" s="523" t="s">
        <v>13258</v>
      </c>
      <c r="N179" s="618" t="s">
        <v>11876</v>
      </c>
      <c r="O179" s="518" t="s">
        <v>11877</v>
      </c>
      <c r="P179" s="518" t="s">
        <v>78</v>
      </c>
      <c r="Q179" s="518" t="s">
        <v>11878</v>
      </c>
      <c r="R179" s="518"/>
      <c r="S179" s="518" t="s">
        <v>237</v>
      </c>
      <c r="T179" s="618"/>
      <c r="U179" s="518"/>
      <c r="V179" s="548">
        <v>33163.0</v>
      </c>
    </row>
    <row r="180">
      <c r="A180" s="527">
        <f t="shared" si="1"/>
        <v>179</v>
      </c>
      <c r="B180" s="528" t="s">
        <v>13234</v>
      </c>
      <c r="C180" s="660" t="s">
        <v>13235</v>
      </c>
      <c r="D180" s="528" t="s">
        <v>13259</v>
      </c>
      <c r="E180" s="670" t="s">
        <v>13237</v>
      </c>
      <c r="F180" s="661" t="s">
        <v>13238</v>
      </c>
      <c r="G180" s="661" t="s">
        <v>13260</v>
      </c>
      <c r="H180" s="528" t="s">
        <v>13261</v>
      </c>
      <c r="I180" s="272" t="s">
        <v>13262</v>
      </c>
      <c r="J180" s="528" t="s">
        <v>13263</v>
      </c>
      <c r="K180" s="662" t="s">
        <v>13264</v>
      </c>
      <c r="L180" s="663">
        <v>0.002916666666666667</v>
      </c>
      <c r="M180" s="534" t="s">
        <v>13265</v>
      </c>
      <c r="N180" s="664" t="s">
        <v>11876</v>
      </c>
      <c r="O180" s="518" t="s">
        <v>11877</v>
      </c>
      <c r="P180" s="518" t="s">
        <v>78</v>
      </c>
      <c r="Q180" s="518" t="s">
        <v>11878</v>
      </c>
      <c r="R180" s="518"/>
      <c r="S180" s="518" t="s">
        <v>237</v>
      </c>
      <c r="T180" s="665"/>
      <c r="U180" s="518"/>
      <c r="V180" s="551">
        <v>33164.0</v>
      </c>
    </row>
    <row r="181">
      <c r="A181" s="537">
        <f t="shared" si="1"/>
        <v>180</v>
      </c>
      <c r="B181" s="510" t="s">
        <v>13234</v>
      </c>
      <c r="C181" s="645" t="s">
        <v>13266</v>
      </c>
      <c r="D181" s="510" t="s">
        <v>13267</v>
      </c>
      <c r="E181" s="623" t="s">
        <v>13268</v>
      </c>
      <c r="F181" s="646" t="s">
        <v>13238</v>
      </c>
      <c r="G181" s="646" t="s">
        <v>13269</v>
      </c>
      <c r="H181" s="510" t="s">
        <v>13270</v>
      </c>
      <c r="I181" s="272" t="s">
        <v>13271</v>
      </c>
      <c r="J181" s="510" t="s">
        <v>13272</v>
      </c>
      <c r="K181" s="666" t="s">
        <v>13273</v>
      </c>
      <c r="L181" s="667">
        <v>0.004699074074074074</v>
      </c>
      <c r="M181" s="515" t="s">
        <v>13274</v>
      </c>
      <c r="N181" s="649" t="s">
        <v>11876</v>
      </c>
      <c r="O181" s="518" t="s">
        <v>11877</v>
      </c>
      <c r="P181" s="518" t="s">
        <v>78</v>
      </c>
      <c r="Q181" s="518" t="s">
        <v>11878</v>
      </c>
      <c r="R181" s="518"/>
      <c r="S181" s="518" t="s">
        <v>237</v>
      </c>
      <c r="T181" s="649"/>
      <c r="U181" s="518"/>
      <c r="V181" s="558">
        <v>33166.0</v>
      </c>
    </row>
    <row r="182">
      <c r="A182" s="527">
        <f t="shared" si="1"/>
        <v>181</v>
      </c>
      <c r="B182" s="528" t="s">
        <v>13234</v>
      </c>
      <c r="C182" s="660" t="s">
        <v>13266</v>
      </c>
      <c r="D182" s="528" t="s">
        <v>13275</v>
      </c>
      <c r="E182" s="670" t="s">
        <v>13268</v>
      </c>
      <c r="F182" s="661" t="s">
        <v>13238</v>
      </c>
      <c r="G182" s="661" t="s">
        <v>13276</v>
      </c>
      <c r="H182" s="528" t="s">
        <v>13277</v>
      </c>
      <c r="I182" s="272" t="s">
        <v>13278</v>
      </c>
      <c r="J182" s="528" t="s">
        <v>13279</v>
      </c>
      <c r="K182" s="662" t="s">
        <v>13280</v>
      </c>
      <c r="L182" s="663">
        <v>0.0019675925925925924</v>
      </c>
      <c r="M182" s="534" t="s">
        <v>13281</v>
      </c>
      <c r="N182" s="664" t="s">
        <v>11876</v>
      </c>
      <c r="O182" s="518" t="s">
        <v>11877</v>
      </c>
      <c r="P182" s="518" t="s">
        <v>78</v>
      </c>
      <c r="Q182" s="518" t="s">
        <v>11878</v>
      </c>
      <c r="R182" s="518"/>
      <c r="S182" s="518" t="s">
        <v>237</v>
      </c>
      <c r="T182" s="665"/>
      <c r="U182" s="518"/>
      <c r="V182" s="551">
        <v>33168.0</v>
      </c>
    </row>
    <row r="183">
      <c r="A183" s="613">
        <f t="shared" si="1"/>
        <v>182</v>
      </c>
      <c r="B183" s="596" t="s">
        <v>13234</v>
      </c>
      <c r="C183" s="678" t="s">
        <v>13282</v>
      </c>
      <c r="D183" s="596" t="s">
        <v>13283</v>
      </c>
      <c r="E183" s="670" t="s">
        <v>13284</v>
      </c>
      <c r="F183" s="679" t="s">
        <v>13238</v>
      </c>
      <c r="G183" s="679" t="s">
        <v>13285</v>
      </c>
      <c r="H183" s="596" t="s">
        <v>13286</v>
      </c>
      <c r="I183" s="272" t="s">
        <v>13287</v>
      </c>
      <c r="J183" s="596" t="s">
        <v>13288</v>
      </c>
      <c r="K183" s="680" t="s">
        <v>13289</v>
      </c>
      <c r="L183" s="681">
        <v>0.004733796296296297</v>
      </c>
      <c r="M183" s="601" t="s">
        <v>13290</v>
      </c>
      <c r="N183" s="682" t="s">
        <v>11876</v>
      </c>
      <c r="O183" s="518" t="s">
        <v>11877</v>
      </c>
      <c r="P183" s="518" t="s">
        <v>78</v>
      </c>
      <c r="Q183" s="518" t="s">
        <v>11878</v>
      </c>
      <c r="R183" s="518"/>
      <c r="S183" s="518" t="s">
        <v>237</v>
      </c>
      <c r="T183" s="683"/>
      <c r="U183" s="518"/>
      <c r="V183" s="684">
        <v>33169.0</v>
      </c>
    </row>
    <row r="184">
      <c r="A184" s="537">
        <f t="shared" si="1"/>
        <v>183</v>
      </c>
      <c r="B184" s="510" t="s">
        <v>13234</v>
      </c>
      <c r="C184" s="645" t="s">
        <v>13291</v>
      </c>
      <c r="D184" s="510" t="s">
        <v>13292</v>
      </c>
      <c r="E184" s="623" t="s">
        <v>13293</v>
      </c>
      <c r="F184" s="646" t="s">
        <v>13238</v>
      </c>
      <c r="G184" s="646" t="s">
        <v>13294</v>
      </c>
      <c r="H184" s="510" t="s">
        <v>13295</v>
      </c>
      <c r="I184" s="272" t="s">
        <v>13296</v>
      </c>
      <c r="J184" s="510" t="s">
        <v>13297</v>
      </c>
      <c r="K184" s="666" t="s">
        <v>13298</v>
      </c>
      <c r="L184" s="667">
        <v>0.003599537037037037</v>
      </c>
      <c r="M184" s="539" t="s">
        <v>13299</v>
      </c>
      <c r="N184" s="649" t="s">
        <v>11876</v>
      </c>
      <c r="O184" s="518" t="s">
        <v>11877</v>
      </c>
      <c r="P184" s="518" t="s">
        <v>78</v>
      </c>
      <c r="Q184" s="518" t="s">
        <v>11878</v>
      </c>
      <c r="R184" s="518"/>
      <c r="S184" s="518" t="s">
        <v>237</v>
      </c>
      <c r="T184" s="649"/>
      <c r="U184" s="518"/>
      <c r="V184" s="558">
        <v>33177.0</v>
      </c>
    </row>
    <row r="185">
      <c r="A185" s="537">
        <f t="shared" si="1"/>
        <v>184</v>
      </c>
      <c r="B185" s="510" t="s">
        <v>13300</v>
      </c>
      <c r="C185" s="645" t="s">
        <v>13301</v>
      </c>
      <c r="D185" s="510" t="s">
        <v>13302</v>
      </c>
      <c r="E185" s="623" t="s">
        <v>13303</v>
      </c>
      <c r="F185" s="646" t="s">
        <v>13304</v>
      </c>
      <c r="G185" s="646" t="s">
        <v>13305</v>
      </c>
      <c r="H185" s="510" t="s">
        <v>13034</v>
      </c>
      <c r="I185" s="272" t="s">
        <v>13035</v>
      </c>
      <c r="J185" s="510" t="s">
        <v>13036</v>
      </c>
      <c r="K185" s="666" t="s">
        <v>13037</v>
      </c>
      <c r="L185" s="667">
        <v>0.004814814814814815</v>
      </c>
      <c r="M185" s="515" t="s">
        <v>13038</v>
      </c>
      <c r="N185" s="649" t="s">
        <v>11876</v>
      </c>
      <c r="O185" s="518" t="s">
        <v>11877</v>
      </c>
      <c r="P185" s="518" t="s">
        <v>78</v>
      </c>
      <c r="Q185" s="518" t="s">
        <v>11878</v>
      </c>
      <c r="R185" s="518"/>
      <c r="S185" s="518" t="s">
        <v>237</v>
      </c>
      <c r="T185" s="649"/>
      <c r="U185" s="518"/>
      <c r="V185" s="558">
        <v>33155.0</v>
      </c>
    </row>
    <row r="186">
      <c r="A186" s="517">
        <f t="shared" si="1"/>
        <v>185</v>
      </c>
      <c r="B186" s="518" t="s">
        <v>13300</v>
      </c>
      <c r="C186" s="655" t="s">
        <v>13301</v>
      </c>
      <c r="D186" s="518" t="s">
        <v>13306</v>
      </c>
      <c r="E186" s="623" t="s">
        <v>13303</v>
      </c>
      <c r="F186" s="656" t="s">
        <v>13304</v>
      </c>
      <c r="G186" s="656" t="s">
        <v>13307</v>
      </c>
      <c r="H186" s="518" t="s">
        <v>13308</v>
      </c>
      <c r="I186" s="272" t="s">
        <v>13309</v>
      </c>
      <c r="J186" s="518" t="s">
        <v>13043</v>
      </c>
      <c r="K186" s="657" t="s">
        <v>13044</v>
      </c>
      <c r="L186" s="658">
        <v>0.004097222222222223</v>
      </c>
      <c r="M186" s="593" t="s">
        <v>13310</v>
      </c>
      <c r="N186" s="618" t="s">
        <v>11876</v>
      </c>
      <c r="O186" s="518" t="s">
        <v>11877</v>
      </c>
      <c r="P186" s="518" t="s">
        <v>78</v>
      </c>
      <c r="Q186" s="518" t="s">
        <v>11878</v>
      </c>
      <c r="R186" s="518"/>
      <c r="S186" s="518" t="s">
        <v>237</v>
      </c>
      <c r="T186" s="618"/>
      <c r="U186" s="518"/>
      <c r="V186" s="548">
        <v>33156.0</v>
      </c>
    </row>
    <row r="187">
      <c r="A187" s="517">
        <f t="shared" si="1"/>
        <v>186</v>
      </c>
      <c r="B187" s="518" t="s">
        <v>13300</v>
      </c>
      <c r="C187" s="655" t="s">
        <v>13301</v>
      </c>
      <c r="D187" s="518" t="s">
        <v>13311</v>
      </c>
      <c r="E187" s="623" t="s">
        <v>13303</v>
      </c>
      <c r="F187" s="656" t="s">
        <v>13304</v>
      </c>
      <c r="G187" s="656" t="s">
        <v>13312</v>
      </c>
      <c r="H187" s="518" t="s">
        <v>13313</v>
      </c>
      <c r="I187" s="272" t="s">
        <v>13314</v>
      </c>
      <c r="J187" s="518" t="s">
        <v>13315</v>
      </c>
      <c r="K187" s="657" t="s">
        <v>13316</v>
      </c>
      <c r="L187" s="658">
        <v>0.0017939814814814815</v>
      </c>
      <c r="M187" s="523" t="s">
        <v>13317</v>
      </c>
      <c r="N187" s="618" t="s">
        <v>11876</v>
      </c>
      <c r="O187" s="518" t="s">
        <v>11877</v>
      </c>
      <c r="P187" s="518" t="s">
        <v>78</v>
      </c>
      <c r="Q187" s="518" t="s">
        <v>11878</v>
      </c>
      <c r="R187" s="518"/>
      <c r="S187" s="518" t="s">
        <v>237</v>
      </c>
      <c r="T187" s="618"/>
      <c r="U187" s="518"/>
      <c r="V187" s="548">
        <v>33157.0</v>
      </c>
    </row>
    <row r="188">
      <c r="A188" s="517">
        <f t="shared" si="1"/>
        <v>187</v>
      </c>
      <c r="B188" s="518" t="s">
        <v>13300</v>
      </c>
      <c r="C188" s="655" t="s">
        <v>13301</v>
      </c>
      <c r="D188" s="518" t="s">
        <v>13318</v>
      </c>
      <c r="E188" s="623" t="s">
        <v>13303</v>
      </c>
      <c r="F188" s="656" t="s">
        <v>13304</v>
      </c>
      <c r="G188" s="656" t="s">
        <v>13319</v>
      </c>
      <c r="H188" s="518" t="s">
        <v>13055</v>
      </c>
      <c r="I188" s="272" t="s">
        <v>13056</v>
      </c>
      <c r="J188" s="518" t="s">
        <v>13320</v>
      </c>
      <c r="K188" s="657" t="s">
        <v>13321</v>
      </c>
      <c r="L188" s="658">
        <v>0.002685185185185185</v>
      </c>
      <c r="M188" s="593" t="s">
        <v>13322</v>
      </c>
      <c r="N188" s="618" t="s">
        <v>11876</v>
      </c>
      <c r="O188" s="518" t="s">
        <v>11877</v>
      </c>
      <c r="P188" s="518" t="s">
        <v>78</v>
      </c>
      <c r="Q188" s="518" t="s">
        <v>11878</v>
      </c>
      <c r="R188" s="518"/>
      <c r="S188" s="518" t="s">
        <v>237</v>
      </c>
      <c r="T188" s="618"/>
      <c r="U188" s="518"/>
      <c r="V188" s="548">
        <v>33158.0</v>
      </c>
    </row>
    <row r="189">
      <c r="A189" s="517">
        <f t="shared" si="1"/>
        <v>188</v>
      </c>
      <c r="B189" s="518" t="s">
        <v>13300</v>
      </c>
      <c r="C189" s="655" t="s">
        <v>13301</v>
      </c>
      <c r="D189" s="518" t="s">
        <v>13323</v>
      </c>
      <c r="E189" s="623" t="s">
        <v>13303</v>
      </c>
      <c r="F189" s="656" t="s">
        <v>13304</v>
      </c>
      <c r="G189" s="656" t="s">
        <v>13324</v>
      </c>
      <c r="H189" s="518" t="s">
        <v>13062</v>
      </c>
      <c r="I189" s="272" t="s">
        <v>13063</v>
      </c>
      <c r="J189" s="518" t="s">
        <v>13064</v>
      </c>
      <c r="K189" s="657" t="s">
        <v>13065</v>
      </c>
      <c r="L189" s="658">
        <v>0.002627314814814815</v>
      </c>
      <c r="M189" s="523" t="s">
        <v>13066</v>
      </c>
      <c r="N189" s="618" t="s">
        <v>11876</v>
      </c>
      <c r="O189" s="518" t="s">
        <v>11877</v>
      </c>
      <c r="P189" s="518" t="s">
        <v>78</v>
      </c>
      <c r="Q189" s="518" t="s">
        <v>11878</v>
      </c>
      <c r="R189" s="518"/>
      <c r="S189" s="518" t="s">
        <v>237</v>
      </c>
      <c r="T189" s="618"/>
      <c r="U189" s="518"/>
      <c r="V189" s="548">
        <v>33159.0</v>
      </c>
    </row>
    <row r="190">
      <c r="A190" s="527">
        <f t="shared" si="1"/>
        <v>189</v>
      </c>
      <c r="B190" s="528" t="s">
        <v>13300</v>
      </c>
      <c r="C190" s="660" t="s">
        <v>13301</v>
      </c>
      <c r="D190" s="528" t="s">
        <v>13325</v>
      </c>
      <c r="E190" s="670" t="s">
        <v>13303</v>
      </c>
      <c r="F190" s="661" t="s">
        <v>13304</v>
      </c>
      <c r="G190" s="661" t="s">
        <v>13326</v>
      </c>
      <c r="H190" s="528" t="s">
        <v>13327</v>
      </c>
      <c r="I190" s="272" t="s">
        <v>13328</v>
      </c>
      <c r="J190" s="528" t="s">
        <v>13071</v>
      </c>
      <c r="K190" s="662" t="s">
        <v>13072</v>
      </c>
      <c r="L190" s="663">
        <v>0.0023032407407407407</v>
      </c>
      <c r="M190" s="534" t="s">
        <v>13329</v>
      </c>
      <c r="N190" s="664" t="s">
        <v>11876</v>
      </c>
      <c r="O190" s="518" t="s">
        <v>11877</v>
      </c>
      <c r="P190" s="518" t="s">
        <v>78</v>
      </c>
      <c r="Q190" s="518" t="s">
        <v>11878</v>
      </c>
      <c r="R190" s="518"/>
      <c r="S190" s="518" t="s">
        <v>237</v>
      </c>
      <c r="T190" s="665"/>
      <c r="U190" s="518"/>
      <c r="V190" s="551">
        <v>33160.0</v>
      </c>
    </row>
    <row r="191">
      <c r="A191" s="537">
        <f t="shared" si="1"/>
        <v>190</v>
      </c>
      <c r="B191" s="510" t="s">
        <v>13330</v>
      </c>
      <c r="C191" s="645" t="s">
        <v>13331</v>
      </c>
      <c r="D191" s="510" t="s">
        <v>13332</v>
      </c>
      <c r="E191" s="623" t="s">
        <v>13333</v>
      </c>
      <c r="F191" s="646" t="s">
        <v>13334</v>
      </c>
      <c r="G191" s="646" t="s">
        <v>13335</v>
      </c>
      <c r="H191" s="510" t="s">
        <v>13336</v>
      </c>
      <c r="I191" s="272" t="s">
        <v>13337</v>
      </c>
      <c r="J191" s="510" t="s">
        <v>13338</v>
      </c>
      <c r="K191" s="666" t="s">
        <v>13339</v>
      </c>
      <c r="L191" s="667">
        <v>0.009780092592592592</v>
      </c>
      <c r="M191" s="515" t="s">
        <v>13340</v>
      </c>
      <c r="N191" s="649" t="s">
        <v>11876</v>
      </c>
      <c r="O191" s="518" t="s">
        <v>11877</v>
      </c>
      <c r="P191" s="518" t="s">
        <v>78</v>
      </c>
      <c r="Q191" s="518" t="s">
        <v>11878</v>
      </c>
      <c r="R191" s="518"/>
      <c r="S191" s="518" t="s">
        <v>237</v>
      </c>
      <c r="T191" s="649"/>
      <c r="U191" s="518"/>
      <c r="V191" s="558">
        <v>36483.0</v>
      </c>
    </row>
    <row r="192">
      <c r="A192" s="517">
        <f t="shared" si="1"/>
        <v>191</v>
      </c>
      <c r="B192" s="518" t="s">
        <v>13330</v>
      </c>
      <c r="C192" s="655" t="s">
        <v>13331</v>
      </c>
      <c r="D192" s="518" t="s">
        <v>13341</v>
      </c>
      <c r="E192" s="623" t="s">
        <v>13333</v>
      </c>
      <c r="F192" s="656" t="s">
        <v>13334</v>
      </c>
      <c r="G192" s="656" t="s">
        <v>13342</v>
      </c>
      <c r="H192" s="518" t="s">
        <v>13343</v>
      </c>
      <c r="I192" s="272" t="s">
        <v>13344</v>
      </c>
      <c r="J192" s="518" t="s">
        <v>13345</v>
      </c>
      <c r="K192" s="657" t="s">
        <v>13346</v>
      </c>
      <c r="L192" s="658">
        <v>0.006736111111111111</v>
      </c>
      <c r="M192" s="523" t="s">
        <v>13347</v>
      </c>
      <c r="N192" s="618" t="s">
        <v>11876</v>
      </c>
      <c r="O192" s="518" t="s">
        <v>11877</v>
      </c>
      <c r="P192" s="518" t="s">
        <v>78</v>
      </c>
      <c r="Q192" s="518" t="s">
        <v>11878</v>
      </c>
      <c r="R192" s="518"/>
      <c r="S192" s="518" t="s">
        <v>237</v>
      </c>
      <c r="T192" s="618"/>
      <c r="U192" s="518"/>
      <c r="V192" s="548">
        <v>36484.0</v>
      </c>
    </row>
    <row r="193">
      <c r="A193" s="517">
        <f t="shared" si="1"/>
        <v>192</v>
      </c>
      <c r="B193" s="518" t="s">
        <v>13330</v>
      </c>
      <c r="C193" s="655" t="s">
        <v>13331</v>
      </c>
      <c r="D193" s="518" t="s">
        <v>13348</v>
      </c>
      <c r="E193" s="623" t="s">
        <v>13333</v>
      </c>
      <c r="F193" s="656" t="s">
        <v>13334</v>
      </c>
      <c r="G193" s="656" t="s">
        <v>13349</v>
      </c>
      <c r="H193" s="518" t="s">
        <v>13350</v>
      </c>
      <c r="I193" s="272" t="s">
        <v>13351</v>
      </c>
      <c r="J193" s="518" t="s">
        <v>13352</v>
      </c>
      <c r="K193" s="657" t="s">
        <v>13353</v>
      </c>
      <c r="L193" s="658">
        <v>0.0035416666666666665</v>
      </c>
      <c r="M193" s="523" t="s">
        <v>13354</v>
      </c>
      <c r="N193" s="618" t="s">
        <v>11876</v>
      </c>
      <c r="O193" s="518" t="s">
        <v>11877</v>
      </c>
      <c r="P193" s="518" t="s">
        <v>78</v>
      </c>
      <c r="Q193" s="518" t="s">
        <v>11878</v>
      </c>
      <c r="R193" s="518"/>
      <c r="S193" s="518" t="s">
        <v>237</v>
      </c>
      <c r="T193" s="618"/>
      <c r="U193" s="518"/>
      <c r="V193" s="548">
        <v>36485.0</v>
      </c>
    </row>
    <row r="194">
      <c r="A194" s="517">
        <f t="shared" si="1"/>
        <v>193</v>
      </c>
      <c r="B194" s="518" t="s">
        <v>13330</v>
      </c>
      <c r="C194" s="655" t="s">
        <v>13331</v>
      </c>
      <c r="D194" s="518" t="s">
        <v>13355</v>
      </c>
      <c r="E194" s="623" t="s">
        <v>13333</v>
      </c>
      <c r="F194" s="656" t="s">
        <v>13334</v>
      </c>
      <c r="G194" s="656" t="s">
        <v>13356</v>
      </c>
      <c r="H194" s="518" t="s">
        <v>13357</v>
      </c>
      <c r="I194" s="272" t="s">
        <v>13358</v>
      </c>
      <c r="J194" s="518" t="s">
        <v>13359</v>
      </c>
      <c r="K194" s="657" t="s">
        <v>13360</v>
      </c>
      <c r="L194" s="658">
        <v>0.006435185185185185</v>
      </c>
      <c r="M194" s="523" t="s">
        <v>13361</v>
      </c>
      <c r="N194" s="618" t="s">
        <v>11876</v>
      </c>
      <c r="O194" s="518" t="s">
        <v>11877</v>
      </c>
      <c r="P194" s="518" t="s">
        <v>78</v>
      </c>
      <c r="Q194" s="518" t="s">
        <v>11878</v>
      </c>
      <c r="R194" s="518"/>
      <c r="S194" s="518" t="s">
        <v>237</v>
      </c>
      <c r="T194" s="618"/>
      <c r="U194" s="518"/>
      <c r="V194" s="548">
        <v>36486.0</v>
      </c>
    </row>
    <row r="195">
      <c r="A195" s="517">
        <f t="shared" si="1"/>
        <v>194</v>
      </c>
      <c r="B195" s="518" t="s">
        <v>13330</v>
      </c>
      <c r="C195" s="655" t="s">
        <v>13331</v>
      </c>
      <c r="D195" s="518" t="s">
        <v>13362</v>
      </c>
      <c r="E195" s="623" t="s">
        <v>13333</v>
      </c>
      <c r="F195" s="656" t="s">
        <v>13334</v>
      </c>
      <c r="G195" s="656" t="s">
        <v>13363</v>
      </c>
      <c r="H195" s="518" t="s">
        <v>13364</v>
      </c>
      <c r="I195" s="272" t="s">
        <v>13365</v>
      </c>
      <c r="J195" s="518" t="s">
        <v>13366</v>
      </c>
      <c r="K195" s="657" t="s">
        <v>13367</v>
      </c>
      <c r="L195" s="658">
        <v>0.0024189814814814816</v>
      </c>
      <c r="M195" s="523" t="s">
        <v>13368</v>
      </c>
      <c r="N195" s="618" t="s">
        <v>11876</v>
      </c>
      <c r="O195" s="518" t="s">
        <v>11877</v>
      </c>
      <c r="P195" s="518" t="s">
        <v>78</v>
      </c>
      <c r="Q195" s="518" t="s">
        <v>11878</v>
      </c>
      <c r="R195" s="518"/>
      <c r="S195" s="518" t="s">
        <v>237</v>
      </c>
      <c r="T195" s="618"/>
      <c r="U195" s="518"/>
      <c r="V195" s="548">
        <v>36487.0</v>
      </c>
    </row>
    <row r="196">
      <c r="A196" s="540">
        <f t="shared" si="1"/>
        <v>195</v>
      </c>
      <c r="B196" s="541" t="s">
        <v>13330</v>
      </c>
      <c r="C196" s="650" t="s">
        <v>13331</v>
      </c>
      <c r="D196" s="541" t="s">
        <v>13369</v>
      </c>
      <c r="E196" s="623" t="s">
        <v>13333</v>
      </c>
      <c r="F196" s="651" t="s">
        <v>13334</v>
      </c>
      <c r="G196" s="651" t="s">
        <v>13370</v>
      </c>
      <c r="H196" s="541" t="s">
        <v>13371</v>
      </c>
      <c r="I196" s="272" t="s">
        <v>13372</v>
      </c>
      <c r="J196" s="541" t="s">
        <v>13373</v>
      </c>
      <c r="K196" s="652" t="s">
        <v>13374</v>
      </c>
      <c r="L196" s="653">
        <v>0.004560185185185185</v>
      </c>
      <c r="M196" s="523" t="s">
        <v>13375</v>
      </c>
      <c r="N196" s="630" t="s">
        <v>11876</v>
      </c>
      <c r="O196" s="518" t="s">
        <v>11877</v>
      </c>
      <c r="P196" s="541" t="s">
        <v>78</v>
      </c>
      <c r="Q196" s="518" t="s">
        <v>11878</v>
      </c>
      <c r="R196" s="541"/>
      <c r="S196" s="518" t="s">
        <v>237</v>
      </c>
      <c r="T196" s="618"/>
      <c r="U196" s="518"/>
      <c r="V196" s="548">
        <v>36488.0</v>
      </c>
    </row>
    <row r="197">
      <c r="A197" s="517">
        <f t="shared" si="1"/>
        <v>196</v>
      </c>
      <c r="B197" s="518" t="s">
        <v>13330</v>
      </c>
      <c r="C197" s="655" t="s">
        <v>13331</v>
      </c>
      <c r="D197" s="518" t="s">
        <v>13376</v>
      </c>
      <c r="E197" s="623" t="s">
        <v>13333</v>
      </c>
      <c r="F197" s="656" t="s">
        <v>13334</v>
      </c>
      <c r="G197" s="656" t="s">
        <v>13377</v>
      </c>
      <c r="H197" s="518" t="s">
        <v>13378</v>
      </c>
      <c r="I197" s="272" t="s">
        <v>13379</v>
      </c>
      <c r="J197" s="518" t="s">
        <v>13380</v>
      </c>
      <c r="K197" s="657" t="s">
        <v>13381</v>
      </c>
      <c r="L197" s="658">
        <v>0.004583333333333333</v>
      </c>
      <c r="M197" s="523" t="s">
        <v>13382</v>
      </c>
      <c r="N197" s="618" t="s">
        <v>11876</v>
      </c>
      <c r="O197" s="518" t="s">
        <v>11877</v>
      </c>
      <c r="P197" s="518" t="s">
        <v>78</v>
      </c>
      <c r="Q197" s="518" t="s">
        <v>11878</v>
      </c>
      <c r="R197" s="518"/>
      <c r="S197" s="518" t="s">
        <v>237</v>
      </c>
      <c r="T197" s="618"/>
      <c r="U197" s="518"/>
      <c r="V197" s="548">
        <v>36489.0</v>
      </c>
    </row>
    <row r="198">
      <c r="A198" s="527">
        <f t="shared" si="1"/>
        <v>197</v>
      </c>
      <c r="B198" s="528" t="s">
        <v>13330</v>
      </c>
      <c r="C198" s="660" t="s">
        <v>13331</v>
      </c>
      <c r="D198" s="528" t="s">
        <v>13383</v>
      </c>
      <c r="E198" s="670" t="s">
        <v>13333</v>
      </c>
      <c r="F198" s="661" t="s">
        <v>13334</v>
      </c>
      <c r="G198" s="661" t="s">
        <v>13384</v>
      </c>
      <c r="H198" s="528" t="s">
        <v>13385</v>
      </c>
      <c r="I198" s="272" t="s">
        <v>13386</v>
      </c>
      <c r="J198" s="528" t="s">
        <v>13387</v>
      </c>
      <c r="K198" s="662" t="s">
        <v>13388</v>
      </c>
      <c r="L198" s="663">
        <v>0.003310185185185185</v>
      </c>
      <c r="M198" s="534" t="s">
        <v>13389</v>
      </c>
      <c r="N198" s="664" t="s">
        <v>11876</v>
      </c>
      <c r="O198" s="518" t="s">
        <v>11877</v>
      </c>
      <c r="P198" s="518" t="s">
        <v>78</v>
      </c>
      <c r="Q198" s="518" t="s">
        <v>11878</v>
      </c>
      <c r="R198" s="518"/>
      <c r="S198" s="518" t="s">
        <v>237</v>
      </c>
      <c r="T198" s="665"/>
      <c r="U198" s="518"/>
      <c r="V198" s="551">
        <v>36490.0</v>
      </c>
    </row>
    <row r="199">
      <c r="A199" s="537">
        <f t="shared" si="1"/>
        <v>198</v>
      </c>
      <c r="B199" s="510" t="s">
        <v>13330</v>
      </c>
      <c r="C199" s="645" t="s">
        <v>13390</v>
      </c>
      <c r="D199" s="510" t="s">
        <v>13391</v>
      </c>
      <c r="E199" s="623" t="s">
        <v>13392</v>
      </c>
      <c r="F199" s="646" t="s">
        <v>13334</v>
      </c>
      <c r="G199" s="646" t="s">
        <v>13393</v>
      </c>
      <c r="H199" s="510" t="s">
        <v>13394</v>
      </c>
      <c r="I199" s="272" t="s">
        <v>13395</v>
      </c>
      <c r="J199" s="510" t="s">
        <v>13396</v>
      </c>
      <c r="K199" s="647" t="s">
        <v>13397</v>
      </c>
      <c r="L199" s="648">
        <v>0.0042824074074074075</v>
      </c>
      <c r="M199" s="515" t="s">
        <v>13398</v>
      </c>
      <c r="N199" s="649" t="s">
        <v>11876</v>
      </c>
      <c r="O199" s="518" t="s">
        <v>11877</v>
      </c>
      <c r="P199" s="518" t="s">
        <v>78</v>
      </c>
      <c r="Q199" s="518" t="s">
        <v>11878</v>
      </c>
      <c r="R199" s="518"/>
      <c r="S199" s="518" t="s">
        <v>237</v>
      </c>
      <c r="T199" s="649"/>
      <c r="U199" s="518"/>
      <c r="V199" s="558">
        <v>36491.0</v>
      </c>
    </row>
    <row r="200">
      <c r="A200" s="527">
        <f t="shared" si="1"/>
        <v>199</v>
      </c>
      <c r="B200" s="528" t="s">
        <v>13330</v>
      </c>
      <c r="C200" s="660" t="s">
        <v>13390</v>
      </c>
      <c r="D200" s="528" t="s">
        <v>13399</v>
      </c>
      <c r="E200" s="670" t="s">
        <v>13392</v>
      </c>
      <c r="F200" s="661" t="s">
        <v>13334</v>
      </c>
      <c r="G200" s="661" t="s">
        <v>13400</v>
      </c>
      <c r="H200" s="528" t="s">
        <v>13401</v>
      </c>
      <c r="I200" s="272" t="s">
        <v>13402</v>
      </c>
      <c r="J200" s="528" t="s">
        <v>13403</v>
      </c>
      <c r="K200" s="662" t="s">
        <v>13404</v>
      </c>
      <c r="L200" s="663">
        <v>0.0021180555555555558</v>
      </c>
      <c r="M200" s="534" t="s">
        <v>13405</v>
      </c>
      <c r="N200" s="664" t="s">
        <v>11876</v>
      </c>
      <c r="O200" s="518" t="s">
        <v>11877</v>
      </c>
      <c r="P200" s="518" t="s">
        <v>78</v>
      </c>
      <c r="Q200" s="518" t="s">
        <v>11878</v>
      </c>
      <c r="R200" s="518"/>
      <c r="S200" s="518" t="s">
        <v>237</v>
      </c>
      <c r="T200" s="665"/>
      <c r="U200" s="518"/>
      <c r="V200" s="551">
        <v>36492.0</v>
      </c>
    </row>
    <row r="201">
      <c r="A201" s="537">
        <f t="shared" si="1"/>
        <v>200</v>
      </c>
      <c r="B201" s="510" t="s">
        <v>13330</v>
      </c>
      <c r="C201" s="645" t="s">
        <v>13406</v>
      </c>
      <c r="D201" s="510" t="s">
        <v>13407</v>
      </c>
      <c r="E201" s="623" t="s">
        <v>13408</v>
      </c>
      <c r="F201" s="646" t="s">
        <v>13334</v>
      </c>
      <c r="G201" s="646" t="s">
        <v>13409</v>
      </c>
      <c r="H201" s="510" t="s">
        <v>13410</v>
      </c>
      <c r="I201" s="272" t="s">
        <v>13411</v>
      </c>
      <c r="J201" s="510" t="s">
        <v>13412</v>
      </c>
      <c r="K201" s="666" t="s">
        <v>13413</v>
      </c>
      <c r="L201" s="667">
        <v>0.00525462962962963</v>
      </c>
      <c r="M201" s="515" t="s">
        <v>13414</v>
      </c>
      <c r="N201" s="649" t="s">
        <v>11876</v>
      </c>
      <c r="O201" s="518" t="s">
        <v>11877</v>
      </c>
      <c r="P201" s="518" t="s">
        <v>78</v>
      </c>
      <c r="Q201" s="518" t="s">
        <v>11878</v>
      </c>
      <c r="R201" s="518"/>
      <c r="S201" s="518" t="s">
        <v>237</v>
      </c>
      <c r="T201" s="649"/>
      <c r="U201" s="518"/>
      <c r="V201" s="558">
        <v>36493.0</v>
      </c>
    </row>
    <row r="202">
      <c r="A202" s="527">
        <f t="shared" si="1"/>
        <v>201</v>
      </c>
      <c r="B202" s="528" t="s">
        <v>13330</v>
      </c>
      <c r="C202" s="660" t="s">
        <v>13406</v>
      </c>
      <c r="D202" s="528" t="s">
        <v>13415</v>
      </c>
      <c r="E202" s="625" t="s">
        <v>13408</v>
      </c>
      <c r="F202" s="661" t="s">
        <v>13334</v>
      </c>
      <c r="G202" s="661" t="s">
        <v>13416</v>
      </c>
      <c r="H202" s="528" t="s">
        <v>13417</v>
      </c>
      <c r="I202" s="272" t="s">
        <v>13418</v>
      </c>
      <c r="J202" s="528" t="s">
        <v>13419</v>
      </c>
      <c r="K202" s="662" t="s">
        <v>13420</v>
      </c>
      <c r="L202" s="663">
        <v>0.0042592592592592595</v>
      </c>
      <c r="M202" s="534" t="s">
        <v>13421</v>
      </c>
      <c r="N202" s="664" t="s">
        <v>11876</v>
      </c>
      <c r="O202" s="518" t="s">
        <v>11877</v>
      </c>
      <c r="P202" s="518" t="s">
        <v>78</v>
      </c>
      <c r="Q202" s="518" t="s">
        <v>11878</v>
      </c>
      <c r="R202" s="518"/>
      <c r="S202" s="518" t="s">
        <v>237</v>
      </c>
      <c r="T202" s="665"/>
      <c r="U202" s="518"/>
      <c r="V202" s="551">
        <v>36494.0</v>
      </c>
    </row>
    <row r="203">
      <c r="A203" s="537">
        <f t="shared" si="1"/>
        <v>202</v>
      </c>
      <c r="B203" s="510" t="s">
        <v>13330</v>
      </c>
      <c r="C203" s="645" t="s">
        <v>13422</v>
      </c>
      <c r="D203" s="510" t="s">
        <v>13423</v>
      </c>
      <c r="E203" s="623" t="s">
        <v>13424</v>
      </c>
      <c r="F203" s="646" t="s">
        <v>13334</v>
      </c>
      <c r="G203" s="646" t="s">
        <v>13425</v>
      </c>
      <c r="H203" s="510" t="s">
        <v>13426</v>
      </c>
      <c r="I203" s="272" t="s">
        <v>13427</v>
      </c>
      <c r="J203" s="510" t="s">
        <v>13428</v>
      </c>
      <c r="K203" s="666" t="s">
        <v>13429</v>
      </c>
      <c r="L203" s="667">
        <v>0.0016782407407407408</v>
      </c>
      <c r="M203" s="515" t="s">
        <v>13430</v>
      </c>
      <c r="N203" s="649" t="s">
        <v>11876</v>
      </c>
      <c r="O203" s="518" t="s">
        <v>11877</v>
      </c>
      <c r="P203" s="518" t="s">
        <v>78</v>
      </c>
      <c r="Q203" s="518" t="s">
        <v>11878</v>
      </c>
      <c r="R203" s="518"/>
      <c r="S203" s="518" t="s">
        <v>237</v>
      </c>
      <c r="T203" s="649"/>
      <c r="U203" s="518"/>
      <c r="V203" s="558">
        <v>36495.0</v>
      </c>
    </row>
    <row r="204">
      <c r="A204" s="517">
        <f t="shared" si="1"/>
        <v>203</v>
      </c>
      <c r="B204" s="518" t="s">
        <v>13330</v>
      </c>
      <c r="C204" s="655" t="s">
        <v>13422</v>
      </c>
      <c r="D204" s="518" t="s">
        <v>13431</v>
      </c>
      <c r="E204" s="623" t="s">
        <v>13424</v>
      </c>
      <c r="F204" s="656" t="s">
        <v>13334</v>
      </c>
      <c r="G204" s="656" t="s">
        <v>13432</v>
      </c>
      <c r="H204" s="518" t="s">
        <v>13433</v>
      </c>
      <c r="I204" s="272" t="s">
        <v>13434</v>
      </c>
      <c r="J204" s="518" t="s">
        <v>13435</v>
      </c>
      <c r="K204" s="657" t="s">
        <v>13436</v>
      </c>
      <c r="L204" s="658">
        <v>0.002488425925925926</v>
      </c>
      <c r="M204" s="523" t="s">
        <v>13437</v>
      </c>
      <c r="N204" s="618" t="s">
        <v>11876</v>
      </c>
      <c r="O204" s="518" t="s">
        <v>11877</v>
      </c>
      <c r="P204" s="518" t="s">
        <v>78</v>
      </c>
      <c r="Q204" s="518" t="s">
        <v>11878</v>
      </c>
      <c r="R204" s="518"/>
      <c r="S204" s="518" t="s">
        <v>237</v>
      </c>
      <c r="T204" s="618"/>
      <c r="U204" s="518"/>
      <c r="V204" s="548">
        <v>36496.0</v>
      </c>
    </row>
    <row r="205">
      <c r="A205" s="517">
        <f t="shared" si="1"/>
        <v>204</v>
      </c>
      <c r="B205" s="518" t="s">
        <v>13330</v>
      </c>
      <c r="C205" s="655" t="s">
        <v>13422</v>
      </c>
      <c r="D205" s="518" t="s">
        <v>13438</v>
      </c>
      <c r="E205" s="623" t="s">
        <v>13424</v>
      </c>
      <c r="F205" s="656" t="s">
        <v>13334</v>
      </c>
      <c r="G205" s="656" t="s">
        <v>13439</v>
      </c>
      <c r="H205" s="518" t="s">
        <v>13440</v>
      </c>
      <c r="I205" s="272" t="s">
        <v>13441</v>
      </c>
      <c r="J205" s="518" t="s">
        <v>13442</v>
      </c>
      <c r="K205" s="657" t="s">
        <v>13443</v>
      </c>
      <c r="L205" s="658">
        <v>0.0031944444444444446</v>
      </c>
      <c r="M205" s="523" t="s">
        <v>13444</v>
      </c>
      <c r="N205" s="618" t="s">
        <v>11876</v>
      </c>
      <c r="O205" s="518" t="s">
        <v>11877</v>
      </c>
      <c r="P205" s="518" t="s">
        <v>78</v>
      </c>
      <c r="Q205" s="518" t="s">
        <v>11878</v>
      </c>
      <c r="R205" s="518"/>
      <c r="S205" s="518" t="s">
        <v>237</v>
      </c>
      <c r="T205" s="618"/>
      <c r="U205" s="518"/>
      <c r="V205" s="548">
        <v>36498.0</v>
      </c>
    </row>
    <row r="206">
      <c r="A206" s="517">
        <f t="shared" si="1"/>
        <v>205</v>
      </c>
      <c r="B206" s="518" t="s">
        <v>13330</v>
      </c>
      <c r="C206" s="655" t="s">
        <v>13422</v>
      </c>
      <c r="D206" s="518" t="s">
        <v>13445</v>
      </c>
      <c r="E206" s="623" t="s">
        <v>13424</v>
      </c>
      <c r="F206" s="656" t="s">
        <v>13334</v>
      </c>
      <c r="G206" s="656" t="s">
        <v>13446</v>
      </c>
      <c r="H206" s="518" t="s">
        <v>13447</v>
      </c>
      <c r="I206" s="272" t="s">
        <v>13448</v>
      </c>
      <c r="J206" s="518" t="s">
        <v>13449</v>
      </c>
      <c r="K206" s="657" t="s">
        <v>13450</v>
      </c>
      <c r="L206" s="658">
        <v>0.005821759259259259</v>
      </c>
      <c r="M206" s="523" t="s">
        <v>13451</v>
      </c>
      <c r="N206" s="618" t="s">
        <v>11876</v>
      </c>
      <c r="O206" s="518" t="s">
        <v>11877</v>
      </c>
      <c r="P206" s="518" t="s">
        <v>78</v>
      </c>
      <c r="Q206" s="518" t="s">
        <v>11878</v>
      </c>
      <c r="R206" s="518"/>
      <c r="S206" s="518" t="s">
        <v>237</v>
      </c>
      <c r="T206" s="618"/>
      <c r="U206" s="518"/>
      <c r="V206" s="548">
        <v>36499.0</v>
      </c>
    </row>
    <row r="207">
      <c r="A207" s="517">
        <f t="shared" si="1"/>
        <v>206</v>
      </c>
      <c r="B207" s="518" t="s">
        <v>13330</v>
      </c>
      <c r="C207" s="655" t="s">
        <v>13422</v>
      </c>
      <c r="D207" s="518" t="s">
        <v>13452</v>
      </c>
      <c r="E207" s="623" t="s">
        <v>13424</v>
      </c>
      <c r="F207" s="656" t="s">
        <v>13334</v>
      </c>
      <c r="G207" s="656" t="s">
        <v>13453</v>
      </c>
      <c r="H207" s="518" t="s">
        <v>13454</v>
      </c>
      <c r="I207" s="272" t="s">
        <v>13455</v>
      </c>
      <c r="J207" s="518" t="s">
        <v>13456</v>
      </c>
      <c r="K207" s="657" t="s">
        <v>13457</v>
      </c>
      <c r="L207" s="658">
        <v>0.0027199074074074074</v>
      </c>
      <c r="M207" s="523" t="s">
        <v>13458</v>
      </c>
      <c r="N207" s="618" t="s">
        <v>11876</v>
      </c>
      <c r="O207" s="518" t="s">
        <v>11877</v>
      </c>
      <c r="P207" s="518" t="s">
        <v>78</v>
      </c>
      <c r="Q207" s="518" t="s">
        <v>11878</v>
      </c>
      <c r="R207" s="518"/>
      <c r="S207" s="518" t="s">
        <v>237</v>
      </c>
      <c r="T207" s="618"/>
      <c r="U207" s="518"/>
      <c r="V207" s="548">
        <v>36500.0</v>
      </c>
    </row>
    <row r="208">
      <c r="A208" s="517">
        <f t="shared" si="1"/>
        <v>207</v>
      </c>
      <c r="B208" s="518" t="s">
        <v>13330</v>
      </c>
      <c r="C208" s="655" t="s">
        <v>13422</v>
      </c>
      <c r="D208" s="518" t="s">
        <v>13459</v>
      </c>
      <c r="E208" s="623" t="s">
        <v>13424</v>
      </c>
      <c r="F208" s="656" t="s">
        <v>13334</v>
      </c>
      <c r="G208" s="656" t="s">
        <v>13460</v>
      </c>
      <c r="H208" s="518" t="s">
        <v>13461</v>
      </c>
      <c r="I208" s="272" t="s">
        <v>13462</v>
      </c>
      <c r="J208" s="518" t="s">
        <v>13463</v>
      </c>
      <c r="K208" s="657" t="s">
        <v>13464</v>
      </c>
      <c r="L208" s="658">
        <v>0.004502314814814815</v>
      </c>
      <c r="M208" s="523" t="s">
        <v>13465</v>
      </c>
      <c r="N208" s="618" t="s">
        <v>11876</v>
      </c>
      <c r="O208" s="518" t="s">
        <v>11877</v>
      </c>
      <c r="P208" s="518" t="s">
        <v>78</v>
      </c>
      <c r="Q208" s="518" t="s">
        <v>11878</v>
      </c>
      <c r="R208" s="518"/>
      <c r="S208" s="518" t="s">
        <v>237</v>
      </c>
      <c r="T208" s="618"/>
      <c r="U208" s="518"/>
      <c r="V208" s="548">
        <v>36501.0</v>
      </c>
    </row>
    <row r="209">
      <c r="A209" s="527">
        <f t="shared" si="1"/>
        <v>208</v>
      </c>
      <c r="B209" s="528" t="s">
        <v>13330</v>
      </c>
      <c r="C209" s="660" t="s">
        <v>13422</v>
      </c>
      <c r="D209" s="528" t="s">
        <v>13466</v>
      </c>
      <c r="E209" s="670" t="s">
        <v>13424</v>
      </c>
      <c r="F209" s="661" t="s">
        <v>13334</v>
      </c>
      <c r="G209" s="661" t="s">
        <v>13467</v>
      </c>
      <c r="H209" s="528" t="s">
        <v>13468</v>
      </c>
      <c r="I209" s="272" t="s">
        <v>13469</v>
      </c>
      <c r="J209" s="528" t="s">
        <v>13470</v>
      </c>
      <c r="K209" s="662" t="s">
        <v>13471</v>
      </c>
      <c r="L209" s="663">
        <v>0.004814814814814815</v>
      </c>
      <c r="M209" s="534" t="s">
        <v>13472</v>
      </c>
      <c r="N209" s="664" t="s">
        <v>11876</v>
      </c>
      <c r="O209" s="518" t="s">
        <v>11877</v>
      </c>
      <c r="P209" s="518" t="s">
        <v>78</v>
      </c>
      <c r="Q209" s="518" t="s">
        <v>11878</v>
      </c>
      <c r="R209" s="518"/>
      <c r="S209" s="518" t="s">
        <v>237</v>
      </c>
      <c r="T209" s="665"/>
      <c r="U209" s="518"/>
      <c r="V209" s="551">
        <v>36502.0</v>
      </c>
    </row>
    <row r="210">
      <c r="A210" s="517">
        <f t="shared" si="1"/>
        <v>209</v>
      </c>
      <c r="B210" s="518" t="s">
        <v>13473</v>
      </c>
      <c r="C210" s="655" t="s">
        <v>13474</v>
      </c>
      <c r="D210" s="518" t="s">
        <v>13475</v>
      </c>
      <c r="E210" s="623" t="s">
        <v>13476</v>
      </c>
      <c r="F210" s="656" t="s">
        <v>13477</v>
      </c>
      <c r="G210" s="656" t="s">
        <v>13478</v>
      </c>
      <c r="H210" s="518" t="s">
        <v>13479</v>
      </c>
      <c r="I210" s="272" t="s">
        <v>13480</v>
      </c>
      <c r="J210" s="518" t="s">
        <v>13481</v>
      </c>
      <c r="K210" s="657" t="s">
        <v>13482</v>
      </c>
      <c r="L210" s="658">
        <v>0.0015046296296296296</v>
      </c>
      <c r="M210" s="523" t="s">
        <v>13483</v>
      </c>
      <c r="N210" s="618" t="s">
        <v>11876</v>
      </c>
      <c r="O210" s="518" t="s">
        <v>11877</v>
      </c>
      <c r="P210" s="518" t="s">
        <v>78</v>
      </c>
      <c r="Q210" s="518" t="s">
        <v>11878</v>
      </c>
      <c r="R210" s="518"/>
      <c r="S210" s="518" t="s">
        <v>237</v>
      </c>
      <c r="T210" s="618"/>
      <c r="U210" s="518"/>
      <c r="V210" s="548">
        <v>36505.0</v>
      </c>
    </row>
    <row r="211">
      <c r="A211" s="517">
        <f t="shared" si="1"/>
        <v>210</v>
      </c>
      <c r="B211" s="518" t="s">
        <v>13473</v>
      </c>
      <c r="C211" s="655" t="s">
        <v>13474</v>
      </c>
      <c r="D211" s="518" t="s">
        <v>13484</v>
      </c>
      <c r="E211" s="623" t="s">
        <v>13476</v>
      </c>
      <c r="F211" s="656" t="s">
        <v>13477</v>
      </c>
      <c r="G211" s="656" t="s">
        <v>13485</v>
      </c>
      <c r="H211" s="518" t="s">
        <v>13486</v>
      </c>
      <c r="I211" s="272" t="s">
        <v>13487</v>
      </c>
      <c r="J211" s="518" t="s">
        <v>13488</v>
      </c>
      <c r="K211" s="657" t="s">
        <v>13489</v>
      </c>
      <c r="L211" s="658">
        <v>0.0024305555555555556</v>
      </c>
      <c r="M211" s="523" t="s">
        <v>13490</v>
      </c>
      <c r="N211" s="618" t="s">
        <v>11876</v>
      </c>
      <c r="O211" s="518" t="s">
        <v>11877</v>
      </c>
      <c r="P211" s="518" t="s">
        <v>78</v>
      </c>
      <c r="Q211" s="518" t="s">
        <v>11878</v>
      </c>
      <c r="R211" s="518"/>
      <c r="S211" s="518" t="s">
        <v>237</v>
      </c>
      <c r="T211" s="618"/>
      <c r="U211" s="518"/>
      <c r="V211" s="548">
        <v>36508.0</v>
      </c>
    </row>
    <row r="212">
      <c r="A212" s="517">
        <f t="shared" si="1"/>
        <v>211</v>
      </c>
      <c r="B212" s="518" t="s">
        <v>13473</v>
      </c>
      <c r="C212" s="655" t="s">
        <v>13474</v>
      </c>
      <c r="D212" s="518" t="s">
        <v>13491</v>
      </c>
      <c r="E212" s="623" t="s">
        <v>13476</v>
      </c>
      <c r="F212" s="656" t="s">
        <v>13477</v>
      </c>
      <c r="G212" s="656" t="s">
        <v>13492</v>
      </c>
      <c r="H212" s="518" t="s">
        <v>13493</v>
      </c>
      <c r="I212" s="272" t="s">
        <v>13494</v>
      </c>
      <c r="J212" s="518" t="s">
        <v>13495</v>
      </c>
      <c r="K212" s="657" t="s">
        <v>13496</v>
      </c>
      <c r="L212" s="658">
        <v>0.0032407407407407406</v>
      </c>
      <c r="M212" s="523" t="s">
        <v>13497</v>
      </c>
      <c r="N212" s="618" t="s">
        <v>11876</v>
      </c>
      <c r="O212" s="518" t="s">
        <v>11877</v>
      </c>
      <c r="P212" s="518" t="s">
        <v>78</v>
      </c>
      <c r="Q212" s="518" t="s">
        <v>11878</v>
      </c>
      <c r="R212" s="518"/>
      <c r="S212" s="518" t="s">
        <v>237</v>
      </c>
      <c r="T212" s="618"/>
      <c r="U212" s="518"/>
      <c r="V212" s="548">
        <v>36509.0</v>
      </c>
    </row>
    <row r="213">
      <c r="A213" s="517">
        <f t="shared" si="1"/>
        <v>212</v>
      </c>
      <c r="B213" s="518" t="s">
        <v>13473</v>
      </c>
      <c r="C213" s="655" t="s">
        <v>13474</v>
      </c>
      <c r="D213" s="518" t="s">
        <v>13498</v>
      </c>
      <c r="E213" s="623" t="s">
        <v>13476</v>
      </c>
      <c r="F213" s="656" t="s">
        <v>13477</v>
      </c>
      <c r="G213" s="656" t="s">
        <v>13499</v>
      </c>
      <c r="H213" s="518" t="s">
        <v>13500</v>
      </c>
      <c r="I213" s="272" t="s">
        <v>13501</v>
      </c>
      <c r="J213" s="518" t="s">
        <v>13502</v>
      </c>
      <c r="K213" s="657" t="s">
        <v>13503</v>
      </c>
      <c r="L213" s="658">
        <v>0.0020949074074074073</v>
      </c>
      <c r="M213" s="523" t="s">
        <v>13504</v>
      </c>
      <c r="N213" s="618" t="s">
        <v>11876</v>
      </c>
      <c r="O213" s="518" t="s">
        <v>11877</v>
      </c>
      <c r="P213" s="518" t="s">
        <v>78</v>
      </c>
      <c r="Q213" s="518" t="s">
        <v>11878</v>
      </c>
      <c r="R213" s="518"/>
      <c r="S213" s="518" t="s">
        <v>237</v>
      </c>
      <c r="T213" s="618"/>
      <c r="U213" s="518"/>
      <c r="V213" s="548">
        <v>36510.0</v>
      </c>
    </row>
    <row r="214">
      <c r="A214" s="517">
        <f t="shared" si="1"/>
        <v>213</v>
      </c>
      <c r="B214" s="518" t="s">
        <v>13473</v>
      </c>
      <c r="C214" s="655" t="s">
        <v>13474</v>
      </c>
      <c r="D214" s="518" t="s">
        <v>13505</v>
      </c>
      <c r="E214" s="623" t="s">
        <v>13476</v>
      </c>
      <c r="F214" s="656" t="s">
        <v>13477</v>
      </c>
      <c r="G214" s="656" t="s">
        <v>13506</v>
      </c>
      <c r="H214" s="518" t="s">
        <v>13507</v>
      </c>
      <c r="I214" s="272" t="s">
        <v>13508</v>
      </c>
      <c r="J214" s="518" t="s">
        <v>13509</v>
      </c>
      <c r="K214" s="657" t="s">
        <v>13510</v>
      </c>
      <c r="L214" s="658">
        <v>0.002488425925925926</v>
      </c>
      <c r="M214" s="523" t="s">
        <v>13511</v>
      </c>
      <c r="N214" s="618" t="s">
        <v>11876</v>
      </c>
      <c r="O214" s="518" t="s">
        <v>11877</v>
      </c>
      <c r="P214" s="518" t="s">
        <v>78</v>
      </c>
      <c r="Q214" s="518" t="s">
        <v>11878</v>
      </c>
      <c r="R214" s="518"/>
      <c r="S214" s="518" t="s">
        <v>237</v>
      </c>
      <c r="T214" s="618"/>
      <c r="U214" s="518"/>
      <c r="V214" s="548">
        <v>36511.0</v>
      </c>
    </row>
    <row r="215">
      <c r="A215" s="540">
        <f t="shared" si="1"/>
        <v>214</v>
      </c>
      <c r="B215" s="541" t="s">
        <v>13473</v>
      </c>
      <c r="C215" s="650" t="s">
        <v>13474</v>
      </c>
      <c r="D215" s="541" t="s">
        <v>13512</v>
      </c>
      <c r="E215" s="624" t="s">
        <v>13476</v>
      </c>
      <c r="F215" s="651" t="s">
        <v>13477</v>
      </c>
      <c r="G215" s="651" t="s">
        <v>13513</v>
      </c>
      <c r="H215" s="541" t="s">
        <v>13514</v>
      </c>
      <c r="I215" s="272" t="s">
        <v>13515</v>
      </c>
      <c r="J215" s="541" t="s">
        <v>13516</v>
      </c>
      <c r="K215" s="652" t="s">
        <v>13517</v>
      </c>
      <c r="L215" s="653">
        <v>0.007048611111111111</v>
      </c>
      <c r="M215" s="523" t="s">
        <v>13518</v>
      </c>
      <c r="N215" s="630" t="s">
        <v>11876</v>
      </c>
      <c r="O215" s="518" t="s">
        <v>11877</v>
      </c>
      <c r="P215" s="518" t="s">
        <v>78</v>
      </c>
      <c r="Q215" s="518" t="s">
        <v>11878</v>
      </c>
      <c r="R215" s="541"/>
      <c r="S215" s="518" t="s">
        <v>237</v>
      </c>
      <c r="T215" s="618"/>
      <c r="U215" s="518"/>
      <c r="V215" s="548">
        <v>36513.0</v>
      </c>
    </row>
    <row r="216">
      <c r="A216" s="527">
        <f t="shared" si="1"/>
        <v>215</v>
      </c>
      <c r="B216" s="528" t="s">
        <v>13473</v>
      </c>
      <c r="C216" s="660" t="s">
        <v>13474</v>
      </c>
      <c r="D216" s="528" t="s">
        <v>13519</v>
      </c>
      <c r="E216" s="670" t="s">
        <v>13476</v>
      </c>
      <c r="F216" s="661" t="s">
        <v>13477</v>
      </c>
      <c r="G216" s="661" t="s">
        <v>13520</v>
      </c>
      <c r="H216" s="528" t="s">
        <v>13521</v>
      </c>
      <c r="I216" s="272" t="s">
        <v>13522</v>
      </c>
      <c r="J216" s="528" t="s">
        <v>13523</v>
      </c>
      <c r="K216" s="662" t="s">
        <v>13524</v>
      </c>
      <c r="L216" s="663">
        <v>0.001990740740740741</v>
      </c>
      <c r="M216" s="534" t="s">
        <v>13525</v>
      </c>
      <c r="N216" s="664" t="s">
        <v>11876</v>
      </c>
      <c r="O216" s="518" t="s">
        <v>11877</v>
      </c>
      <c r="P216" s="518" t="s">
        <v>78</v>
      </c>
      <c r="Q216" s="518" t="s">
        <v>11878</v>
      </c>
      <c r="R216" s="518"/>
      <c r="S216" s="518" t="s">
        <v>237</v>
      </c>
      <c r="T216" s="665"/>
      <c r="U216" s="518"/>
      <c r="V216" s="551">
        <v>36514.0</v>
      </c>
    </row>
    <row r="217">
      <c r="A217" s="537">
        <f t="shared" si="1"/>
        <v>216</v>
      </c>
      <c r="B217" s="510" t="s">
        <v>13473</v>
      </c>
      <c r="C217" s="645" t="s">
        <v>13526</v>
      </c>
      <c r="D217" s="510" t="s">
        <v>13527</v>
      </c>
      <c r="E217" s="623" t="s">
        <v>13528</v>
      </c>
      <c r="F217" s="646" t="s">
        <v>13477</v>
      </c>
      <c r="G217" s="646" t="s">
        <v>13529</v>
      </c>
      <c r="H217" s="510" t="s">
        <v>13530</v>
      </c>
      <c r="I217" s="272" t="s">
        <v>13531</v>
      </c>
      <c r="J217" s="510" t="s">
        <v>13532</v>
      </c>
      <c r="K217" s="666" t="s">
        <v>13533</v>
      </c>
      <c r="L217" s="667">
        <v>0.0021527777777777778</v>
      </c>
      <c r="M217" s="515" t="s">
        <v>13534</v>
      </c>
      <c r="N217" s="649" t="s">
        <v>11876</v>
      </c>
      <c r="O217" s="518" t="s">
        <v>11877</v>
      </c>
      <c r="P217" s="518" t="s">
        <v>78</v>
      </c>
      <c r="Q217" s="518" t="s">
        <v>11878</v>
      </c>
      <c r="R217" s="518"/>
      <c r="S217" s="518" t="s">
        <v>237</v>
      </c>
      <c r="T217" s="649"/>
      <c r="U217" s="518"/>
      <c r="V217" s="558">
        <v>36515.0</v>
      </c>
    </row>
    <row r="218">
      <c r="A218" s="527">
        <f t="shared" si="1"/>
        <v>217</v>
      </c>
      <c r="B218" s="528" t="s">
        <v>13473</v>
      </c>
      <c r="C218" s="660" t="s">
        <v>13526</v>
      </c>
      <c r="D218" s="528" t="s">
        <v>13535</v>
      </c>
      <c r="E218" s="670" t="s">
        <v>13528</v>
      </c>
      <c r="F218" s="661" t="s">
        <v>13477</v>
      </c>
      <c r="G218" s="661" t="s">
        <v>13536</v>
      </c>
      <c r="H218" s="528" t="s">
        <v>13537</v>
      </c>
      <c r="I218" s="272" t="s">
        <v>13538</v>
      </c>
      <c r="J218" s="528" t="s">
        <v>13539</v>
      </c>
      <c r="K218" s="662" t="s">
        <v>13540</v>
      </c>
      <c r="L218" s="663">
        <v>0.0019212962962962964</v>
      </c>
      <c r="M218" s="534" t="s">
        <v>13541</v>
      </c>
      <c r="N218" s="664" t="s">
        <v>11876</v>
      </c>
      <c r="O218" s="518" t="s">
        <v>11877</v>
      </c>
      <c r="P218" s="518" t="s">
        <v>78</v>
      </c>
      <c r="Q218" s="518" t="s">
        <v>11878</v>
      </c>
      <c r="R218" s="518"/>
      <c r="S218" s="518" t="s">
        <v>237</v>
      </c>
      <c r="T218" s="665"/>
      <c r="U218" s="518"/>
      <c r="V218" s="551">
        <v>36517.0</v>
      </c>
    </row>
    <row r="219">
      <c r="A219" s="537">
        <f t="shared" si="1"/>
        <v>218</v>
      </c>
      <c r="B219" s="510" t="s">
        <v>13473</v>
      </c>
      <c r="C219" s="645" t="s">
        <v>13542</v>
      </c>
      <c r="D219" s="510" t="s">
        <v>13543</v>
      </c>
      <c r="E219" s="335" t="s">
        <v>13544</v>
      </c>
      <c r="F219" s="646" t="s">
        <v>13477</v>
      </c>
      <c r="G219" s="646" t="s">
        <v>13545</v>
      </c>
      <c r="H219" s="510" t="s">
        <v>13546</v>
      </c>
      <c r="I219" s="272" t="s">
        <v>13547</v>
      </c>
      <c r="J219" s="510" t="s">
        <v>13548</v>
      </c>
      <c r="K219" s="666" t="s">
        <v>13549</v>
      </c>
      <c r="L219" s="667">
        <v>0.002476851851851852</v>
      </c>
      <c r="M219" s="515" t="s">
        <v>13550</v>
      </c>
      <c r="N219" s="649" t="s">
        <v>11876</v>
      </c>
      <c r="O219" s="518" t="s">
        <v>11877</v>
      </c>
      <c r="P219" s="518" t="s">
        <v>78</v>
      </c>
      <c r="Q219" s="518" t="s">
        <v>11878</v>
      </c>
      <c r="R219" s="518"/>
      <c r="S219" s="518" t="s">
        <v>237</v>
      </c>
      <c r="T219" s="649"/>
      <c r="U219" s="518"/>
      <c r="V219" s="558">
        <v>36518.0</v>
      </c>
    </row>
    <row r="220">
      <c r="A220" s="517">
        <f t="shared" si="1"/>
        <v>219</v>
      </c>
      <c r="B220" s="518" t="s">
        <v>13473</v>
      </c>
      <c r="C220" s="655" t="s">
        <v>13542</v>
      </c>
      <c r="D220" s="518" t="s">
        <v>13542</v>
      </c>
      <c r="E220" s="340" t="s">
        <v>13544</v>
      </c>
      <c r="F220" s="656" t="s">
        <v>13477</v>
      </c>
      <c r="G220" s="656" t="s">
        <v>13551</v>
      </c>
      <c r="H220" s="518" t="s">
        <v>13552</v>
      </c>
      <c r="I220" s="272" t="s">
        <v>13553</v>
      </c>
      <c r="J220" s="518" t="s">
        <v>13554</v>
      </c>
      <c r="K220" s="657" t="s">
        <v>13555</v>
      </c>
      <c r="L220" s="658">
        <v>0.003287037037037037</v>
      </c>
      <c r="M220" s="523" t="s">
        <v>13556</v>
      </c>
      <c r="N220" s="618" t="s">
        <v>11876</v>
      </c>
      <c r="O220" s="518" t="s">
        <v>11877</v>
      </c>
      <c r="P220" s="518" t="s">
        <v>78</v>
      </c>
      <c r="Q220" s="518" t="s">
        <v>11878</v>
      </c>
      <c r="R220" s="518"/>
      <c r="S220" s="518" t="s">
        <v>237</v>
      </c>
      <c r="T220" s="618"/>
      <c r="U220" s="518"/>
      <c r="V220" s="548">
        <v>36519.0</v>
      </c>
    </row>
    <row r="221">
      <c r="A221" s="517">
        <f t="shared" si="1"/>
        <v>220</v>
      </c>
      <c r="B221" s="518" t="s">
        <v>13473</v>
      </c>
      <c r="C221" s="655" t="s">
        <v>13542</v>
      </c>
      <c r="D221" s="518" t="s">
        <v>13557</v>
      </c>
      <c r="E221" s="340" t="s">
        <v>13544</v>
      </c>
      <c r="F221" s="656" t="s">
        <v>13477</v>
      </c>
      <c r="G221" s="656" t="s">
        <v>13558</v>
      </c>
      <c r="H221" s="518" t="s">
        <v>13559</v>
      </c>
      <c r="I221" s="272" t="s">
        <v>13560</v>
      </c>
      <c r="J221" s="518" t="s">
        <v>13561</v>
      </c>
      <c r="K221" s="657" t="s">
        <v>13562</v>
      </c>
      <c r="L221" s="658">
        <v>0.0024074074074074076</v>
      </c>
      <c r="M221" s="523" t="s">
        <v>13563</v>
      </c>
      <c r="N221" s="618" t="s">
        <v>11876</v>
      </c>
      <c r="O221" s="518" t="s">
        <v>11877</v>
      </c>
      <c r="P221" s="518" t="s">
        <v>78</v>
      </c>
      <c r="Q221" s="518" t="s">
        <v>11878</v>
      </c>
      <c r="R221" s="518"/>
      <c r="S221" s="518" t="s">
        <v>237</v>
      </c>
      <c r="T221" s="618"/>
      <c r="U221" s="518"/>
      <c r="V221" s="548">
        <v>36520.0</v>
      </c>
    </row>
    <row r="222">
      <c r="A222" s="527">
        <f t="shared" si="1"/>
        <v>221</v>
      </c>
      <c r="B222" s="528" t="s">
        <v>13473</v>
      </c>
      <c r="C222" s="660" t="s">
        <v>13542</v>
      </c>
      <c r="D222" s="528" t="s">
        <v>13564</v>
      </c>
      <c r="E222" s="346" t="s">
        <v>13544</v>
      </c>
      <c r="F222" s="661" t="s">
        <v>13477</v>
      </c>
      <c r="G222" s="661" t="s">
        <v>13565</v>
      </c>
      <c r="H222" s="528" t="s">
        <v>13566</v>
      </c>
      <c r="I222" s="272" t="s">
        <v>13567</v>
      </c>
      <c r="J222" s="528" t="s">
        <v>13568</v>
      </c>
      <c r="K222" s="662" t="s">
        <v>13569</v>
      </c>
      <c r="L222" s="663">
        <v>0.001863425925925926</v>
      </c>
      <c r="M222" s="534" t="s">
        <v>13570</v>
      </c>
      <c r="N222" s="664" t="s">
        <v>11876</v>
      </c>
      <c r="O222" s="518" t="s">
        <v>11877</v>
      </c>
      <c r="P222" s="518" t="s">
        <v>78</v>
      </c>
      <c r="Q222" s="518" t="s">
        <v>11878</v>
      </c>
      <c r="R222" s="518"/>
      <c r="S222" s="518" t="s">
        <v>237</v>
      </c>
      <c r="T222" s="665"/>
      <c r="U222" s="518"/>
      <c r="V222" s="551">
        <v>36522.0</v>
      </c>
    </row>
    <row r="223">
      <c r="A223" s="537">
        <f t="shared" si="1"/>
        <v>222</v>
      </c>
      <c r="B223" s="510" t="s">
        <v>13473</v>
      </c>
      <c r="C223" s="645" t="s">
        <v>13571</v>
      </c>
      <c r="D223" s="510" t="s">
        <v>13572</v>
      </c>
      <c r="E223" s="623" t="s">
        <v>13573</v>
      </c>
      <c r="F223" s="646" t="s">
        <v>13477</v>
      </c>
      <c r="G223" s="646" t="s">
        <v>13574</v>
      </c>
      <c r="H223" s="510" t="s">
        <v>13575</v>
      </c>
      <c r="I223" s="272" t="s">
        <v>13576</v>
      </c>
      <c r="J223" s="510" t="s">
        <v>13577</v>
      </c>
      <c r="K223" s="666" t="s">
        <v>13578</v>
      </c>
      <c r="L223" s="667">
        <v>0.0022916666666666667</v>
      </c>
      <c r="M223" s="515" t="s">
        <v>13579</v>
      </c>
      <c r="N223" s="649" t="s">
        <v>11876</v>
      </c>
      <c r="O223" s="518" t="s">
        <v>11877</v>
      </c>
      <c r="P223" s="518" t="s">
        <v>78</v>
      </c>
      <c r="Q223" s="518" t="s">
        <v>11878</v>
      </c>
      <c r="R223" s="518"/>
      <c r="S223" s="518" t="s">
        <v>237</v>
      </c>
      <c r="T223" s="649"/>
      <c r="U223" s="518"/>
      <c r="V223" s="558">
        <v>36523.0</v>
      </c>
    </row>
    <row r="224">
      <c r="A224" s="517">
        <f t="shared" si="1"/>
        <v>223</v>
      </c>
      <c r="B224" s="518" t="s">
        <v>13473</v>
      </c>
      <c r="C224" s="655" t="s">
        <v>13571</v>
      </c>
      <c r="D224" s="518" t="s">
        <v>13580</v>
      </c>
      <c r="E224" s="623" t="s">
        <v>13573</v>
      </c>
      <c r="F224" s="656" t="s">
        <v>13477</v>
      </c>
      <c r="G224" s="656" t="s">
        <v>13581</v>
      </c>
      <c r="H224" s="518" t="s">
        <v>13582</v>
      </c>
      <c r="I224" s="272" t="s">
        <v>13583</v>
      </c>
      <c r="J224" s="518" t="s">
        <v>13584</v>
      </c>
      <c r="K224" s="657" t="s">
        <v>13585</v>
      </c>
      <c r="L224" s="658">
        <v>0.002384259259259259</v>
      </c>
      <c r="M224" s="523" t="s">
        <v>13586</v>
      </c>
      <c r="N224" s="618" t="s">
        <v>11876</v>
      </c>
      <c r="O224" s="518" t="s">
        <v>11877</v>
      </c>
      <c r="P224" s="518" t="s">
        <v>78</v>
      </c>
      <c r="Q224" s="518" t="s">
        <v>11878</v>
      </c>
      <c r="R224" s="518"/>
      <c r="S224" s="518" t="s">
        <v>237</v>
      </c>
      <c r="T224" s="618"/>
      <c r="U224" s="518"/>
      <c r="V224" s="548">
        <v>36524.0</v>
      </c>
    </row>
    <row r="225">
      <c r="A225" s="527">
        <f t="shared" si="1"/>
        <v>224</v>
      </c>
      <c r="B225" s="528" t="s">
        <v>13473</v>
      </c>
      <c r="C225" s="660" t="s">
        <v>13571</v>
      </c>
      <c r="D225" s="528" t="s">
        <v>13587</v>
      </c>
      <c r="E225" s="670" t="s">
        <v>13573</v>
      </c>
      <c r="F225" s="661" t="s">
        <v>13477</v>
      </c>
      <c r="G225" s="661" t="s">
        <v>13588</v>
      </c>
      <c r="H225" s="528" t="s">
        <v>13589</v>
      </c>
      <c r="I225" s="272" t="s">
        <v>13590</v>
      </c>
      <c r="J225" s="528" t="s">
        <v>13591</v>
      </c>
      <c r="K225" s="662" t="s">
        <v>13592</v>
      </c>
      <c r="L225" s="663">
        <v>0.002349537037037037</v>
      </c>
      <c r="M225" s="534" t="s">
        <v>13593</v>
      </c>
      <c r="N225" s="664" t="s">
        <v>11876</v>
      </c>
      <c r="O225" s="518" t="s">
        <v>11877</v>
      </c>
      <c r="P225" s="518" t="s">
        <v>78</v>
      </c>
      <c r="Q225" s="518" t="s">
        <v>11878</v>
      </c>
      <c r="R225" s="518"/>
      <c r="S225" s="518" t="s">
        <v>237</v>
      </c>
      <c r="T225" s="665"/>
      <c r="U225" s="518"/>
      <c r="V225" s="551">
        <v>36525.0</v>
      </c>
    </row>
    <row r="226">
      <c r="A226" s="537">
        <f t="shared" si="1"/>
        <v>225</v>
      </c>
      <c r="B226" s="510" t="s">
        <v>13594</v>
      </c>
      <c r="C226" s="645" t="s">
        <v>13595</v>
      </c>
      <c r="D226" s="510" t="s">
        <v>13596</v>
      </c>
      <c r="E226" s="623" t="s">
        <v>13597</v>
      </c>
      <c r="F226" s="646" t="s">
        <v>13598</v>
      </c>
      <c r="G226" s="646" t="s">
        <v>13599</v>
      </c>
      <c r="H226" s="510" t="s">
        <v>13600</v>
      </c>
      <c r="I226" s="272" t="s">
        <v>13601</v>
      </c>
      <c r="J226" s="510" t="s">
        <v>13602</v>
      </c>
      <c r="K226" s="666" t="s">
        <v>13603</v>
      </c>
      <c r="L226" s="667">
        <v>0.004722222222222222</v>
      </c>
      <c r="M226" s="515" t="s">
        <v>13604</v>
      </c>
      <c r="N226" s="649" t="s">
        <v>11876</v>
      </c>
      <c r="O226" s="518" t="s">
        <v>11877</v>
      </c>
      <c r="P226" s="518" t="s">
        <v>78</v>
      </c>
      <c r="Q226" s="518" t="s">
        <v>11878</v>
      </c>
      <c r="R226" s="518"/>
      <c r="S226" s="518" t="s">
        <v>237</v>
      </c>
      <c r="T226" s="649"/>
      <c r="U226" s="518"/>
      <c r="V226" s="558">
        <v>36526.0</v>
      </c>
    </row>
    <row r="227">
      <c r="A227" s="517">
        <f t="shared" si="1"/>
        <v>226</v>
      </c>
      <c r="B227" s="518" t="s">
        <v>13594</v>
      </c>
      <c r="C227" s="655" t="s">
        <v>13595</v>
      </c>
      <c r="D227" s="518" t="s">
        <v>13605</v>
      </c>
      <c r="E227" s="623" t="s">
        <v>13597</v>
      </c>
      <c r="F227" s="656" t="s">
        <v>13598</v>
      </c>
      <c r="G227" s="656" t="s">
        <v>13606</v>
      </c>
      <c r="H227" s="518" t="s">
        <v>13607</v>
      </c>
      <c r="I227" s="272" t="s">
        <v>13608</v>
      </c>
      <c r="J227" s="518" t="s">
        <v>13609</v>
      </c>
      <c r="K227" s="657" t="s">
        <v>13610</v>
      </c>
      <c r="L227" s="658">
        <v>0.0031944444444444446</v>
      </c>
      <c r="M227" s="523" t="s">
        <v>13611</v>
      </c>
      <c r="N227" s="618" t="s">
        <v>11876</v>
      </c>
      <c r="O227" s="518" t="s">
        <v>11877</v>
      </c>
      <c r="P227" s="518" t="s">
        <v>78</v>
      </c>
      <c r="Q227" s="518" t="s">
        <v>11878</v>
      </c>
      <c r="R227" s="518"/>
      <c r="S227" s="518" t="s">
        <v>237</v>
      </c>
      <c r="T227" s="618"/>
      <c r="U227" s="518"/>
      <c r="V227" s="548">
        <v>36527.0</v>
      </c>
    </row>
    <row r="228">
      <c r="A228" s="540">
        <f t="shared" si="1"/>
        <v>227</v>
      </c>
      <c r="B228" s="541" t="s">
        <v>13594</v>
      </c>
      <c r="C228" s="650" t="s">
        <v>13595</v>
      </c>
      <c r="D228" s="541" t="s">
        <v>13612</v>
      </c>
      <c r="E228" s="624" t="s">
        <v>13597</v>
      </c>
      <c r="F228" s="651" t="s">
        <v>13598</v>
      </c>
      <c r="G228" s="651" t="s">
        <v>13613</v>
      </c>
      <c r="H228" s="541" t="s">
        <v>13614</v>
      </c>
      <c r="I228" s="272" t="s">
        <v>13615</v>
      </c>
      <c r="J228" s="541" t="s">
        <v>13616</v>
      </c>
      <c r="K228" s="652" t="s">
        <v>13617</v>
      </c>
      <c r="L228" s="653">
        <v>0.0035300925925925925</v>
      </c>
      <c r="M228" s="523" t="s">
        <v>13618</v>
      </c>
      <c r="N228" s="630" t="s">
        <v>11876</v>
      </c>
      <c r="O228" s="518" t="s">
        <v>11877</v>
      </c>
      <c r="P228" s="518" t="s">
        <v>78</v>
      </c>
      <c r="Q228" s="518" t="s">
        <v>11878</v>
      </c>
      <c r="R228" s="541"/>
      <c r="S228" s="518" t="s">
        <v>237</v>
      </c>
      <c r="T228" s="618"/>
      <c r="U228" s="518"/>
      <c r="V228" s="548">
        <v>36528.0</v>
      </c>
    </row>
    <row r="229">
      <c r="A229" s="540">
        <f t="shared" si="1"/>
        <v>228</v>
      </c>
      <c r="B229" s="541" t="s">
        <v>13594</v>
      </c>
      <c r="C229" s="650" t="s">
        <v>13595</v>
      </c>
      <c r="D229" s="541" t="s">
        <v>13619</v>
      </c>
      <c r="E229" s="624" t="s">
        <v>13597</v>
      </c>
      <c r="F229" s="651" t="s">
        <v>13598</v>
      </c>
      <c r="G229" s="651" t="s">
        <v>13620</v>
      </c>
      <c r="H229" s="541" t="s">
        <v>13621</v>
      </c>
      <c r="I229" s="272" t="s">
        <v>13622</v>
      </c>
      <c r="J229" s="541" t="s">
        <v>13623</v>
      </c>
      <c r="K229" s="652" t="s">
        <v>13624</v>
      </c>
      <c r="L229" s="653">
        <v>0.0019675925925925924</v>
      </c>
      <c r="M229" s="523" t="s">
        <v>13625</v>
      </c>
      <c r="N229" s="630" t="s">
        <v>11876</v>
      </c>
      <c r="O229" s="518" t="s">
        <v>11877</v>
      </c>
      <c r="P229" s="518" t="s">
        <v>78</v>
      </c>
      <c r="Q229" s="518" t="s">
        <v>11878</v>
      </c>
      <c r="R229" s="541"/>
      <c r="S229" s="518" t="s">
        <v>237</v>
      </c>
      <c r="T229" s="618"/>
      <c r="U229" s="518"/>
      <c r="V229" s="548">
        <v>36529.0</v>
      </c>
    </row>
    <row r="230">
      <c r="A230" s="540">
        <f t="shared" si="1"/>
        <v>229</v>
      </c>
      <c r="B230" s="541" t="s">
        <v>13594</v>
      </c>
      <c r="C230" s="650" t="s">
        <v>13595</v>
      </c>
      <c r="D230" s="541" t="s">
        <v>13626</v>
      </c>
      <c r="E230" s="624" t="s">
        <v>13597</v>
      </c>
      <c r="F230" s="651" t="s">
        <v>13598</v>
      </c>
      <c r="G230" s="651" t="s">
        <v>13627</v>
      </c>
      <c r="H230" s="541" t="s">
        <v>13628</v>
      </c>
      <c r="I230" s="272" t="s">
        <v>13629</v>
      </c>
      <c r="J230" s="541" t="s">
        <v>13630</v>
      </c>
      <c r="K230" s="652" t="s">
        <v>13631</v>
      </c>
      <c r="L230" s="653">
        <v>0.0022685185185185187</v>
      </c>
      <c r="M230" s="523" t="s">
        <v>13632</v>
      </c>
      <c r="N230" s="630" t="s">
        <v>11876</v>
      </c>
      <c r="O230" s="518" t="s">
        <v>11877</v>
      </c>
      <c r="P230" s="518" t="s">
        <v>78</v>
      </c>
      <c r="Q230" s="518" t="s">
        <v>11878</v>
      </c>
      <c r="R230" s="541"/>
      <c r="S230" s="518" t="s">
        <v>237</v>
      </c>
      <c r="T230" s="618"/>
      <c r="U230" s="518"/>
      <c r="V230" s="548">
        <v>36530.0</v>
      </c>
    </row>
    <row r="231">
      <c r="A231" s="540">
        <f t="shared" si="1"/>
        <v>230</v>
      </c>
      <c r="B231" s="541" t="s">
        <v>13594</v>
      </c>
      <c r="C231" s="650" t="s">
        <v>13595</v>
      </c>
      <c r="D231" s="541" t="s">
        <v>13633</v>
      </c>
      <c r="E231" s="624" t="s">
        <v>13597</v>
      </c>
      <c r="F231" s="651" t="s">
        <v>13598</v>
      </c>
      <c r="G231" s="651" t="s">
        <v>13634</v>
      </c>
      <c r="H231" s="541" t="s">
        <v>13635</v>
      </c>
      <c r="I231" s="272" t="s">
        <v>13636</v>
      </c>
      <c r="J231" s="541" t="s">
        <v>13637</v>
      </c>
      <c r="K231" s="652" t="s">
        <v>13638</v>
      </c>
      <c r="L231" s="653">
        <v>0.001261574074074074</v>
      </c>
      <c r="M231" s="523" t="s">
        <v>13639</v>
      </c>
      <c r="N231" s="630" t="s">
        <v>11876</v>
      </c>
      <c r="O231" s="518" t="s">
        <v>11877</v>
      </c>
      <c r="P231" s="518" t="s">
        <v>78</v>
      </c>
      <c r="Q231" s="518" t="s">
        <v>11878</v>
      </c>
      <c r="R231" s="541"/>
      <c r="S231" s="518" t="s">
        <v>237</v>
      </c>
      <c r="T231" s="618"/>
      <c r="U231" s="518"/>
      <c r="V231" s="548">
        <v>36531.0</v>
      </c>
    </row>
    <row r="232">
      <c r="A232" s="540">
        <f t="shared" si="1"/>
        <v>231</v>
      </c>
      <c r="B232" s="541" t="s">
        <v>13594</v>
      </c>
      <c r="C232" s="650" t="s">
        <v>13595</v>
      </c>
      <c r="D232" s="541" t="s">
        <v>13640</v>
      </c>
      <c r="E232" s="624" t="s">
        <v>13597</v>
      </c>
      <c r="F232" s="651" t="s">
        <v>13598</v>
      </c>
      <c r="G232" s="651" t="s">
        <v>13641</v>
      </c>
      <c r="H232" s="541" t="s">
        <v>13642</v>
      </c>
      <c r="I232" s="272" t="s">
        <v>13643</v>
      </c>
      <c r="J232" s="541" t="s">
        <v>13644</v>
      </c>
      <c r="K232" s="652" t="s">
        <v>13645</v>
      </c>
      <c r="L232" s="653">
        <v>0.001851851851851852</v>
      </c>
      <c r="M232" s="523" t="s">
        <v>13646</v>
      </c>
      <c r="N232" s="630" t="s">
        <v>11876</v>
      </c>
      <c r="O232" s="518" t="s">
        <v>11877</v>
      </c>
      <c r="P232" s="518" t="s">
        <v>78</v>
      </c>
      <c r="Q232" s="518" t="s">
        <v>11878</v>
      </c>
      <c r="R232" s="541"/>
      <c r="S232" s="518" t="s">
        <v>237</v>
      </c>
      <c r="T232" s="618"/>
      <c r="U232" s="518"/>
      <c r="V232" s="548">
        <v>36532.0</v>
      </c>
    </row>
    <row r="233">
      <c r="A233" s="540">
        <f t="shared" si="1"/>
        <v>232</v>
      </c>
      <c r="B233" s="541" t="s">
        <v>13594</v>
      </c>
      <c r="C233" s="650" t="s">
        <v>13595</v>
      </c>
      <c r="D233" s="541" t="s">
        <v>13647</v>
      </c>
      <c r="E233" s="624" t="s">
        <v>13597</v>
      </c>
      <c r="F233" s="651" t="s">
        <v>13598</v>
      </c>
      <c r="G233" s="651" t="s">
        <v>13648</v>
      </c>
      <c r="H233" s="541" t="s">
        <v>13649</v>
      </c>
      <c r="I233" s="272" t="s">
        <v>13650</v>
      </c>
      <c r="J233" s="541" t="s">
        <v>13651</v>
      </c>
      <c r="K233" s="652" t="s">
        <v>13652</v>
      </c>
      <c r="L233" s="653">
        <v>0.001875</v>
      </c>
      <c r="M233" s="523" t="s">
        <v>13653</v>
      </c>
      <c r="N233" s="630" t="s">
        <v>11876</v>
      </c>
      <c r="O233" s="518" t="s">
        <v>11877</v>
      </c>
      <c r="P233" s="518" t="s">
        <v>78</v>
      </c>
      <c r="Q233" s="518" t="s">
        <v>11878</v>
      </c>
      <c r="R233" s="541"/>
      <c r="S233" s="518" t="s">
        <v>237</v>
      </c>
      <c r="T233" s="618"/>
      <c r="U233" s="518"/>
      <c r="V233" s="548">
        <v>36533.0</v>
      </c>
    </row>
    <row r="234">
      <c r="A234" s="540">
        <f t="shared" si="1"/>
        <v>233</v>
      </c>
      <c r="B234" s="541" t="s">
        <v>13594</v>
      </c>
      <c r="C234" s="650" t="s">
        <v>13595</v>
      </c>
      <c r="D234" s="541" t="s">
        <v>13654</v>
      </c>
      <c r="E234" s="624" t="s">
        <v>13597</v>
      </c>
      <c r="F234" s="651" t="s">
        <v>13598</v>
      </c>
      <c r="G234" s="651" t="s">
        <v>13655</v>
      </c>
      <c r="H234" s="541" t="s">
        <v>13656</v>
      </c>
      <c r="I234" s="272" t="s">
        <v>13657</v>
      </c>
      <c r="J234" s="541" t="s">
        <v>13658</v>
      </c>
      <c r="K234" s="652" t="s">
        <v>13659</v>
      </c>
      <c r="L234" s="653">
        <v>0.003946759259259259</v>
      </c>
      <c r="M234" s="523" t="s">
        <v>13660</v>
      </c>
      <c r="N234" s="630" t="s">
        <v>11876</v>
      </c>
      <c r="O234" s="518" t="s">
        <v>11877</v>
      </c>
      <c r="P234" s="518" t="s">
        <v>78</v>
      </c>
      <c r="Q234" s="518" t="s">
        <v>11878</v>
      </c>
      <c r="R234" s="541"/>
      <c r="S234" s="518" t="s">
        <v>237</v>
      </c>
      <c r="T234" s="618"/>
      <c r="U234" s="518"/>
      <c r="V234" s="548">
        <v>36534.0</v>
      </c>
    </row>
    <row r="235">
      <c r="A235" s="549">
        <f t="shared" si="1"/>
        <v>234</v>
      </c>
      <c r="B235" s="550" t="s">
        <v>13594</v>
      </c>
      <c r="C235" s="672" t="s">
        <v>13595</v>
      </c>
      <c r="D235" s="550" t="s">
        <v>13661</v>
      </c>
      <c r="E235" s="673" t="s">
        <v>13597</v>
      </c>
      <c r="F235" s="674" t="s">
        <v>13598</v>
      </c>
      <c r="G235" s="674" t="s">
        <v>13662</v>
      </c>
      <c r="H235" s="550" t="s">
        <v>13663</v>
      </c>
      <c r="I235" s="272" t="s">
        <v>13664</v>
      </c>
      <c r="J235" s="550" t="s">
        <v>13665</v>
      </c>
      <c r="K235" s="675" t="s">
        <v>13666</v>
      </c>
      <c r="L235" s="676">
        <v>0.002476851851851852</v>
      </c>
      <c r="M235" s="534" t="s">
        <v>13667</v>
      </c>
      <c r="N235" s="677" t="s">
        <v>11876</v>
      </c>
      <c r="O235" s="518" t="s">
        <v>11877</v>
      </c>
      <c r="P235" s="518" t="s">
        <v>78</v>
      </c>
      <c r="Q235" s="518" t="s">
        <v>11878</v>
      </c>
      <c r="R235" s="541"/>
      <c r="S235" s="518" t="s">
        <v>237</v>
      </c>
      <c r="T235" s="665"/>
      <c r="U235" s="518"/>
      <c r="V235" s="551">
        <v>36535.0</v>
      </c>
    </row>
    <row r="236">
      <c r="A236" s="556">
        <f t="shared" si="1"/>
        <v>235</v>
      </c>
      <c r="B236" s="557" t="s">
        <v>13594</v>
      </c>
      <c r="C236" s="686" t="s">
        <v>13668</v>
      </c>
      <c r="D236" s="557" t="s">
        <v>13669</v>
      </c>
      <c r="E236" s="624" t="s">
        <v>13670</v>
      </c>
      <c r="F236" s="687" t="s">
        <v>13598</v>
      </c>
      <c r="G236" s="687" t="s">
        <v>13671</v>
      </c>
      <c r="H236" s="557" t="s">
        <v>13672</v>
      </c>
      <c r="I236" s="272" t="s">
        <v>13673</v>
      </c>
      <c r="J236" s="557" t="s">
        <v>13674</v>
      </c>
      <c r="K236" s="688" t="s">
        <v>13675</v>
      </c>
      <c r="L236" s="689">
        <v>0.004803240740740741</v>
      </c>
      <c r="M236" s="515" t="s">
        <v>13676</v>
      </c>
      <c r="N236" s="690" t="s">
        <v>11876</v>
      </c>
      <c r="O236" s="518" t="s">
        <v>11877</v>
      </c>
      <c r="P236" s="518" t="s">
        <v>78</v>
      </c>
      <c r="Q236" s="518" t="s">
        <v>11878</v>
      </c>
      <c r="R236" s="541"/>
      <c r="S236" s="518" t="s">
        <v>237</v>
      </c>
      <c r="T236" s="649"/>
      <c r="U236" s="518"/>
      <c r="V236" s="558">
        <v>36536.0</v>
      </c>
    </row>
    <row r="237">
      <c r="A237" s="540">
        <f t="shared" si="1"/>
        <v>236</v>
      </c>
      <c r="B237" s="541" t="s">
        <v>13594</v>
      </c>
      <c r="C237" s="650" t="s">
        <v>13668</v>
      </c>
      <c r="D237" s="541" t="s">
        <v>13677</v>
      </c>
      <c r="E237" s="624" t="s">
        <v>13670</v>
      </c>
      <c r="F237" s="651" t="s">
        <v>13598</v>
      </c>
      <c r="G237" s="651" t="s">
        <v>13678</v>
      </c>
      <c r="H237" s="541" t="s">
        <v>13679</v>
      </c>
      <c r="I237" s="272" t="s">
        <v>13680</v>
      </c>
      <c r="J237" s="541" t="s">
        <v>13681</v>
      </c>
      <c r="K237" s="652" t="s">
        <v>13682</v>
      </c>
      <c r="L237" s="653">
        <v>0.002013888888888889</v>
      </c>
      <c r="M237" s="523" t="s">
        <v>13683</v>
      </c>
      <c r="N237" s="630" t="s">
        <v>11876</v>
      </c>
      <c r="O237" s="518" t="s">
        <v>11877</v>
      </c>
      <c r="P237" s="518" t="s">
        <v>78</v>
      </c>
      <c r="Q237" s="518" t="s">
        <v>11878</v>
      </c>
      <c r="R237" s="541"/>
      <c r="S237" s="518" t="s">
        <v>237</v>
      </c>
      <c r="T237" s="618"/>
      <c r="U237" s="518"/>
      <c r="V237" s="548">
        <v>36537.0</v>
      </c>
    </row>
    <row r="238">
      <c r="A238" s="540">
        <f t="shared" si="1"/>
        <v>237</v>
      </c>
      <c r="B238" s="541" t="s">
        <v>13594</v>
      </c>
      <c r="C238" s="650" t="s">
        <v>13668</v>
      </c>
      <c r="D238" s="541" t="s">
        <v>13684</v>
      </c>
      <c r="E238" s="624" t="s">
        <v>13670</v>
      </c>
      <c r="F238" s="651" t="s">
        <v>13598</v>
      </c>
      <c r="G238" s="651" t="s">
        <v>13685</v>
      </c>
      <c r="H238" s="541" t="s">
        <v>13686</v>
      </c>
      <c r="I238" s="272" t="s">
        <v>13687</v>
      </c>
      <c r="J238" s="541" t="s">
        <v>13688</v>
      </c>
      <c r="K238" s="707" t="s">
        <v>13689</v>
      </c>
      <c r="L238" s="708">
        <v>0.0027083333333333334</v>
      </c>
      <c r="M238" s="523" t="s">
        <v>13690</v>
      </c>
      <c r="N238" s="630" t="s">
        <v>11876</v>
      </c>
      <c r="O238" s="518" t="s">
        <v>11877</v>
      </c>
      <c r="P238" s="518" t="s">
        <v>78</v>
      </c>
      <c r="Q238" s="518" t="s">
        <v>11878</v>
      </c>
      <c r="R238" s="541"/>
      <c r="S238" s="518" t="s">
        <v>237</v>
      </c>
      <c r="T238" s="618"/>
      <c r="U238" s="518"/>
      <c r="V238" s="548">
        <v>36538.0</v>
      </c>
    </row>
    <row r="239">
      <c r="A239" s="549">
        <f t="shared" si="1"/>
        <v>238</v>
      </c>
      <c r="B239" s="550" t="s">
        <v>13594</v>
      </c>
      <c r="C239" s="672" t="s">
        <v>13668</v>
      </c>
      <c r="D239" s="550" t="s">
        <v>13691</v>
      </c>
      <c r="E239" s="673" t="s">
        <v>13670</v>
      </c>
      <c r="F239" s="674" t="s">
        <v>13598</v>
      </c>
      <c r="G239" s="674" t="s">
        <v>13692</v>
      </c>
      <c r="H239" s="550" t="s">
        <v>13693</v>
      </c>
      <c r="I239" s="272" t="s">
        <v>13694</v>
      </c>
      <c r="J239" s="550" t="s">
        <v>13695</v>
      </c>
      <c r="K239" s="675" t="s">
        <v>13696</v>
      </c>
      <c r="L239" s="676">
        <v>0.002662037037037037</v>
      </c>
      <c r="M239" s="534" t="s">
        <v>13697</v>
      </c>
      <c r="N239" s="677" t="s">
        <v>11876</v>
      </c>
      <c r="O239" s="518" t="s">
        <v>11877</v>
      </c>
      <c r="P239" s="518" t="s">
        <v>78</v>
      </c>
      <c r="Q239" s="518" t="s">
        <v>11878</v>
      </c>
      <c r="R239" s="541"/>
      <c r="S239" s="518" t="s">
        <v>237</v>
      </c>
      <c r="T239" s="665"/>
      <c r="U239" s="518"/>
      <c r="V239" s="551">
        <v>36539.0</v>
      </c>
    </row>
    <row r="240">
      <c r="A240" s="556">
        <f t="shared" si="1"/>
        <v>239</v>
      </c>
      <c r="B240" s="557" t="s">
        <v>13594</v>
      </c>
      <c r="C240" s="686" t="s">
        <v>13698</v>
      </c>
      <c r="D240" s="557" t="s">
        <v>13699</v>
      </c>
      <c r="E240" s="624" t="s">
        <v>13700</v>
      </c>
      <c r="F240" s="687" t="s">
        <v>13598</v>
      </c>
      <c r="G240" s="687" t="s">
        <v>13701</v>
      </c>
      <c r="H240" s="557" t="s">
        <v>13702</v>
      </c>
      <c r="I240" s="272" t="s">
        <v>13703</v>
      </c>
      <c r="J240" s="557" t="s">
        <v>13704</v>
      </c>
      <c r="K240" s="688" t="s">
        <v>13705</v>
      </c>
      <c r="L240" s="689">
        <v>0.0014930555555555556</v>
      </c>
      <c r="M240" s="515" t="s">
        <v>13706</v>
      </c>
      <c r="N240" s="690" t="s">
        <v>11876</v>
      </c>
      <c r="O240" s="518" t="s">
        <v>11877</v>
      </c>
      <c r="P240" s="518" t="s">
        <v>78</v>
      </c>
      <c r="Q240" s="518" t="s">
        <v>11878</v>
      </c>
      <c r="R240" s="541"/>
      <c r="S240" s="518" t="s">
        <v>237</v>
      </c>
      <c r="T240" s="649"/>
      <c r="U240" s="518"/>
      <c r="V240" s="558">
        <v>36540.0</v>
      </c>
    </row>
    <row r="241">
      <c r="A241" s="540">
        <f t="shared" si="1"/>
        <v>240</v>
      </c>
      <c r="B241" s="541" t="s">
        <v>13594</v>
      </c>
      <c r="C241" s="650" t="s">
        <v>13698</v>
      </c>
      <c r="D241" s="541" t="s">
        <v>13707</v>
      </c>
      <c r="E241" s="624" t="s">
        <v>13700</v>
      </c>
      <c r="F241" s="651" t="s">
        <v>13598</v>
      </c>
      <c r="G241" s="651" t="s">
        <v>13708</v>
      </c>
      <c r="H241" s="541" t="s">
        <v>13709</v>
      </c>
      <c r="I241" s="272" t="s">
        <v>13710</v>
      </c>
      <c r="J241" s="709" t="s">
        <v>13709</v>
      </c>
      <c r="K241" s="652" t="s">
        <v>13710</v>
      </c>
      <c r="L241" s="574">
        <v>0.01443287037037037</v>
      </c>
      <c r="M241" s="523" t="s">
        <v>13711</v>
      </c>
      <c r="N241" s="630" t="s">
        <v>11876</v>
      </c>
      <c r="O241" s="518" t="s">
        <v>11877</v>
      </c>
      <c r="P241" s="518" t="s">
        <v>78</v>
      </c>
      <c r="Q241" s="518" t="s">
        <v>11878</v>
      </c>
      <c r="R241" s="541"/>
      <c r="S241" s="518" t="s">
        <v>237</v>
      </c>
      <c r="T241" s="618"/>
      <c r="U241" s="518"/>
      <c r="V241" s="548">
        <v>36542.0</v>
      </c>
    </row>
    <row r="242">
      <c r="A242" s="540">
        <f t="shared" si="1"/>
        <v>241</v>
      </c>
      <c r="B242" s="541" t="s">
        <v>13594</v>
      </c>
      <c r="C242" s="650" t="s">
        <v>13698</v>
      </c>
      <c r="D242" s="541" t="s">
        <v>13712</v>
      </c>
      <c r="E242" s="624" t="s">
        <v>13700</v>
      </c>
      <c r="F242" s="651" t="s">
        <v>13598</v>
      </c>
      <c r="G242" s="651" t="s">
        <v>13713</v>
      </c>
      <c r="H242" s="541" t="s">
        <v>13714</v>
      </c>
      <c r="I242" s="272" t="s">
        <v>13715</v>
      </c>
      <c r="J242" s="541" t="s">
        <v>13716</v>
      </c>
      <c r="K242" s="652" t="s">
        <v>13717</v>
      </c>
      <c r="L242" s="653">
        <v>0.0017708333333333332</v>
      </c>
      <c r="M242" s="523" t="s">
        <v>13718</v>
      </c>
      <c r="N242" s="630" t="s">
        <v>11876</v>
      </c>
      <c r="O242" s="518" t="s">
        <v>11877</v>
      </c>
      <c r="P242" s="518" t="s">
        <v>78</v>
      </c>
      <c r="Q242" s="518" t="s">
        <v>11878</v>
      </c>
      <c r="R242" s="541"/>
      <c r="S242" s="518" t="s">
        <v>237</v>
      </c>
      <c r="T242" s="618"/>
      <c r="U242" s="518"/>
      <c r="V242" s="548">
        <v>36543.0</v>
      </c>
    </row>
    <row r="243">
      <c r="A243" s="540">
        <f t="shared" si="1"/>
        <v>242</v>
      </c>
      <c r="B243" s="541" t="s">
        <v>13594</v>
      </c>
      <c r="C243" s="650" t="s">
        <v>13698</v>
      </c>
      <c r="D243" s="541" t="s">
        <v>13719</v>
      </c>
      <c r="E243" s="624" t="s">
        <v>13700</v>
      </c>
      <c r="F243" s="651" t="s">
        <v>13598</v>
      </c>
      <c r="G243" s="651" t="s">
        <v>13720</v>
      </c>
      <c r="H243" s="541" t="s">
        <v>13721</v>
      </c>
      <c r="I243" s="272" t="s">
        <v>13722</v>
      </c>
      <c r="J243" s="541" t="s">
        <v>13723</v>
      </c>
      <c r="K243" s="652" t="s">
        <v>13724</v>
      </c>
      <c r="L243" s="653">
        <v>0.0017013888888888888</v>
      </c>
      <c r="M243" s="523" t="s">
        <v>13725</v>
      </c>
      <c r="N243" s="630" t="s">
        <v>11876</v>
      </c>
      <c r="O243" s="518" t="s">
        <v>11877</v>
      </c>
      <c r="P243" s="518" t="s">
        <v>78</v>
      </c>
      <c r="Q243" s="518" t="s">
        <v>11878</v>
      </c>
      <c r="R243" s="541"/>
      <c r="S243" s="518" t="s">
        <v>237</v>
      </c>
      <c r="T243" s="618"/>
      <c r="U243" s="518"/>
      <c r="V243" s="548">
        <v>36544.0</v>
      </c>
    </row>
    <row r="244">
      <c r="A244" s="537">
        <f t="shared" si="1"/>
        <v>243</v>
      </c>
      <c r="B244" s="510" t="s">
        <v>13594</v>
      </c>
      <c r="C244" s="645" t="s">
        <v>13726</v>
      </c>
      <c r="D244" s="510" t="s">
        <v>13727</v>
      </c>
      <c r="E244" s="623" t="s">
        <v>13728</v>
      </c>
      <c r="F244" s="646" t="s">
        <v>13598</v>
      </c>
      <c r="G244" s="646" t="s">
        <v>13729</v>
      </c>
      <c r="H244" s="510" t="s">
        <v>13730</v>
      </c>
      <c r="I244" s="272" t="s">
        <v>13731</v>
      </c>
      <c r="J244" s="510" t="s">
        <v>13732</v>
      </c>
      <c r="K244" s="666" t="s">
        <v>13733</v>
      </c>
      <c r="L244" s="667">
        <v>0.0021875</v>
      </c>
      <c r="M244" s="515" t="s">
        <v>13734</v>
      </c>
      <c r="N244" s="649" t="s">
        <v>11876</v>
      </c>
      <c r="O244" s="518" t="s">
        <v>11877</v>
      </c>
      <c r="P244" s="518" t="s">
        <v>78</v>
      </c>
      <c r="Q244" s="518" t="s">
        <v>11878</v>
      </c>
      <c r="R244" s="518"/>
      <c r="S244" s="518" t="s">
        <v>237</v>
      </c>
      <c r="T244" s="649"/>
      <c r="U244" s="518" t="s">
        <v>13735</v>
      </c>
      <c r="V244" s="558">
        <v>36548.0</v>
      </c>
    </row>
    <row r="245">
      <c r="A245" s="549">
        <f t="shared" si="1"/>
        <v>244</v>
      </c>
      <c r="B245" s="550" t="s">
        <v>13594</v>
      </c>
      <c r="C245" s="672" t="s">
        <v>13726</v>
      </c>
      <c r="D245" s="550" t="s">
        <v>13736</v>
      </c>
      <c r="E245" s="673" t="s">
        <v>13728</v>
      </c>
      <c r="F245" s="674" t="s">
        <v>13598</v>
      </c>
      <c r="G245" s="674" t="s">
        <v>13737</v>
      </c>
      <c r="H245" s="550" t="s">
        <v>13738</v>
      </c>
      <c r="I245" s="272" t="s">
        <v>13739</v>
      </c>
      <c r="J245" s="550" t="s">
        <v>13740</v>
      </c>
      <c r="K245" s="675" t="s">
        <v>13741</v>
      </c>
      <c r="L245" s="676">
        <v>0.0024074074074074076</v>
      </c>
      <c r="M245" s="534" t="s">
        <v>13742</v>
      </c>
      <c r="N245" s="677" t="s">
        <v>11876</v>
      </c>
      <c r="O245" s="518" t="s">
        <v>11877</v>
      </c>
      <c r="P245" s="518" t="s">
        <v>78</v>
      </c>
      <c r="Q245" s="518" t="s">
        <v>11878</v>
      </c>
      <c r="R245" s="541"/>
      <c r="S245" s="518" t="s">
        <v>237</v>
      </c>
      <c r="T245" s="665"/>
      <c r="U245" s="518"/>
      <c r="V245" s="551">
        <v>36549.0</v>
      </c>
    </row>
    <row r="246">
      <c r="A246" s="537">
        <f t="shared" si="1"/>
        <v>245</v>
      </c>
      <c r="B246" s="510" t="s">
        <v>13743</v>
      </c>
      <c r="C246" s="645" t="s">
        <v>13744</v>
      </c>
      <c r="D246" s="510" t="s">
        <v>13745</v>
      </c>
      <c r="E246" s="623" t="s">
        <v>13746</v>
      </c>
      <c r="F246" s="646" t="s">
        <v>13747</v>
      </c>
      <c r="G246" s="646" t="s">
        <v>13748</v>
      </c>
      <c r="H246" s="510" t="s">
        <v>13749</v>
      </c>
      <c r="I246" s="272" t="s">
        <v>13750</v>
      </c>
      <c r="J246" s="510" t="s">
        <v>13751</v>
      </c>
      <c r="K246" s="666" t="s">
        <v>13752</v>
      </c>
      <c r="L246" s="667">
        <v>0.0035300925925925925</v>
      </c>
      <c r="M246" s="515" t="s">
        <v>13753</v>
      </c>
      <c r="N246" s="649" t="s">
        <v>11876</v>
      </c>
      <c r="O246" s="518" t="s">
        <v>11877</v>
      </c>
      <c r="P246" s="518" t="s">
        <v>78</v>
      </c>
      <c r="Q246" s="518" t="s">
        <v>11878</v>
      </c>
      <c r="R246" s="518"/>
      <c r="S246" s="518" t="s">
        <v>237</v>
      </c>
      <c r="T246" s="649"/>
      <c r="U246" s="518"/>
      <c r="V246" s="558">
        <v>36551.0</v>
      </c>
    </row>
    <row r="247">
      <c r="A247" s="517">
        <f t="shared" si="1"/>
        <v>246</v>
      </c>
      <c r="B247" s="518" t="s">
        <v>13743</v>
      </c>
      <c r="C247" s="655" t="s">
        <v>13744</v>
      </c>
      <c r="D247" s="518" t="s">
        <v>13754</v>
      </c>
      <c r="E247" s="623" t="s">
        <v>13746</v>
      </c>
      <c r="F247" s="656" t="s">
        <v>13747</v>
      </c>
      <c r="G247" s="656" t="s">
        <v>13755</v>
      </c>
      <c r="H247" s="518" t="s">
        <v>13756</v>
      </c>
      <c r="I247" s="272" t="s">
        <v>13757</v>
      </c>
      <c r="J247" s="518" t="s">
        <v>13758</v>
      </c>
      <c r="K247" s="657" t="s">
        <v>13759</v>
      </c>
      <c r="L247" s="658">
        <v>0.003576388888888889</v>
      </c>
      <c r="M247" s="523" t="s">
        <v>13760</v>
      </c>
      <c r="N247" s="618" t="s">
        <v>11876</v>
      </c>
      <c r="O247" s="518" t="s">
        <v>11877</v>
      </c>
      <c r="P247" s="518" t="s">
        <v>78</v>
      </c>
      <c r="Q247" s="518" t="s">
        <v>11878</v>
      </c>
      <c r="R247" s="518"/>
      <c r="S247" s="518" t="s">
        <v>237</v>
      </c>
      <c r="T247" s="618"/>
      <c r="U247" s="518"/>
      <c r="V247" s="548">
        <v>36552.0</v>
      </c>
    </row>
    <row r="248">
      <c r="A248" s="517">
        <f t="shared" si="1"/>
        <v>247</v>
      </c>
      <c r="B248" s="518" t="s">
        <v>13743</v>
      </c>
      <c r="C248" s="655" t="s">
        <v>13744</v>
      </c>
      <c r="D248" s="518" t="s">
        <v>13761</v>
      </c>
      <c r="E248" s="623" t="s">
        <v>13746</v>
      </c>
      <c r="F248" s="656" t="s">
        <v>13747</v>
      </c>
      <c r="G248" s="656" t="s">
        <v>13762</v>
      </c>
      <c r="H248" s="518" t="s">
        <v>13763</v>
      </c>
      <c r="I248" s="272" t="s">
        <v>13764</v>
      </c>
      <c r="J248" s="518" t="s">
        <v>13765</v>
      </c>
      <c r="K248" s="657" t="s">
        <v>13766</v>
      </c>
      <c r="L248" s="658">
        <v>0.002685185185185185</v>
      </c>
      <c r="M248" s="523" t="s">
        <v>13767</v>
      </c>
      <c r="N248" s="618" t="s">
        <v>11876</v>
      </c>
      <c r="O248" s="518" t="s">
        <v>11877</v>
      </c>
      <c r="P248" s="518" t="s">
        <v>78</v>
      </c>
      <c r="Q248" s="518" t="s">
        <v>11878</v>
      </c>
      <c r="R248" s="518"/>
      <c r="S248" s="518" t="s">
        <v>237</v>
      </c>
      <c r="T248" s="618"/>
      <c r="U248" s="518"/>
      <c r="V248" s="548">
        <v>36553.0</v>
      </c>
    </row>
    <row r="249">
      <c r="A249" s="517">
        <f t="shared" si="1"/>
        <v>248</v>
      </c>
      <c r="B249" s="518" t="s">
        <v>13743</v>
      </c>
      <c r="C249" s="655" t="s">
        <v>13744</v>
      </c>
      <c r="D249" s="518" t="s">
        <v>13768</v>
      </c>
      <c r="E249" s="623" t="s">
        <v>13746</v>
      </c>
      <c r="F249" s="656" t="s">
        <v>13747</v>
      </c>
      <c r="G249" s="656" t="s">
        <v>13769</v>
      </c>
      <c r="H249" s="518" t="s">
        <v>13770</v>
      </c>
      <c r="I249" s="272" t="s">
        <v>13771</v>
      </c>
      <c r="J249" s="518" t="s">
        <v>13772</v>
      </c>
      <c r="K249" s="657" t="s">
        <v>13773</v>
      </c>
      <c r="L249" s="658">
        <v>0.002685185185185185</v>
      </c>
      <c r="M249" s="523" t="s">
        <v>13774</v>
      </c>
      <c r="N249" s="618" t="s">
        <v>11876</v>
      </c>
      <c r="O249" s="518" t="s">
        <v>11877</v>
      </c>
      <c r="P249" s="518" t="s">
        <v>78</v>
      </c>
      <c r="Q249" s="518" t="s">
        <v>11878</v>
      </c>
      <c r="R249" s="518"/>
      <c r="S249" s="518" t="s">
        <v>237</v>
      </c>
      <c r="T249" s="618"/>
      <c r="U249" s="518"/>
      <c r="V249" s="548">
        <v>36554.0</v>
      </c>
    </row>
    <row r="250">
      <c r="A250" s="527">
        <f t="shared" si="1"/>
        <v>249</v>
      </c>
      <c r="B250" s="528" t="s">
        <v>13743</v>
      </c>
      <c r="C250" s="660" t="s">
        <v>13744</v>
      </c>
      <c r="D250" s="528" t="s">
        <v>13775</v>
      </c>
      <c r="E250" s="670" t="s">
        <v>13746</v>
      </c>
      <c r="F250" s="661" t="s">
        <v>13747</v>
      </c>
      <c r="G250" s="661" t="s">
        <v>13776</v>
      </c>
      <c r="H250" s="528" t="s">
        <v>13777</v>
      </c>
      <c r="I250" s="272" t="s">
        <v>13778</v>
      </c>
      <c r="J250" s="528" t="s">
        <v>13779</v>
      </c>
      <c r="K250" s="662" t="s">
        <v>13780</v>
      </c>
      <c r="L250" s="663">
        <v>0.0017013888888888888</v>
      </c>
      <c r="M250" s="534" t="s">
        <v>13781</v>
      </c>
      <c r="N250" s="664" t="s">
        <v>11876</v>
      </c>
      <c r="O250" s="518" t="s">
        <v>11877</v>
      </c>
      <c r="P250" s="518" t="s">
        <v>78</v>
      </c>
      <c r="Q250" s="518" t="s">
        <v>11878</v>
      </c>
      <c r="R250" s="518"/>
      <c r="S250" s="518" t="s">
        <v>237</v>
      </c>
      <c r="T250" s="665"/>
      <c r="U250" s="518"/>
      <c r="V250" s="551">
        <v>36555.0</v>
      </c>
    </row>
    <row r="251">
      <c r="A251" s="537">
        <f t="shared" si="1"/>
        <v>250</v>
      </c>
      <c r="B251" s="510" t="s">
        <v>13743</v>
      </c>
      <c r="C251" s="645" t="s">
        <v>13782</v>
      </c>
      <c r="D251" s="510" t="s">
        <v>13783</v>
      </c>
      <c r="E251" s="623" t="s">
        <v>13784</v>
      </c>
      <c r="F251" s="646" t="s">
        <v>13747</v>
      </c>
      <c r="G251" s="646" t="s">
        <v>13785</v>
      </c>
      <c r="H251" s="510" t="s">
        <v>13786</v>
      </c>
      <c r="I251" s="272" t="s">
        <v>13787</v>
      </c>
      <c r="J251" s="510" t="s">
        <v>13788</v>
      </c>
      <c r="K251" s="666" t="s">
        <v>13789</v>
      </c>
      <c r="L251" s="667">
        <v>0.0019212962962962964</v>
      </c>
      <c r="M251" s="515" t="s">
        <v>13790</v>
      </c>
      <c r="N251" s="649" t="s">
        <v>11876</v>
      </c>
      <c r="O251" s="518" t="s">
        <v>11877</v>
      </c>
      <c r="P251" s="518" t="s">
        <v>78</v>
      </c>
      <c r="Q251" s="518" t="s">
        <v>11878</v>
      </c>
      <c r="R251" s="518"/>
      <c r="S251" s="518" t="s">
        <v>237</v>
      </c>
      <c r="T251" s="649"/>
      <c r="U251" s="518"/>
      <c r="V251" s="558">
        <v>36557.0</v>
      </c>
    </row>
    <row r="252">
      <c r="A252" s="517">
        <f t="shared" si="1"/>
        <v>251</v>
      </c>
      <c r="B252" s="518" t="s">
        <v>13743</v>
      </c>
      <c r="C252" s="655" t="s">
        <v>13782</v>
      </c>
      <c r="D252" s="518" t="s">
        <v>13791</v>
      </c>
      <c r="E252" s="623" t="s">
        <v>13784</v>
      </c>
      <c r="F252" s="656" t="s">
        <v>13747</v>
      </c>
      <c r="G252" s="656" t="s">
        <v>13792</v>
      </c>
      <c r="H252" s="518" t="s">
        <v>13793</v>
      </c>
      <c r="I252" s="272" t="s">
        <v>13794</v>
      </c>
      <c r="J252" s="518" t="s">
        <v>13795</v>
      </c>
      <c r="K252" s="657" t="s">
        <v>13796</v>
      </c>
      <c r="L252" s="658">
        <v>0.003564814814814815</v>
      </c>
      <c r="M252" s="523" t="s">
        <v>13797</v>
      </c>
      <c r="N252" s="618" t="s">
        <v>11876</v>
      </c>
      <c r="O252" s="518" t="s">
        <v>11877</v>
      </c>
      <c r="P252" s="518" t="s">
        <v>78</v>
      </c>
      <c r="Q252" s="518" t="s">
        <v>11878</v>
      </c>
      <c r="R252" s="518"/>
      <c r="S252" s="518" t="s">
        <v>237</v>
      </c>
      <c r="T252" s="618"/>
      <c r="U252" s="518"/>
      <c r="V252" s="548">
        <v>36559.0</v>
      </c>
    </row>
    <row r="253">
      <c r="A253" s="517">
        <f t="shared" si="1"/>
        <v>252</v>
      </c>
      <c r="B253" s="518" t="s">
        <v>13743</v>
      </c>
      <c r="C253" s="655" t="s">
        <v>13782</v>
      </c>
      <c r="D253" s="518" t="s">
        <v>13798</v>
      </c>
      <c r="E253" s="623" t="s">
        <v>13784</v>
      </c>
      <c r="F253" s="656" t="s">
        <v>13747</v>
      </c>
      <c r="G253" s="656" t="s">
        <v>13799</v>
      </c>
      <c r="H253" s="518" t="s">
        <v>13800</v>
      </c>
      <c r="I253" s="272" t="s">
        <v>13801</v>
      </c>
      <c r="J253" s="518" t="s">
        <v>13802</v>
      </c>
      <c r="K253" s="657" t="s">
        <v>13803</v>
      </c>
      <c r="L253" s="658">
        <v>0.0016550925925925926</v>
      </c>
      <c r="M253" s="523" t="s">
        <v>13804</v>
      </c>
      <c r="N253" s="618" t="s">
        <v>11876</v>
      </c>
      <c r="O253" s="518" t="s">
        <v>11877</v>
      </c>
      <c r="P253" s="518" t="s">
        <v>78</v>
      </c>
      <c r="Q253" s="518" t="s">
        <v>11878</v>
      </c>
      <c r="R253" s="518"/>
      <c r="S253" s="518" t="s">
        <v>237</v>
      </c>
      <c r="T253" s="618"/>
      <c r="U253" s="518"/>
      <c r="V253" s="548">
        <v>36560.0</v>
      </c>
    </row>
    <row r="254">
      <c r="A254" s="517">
        <f t="shared" si="1"/>
        <v>253</v>
      </c>
      <c r="B254" s="518" t="s">
        <v>13743</v>
      </c>
      <c r="C254" s="655" t="s">
        <v>13782</v>
      </c>
      <c r="D254" s="518" t="s">
        <v>13805</v>
      </c>
      <c r="E254" s="623" t="s">
        <v>13784</v>
      </c>
      <c r="F254" s="656" t="s">
        <v>13747</v>
      </c>
      <c r="G254" s="656" t="s">
        <v>13806</v>
      </c>
      <c r="H254" s="518" t="s">
        <v>13807</v>
      </c>
      <c r="I254" s="272" t="s">
        <v>13808</v>
      </c>
      <c r="J254" s="518" t="s">
        <v>13809</v>
      </c>
      <c r="K254" s="657" t="s">
        <v>13810</v>
      </c>
      <c r="L254" s="658">
        <v>0.003726851851851852</v>
      </c>
      <c r="M254" s="523" t="s">
        <v>13811</v>
      </c>
      <c r="N254" s="618" t="s">
        <v>11876</v>
      </c>
      <c r="O254" s="518" t="s">
        <v>11877</v>
      </c>
      <c r="P254" s="518" t="s">
        <v>78</v>
      </c>
      <c r="Q254" s="518" t="s">
        <v>11878</v>
      </c>
      <c r="R254" s="518"/>
      <c r="S254" s="518" t="s">
        <v>237</v>
      </c>
      <c r="T254" s="618"/>
      <c r="U254" s="518"/>
      <c r="V254" s="548">
        <v>36561.0</v>
      </c>
    </row>
    <row r="255">
      <c r="A255" s="517">
        <f t="shared" si="1"/>
        <v>254</v>
      </c>
      <c r="B255" s="518" t="s">
        <v>13743</v>
      </c>
      <c r="C255" s="655" t="s">
        <v>13782</v>
      </c>
      <c r="D255" s="518" t="s">
        <v>13812</v>
      </c>
      <c r="E255" s="623" t="s">
        <v>13784</v>
      </c>
      <c r="F255" s="656" t="s">
        <v>13747</v>
      </c>
      <c r="G255" s="656" t="s">
        <v>13813</v>
      </c>
      <c r="H255" s="518" t="s">
        <v>13814</v>
      </c>
      <c r="I255" s="272" t="s">
        <v>13815</v>
      </c>
      <c r="J255" s="518" t="s">
        <v>13816</v>
      </c>
      <c r="K255" s="657" t="s">
        <v>13817</v>
      </c>
      <c r="L255" s="658">
        <v>0.0027083333333333334</v>
      </c>
      <c r="M255" s="523" t="s">
        <v>13818</v>
      </c>
      <c r="N255" s="618" t="s">
        <v>11876</v>
      </c>
      <c r="O255" s="518" t="s">
        <v>11877</v>
      </c>
      <c r="P255" s="518" t="s">
        <v>78</v>
      </c>
      <c r="Q255" s="518" t="s">
        <v>11878</v>
      </c>
      <c r="R255" s="518"/>
      <c r="S255" s="518" t="s">
        <v>237</v>
      </c>
      <c r="T255" s="618"/>
      <c r="U255" s="518"/>
      <c r="V255" s="548">
        <v>36562.0</v>
      </c>
    </row>
    <row r="256">
      <c r="A256" s="517">
        <f t="shared" si="1"/>
        <v>255</v>
      </c>
      <c r="B256" s="518" t="s">
        <v>13743</v>
      </c>
      <c r="C256" s="655" t="s">
        <v>13782</v>
      </c>
      <c r="D256" s="518" t="s">
        <v>13819</v>
      </c>
      <c r="E256" s="623" t="s">
        <v>13784</v>
      </c>
      <c r="F256" s="656" t="s">
        <v>13747</v>
      </c>
      <c r="G256" s="656" t="s">
        <v>13820</v>
      </c>
      <c r="H256" s="518" t="s">
        <v>13821</v>
      </c>
      <c r="I256" s="272" t="s">
        <v>13822</v>
      </c>
      <c r="J256" s="518" t="s">
        <v>13823</v>
      </c>
      <c r="K256" s="657" t="s">
        <v>13824</v>
      </c>
      <c r="L256" s="658">
        <v>0.004965277777777778</v>
      </c>
      <c r="M256" s="523" t="s">
        <v>13825</v>
      </c>
      <c r="N256" s="618" t="s">
        <v>11876</v>
      </c>
      <c r="O256" s="518" t="s">
        <v>11877</v>
      </c>
      <c r="P256" s="518" t="s">
        <v>78</v>
      </c>
      <c r="Q256" s="518" t="s">
        <v>11878</v>
      </c>
      <c r="R256" s="518"/>
      <c r="S256" s="518" t="s">
        <v>237</v>
      </c>
      <c r="T256" s="618"/>
      <c r="U256" s="518"/>
      <c r="V256" s="548">
        <v>36563.0</v>
      </c>
    </row>
    <row r="257">
      <c r="A257" s="517">
        <f t="shared" si="1"/>
        <v>256</v>
      </c>
      <c r="B257" s="518" t="s">
        <v>13743</v>
      </c>
      <c r="C257" s="655" t="s">
        <v>13782</v>
      </c>
      <c r="D257" s="518" t="s">
        <v>13826</v>
      </c>
      <c r="E257" s="623" t="s">
        <v>13784</v>
      </c>
      <c r="F257" s="656" t="s">
        <v>13747</v>
      </c>
      <c r="G257" s="656" t="s">
        <v>13827</v>
      </c>
      <c r="H257" s="518" t="s">
        <v>13828</v>
      </c>
      <c r="I257" s="272" t="s">
        <v>13829</v>
      </c>
      <c r="J257" s="518" t="s">
        <v>13830</v>
      </c>
      <c r="K257" s="657" t="s">
        <v>13831</v>
      </c>
      <c r="L257" s="658">
        <v>0.002002314814814815</v>
      </c>
      <c r="M257" s="523" t="s">
        <v>13832</v>
      </c>
      <c r="N257" s="618" t="s">
        <v>11876</v>
      </c>
      <c r="O257" s="518" t="s">
        <v>11877</v>
      </c>
      <c r="P257" s="518" t="s">
        <v>78</v>
      </c>
      <c r="Q257" s="518" t="s">
        <v>11878</v>
      </c>
      <c r="R257" s="518"/>
      <c r="S257" s="518" t="s">
        <v>237</v>
      </c>
      <c r="T257" s="618"/>
      <c r="U257" s="518"/>
      <c r="V257" s="548">
        <v>36564.0</v>
      </c>
    </row>
    <row r="258">
      <c r="A258" s="549">
        <f t="shared" si="1"/>
        <v>257</v>
      </c>
      <c r="B258" s="550" t="s">
        <v>13743</v>
      </c>
      <c r="C258" s="672" t="s">
        <v>13782</v>
      </c>
      <c r="D258" s="550" t="s">
        <v>13833</v>
      </c>
      <c r="E258" s="673" t="s">
        <v>13784</v>
      </c>
      <c r="F258" s="674" t="s">
        <v>13747</v>
      </c>
      <c r="G258" s="674" t="s">
        <v>13834</v>
      </c>
      <c r="H258" s="550" t="s">
        <v>13835</v>
      </c>
      <c r="I258" s="272" t="s">
        <v>13836</v>
      </c>
      <c r="J258" s="550" t="s">
        <v>13837</v>
      </c>
      <c r="K258" s="675" t="s">
        <v>13838</v>
      </c>
      <c r="L258" s="676">
        <v>0.00318287037037037</v>
      </c>
      <c r="M258" s="534" t="s">
        <v>13839</v>
      </c>
      <c r="N258" s="677" t="s">
        <v>11876</v>
      </c>
      <c r="O258" s="518" t="s">
        <v>11877</v>
      </c>
      <c r="P258" s="518" t="s">
        <v>78</v>
      </c>
      <c r="Q258" s="518" t="s">
        <v>11878</v>
      </c>
      <c r="R258" s="541"/>
      <c r="S258" s="518" t="s">
        <v>237</v>
      </c>
      <c r="T258" s="665"/>
      <c r="U258" s="518"/>
      <c r="V258" s="551">
        <v>36565.0</v>
      </c>
    </row>
    <row r="259">
      <c r="A259" s="537">
        <f t="shared" si="1"/>
        <v>258</v>
      </c>
      <c r="B259" s="510" t="s">
        <v>13743</v>
      </c>
      <c r="C259" s="645" t="s">
        <v>13840</v>
      </c>
      <c r="D259" s="510" t="s">
        <v>13841</v>
      </c>
      <c r="E259" s="623" t="s">
        <v>13842</v>
      </c>
      <c r="F259" s="646" t="s">
        <v>13747</v>
      </c>
      <c r="G259" s="646" t="s">
        <v>13843</v>
      </c>
      <c r="H259" s="510" t="s">
        <v>13844</v>
      </c>
      <c r="I259" s="272" t="s">
        <v>13845</v>
      </c>
      <c r="J259" s="510" t="s">
        <v>13846</v>
      </c>
      <c r="K259" s="666" t="s">
        <v>13847</v>
      </c>
      <c r="L259" s="667">
        <v>0.0028587962962962963</v>
      </c>
      <c r="M259" s="515" t="s">
        <v>13848</v>
      </c>
      <c r="N259" s="649" t="s">
        <v>11876</v>
      </c>
      <c r="O259" s="518" t="s">
        <v>11877</v>
      </c>
      <c r="P259" s="518" t="s">
        <v>78</v>
      </c>
      <c r="Q259" s="518" t="s">
        <v>11878</v>
      </c>
      <c r="R259" s="518"/>
      <c r="S259" s="518" t="s">
        <v>237</v>
      </c>
      <c r="T259" s="649"/>
      <c r="U259" s="518"/>
      <c r="V259" s="558">
        <v>36566.0</v>
      </c>
    </row>
    <row r="260">
      <c r="A260" s="517">
        <f t="shared" si="1"/>
        <v>259</v>
      </c>
      <c r="B260" s="518" t="s">
        <v>13743</v>
      </c>
      <c r="C260" s="655" t="s">
        <v>13840</v>
      </c>
      <c r="D260" s="518" t="s">
        <v>13849</v>
      </c>
      <c r="E260" s="623" t="s">
        <v>13842</v>
      </c>
      <c r="F260" s="656" t="s">
        <v>13747</v>
      </c>
      <c r="G260" s="656" t="s">
        <v>13850</v>
      </c>
      <c r="H260" s="518" t="s">
        <v>13851</v>
      </c>
      <c r="I260" s="272" t="s">
        <v>13852</v>
      </c>
      <c r="J260" s="518" t="s">
        <v>13853</v>
      </c>
      <c r="K260" s="657" t="s">
        <v>13854</v>
      </c>
      <c r="L260" s="658">
        <v>0.003310185185185185</v>
      </c>
      <c r="M260" s="523" t="s">
        <v>13855</v>
      </c>
      <c r="N260" s="618" t="s">
        <v>11876</v>
      </c>
      <c r="O260" s="518" t="s">
        <v>11877</v>
      </c>
      <c r="P260" s="518" t="s">
        <v>78</v>
      </c>
      <c r="Q260" s="518" t="s">
        <v>11878</v>
      </c>
      <c r="R260" s="518"/>
      <c r="S260" s="518" t="s">
        <v>237</v>
      </c>
      <c r="T260" s="618"/>
      <c r="U260" s="518"/>
      <c r="V260" s="548">
        <v>36567.0</v>
      </c>
    </row>
    <row r="261">
      <c r="A261" s="517">
        <f t="shared" si="1"/>
        <v>260</v>
      </c>
      <c r="B261" s="518" t="s">
        <v>13743</v>
      </c>
      <c r="C261" s="655" t="s">
        <v>13840</v>
      </c>
      <c r="D261" s="518" t="s">
        <v>13856</v>
      </c>
      <c r="E261" s="623" t="s">
        <v>13842</v>
      </c>
      <c r="F261" s="656" t="s">
        <v>13747</v>
      </c>
      <c r="G261" s="656" t="s">
        <v>13857</v>
      </c>
      <c r="H261" s="518" t="s">
        <v>13858</v>
      </c>
      <c r="I261" s="272" t="s">
        <v>13859</v>
      </c>
      <c r="J261" s="518" t="s">
        <v>13860</v>
      </c>
      <c r="K261" s="657" t="s">
        <v>13861</v>
      </c>
      <c r="L261" s="658">
        <v>0.0014467592592592592</v>
      </c>
      <c r="M261" s="523" t="s">
        <v>13862</v>
      </c>
      <c r="N261" s="618" t="s">
        <v>11876</v>
      </c>
      <c r="O261" s="518" t="s">
        <v>11877</v>
      </c>
      <c r="P261" s="518" t="s">
        <v>78</v>
      </c>
      <c r="Q261" s="518" t="s">
        <v>11878</v>
      </c>
      <c r="R261" s="518"/>
      <c r="S261" s="518" t="s">
        <v>237</v>
      </c>
      <c r="T261" s="618"/>
      <c r="U261" s="518"/>
      <c r="V261" s="548">
        <v>36568.0</v>
      </c>
    </row>
    <row r="262">
      <c r="A262" s="517">
        <f t="shared" si="1"/>
        <v>261</v>
      </c>
      <c r="B262" s="518" t="s">
        <v>13743</v>
      </c>
      <c r="C262" s="655" t="s">
        <v>13840</v>
      </c>
      <c r="D262" s="518" t="s">
        <v>13863</v>
      </c>
      <c r="E262" s="623" t="s">
        <v>13842</v>
      </c>
      <c r="F262" s="656" t="s">
        <v>13747</v>
      </c>
      <c r="G262" s="656" t="s">
        <v>13864</v>
      </c>
      <c r="H262" s="518" t="s">
        <v>13865</v>
      </c>
      <c r="I262" s="272" t="s">
        <v>13866</v>
      </c>
      <c r="J262" s="518" t="s">
        <v>13867</v>
      </c>
      <c r="K262" s="657" t="s">
        <v>13868</v>
      </c>
      <c r="L262" s="658">
        <v>0.0020949074074074073</v>
      </c>
      <c r="M262" s="523" t="s">
        <v>13869</v>
      </c>
      <c r="N262" s="618" t="s">
        <v>11876</v>
      </c>
      <c r="O262" s="518" t="s">
        <v>11877</v>
      </c>
      <c r="P262" s="518" t="s">
        <v>78</v>
      </c>
      <c r="Q262" s="518" t="s">
        <v>11878</v>
      </c>
      <c r="R262" s="518"/>
      <c r="S262" s="518" t="s">
        <v>237</v>
      </c>
      <c r="T262" s="618"/>
      <c r="U262" s="518"/>
      <c r="V262" s="548">
        <v>36569.0</v>
      </c>
    </row>
    <row r="263">
      <c r="A263" s="549">
        <f t="shared" si="1"/>
        <v>262</v>
      </c>
      <c r="B263" s="550" t="s">
        <v>13743</v>
      </c>
      <c r="C263" s="672" t="s">
        <v>13840</v>
      </c>
      <c r="D263" s="550" t="s">
        <v>13870</v>
      </c>
      <c r="E263" s="673" t="s">
        <v>13842</v>
      </c>
      <c r="F263" s="674" t="s">
        <v>13747</v>
      </c>
      <c r="G263" s="674" t="s">
        <v>13871</v>
      </c>
      <c r="H263" s="550" t="s">
        <v>13872</v>
      </c>
      <c r="I263" s="272" t="s">
        <v>13873</v>
      </c>
      <c r="J263" s="550" t="s">
        <v>13872</v>
      </c>
      <c r="K263" s="675" t="s">
        <v>13873</v>
      </c>
      <c r="L263" s="676">
        <v>0.007719907407407407</v>
      </c>
      <c r="M263" s="534" t="s">
        <v>13874</v>
      </c>
      <c r="N263" s="677" t="s">
        <v>11876</v>
      </c>
      <c r="O263" s="518" t="s">
        <v>11877</v>
      </c>
      <c r="P263" s="518" t="s">
        <v>78</v>
      </c>
      <c r="Q263" s="518" t="s">
        <v>11878</v>
      </c>
      <c r="R263" s="541"/>
      <c r="S263" s="518" t="s">
        <v>237</v>
      </c>
      <c r="T263" s="665"/>
      <c r="U263" s="518" t="s">
        <v>13875</v>
      </c>
      <c r="V263" s="551">
        <v>36570.0</v>
      </c>
    </row>
    <row r="264">
      <c r="A264" s="537">
        <f t="shared" si="1"/>
        <v>263</v>
      </c>
      <c r="B264" s="510" t="s">
        <v>13743</v>
      </c>
      <c r="C264" s="645" t="s">
        <v>13876</v>
      </c>
      <c r="D264" s="510" t="s">
        <v>13877</v>
      </c>
      <c r="E264" s="623" t="s">
        <v>13878</v>
      </c>
      <c r="F264" s="646" t="s">
        <v>13747</v>
      </c>
      <c r="G264" s="646" t="s">
        <v>13879</v>
      </c>
      <c r="H264" s="510" t="s">
        <v>13880</v>
      </c>
      <c r="I264" s="272" t="s">
        <v>13881</v>
      </c>
      <c r="J264" s="510" t="s">
        <v>13882</v>
      </c>
      <c r="K264" s="666" t="s">
        <v>13883</v>
      </c>
      <c r="L264" s="667">
        <v>0.005092592592592593</v>
      </c>
      <c r="M264" s="515" t="s">
        <v>13884</v>
      </c>
      <c r="N264" s="649" t="s">
        <v>11876</v>
      </c>
      <c r="O264" s="518" t="s">
        <v>11877</v>
      </c>
      <c r="P264" s="518" t="s">
        <v>78</v>
      </c>
      <c r="Q264" s="518" t="s">
        <v>11878</v>
      </c>
      <c r="R264" s="518"/>
      <c r="S264" s="518" t="s">
        <v>237</v>
      </c>
      <c r="T264" s="649"/>
      <c r="U264" s="518"/>
      <c r="V264" s="558">
        <v>36571.0</v>
      </c>
    </row>
    <row r="265">
      <c r="A265" s="517">
        <f t="shared" si="1"/>
        <v>264</v>
      </c>
      <c r="B265" s="518" t="s">
        <v>13743</v>
      </c>
      <c r="C265" s="655" t="s">
        <v>13876</v>
      </c>
      <c r="D265" s="518" t="s">
        <v>13885</v>
      </c>
      <c r="E265" s="623" t="s">
        <v>13878</v>
      </c>
      <c r="F265" s="656" t="s">
        <v>13747</v>
      </c>
      <c r="G265" s="656" t="s">
        <v>13886</v>
      </c>
      <c r="H265" s="518" t="s">
        <v>13887</v>
      </c>
      <c r="I265" s="272" t="s">
        <v>13888</v>
      </c>
      <c r="J265" s="518" t="s">
        <v>13889</v>
      </c>
      <c r="K265" s="657" t="s">
        <v>13890</v>
      </c>
      <c r="L265" s="658">
        <v>0.002800925925925926</v>
      </c>
      <c r="M265" s="523" t="s">
        <v>13891</v>
      </c>
      <c r="N265" s="618" t="s">
        <v>11876</v>
      </c>
      <c r="O265" s="518" t="s">
        <v>11877</v>
      </c>
      <c r="P265" s="518" t="s">
        <v>78</v>
      </c>
      <c r="Q265" s="518" t="s">
        <v>11878</v>
      </c>
      <c r="R265" s="518"/>
      <c r="S265" s="518" t="s">
        <v>237</v>
      </c>
      <c r="T265" s="618"/>
      <c r="U265" s="518"/>
      <c r="V265" s="548">
        <v>36572.0</v>
      </c>
    </row>
    <row r="266">
      <c r="A266" s="517">
        <f t="shared" si="1"/>
        <v>265</v>
      </c>
      <c r="B266" s="518" t="s">
        <v>13743</v>
      </c>
      <c r="C266" s="655" t="s">
        <v>13876</v>
      </c>
      <c r="D266" s="518" t="s">
        <v>13892</v>
      </c>
      <c r="E266" s="623" t="s">
        <v>13878</v>
      </c>
      <c r="F266" s="656" t="s">
        <v>13747</v>
      </c>
      <c r="G266" s="656" t="s">
        <v>13893</v>
      </c>
      <c r="H266" s="518" t="s">
        <v>13894</v>
      </c>
      <c r="I266" s="272" t="s">
        <v>13895</v>
      </c>
      <c r="J266" s="518" t="s">
        <v>13896</v>
      </c>
      <c r="K266" s="657" t="s">
        <v>13897</v>
      </c>
      <c r="L266" s="658">
        <v>0.0011689814814814816</v>
      </c>
      <c r="M266" s="523" t="s">
        <v>13898</v>
      </c>
      <c r="N266" s="618" t="s">
        <v>11876</v>
      </c>
      <c r="O266" s="518" t="s">
        <v>11877</v>
      </c>
      <c r="P266" s="518" t="s">
        <v>78</v>
      </c>
      <c r="Q266" s="518" t="s">
        <v>11878</v>
      </c>
      <c r="R266" s="518"/>
      <c r="S266" s="518" t="s">
        <v>237</v>
      </c>
      <c r="T266" s="618">
        <f>COUNTA(U266:U458)</f>
        <v>51</v>
      </c>
      <c r="U266" s="518"/>
      <c r="V266" s="548">
        <v>36573.0</v>
      </c>
    </row>
    <row r="267">
      <c r="A267" s="517">
        <f t="shared" si="1"/>
        <v>266</v>
      </c>
      <c r="B267" s="518" t="s">
        <v>13743</v>
      </c>
      <c r="C267" s="655" t="s">
        <v>13876</v>
      </c>
      <c r="D267" s="518" t="s">
        <v>13899</v>
      </c>
      <c r="E267" s="623" t="s">
        <v>13878</v>
      </c>
      <c r="F267" s="656" t="s">
        <v>13747</v>
      </c>
      <c r="G267" s="656" t="s">
        <v>13900</v>
      </c>
      <c r="H267" s="518" t="s">
        <v>13901</v>
      </c>
      <c r="I267" s="272" t="s">
        <v>13902</v>
      </c>
      <c r="J267" s="518" t="s">
        <v>13903</v>
      </c>
      <c r="K267" s="657" t="s">
        <v>13904</v>
      </c>
      <c r="L267" s="658">
        <v>0.0029745370370370373</v>
      </c>
      <c r="M267" s="523" t="s">
        <v>13905</v>
      </c>
      <c r="N267" s="618" t="s">
        <v>11876</v>
      </c>
      <c r="O267" s="541" t="s">
        <v>13906</v>
      </c>
      <c r="P267" s="541" t="s">
        <v>78</v>
      </c>
      <c r="Q267" s="541" t="s">
        <v>13907</v>
      </c>
      <c r="R267" s="541" t="s">
        <v>78</v>
      </c>
      <c r="S267" s="518" t="s">
        <v>13908</v>
      </c>
      <c r="T267" s="618"/>
      <c r="U267" s="518"/>
      <c r="V267" s="548">
        <v>36574.0</v>
      </c>
    </row>
    <row r="268">
      <c r="A268" s="527">
        <f t="shared" si="1"/>
        <v>267</v>
      </c>
      <c r="B268" s="528" t="s">
        <v>13743</v>
      </c>
      <c r="C268" s="660" t="s">
        <v>13876</v>
      </c>
      <c r="D268" s="528" t="s">
        <v>13909</v>
      </c>
      <c r="E268" s="670" t="s">
        <v>13878</v>
      </c>
      <c r="F268" s="661" t="s">
        <v>13747</v>
      </c>
      <c r="G268" s="661" t="s">
        <v>13910</v>
      </c>
      <c r="H268" s="528" t="s">
        <v>13911</v>
      </c>
      <c r="I268" s="272" t="s">
        <v>13912</v>
      </c>
      <c r="J268" s="528" t="s">
        <v>13913</v>
      </c>
      <c r="K268" s="662" t="s">
        <v>13914</v>
      </c>
      <c r="L268" s="663">
        <v>0.0013194444444444445</v>
      </c>
      <c r="M268" s="534" t="s">
        <v>13915</v>
      </c>
      <c r="N268" s="664" t="s">
        <v>11876</v>
      </c>
      <c r="O268" s="518" t="s">
        <v>13906</v>
      </c>
      <c r="P268" s="518" t="s">
        <v>78</v>
      </c>
      <c r="Q268" s="541" t="s">
        <v>13907</v>
      </c>
      <c r="R268" s="518" t="s">
        <v>78</v>
      </c>
      <c r="S268" s="518" t="s">
        <v>13908</v>
      </c>
      <c r="T268" s="665"/>
      <c r="U268" s="518"/>
      <c r="V268" s="551">
        <v>36575.0</v>
      </c>
    </row>
    <row r="269">
      <c r="A269" s="537">
        <f t="shared" si="1"/>
        <v>268</v>
      </c>
      <c r="B269" s="510" t="s">
        <v>13218</v>
      </c>
      <c r="C269" s="645" t="s">
        <v>13219</v>
      </c>
      <c r="D269" s="510" t="s">
        <v>13916</v>
      </c>
      <c r="E269" s="623" t="s">
        <v>13221</v>
      </c>
      <c r="F269" s="646" t="s">
        <v>13222</v>
      </c>
      <c r="G269" s="646" t="s">
        <v>13917</v>
      </c>
      <c r="H269" s="510" t="s">
        <v>13918</v>
      </c>
      <c r="I269" s="272" t="s">
        <v>13919</v>
      </c>
      <c r="J269" s="510" t="s">
        <v>13158</v>
      </c>
      <c r="K269" s="666" t="s">
        <v>13159</v>
      </c>
      <c r="L269" s="667">
        <v>0.0021875</v>
      </c>
      <c r="M269" s="539" t="s">
        <v>13920</v>
      </c>
      <c r="N269" s="649" t="s">
        <v>11876</v>
      </c>
      <c r="O269" s="518" t="s">
        <v>13906</v>
      </c>
      <c r="P269" s="518" t="s">
        <v>78</v>
      </c>
      <c r="Q269" s="541" t="s">
        <v>13907</v>
      </c>
      <c r="R269" s="518"/>
      <c r="S269" s="518" t="s">
        <v>13908</v>
      </c>
      <c r="T269" s="649"/>
      <c r="U269" s="518"/>
      <c r="V269" s="558">
        <v>33182.0</v>
      </c>
    </row>
    <row r="270">
      <c r="A270" s="517">
        <f t="shared" si="1"/>
        <v>269</v>
      </c>
      <c r="B270" s="518" t="s">
        <v>13218</v>
      </c>
      <c r="C270" s="655" t="s">
        <v>13219</v>
      </c>
      <c r="D270" s="518" t="s">
        <v>13921</v>
      </c>
      <c r="E270" s="623" t="s">
        <v>13221</v>
      </c>
      <c r="F270" s="656" t="s">
        <v>13222</v>
      </c>
      <c r="G270" s="656" t="s">
        <v>13922</v>
      </c>
      <c r="H270" s="518" t="s">
        <v>13923</v>
      </c>
      <c r="I270" s="272" t="s">
        <v>13924</v>
      </c>
      <c r="J270" s="518" t="s">
        <v>13165</v>
      </c>
      <c r="K270" s="657" t="s">
        <v>13166</v>
      </c>
      <c r="L270" s="658">
        <v>0.002789351851851852</v>
      </c>
      <c r="M270" s="523" t="s">
        <v>13925</v>
      </c>
      <c r="N270" s="618" t="s">
        <v>11876</v>
      </c>
      <c r="O270" s="518" t="s">
        <v>13906</v>
      </c>
      <c r="P270" s="518" t="s">
        <v>78</v>
      </c>
      <c r="Q270" s="541" t="s">
        <v>13907</v>
      </c>
      <c r="R270" s="518"/>
      <c r="S270" s="518" t="s">
        <v>13908</v>
      </c>
      <c r="T270" s="618"/>
      <c r="U270" s="518"/>
      <c r="V270" s="548">
        <v>33183.0</v>
      </c>
    </row>
    <row r="271">
      <c r="A271" s="517">
        <f t="shared" si="1"/>
        <v>270</v>
      </c>
      <c r="B271" s="518" t="s">
        <v>13218</v>
      </c>
      <c r="C271" s="655" t="s">
        <v>13219</v>
      </c>
      <c r="D271" s="518" t="s">
        <v>13926</v>
      </c>
      <c r="E271" s="623" t="s">
        <v>13221</v>
      </c>
      <c r="F271" s="656" t="s">
        <v>13222</v>
      </c>
      <c r="G271" s="656" t="s">
        <v>13927</v>
      </c>
      <c r="H271" s="518" t="s">
        <v>13170</v>
      </c>
      <c r="I271" s="272" t="s">
        <v>13171</v>
      </c>
      <c r="J271" s="518" t="s">
        <v>13172</v>
      </c>
      <c r="K271" s="657" t="s">
        <v>13173</v>
      </c>
      <c r="L271" s="658">
        <v>0.0032060185185185186</v>
      </c>
      <c r="M271" s="593" t="s">
        <v>13928</v>
      </c>
      <c r="N271" s="618" t="s">
        <v>11876</v>
      </c>
      <c r="O271" s="518" t="s">
        <v>13906</v>
      </c>
      <c r="P271" s="518" t="s">
        <v>78</v>
      </c>
      <c r="Q271" s="541" t="s">
        <v>13907</v>
      </c>
      <c r="R271" s="518"/>
      <c r="S271" s="518" t="s">
        <v>13908</v>
      </c>
      <c r="T271" s="618"/>
      <c r="U271" s="518"/>
      <c r="V271" s="548">
        <v>33184.0</v>
      </c>
    </row>
    <row r="272">
      <c r="A272" s="517">
        <f t="shared" si="1"/>
        <v>271</v>
      </c>
      <c r="B272" s="518" t="s">
        <v>13218</v>
      </c>
      <c r="C272" s="655" t="s">
        <v>13219</v>
      </c>
      <c r="D272" s="518" t="s">
        <v>13929</v>
      </c>
      <c r="E272" s="623" t="s">
        <v>13221</v>
      </c>
      <c r="F272" s="656" t="s">
        <v>13222</v>
      </c>
      <c r="G272" s="656" t="s">
        <v>13930</v>
      </c>
      <c r="H272" s="518" t="s">
        <v>13931</v>
      </c>
      <c r="I272" s="272" t="s">
        <v>13932</v>
      </c>
      <c r="J272" s="518" t="s">
        <v>13179</v>
      </c>
      <c r="K272" s="657" t="s">
        <v>13180</v>
      </c>
      <c r="L272" s="658">
        <v>0.002928240740740741</v>
      </c>
      <c r="M272" s="523" t="s">
        <v>13933</v>
      </c>
      <c r="N272" s="618" t="s">
        <v>11876</v>
      </c>
      <c r="O272" s="518" t="s">
        <v>13906</v>
      </c>
      <c r="P272" s="518" t="s">
        <v>78</v>
      </c>
      <c r="Q272" s="541" t="s">
        <v>13907</v>
      </c>
      <c r="R272" s="518"/>
      <c r="S272" s="518" t="s">
        <v>13908</v>
      </c>
      <c r="T272" s="618"/>
      <c r="U272" s="518"/>
      <c r="V272" s="548">
        <v>33185.0</v>
      </c>
    </row>
    <row r="273">
      <c r="A273" s="527">
        <f t="shared" si="1"/>
        <v>272</v>
      </c>
      <c r="B273" s="528" t="s">
        <v>13218</v>
      </c>
      <c r="C273" s="660" t="s">
        <v>13219</v>
      </c>
      <c r="D273" s="528" t="s">
        <v>13934</v>
      </c>
      <c r="E273" s="670" t="s">
        <v>13221</v>
      </c>
      <c r="F273" s="661" t="s">
        <v>13222</v>
      </c>
      <c r="G273" s="661" t="s">
        <v>13935</v>
      </c>
      <c r="H273" s="528" t="s">
        <v>13936</v>
      </c>
      <c r="I273" s="272" t="s">
        <v>13937</v>
      </c>
      <c r="J273" s="528" t="s">
        <v>13186</v>
      </c>
      <c r="K273" s="662" t="s">
        <v>13187</v>
      </c>
      <c r="L273" s="663">
        <v>0.001851851851851852</v>
      </c>
      <c r="M273" s="668" t="s">
        <v>13938</v>
      </c>
      <c r="N273" s="664" t="s">
        <v>11876</v>
      </c>
      <c r="O273" s="518" t="s">
        <v>13906</v>
      </c>
      <c r="P273" s="518" t="s">
        <v>78</v>
      </c>
      <c r="Q273" s="541" t="s">
        <v>13907</v>
      </c>
      <c r="R273" s="518"/>
      <c r="S273" s="518" t="s">
        <v>13908</v>
      </c>
      <c r="T273" s="665"/>
      <c r="U273" s="518"/>
      <c r="V273" s="551">
        <v>33186.0</v>
      </c>
    </row>
    <row r="274">
      <c r="A274" s="537">
        <f t="shared" si="1"/>
        <v>273</v>
      </c>
      <c r="B274" s="510" t="s">
        <v>13218</v>
      </c>
      <c r="C274" s="645" t="s">
        <v>13939</v>
      </c>
      <c r="D274" s="510" t="s">
        <v>13940</v>
      </c>
      <c r="E274" s="623" t="s">
        <v>13941</v>
      </c>
      <c r="F274" s="646" t="s">
        <v>13222</v>
      </c>
      <c r="G274" s="646" t="s">
        <v>13942</v>
      </c>
      <c r="H274" s="510" t="s">
        <v>13943</v>
      </c>
      <c r="I274" s="272" t="s">
        <v>13944</v>
      </c>
      <c r="J274" s="510" t="s">
        <v>13194</v>
      </c>
      <c r="K274" s="647" t="s">
        <v>13195</v>
      </c>
      <c r="L274" s="667">
        <v>0.0027083333333333334</v>
      </c>
      <c r="M274" s="515" t="s">
        <v>13945</v>
      </c>
      <c r="N274" s="649" t="s">
        <v>11876</v>
      </c>
      <c r="O274" s="518" t="s">
        <v>13906</v>
      </c>
      <c r="P274" s="518" t="s">
        <v>78</v>
      </c>
      <c r="Q274" s="541" t="s">
        <v>13907</v>
      </c>
      <c r="R274" s="518"/>
      <c r="S274" s="518" t="s">
        <v>13908</v>
      </c>
      <c r="T274" s="649"/>
      <c r="U274" s="518"/>
      <c r="V274" s="558">
        <v>33187.0</v>
      </c>
    </row>
    <row r="275">
      <c r="A275" s="517">
        <f t="shared" si="1"/>
        <v>274</v>
      </c>
      <c r="B275" s="518" t="s">
        <v>13218</v>
      </c>
      <c r="C275" s="655" t="s">
        <v>13939</v>
      </c>
      <c r="D275" s="518" t="s">
        <v>13946</v>
      </c>
      <c r="E275" s="623" t="s">
        <v>13941</v>
      </c>
      <c r="F275" s="656" t="s">
        <v>13222</v>
      </c>
      <c r="G275" s="656" t="s">
        <v>13947</v>
      </c>
      <c r="H275" s="518" t="s">
        <v>13199</v>
      </c>
      <c r="I275" s="272" t="s">
        <v>13200</v>
      </c>
      <c r="J275" s="518" t="s">
        <v>13201</v>
      </c>
      <c r="K275" s="657" t="s">
        <v>13202</v>
      </c>
      <c r="L275" s="658">
        <v>0.004363425925925926</v>
      </c>
      <c r="M275" s="593" t="s">
        <v>13948</v>
      </c>
      <c r="N275" s="618" t="s">
        <v>11876</v>
      </c>
      <c r="O275" s="518" t="s">
        <v>13906</v>
      </c>
      <c r="P275" s="518" t="s">
        <v>78</v>
      </c>
      <c r="Q275" s="541" t="s">
        <v>13907</v>
      </c>
      <c r="R275" s="518"/>
      <c r="S275" s="518" t="s">
        <v>13908</v>
      </c>
      <c r="T275" s="618"/>
      <c r="U275" s="518" t="s">
        <v>13949</v>
      </c>
      <c r="V275" s="548">
        <v>33188.0</v>
      </c>
    </row>
    <row r="276">
      <c r="A276" s="517">
        <f t="shared" si="1"/>
        <v>275</v>
      </c>
      <c r="B276" s="518" t="s">
        <v>13218</v>
      </c>
      <c r="C276" s="655" t="s">
        <v>13939</v>
      </c>
      <c r="D276" s="518" t="s">
        <v>13950</v>
      </c>
      <c r="E276" s="623" t="s">
        <v>13941</v>
      </c>
      <c r="F276" s="656" t="s">
        <v>13222</v>
      </c>
      <c r="G276" s="656" t="s">
        <v>13951</v>
      </c>
      <c r="H276" s="518" t="s">
        <v>13952</v>
      </c>
      <c r="I276" s="272" t="s">
        <v>13953</v>
      </c>
      <c r="J276" s="518" t="s">
        <v>13208</v>
      </c>
      <c r="K276" s="657" t="s">
        <v>13209</v>
      </c>
      <c r="L276" s="658">
        <v>0.003148148148148148</v>
      </c>
      <c r="M276" s="593" t="s">
        <v>13954</v>
      </c>
      <c r="N276" s="618" t="s">
        <v>11876</v>
      </c>
      <c r="O276" s="518" t="s">
        <v>13906</v>
      </c>
      <c r="P276" s="518" t="s">
        <v>78</v>
      </c>
      <c r="Q276" s="541" t="s">
        <v>13907</v>
      </c>
      <c r="R276" s="518"/>
      <c r="S276" s="518" t="s">
        <v>13908</v>
      </c>
      <c r="T276" s="618"/>
      <c r="U276" s="518"/>
      <c r="V276" s="548">
        <v>33189.0</v>
      </c>
    </row>
    <row r="277">
      <c r="A277" s="527">
        <f t="shared" si="1"/>
        <v>276</v>
      </c>
      <c r="B277" s="528" t="s">
        <v>13218</v>
      </c>
      <c r="C277" s="660" t="s">
        <v>13955</v>
      </c>
      <c r="D277" s="528" t="s">
        <v>13956</v>
      </c>
      <c r="E277" s="670" t="s">
        <v>13941</v>
      </c>
      <c r="F277" s="661" t="s">
        <v>13222</v>
      </c>
      <c r="G277" s="661" t="s">
        <v>13957</v>
      </c>
      <c r="H277" s="528" t="s">
        <v>13958</v>
      </c>
      <c r="I277" s="272" t="s">
        <v>13959</v>
      </c>
      <c r="J277" s="528" t="s">
        <v>13215</v>
      </c>
      <c r="K277" s="662" t="s">
        <v>13216</v>
      </c>
      <c r="L277" s="663">
        <v>0.004016203703703704</v>
      </c>
      <c r="M277" s="668" t="s">
        <v>13960</v>
      </c>
      <c r="N277" s="664" t="s">
        <v>11876</v>
      </c>
      <c r="O277" s="518" t="s">
        <v>13906</v>
      </c>
      <c r="P277" s="518" t="s">
        <v>78</v>
      </c>
      <c r="Q277" s="541" t="s">
        <v>13907</v>
      </c>
      <c r="R277" s="518"/>
      <c r="S277" s="518" t="s">
        <v>13908</v>
      </c>
      <c r="T277" s="665"/>
      <c r="U277" s="518"/>
      <c r="V277" s="551">
        <v>33190.0</v>
      </c>
    </row>
    <row r="278">
      <c r="A278" s="613">
        <f t="shared" si="1"/>
        <v>277</v>
      </c>
      <c r="B278" s="596" t="s">
        <v>13961</v>
      </c>
      <c r="C278" s="678" t="s">
        <v>13962</v>
      </c>
      <c r="D278" s="596" t="s">
        <v>13963</v>
      </c>
      <c r="E278" s="670" t="s">
        <v>13964</v>
      </c>
      <c r="F278" s="679" t="s">
        <v>13965</v>
      </c>
      <c r="G278" s="679" t="s">
        <v>13966</v>
      </c>
      <c r="H278" s="596" t="s">
        <v>13967</v>
      </c>
      <c r="I278" s="272" t="s">
        <v>13968</v>
      </c>
      <c r="J278" s="596" t="s">
        <v>13279</v>
      </c>
      <c r="K278" s="680" t="s">
        <v>13280</v>
      </c>
      <c r="L278" s="681">
        <v>0.0019675925925925924</v>
      </c>
      <c r="M278" s="706" t="s">
        <v>13969</v>
      </c>
      <c r="N278" s="682" t="s">
        <v>11876</v>
      </c>
      <c r="O278" s="518" t="s">
        <v>13906</v>
      </c>
      <c r="P278" s="518" t="s">
        <v>78</v>
      </c>
      <c r="Q278" s="541" t="s">
        <v>13907</v>
      </c>
      <c r="R278" s="518"/>
      <c r="S278" s="518" t="s">
        <v>13908</v>
      </c>
      <c r="T278" s="683"/>
      <c r="U278" s="518"/>
      <c r="V278" s="684">
        <v>33483.0</v>
      </c>
    </row>
    <row r="279">
      <c r="A279" s="537">
        <f t="shared" si="1"/>
        <v>278</v>
      </c>
      <c r="B279" s="510" t="s">
        <v>13970</v>
      </c>
      <c r="C279" s="645" t="s">
        <v>13971</v>
      </c>
      <c r="D279" s="510" t="s">
        <v>13972</v>
      </c>
      <c r="E279" s="623" t="s">
        <v>13973</v>
      </c>
      <c r="F279" s="646" t="s">
        <v>13974</v>
      </c>
      <c r="G279" s="646" t="s">
        <v>13975</v>
      </c>
      <c r="H279" s="510" t="s">
        <v>13976</v>
      </c>
      <c r="I279" s="272" t="s">
        <v>13977</v>
      </c>
      <c r="J279" s="510" t="s">
        <v>13978</v>
      </c>
      <c r="K279" s="666" t="s">
        <v>13979</v>
      </c>
      <c r="L279" s="667">
        <v>0.0023032407407407407</v>
      </c>
      <c r="M279" s="515" t="s">
        <v>13980</v>
      </c>
      <c r="N279" s="649" t="s">
        <v>11876</v>
      </c>
      <c r="O279" s="518" t="s">
        <v>13906</v>
      </c>
      <c r="P279" s="518" t="s">
        <v>78</v>
      </c>
      <c r="Q279" s="541" t="s">
        <v>13907</v>
      </c>
      <c r="R279" s="518"/>
      <c r="S279" s="518" t="s">
        <v>13908</v>
      </c>
      <c r="T279" s="649"/>
      <c r="U279" s="518"/>
      <c r="V279" s="558">
        <v>33496.0</v>
      </c>
    </row>
    <row r="280">
      <c r="A280" s="517">
        <f t="shared" si="1"/>
        <v>279</v>
      </c>
      <c r="B280" s="518" t="s">
        <v>13970</v>
      </c>
      <c r="C280" s="655" t="s">
        <v>13971</v>
      </c>
      <c r="D280" s="518" t="s">
        <v>13981</v>
      </c>
      <c r="E280" s="623" t="s">
        <v>13973</v>
      </c>
      <c r="F280" s="656" t="s">
        <v>13974</v>
      </c>
      <c r="G280" s="656" t="s">
        <v>13982</v>
      </c>
      <c r="H280" s="518" t="s">
        <v>13983</v>
      </c>
      <c r="I280" s="272" t="s">
        <v>13984</v>
      </c>
      <c r="J280" s="518" t="s">
        <v>13985</v>
      </c>
      <c r="K280" s="657" t="s">
        <v>13986</v>
      </c>
      <c r="L280" s="658">
        <v>0.002511574074074074</v>
      </c>
      <c r="M280" s="523" t="s">
        <v>13987</v>
      </c>
      <c r="N280" s="618" t="s">
        <v>11876</v>
      </c>
      <c r="O280" s="518" t="s">
        <v>13906</v>
      </c>
      <c r="P280" s="518" t="s">
        <v>78</v>
      </c>
      <c r="Q280" s="541" t="s">
        <v>13907</v>
      </c>
      <c r="R280" s="518"/>
      <c r="S280" s="518" t="s">
        <v>13908</v>
      </c>
      <c r="T280" s="618"/>
      <c r="U280" s="518"/>
      <c r="V280" s="548">
        <v>33497.0</v>
      </c>
    </row>
    <row r="281">
      <c r="A281" s="517">
        <f t="shared" si="1"/>
        <v>280</v>
      </c>
      <c r="B281" s="518" t="s">
        <v>13970</v>
      </c>
      <c r="C281" s="655" t="s">
        <v>13971</v>
      </c>
      <c r="D281" s="518" t="s">
        <v>13988</v>
      </c>
      <c r="E281" s="623" t="s">
        <v>13973</v>
      </c>
      <c r="F281" s="656" t="s">
        <v>13974</v>
      </c>
      <c r="G281" s="656" t="s">
        <v>13989</v>
      </c>
      <c r="H281" s="518" t="s">
        <v>13990</v>
      </c>
      <c r="I281" s="272" t="s">
        <v>13991</v>
      </c>
      <c r="J281" s="518" t="s">
        <v>13992</v>
      </c>
      <c r="K281" s="657" t="s">
        <v>13993</v>
      </c>
      <c r="L281" s="658">
        <v>0.0036689814814814814</v>
      </c>
      <c r="M281" s="523" t="s">
        <v>13994</v>
      </c>
      <c r="N281" s="618" t="s">
        <v>11876</v>
      </c>
      <c r="O281" s="518" t="s">
        <v>13906</v>
      </c>
      <c r="P281" s="518" t="s">
        <v>78</v>
      </c>
      <c r="Q281" s="541" t="s">
        <v>13907</v>
      </c>
      <c r="R281" s="518"/>
      <c r="S281" s="518" t="s">
        <v>13908</v>
      </c>
      <c r="T281" s="618"/>
      <c r="U281" s="518"/>
      <c r="V281" s="548">
        <v>33498.0</v>
      </c>
    </row>
    <row r="282">
      <c r="A282" s="517">
        <f t="shared" si="1"/>
        <v>281</v>
      </c>
      <c r="B282" s="518" t="s">
        <v>13970</v>
      </c>
      <c r="C282" s="655" t="s">
        <v>13971</v>
      </c>
      <c r="D282" s="518" t="s">
        <v>13995</v>
      </c>
      <c r="E282" s="623" t="s">
        <v>13973</v>
      </c>
      <c r="F282" s="656" t="s">
        <v>13974</v>
      </c>
      <c r="G282" s="656" t="s">
        <v>13996</v>
      </c>
      <c r="H282" s="518" t="s">
        <v>13997</v>
      </c>
      <c r="I282" s="272" t="s">
        <v>13998</v>
      </c>
      <c r="J282" s="518" t="s">
        <v>13999</v>
      </c>
      <c r="K282" s="657" t="s">
        <v>14000</v>
      </c>
      <c r="L282" s="658">
        <v>0.0017013888888888888</v>
      </c>
      <c r="M282" s="523" t="s">
        <v>14001</v>
      </c>
      <c r="N282" s="618" t="s">
        <v>11876</v>
      </c>
      <c r="O282" s="518" t="s">
        <v>13906</v>
      </c>
      <c r="P282" s="518" t="s">
        <v>78</v>
      </c>
      <c r="Q282" s="541" t="s">
        <v>13907</v>
      </c>
      <c r="R282" s="518"/>
      <c r="S282" s="518" t="s">
        <v>13908</v>
      </c>
      <c r="T282" s="618"/>
      <c r="U282" s="518"/>
      <c r="V282" s="548">
        <v>33499.0</v>
      </c>
    </row>
    <row r="283">
      <c r="A283" s="517">
        <f t="shared" si="1"/>
        <v>282</v>
      </c>
      <c r="B283" s="518" t="s">
        <v>13970</v>
      </c>
      <c r="C283" s="655" t="s">
        <v>13971</v>
      </c>
      <c r="D283" s="518" t="s">
        <v>14002</v>
      </c>
      <c r="E283" s="623" t="s">
        <v>13973</v>
      </c>
      <c r="F283" s="656" t="s">
        <v>13974</v>
      </c>
      <c r="G283" s="656" t="s">
        <v>14003</v>
      </c>
      <c r="H283" s="518" t="s">
        <v>14004</v>
      </c>
      <c r="I283" s="272" t="s">
        <v>14005</v>
      </c>
      <c r="J283" s="518" t="s">
        <v>14006</v>
      </c>
      <c r="K283" s="657" t="s">
        <v>14007</v>
      </c>
      <c r="L283" s="658">
        <v>0.0036574074074074074</v>
      </c>
      <c r="M283" s="523" t="s">
        <v>14008</v>
      </c>
      <c r="N283" s="618" t="s">
        <v>11876</v>
      </c>
      <c r="O283" s="518" t="s">
        <v>13906</v>
      </c>
      <c r="P283" s="518" t="s">
        <v>78</v>
      </c>
      <c r="Q283" s="541" t="s">
        <v>13907</v>
      </c>
      <c r="R283" s="518"/>
      <c r="S283" s="518" t="s">
        <v>13908</v>
      </c>
      <c r="T283" s="618"/>
      <c r="U283" s="518"/>
      <c r="V283" s="548">
        <v>33500.0</v>
      </c>
    </row>
    <row r="284">
      <c r="A284" s="527">
        <f t="shared" si="1"/>
        <v>283</v>
      </c>
      <c r="B284" s="528" t="s">
        <v>13970</v>
      </c>
      <c r="C284" s="660" t="s">
        <v>13971</v>
      </c>
      <c r="D284" s="528" t="s">
        <v>14009</v>
      </c>
      <c r="E284" s="670" t="s">
        <v>13973</v>
      </c>
      <c r="F284" s="661" t="s">
        <v>13974</v>
      </c>
      <c r="G284" s="661" t="s">
        <v>14010</v>
      </c>
      <c r="H284" s="528" t="s">
        <v>14011</v>
      </c>
      <c r="I284" s="272" t="s">
        <v>14012</v>
      </c>
      <c r="J284" s="528" t="s">
        <v>14013</v>
      </c>
      <c r="K284" s="662" t="s">
        <v>14014</v>
      </c>
      <c r="L284" s="663">
        <v>0.003425925925925926</v>
      </c>
      <c r="M284" s="534" t="s">
        <v>14015</v>
      </c>
      <c r="N284" s="664" t="s">
        <v>11876</v>
      </c>
      <c r="O284" s="518" t="s">
        <v>13906</v>
      </c>
      <c r="P284" s="518" t="s">
        <v>78</v>
      </c>
      <c r="Q284" s="541" t="s">
        <v>13907</v>
      </c>
      <c r="R284" s="518"/>
      <c r="S284" s="518" t="s">
        <v>13908</v>
      </c>
      <c r="T284" s="665"/>
      <c r="U284" s="518"/>
      <c r="V284" s="551">
        <v>33505.0</v>
      </c>
    </row>
    <row r="285">
      <c r="A285" s="537">
        <f t="shared" si="1"/>
        <v>284</v>
      </c>
      <c r="B285" s="510" t="s">
        <v>13970</v>
      </c>
      <c r="C285" s="645" t="s">
        <v>14016</v>
      </c>
      <c r="D285" s="510" t="s">
        <v>14017</v>
      </c>
      <c r="E285" s="623" t="s">
        <v>14018</v>
      </c>
      <c r="F285" s="646" t="s">
        <v>13974</v>
      </c>
      <c r="G285" s="646" t="s">
        <v>14019</v>
      </c>
      <c r="H285" s="510" t="s">
        <v>14020</v>
      </c>
      <c r="I285" s="272" t="s">
        <v>14021</v>
      </c>
      <c r="J285" s="510" t="s">
        <v>14022</v>
      </c>
      <c r="K285" s="666" t="s">
        <v>14023</v>
      </c>
      <c r="L285" s="667">
        <v>0.002384259259259259</v>
      </c>
      <c r="M285" s="515" t="s">
        <v>14024</v>
      </c>
      <c r="N285" s="649" t="s">
        <v>11876</v>
      </c>
      <c r="O285" s="518" t="s">
        <v>13906</v>
      </c>
      <c r="P285" s="518" t="s">
        <v>78</v>
      </c>
      <c r="Q285" s="541" t="s">
        <v>13907</v>
      </c>
      <c r="R285" s="518"/>
      <c r="S285" s="518" t="s">
        <v>13908</v>
      </c>
      <c r="T285" s="649"/>
      <c r="U285" s="518"/>
      <c r="V285" s="558">
        <v>33506.0</v>
      </c>
    </row>
    <row r="286">
      <c r="A286" s="540">
        <f t="shared" si="1"/>
        <v>285</v>
      </c>
      <c r="B286" s="541" t="s">
        <v>13970</v>
      </c>
      <c r="C286" s="650" t="s">
        <v>14016</v>
      </c>
      <c r="D286" s="541" t="s">
        <v>14025</v>
      </c>
      <c r="E286" s="623" t="s">
        <v>14018</v>
      </c>
      <c r="F286" s="651" t="s">
        <v>13974</v>
      </c>
      <c r="G286" s="651" t="s">
        <v>14026</v>
      </c>
      <c r="H286" s="541" t="s">
        <v>14027</v>
      </c>
      <c r="I286" s="272" t="s">
        <v>14028</v>
      </c>
      <c r="J286" s="541" t="s">
        <v>14029</v>
      </c>
      <c r="K286" s="652" t="s">
        <v>14030</v>
      </c>
      <c r="L286" s="653">
        <v>0.0015509259259259259</v>
      </c>
      <c r="M286" s="523" t="s">
        <v>14031</v>
      </c>
      <c r="N286" s="630" t="s">
        <v>11876</v>
      </c>
      <c r="O286" s="518" t="s">
        <v>13906</v>
      </c>
      <c r="P286" s="541" t="s">
        <v>78</v>
      </c>
      <c r="Q286" s="541" t="s">
        <v>13907</v>
      </c>
      <c r="R286" s="541"/>
      <c r="S286" s="518" t="s">
        <v>13908</v>
      </c>
      <c r="T286" s="618"/>
      <c r="U286" s="518"/>
      <c r="V286" s="548">
        <v>33507.0</v>
      </c>
    </row>
    <row r="287">
      <c r="A287" s="517">
        <f t="shared" si="1"/>
        <v>286</v>
      </c>
      <c r="B287" s="518" t="s">
        <v>13970</v>
      </c>
      <c r="C287" s="655" t="s">
        <v>14016</v>
      </c>
      <c r="D287" s="518" t="s">
        <v>14032</v>
      </c>
      <c r="E287" s="623" t="s">
        <v>14018</v>
      </c>
      <c r="F287" s="656" t="s">
        <v>13974</v>
      </c>
      <c r="G287" s="656" t="s">
        <v>14033</v>
      </c>
      <c r="H287" s="518" t="s">
        <v>14034</v>
      </c>
      <c r="I287" s="272" t="s">
        <v>14035</v>
      </c>
      <c r="J287" s="518" t="s">
        <v>14036</v>
      </c>
      <c r="K287" s="657" t="s">
        <v>14037</v>
      </c>
      <c r="L287" s="658">
        <v>0.0034837962962962965</v>
      </c>
      <c r="M287" s="523" t="s">
        <v>14038</v>
      </c>
      <c r="N287" s="618" t="s">
        <v>11876</v>
      </c>
      <c r="O287" s="518" t="s">
        <v>13906</v>
      </c>
      <c r="P287" s="518" t="s">
        <v>78</v>
      </c>
      <c r="Q287" s="541" t="s">
        <v>13907</v>
      </c>
      <c r="R287" s="518"/>
      <c r="S287" s="518" t="s">
        <v>13908</v>
      </c>
      <c r="T287" s="618"/>
      <c r="U287" s="518"/>
      <c r="V287" s="548">
        <v>33508.0</v>
      </c>
    </row>
    <row r="288">
      <c r="A288" s="527">
        <f t="shared" si="1"/>
        <v>287</v>
      </c>
      <c r="B288" s="528" t="s">
        <v>13970</v>
      </c>
      <c r="C288" s="660" t="s">
        <v>14016</v>
      </c>
      <c r="D288" s="528" t="s">
        <v>14039</v>
      </c>
      <c r="E288" s="670" t="s">
        <v>14018</v>
      </c>
      <c r="F288" s="661" t="s">
        <v>13974</v>
      </c>
      <c r="G288" s="661" t="s">
        <v>14040</v>
      </c>
      <c r="H288" s="528" t="s">
        <v>14041</v>
      </c>
      <c r="I288" s="272" t="s">
        <v>14042</v>
      </c>
      <c r="J288" s="528" t="s">
        <v>14043</v>
      </c>
      <c r="K288" s="662" t="s">
        <v>14044</v>
      </c>
      <c r="L288" s="663">
        <v>0.004270833333333333</v>
      </c>
      <c r="M288" s="534" t="s">
        <v>14045</v>
      </c>
      <c r="N288" s="664" t="s">
        <v>11876</v>
      </c>
      <c r="O288" s="518" t="s">
        <v>13906</v>
      </c>
      <c r="P288" s="518" t="s">
        <v>78</v>
      </c>
      <c r="Q288" s="541" t="s">
        <v>13907</v>
      </c>
      <c r="R288" s="518"/>
      <c r="S288" s="518" t="s">
        <v>13908</v>
      </c>
      <c r="T288" s="665"/>
      <c r="U288" s="518"/>
      <c r="V288" s="551">
        <v>33510.0</v>
      </c>
    </row>
    <row r="289">
      <c r="A289" s="537">
        <f t="shared" si="1"/>
        <v>288</v>
      </c>
      <c r="B289" s="510" t="s">
        <v>13970</v>
      </c>
      <c r="C289" s="645" t="s">
        <v>14046</v>
      </c>
      <c r="D289" s="510" t="s">
        <v>14047</v>
      </c>
      <c r="E289" s="623" t="s">
        <v>14048</v>
      </c>
      <c r="F289" s="646" t="s">
        <v>13974</v>
      </c>
      <c r="G289" s="646" t="s">
        <v>14049</v>
      </c>
      <c r="H289" s="510" t="s">
        <v>14050</v>
      </c>
      <c r="I289" s="272" t="s">
        <v>14051</v>
      </c>
      <c r="J289" s="510" t="s">
        <v>14052</v>
      </c>
      <c r="K289" s="666" t="s">
        <v>14053</v>
      </c>
      <c r="L289" s="667">
        <v>0.003761574074074074</v>
      </c>
      <c r="M289" s="515" t="s">
        <v>14054</v>
      </c>
      <c r="N289" s="649" t="s">
        <v>11876</v>
      </c>
      <c r="O289" s="518" t="s">
        <v>13906</v>
      </c>
      <c r="P289" s="518" t="s">
        <v>78</v>
      </c>
      <c r="Q289" s="541" t="s">
        <v>13907</v>
      </c>
      <c r="R289" s="518"/>
      <c r="S289" s="518" t="s">
        <v>13908</v>
      </c>
      <c r="T289" s="649"/>
      <c r="U289" s="518"/>
      <c r="V289" s="558">
        <v>33511.0</v>
      </c>
    </row>
    <row r="290">
      <c r="A290" s="517">
        <f t="shared" si="1"/>
        <v>289</v>
      </c>
      <c r="B290" s="518" t="s">
        <v>13970</v>
      </c>
      <c r="C290" s="655" t="s">
        <v>14046</v>
      </c>
      <c r="D290" s="518" t="s">
        <v>14055</v>
      </c>
      <c r="E290" s="623" t="s">
        <v>14048</v>
      </c>
      <c r="F290" s="656" t="s">
        <v>13974</v>
      </c>
      <c r="G290" s="656" t="s">
        <v>14056</v>
      </c>
      <c r="H290" s="518" t="s">
        <v>14057</v>
      </c>
      <c r="I290" s="272" t="s">
        <v>14058</v>
      </c>
      <c r="J290" s="518" t="s">
        <v>14059</v>
      </c>
      <c r="K290" s="657" t="s">
        <v>14060</v>
      </c>
      <c r="L290" s="658">
        <v>0.004085648148148148</v>
      </c>
      <c r="M290" s="523" t="s">
        <v>14061</v>
      </c>
      <c r="N290" s="618" t="s">
        <v>11876</v>
      </c>
      <c r="O290" s="518" t="s">
        <v>13906</v>
      </c>
      <c r="P290" s="518" t="s">
        <v>78</v>
      </c>
      <c r="Q290" s="541" t="s">
        <v>13907</v>
      </c>
      <c r="R290" s="518"/>
      <c r="S290" s="518" t="s">
        <v>13908</v>
      </c>
      <c r="T290" s="618"/>
      <c r="U290" s="518"/>
      <c r="V290" s="548">
        <v>33512.0</v>
      </c>
    </row>
    <row r="291">
      <c r="A291" s="517">
        <f t="shared" si="1"/>
        <v>290</v>
      </c>
      <c r="B291" s="518" t="s">
        <v>13970</v>
      </c>
      <c r="C291" s="655" t="s">
        <v>14046</v>
      </c>
      <c r="D291" s="518" t="s">
        <v>14062</v>
      </c>
      <c r="E291" s="623" t="s">
        <v>14048</v>
      </c>
      <c r="F291" s="656" t="s">
        <v>13974</v>
      </c>
      <c r="G291" s="656" t="s">
        <v>14063</v>
      </c>
      <c r="H291" s="518" t="s">
        <v>14064</v>
      </c>
      <c r="I291" s="272" t="s">
        <v>14065</v>
      </c>
      <c r="J291" s="518" t="s">
        <v>14066</v>
      </c>
      <c r="K291" s="657" t="s">
        <v>14067</v>
      </c>
      <c r="L291" s="658">
        <v>0.0019444444444444444</v>
      </c>
      <c r="M291" s="523" t="s">
        <v>14068</v>
      </c>
      <c r="N291" s="618" t="s">
        <v>11876</v>
      </c>
      <c r="O291" s="518" t="s">
        <v>13906</v>
      </c>
      <c r="P291" s="518" t="s">
        <v>78</v>
      </c>
      <c r="Q291" s="541" t="s">
        <v>13907</v>
      </c>
      <c r="R291" s="518"/>
      <c r="S291" s="518" t="s">
        <v>13908</v>
      </c>
      <c r="T291" s="618"/>
      <c r="U291" s="518"/>
      <c r="V291" s="548">
        <v>33513.0</v>
      </c>
    </row>
    <row r="292">
      <c r="A292" s="517">
        <f t="shared" si="1"/>
        <v>291</v>
      </c>
      <c r="B292" s="518" t="s">
        <v>13970</v>
      </c>
      <c r="C292" s="655" t="s">
        <v>14046</v>
      </c>
      <c r="D292" s="518" t="s">
        <v>14069</v>
      </c>
      <c r="E292" s="623" t="s">
        <v>14048</v>
      </c>
      <c r="F292" s="656" t="s">
        <v>13974</v>
      </c>
      <c r="G292" s="656" t="s">
        <v>14070</v>
      </c>
      <c r="H292" s="518" t="s">
        <v>14071</v>
      </c>
      <c r="I292" s="272" t="s">
        <v>14072</v>
      </c>
      <c r="J292" s="518" t="s">
        <v>14073</v>
      </c>
      <c r="K292" s="657" t="s">
        <v>14074</v>
      </c>
      <c r="L292" s="658">
        <v>0.0038310185185185183</v>
      </c>
      <c r="M292" s="523" t="s">
        <v>14075</v>
      </c>
      <c r="N292" s="618" t="s">
        <v>11876</v>
      </c>
      <c r="O292" s="518" t="s">
        <v>13906</v>
      </c>
      <c r="P292" s="518" t="s">
        <v>78</v>
      </c>
      <c r="Q292" s="541" t="s">
        <v>13907</v>
      </c>
      <c r="R292" s="518"/>
      <c r="S292" s="518" t="s">
        <v>13908</v>
      </c>
      <c r="T292" s="618"/>
      <c r="U292" s="518"/>
      <c r="V292" s="548">
        <v>33515.0</v>
      </c>
    </row>
    <row r="293">
      <c r="A293" s="517">
        <f t="shared" si="1"/>
        <v>292</v>
      </c>
      <c r="B293" s="518" t="s">
        <v>13970</v>
      </c>
      <c r="C293" s="655" t="s">
        <v>14046</v>
      </c>
      <c r="D293" s="518" t="s">
        <v>14076</v>
      </c>
      <c r="E293" s="623" t="s">
        <v>14048</v>
      </c>
      <c r="F293" s="656" t="s">
        <v>13974</v>
      </c>
      <c r="G293" s="656" t="s">
        <v>14077</v>
      </c>
      <c r="H293" s="518" t="s">
        <v>14078</v>
      </c>
      <c r="I293" s="272" t="s">
        <v>14079</v>
      </c>
      <c r="J293" s="518" t="s">
        <v>14080</v>
      </c>
      <c r="K293" s="657" t="s">
        <v>14081</v>
      </c>
      <c r="L293" s="658">
        <v>0.0021643518518518518</v>
      </c>
      <c r="M293" s="523" t="s">
        <v>14082</v>
      </c>
      <c r="N293" s="618" t="s">
        <v>11876</v>
      </c>
      <c r="O293" s="518" t="s">
        <v>13906</v>
      </c>
      <c r="P293" s="518" t="s">
        <v>78</v>
      </c>
      <c r="Q293" s="541" t="s">
        <v>13907</v>
      </c>
      <c r="R293" s="518"/>
      <c r="S293" s="518" t="s">
        <v>13908</v>
      </c>
      <c r="T293" s="618"/>
      <c r="U293" s="518"/>
      <c r="V293" s="548">
        <v>33516.0</v>
      </c>
    </row>
    <row r="294">
      <c r="A294" s="517">
        <f t="shared" si="1"/>
        <v>293</v>
      </c>
      <c r="B294" s="518" t="s">
        <v>13970</v>
      </c>
      <c r="C294" s="655" t="s">
        <v>14046</v>
      </c>
      <c r="D294" s="518" t="s">
        <v>14083</v>
      </c>
      <c r="E294" s="623" t="s">
        <v>14048</v>
      </c>
      <c r="F294" s="656" t="s">
        <v>13974</v>
      </c>
      <c r="G294" s="656" t="s">
        <v>14084</v>
      </c>
      <c r="H294" s="518" t="s">
        <v>14085</v>
      </c>
      <c r="I294" s="272" t="s">
        <v>14086</v>
      </c>
      <c r="J294" s="518" t="s">
        <v>14087</v>
      </c>
      <c r="K294" s="657" t="s">
        <v>14088</v>
      </c>
      <c r="L294" s="658">
        <v>0.0042592592592592595</v>
      </c>
      <c r="M294" s="523" t="s">
        <v>14089</v>
      </c>
      <c r="N294" s="618" t="s">
        <v>11876</v>
      </c>
      <c r="O294" s="518" t="s">
        <v>13906</v>
      </c>
      <c r="P294" s="518" t="s">
        <v>78</v>
      </c>
      <c r="Q294" s="541" t="s">
        <v>13907</v>
      </c>
      <c r="R294" s="518"/>
      <c r="S294" s="518" t="s">
        <v>13908</v>
      </c>
      <c r="T294" s="618"/>
      <c r="U294" s="518"/>
      <c r="V294" s="548">
        <v>33518.0</v>
      </c>
    </row>
    <row r="295">
      <c r="A295" s="517">
        <f t="shared" si="1"/>
        <v>294</v>
      </c>
      <c r="B295" s="518" t="s">
        <v>13970</v>
      </c>
      <c r="C295" s="655" t="s">
        <v>14046</v>
      </c>
      <c r="D295" s="518" t="s">
        <v>14090</v>
      </c>
      <c r="E295" s="623" t="s">
        <v>14048</v>
      </c>
      <c r="F295" s="656" t="s">
        <v>13974</v>
      </c>
      <c r="G295" s="656" t="s">
        <v>14091</v>
      </c>
      <c r="H295" s="518" t="s">
        <v>14092</v>
      </c>
      <c r="I295" s="272" t="s">
        <v>14093</v>
      </c>
      <c r="J295" s="518" t="s">
        <v>14094</v>
      </c>
      <c r="K295" s="695" t="s">
        <v>14095</v>
      </c>
      <c r="L295" s="658">
        <v>0.004363425925925926</v>
      </c>
      <c r="M295" s="523" t="s">
        <v>14096</v>
      </c>
      <c r="N295" s="618" t="s">
        <v>11876</v>
      </c>
      <c r="O295" s="518" t="s">
        <v>13906</v>
      </c>
      <c r="P295" s="518" t="s">
        <v>78</v>
      </c>
      <c r="Q295" s="541" t="s">
        <v>13907</v>
      </c>
      <c r="R295" s="518"/>
      <c r="S295" s="518" t="s">
        <v>13908</v>
      </c>
      <c r="T295" s="618"/>
      <c r="U295" s="518"/>
      <c r="V295" s="548">
        <v>33519.0</v>
      </c>
    </row>
    <row r="296">
      <c r="A296" s="517">
        <f t="shared" si="1"/>
        <v>295</v>
      </c>
      <c r="B296" s="518" t="s">
        <v>13970</v>
      </c>
      <c r="C296" s="655" t="s">
        <v>14046</v>
      </c>
      <c r="D296" s="518" t="s">
        <v>14097</v>
      </c>
      <c r="E296" s="623" t="s">
        <v>14048</v>
      </c>
      <c r="F296" s="656" t="s">
        <v>13974</v>
      </c>
      <c r="G296" s="656" t="s">
        <v>14098</v>
      </c>
      <c r="H296" s="518" t="s">
        <v>14099</v>
      </c>
      <c r="I296" s="272" t="s">
        <v>14100</v>
      </c>
      <c r="J296" s="518" t="s">
        <v>14101</v>
      </c>
      <c r="K296" s="695" t="s">
        <v>14102</v>
      </c>
      <c r="L296" s="696">
        <v>0.00369212962962963</v>
      </c>
      <c r="M296" s="523" t="s">
        <v>14103</v>
      </c>
      <c r="N296" s="618" t="s">
        <v>11876</v>
      </c>
      <c r="O296" s="518" t="s">
        <v>13906</v>
      </c>
      <c r="P296" s="518" t="s">
        <v>78</v>
      </c>
      <c r="Q296" s="541" t="s">
        <v>13907</v>
      </c>
      <c r="R296" s="518"/>
      <c r="S296" s="518" t="s">
        <v>13908</v>
      </c>
      <c r="T296" s="618"/>
      <c r="U296" s="518"/>
      <c r="V296" s="548">
        <v>33520.0</v>
      </c>
    </row>
    <row r="297">
      <c r="A297" s="517">
        <f t="shared" si="1"/>
        <v>296</v>
      </c>
      <c r="B297" s="518" t="s">
        <v>13970</v>
      </c>
      <c r="C297" s="655" t="s">
        <v>14046</v>
      </c>
      <c r="D297" s="518" t="s">
        <v>14104</v>
      </c>
      <c r="E297" s="623" t="s">
        <v>14048</v>
      </c>
      <c r="F297" s="656" t="s">
        <v>13974</v>
      </c>
      <c r="G297" s="656" t="s">
        <v>14105</v>
      </c>
      <c r="H297" s="518" t="s">
        <v>14106</v>
      </c>
      <c r="I297" s="272" t="s">
        <v>14107</v>
      </c>
      <c r="J297" s="518" t="s">
        <v>14108</v>
      </c>
      <c r="K297" s="657" t="s">
        <v>14109</v>
      </c>
      <c r="L297" s="658">
        <v>0.005590277777777777</v>
      </c>
      <c r="M297" s="523" t="s">
        <v>14110</v>
      </c>
      <c r="N297" s="618" t="s">
        <v>11876</v>
      </c>
      <c r="O297" s="518" t="s">
        <v>13906</v>
      </c>
      <c r="P297" s="518" t="s">
        <v>78</v>
      </c>
      <c r="Q297" s="541" t="s">
        <v>13907</v>
      </c>
      <c r="R297" s="518"/>
      <c r="S297" s="518" t="s">
        <v>13908</v>
      </c>
      <c r="T297" s="618"/>
      <c r="U297" s="518"/>
      <c r="V297" s="548">
        <v>33521.0</v>
      </c>
    </row>
    <row r="298">
      <c r="A298" s="517">
        <f t="shared" si="1"/>
        <v>297</v>
      </c>
      <c r="B298" s="518" t="s">
        <v>13970</v>
      </c>
      <c r="C298" s="655" t="s">
        <v>14046</v>
      </c>
      <c r="D298" s="518" t="s">
        <v>14111</v>
      </c>
      <c r="E298" s="623" t="s">
        <v>14048</v>
      </c>
      <c r="F298" s="656" t="s">
        <v>13974</v>
      </c>
      <c r="G298" s="656" t="s">
        <v>14112</v>
      </c>
      <c r="H298" s="518" t="s">
        <v>14113</v>
      </c>
      <c r="I298" s="710" t="s">
        <v>14114</v>
      </c>
      <c r="J298" s="518" t="s">
        <v>14115</v>
      </c>
      <c r="K298" s="657" t="s">
        <v>14116</v>
      </c>
      <c r="L298" s="658">
        <v>0.005011574074074074</v>
      </c>
      <c r="M298" s="523" t="s">
        <v>14117</v>
      </c>
      <c r="N298" s="618" t="s">
        <v>11876</v>
      </c>
      <c r="O298" s="518" t="s">
        <v>13906</v>
      </c>
      <c r="P298" s="518" t="s">
        <v>78</v>
      </c>
      <c r="Q298" s="541" t="s">
        <v>13907</v>
      </c>
      <c r="R298" s="518"/>
      <c r="S298" s="518" t="s">
        <v>13908</v>
      </c>
      <c r="T298" s="618"/>
      <c r="U298" s="518"/>
      <c r="V298" s="548">
        <v>33522.0</v>
      </c>
    </row>
    <row r="299">
      <c r="A299" s="517">
        <f t="shared" si="1"/>
        <v>298</v>
      </c>
      <c r="B299" s="518" t="s">
        <v>13970</v>
      </c>
      <c r="C299" s="655" t="s">
        <v>14046</v>
      </c>
      <c r="D299" s="518" t="s">
        <v>14118</v>
      </c>
      <c r="E299" s="623" t="s">
        <v>14048</v>
      </c>
      <c r="F299" s="656" t="s">
        <v>13974</v>
      </c>
      <c r="G299" s="656" t="s">
        <v>14119</v>
      </c>
      <c r="H299" s="518" t="s">
        <v>14120</v>
      </c>
      <c r="I299" s="272" t="s">
        <v>14121</v>
      </c>
      <c r="J299" s="518" t="s">
        <v>14122</v>
      </c>
      <c r="K299" s="657" t="s">
        <v>14123</v>
      </c>
      <c r="L299" s="658">
        <v>0.004212962962962963</v>
      </c>
      <c r="M299" s="593" t="s">
        <v>14124</v>
      </c>
      <c r="N299" s="618" t="s">
        <v>11876</v>
      </c>
      <c r="O299" s="518" t="s">
        <v>13906</v>
      </c>
      <c r="P299" s="518" t="s">
        <v>78</v>
      </c>
      <c r="Q299" s="541" t="s">
        <v>13907</v>
      </c>
      <c r="R299" s="518"/>
      <c r="S299" s="518" t="s">
        <v>13908</v>
      </c>
      <c r="T299" s="618"/>
      <c r="U299" s="518"/>
      <c r="V299" s="548">
        <v>33524.0</v>
      </c>
    </row>
    <row r="300">
      <c r="A300" s="517">
        <f t="shared" si="1"/>
        <v>299</v>
      </c>
      <c r="B300" s="518" t="s">
        <v>13970</v>
      </c>
      <c r="C300" s="655" t="s">
        <v>14046</v>
      </c>
      <c r="D300" s="518" t="s">
        <v>14125</v>
      </c>
      <c r="E300" s="623" t="s">
        <v>14048</v>
      </c>
      <c r="F300" s="656" t="s">
        <v>13974</v>
      </c>
      <c r="G300" s="656" t="s">
        <v>14126</v>
      </c>
      <c r="H300" s="518" t="s">
        <v>14127</v>
      </c>
      <c r="I300" s="272" t="s">
        <v>14128</v>
      </c>
      <c r="J300" s="518" t="s">
        <v>14129</v>
      </c>
      <c r="K300" s="695" t="s">
        <v>14130</v>
      </c>
      <c r="L300" s="696">
        <v>0.0031944444444444446</v>
      </c>
      <c r="M300" s="523" t="s">
        <v>14131</v>
      </c>
      <c r="N300" s="618" t="s">
        <v>11876</v>
      </c>
      <c r="O300" s="518" t="s">
        <v>13906</v>
      </c>
      <c r="P300" s="518" t="s">
        <v>78</v>
      </c>
      <c r="Q300" s="541" t="s">
        <v>13907</v>
      </c>
      <c r="R300" s="518"/>
      <c r="S300" s="518" t="s">
        <v>13908</v>
      </c>
      <c r="T300" s="618"/>
      <c r="U300" s="518"/>
      <c r="V300" s="548">
        <v>33525.0</v>
      </c>
    </row>
    <row r="301">
      <c r="A301" s="517">
        <f t="shared" si="1"/>
        <v>300</v>
      </c>
      <c r="B301" s="518" t="s">
        <v>13970</v>
      </c>
      <c r="C301" s="655" t="s">
        <v>14046</v>
      </c>
      <c r="D301" s="518" t="s">
        <v>14132</v>
      </c>
      <c r="E301" s="623" t="s">
        <v>14048</v>
      </c>
      <c r="F301" s="656" t="s">
        <v>13974</v>
      </c>
      <c r="G301" s="656" t="s">
        <v>14133</v>
      </c>
      <c r="H301" s="518" t="s">
        <v>14134</v>
      </c>
      <c r="I301" s="272" t="s">
        <v>14135</v>
      </c>
      <c r="J301" s="518" t="s">
        <v>14136</v>
      </c>
      <c r="K301" s="657" t="s">
        <v>14137</v>
      </c>
      <c r="L301" s="658">
        <v>0.004050925925925926</v>
      </c>
      <c r="M301" s="523" t="s">
        <v>14138</v>
      </c>
      <c r="N301" s="618" t="s">
        <v>11876</v>
      </c>
      <c r="O301" s="518" t="s">
        <v>13906</v>
      </c>
      <c r="P301" s="518" t="s">
        <v>78</v>
      </c>
      <c r="Q301" s="541" t="s">
        <v>13907</v>
      </c>
      <c r="R301" s="518"/>
      <c r="S301" s="518" t="s">
        <v>13908</v>
      </c>
      <c r="T301" s="618"/>
      <c r="U301" s="518"/>
      <c r="V301" s="548">
        <v>33526.0</v>
      </c>
    </row>
    <row r="302">
      <c r="A302" s="517">
        <f t="shared" si="1"/>
        <v>301</v>
      </c>
      <c r="B302" s="518" t="s">
        <v>13970</v>
      </c>
      <c r="C302" s="655" t="s">
        <v>14046</v>
      </c>
      <c r="D302" s="518" t="s">
        <v>14139</v>
      </c>
      <c r="E302" s="623" t="s">
        <v>14048</v>
      </c>
      <c r="F302" s="656" t="s">
        <v>13974</v>
      </c>
      <c r="G302" s="656" t="s">
        <v>14140</v>
      </c>
      <c r="H302" s="518" t="s">
        <v>14141</v>
      </c>
      <c r="I302" s="272" t="s">
        <v>14142</v>
      </c>
      <c r="J302" s="518" t="s">
        <v>14143</v>
      </c>
      <c r="K302" s="657" t="s">
        <v>14144</v>
      </c>
      <c r="L302" s="658">
        <v>0.0016898148148148148</v>
      </c>
      <c r="M302" s="523" t="s">
        <v>14145</v>
      </c>
      <c r="N302" s="618" t="s">
        <v>11876</v>
      </c>
      <c r="O302" s="518" t="s">
        <v>13906</v>
      </c>
      <c r="P302" s="518" t="s">
        <v>78</v>
      </c>
      <c r="Q302" s="541" t="s">
        <v>13907</v>
      </c>
      <c r="R302" s="518"/>
      <c r="S302" s="518" t="s">
        <v>13908</v>
      </c>
      <c r="T302" s="618"/>
      <c r="U302" s="518"/>
      <c r="V302" s="548">
        <v>33527.0</v>
      </c>
    </row>
    <row r="303">
      <c r="A303" s="517">
        <f t="shared" si="1"/>
        <v>302</v>
      </c>
      <c r="B303" s="518" t="s">
        <v>13970</v>
      </c>
      <c r="C303" s="655" t="s">
        <v>14046</v>
      </c>
      <c r="D303" s="518" t="s">
        <v>14146</v>
      </c>
      <c r="E303" s="623" t="s">
        <v>14048</v>
      </c>
      <c r="F303" s="656" t="s">
        <v>13974</v>
      </c>
      <c r="G303" s="656" t="s">
        <v>14147</v>
      </c>
      <c r="H303" s="518" t="s">
        <v>14148</v>
      </c>
      <c r="I303" s="272" t="s">
        <v>14149</v>
      </c>
      <c r="J303" s="518" t="s">
        <v>14150</v>
      </c>
      <c r="K303" s="657" t="s">
        <v>14151</v>
      </c>
      <c r="L303" s="658">
        <v>0.002685185185185185</v>
      </c>
      <c r="M303" s="523" t="s">
        <v>14152</v>
      </c>
      <c r="N303" s="618" t="s">
        <v>11876</v>
      </c>
      <c r="O303" s="518" t="s">
        <v>13906</v>
      </c>
      <c r="P303" s="518" t="s">
        <v>78</v>
      </c>
      <c r="Q303" s="541" t="s">
        <v>13907</v>
      </c>
      <c r="R303" s="518"/>
      <c r="S303" s="518" t="s">
        <v>13908</v>
      </c>
      <c r="T303" s="618"/>
      <c r="U303" s="518"/>
      <c r="V303" s="548">
        <v>33528.0</v>
      </c>
    </row>
    <row r="304">
      <c r="A304" s="517">
        <f t="shared" si="1"/>
        <v>303</v>
      </c>
      <c r="B304" s="518" t="s">
        <v>13970</v>
      </c>
      <c r="C304" s="655" t="s">
        <v>14046</v>
      </c>
      <c r="D304" s="518" t="s">
        <v>14153</v>
      </c>
      <c r="E304" s="623" t="s">
        <v>14048</v>
      </c>
      <c r="F304" s="656" t="s">
        <v>13974</v>
      </c>
      <c r="G304" s="656" t="s">
        <v>14154</v>
      </c>
      <c r="H304" s="518" t="s">
        <v>14155</v>
      </c>
      <c r="I304" s="272" t="s">
        <v>14156</v>
      </c>
      <c r="J304" s="518" t="s">
        <v>14157</v>
      </c>
      <c r="K304" s="657" t="s">
        <v>14158</v>
      </c>
      <c r="L304" s="658">
        <v>0.0016782407407407408</v>
      </c>
      <c r="M304" s="523" t="s">
        <v>14159</v>
      </c>
      <c r="N304" s="618" t="s">
        <v>11876</v>
      </c>
      <c r="O304" s="518" t="s">
        <v>13906</v>
      </c>
      <c r="P304" s="518" t="s">
        <v>78</v>
      </c>
      <c r="Q304" s="541" t="s">
        <v>13907</v>
      </c>
      <c r="R304" s="518"/>
      <c r="S304" s="518" t="s">
        <v>13908</v>
      </c>
      <c r="T304" s="618"/>
      <c r="U304" s="518"/>
      <c r="V304" s="548">
        <v>33529.0</v>
      </c>
    </row>
    <row r="305">
      <c r="A305" s="527">
        <f t="shared" si="1"/>
        <v>304</v>
      </c>
      <c r="B305" s="528" t="s">
        <v>13970</v>
      </c>
      <c r="C305" s="660" t="s">
        <v>14046</v>
      </c>
      <c r="D305" s="528" t="s">
        <v>14160</v>
      </c>
      <c r="E305" s="670" t="s">
        <v>14048</v>
      </c>
      <c r="F305" s="661" t="s">
        <v>13974</v>
      </c>
      <c r="G305" s="661" t="s">
        <v>14161</v>
      </c>
      <c r="H305" s="528" t="s">
        <v>14162</v>
      </c>
      <c r="I305" s="272" t="s">
        <v>14163</v>
      </c>
      <c r="J305" s="528" t="s">
        <v>14164</v>
      </c>
      <c r="K305" s="662" t="s">
        <v>14165</v>
      </c>
      <c r="L305" s="663">
        <v>0.0032523148148148147</v>
      </c>
      <c r="M305" s="534" t="s">
        <v>14166</v>
      </c>
      <c r="N305" s="664" t="s">
        <v>11876</v>
      </c>
      <c r="O305" s="518" t="s">
        <v>13906</v>
      </c>
      <c r="P305" s="518" t="s">
        <v>78</v>
      </c>
      <c r="Q305" s="541" t="s">
        <v>13907</v>
      </c>
      <c r="R305" s="518"/>
      <c r="S305" s="518" t="s">
        <v>13908</v>
      </c>
      <c r="T305" s="665"/>
      <c r="U305" s="518"/>
      <c r="V305" s="551">
        <v>33530.0</v>
      </c>
    </row>
    <row r="306">
      <c r="A306" s="699">
        <f t="shared" si="1"/>
        <v>305</v>
      </c>
      <c r="B306" s="671" t="s">
        <v>14167</v>
      </c>
      <c r="C306" s="700" t="s">
        <v>14168</v>
      </c>
      <c r="D306" s="671" t="s">
        <v>12997</v>
      </c>
      <c r="E306" s="673" t="s">
        <v>14169</v>
      </c>
      <c r="F306" s="701" t="s">
        <v>14170</v>
      </c>
      <c r="G306" s="701" t="s">
        <v>12999</v>
      </c>
      <c r="H306" s="671" t="s">
        <v>13000</v>
      </c>
      <c r="I306" s="272" t="s">
        <v>13001</v>
      </c>
      <c r="J306" s="671" t="s">
        <v>13002</v>
      </c>
      <c r="K306" s="703" t="s">
        <v>13003</v>
      </c>
      <c r="L306" s="704">
        <v>0.003159722222222222</v>
      </c>
      <c r="M306" s="706" t="s">
        <v>14171</v>
      </c>
      <c r="N306" s="705" t="s">
        <v>11876</v>
      </c>
      <c r="O306" s="518" t="s">
        <v>13906</v>
      </c>
      <c r="P306" s="541" t="s">
        <v>78</v>
      </c>
      <c r="Q306" s="541" t="s">
        <v>13907</v>
      </c>
      <c r="R306" s="541"/>
      <c r="S306" s="518" t="s">
        <v>13908</v>
      </c>
      <c r="T306" s="683"/>
      <c r="U306" s="518"/>
      <c r="V306" s="684">
        <v>31903.0</v>
      </c>
    </row>
    <row r="307">
      <c r="A307" s="537">
        <f t="shared" si="1"/>
        <v>306</v>
      </c>
      <c r="B307" s="510" t="s">
        <v>14172</v>
      </c>
      <c r="C307" s="645" t="s">
        <v>14173</v>
      </c>
      <c r="D307" s="510" t="s">
        <v>14174</v>
      </c>
      <c r="E307" s="623" t="s">
        <v>14175</v>
      </c>
      <c r="F307" s="646" t="s">
        <v>14176</v>
      </c>
      <c r="G307" s="646" t="s">
        <v>14177</v>
      </c>
      <c r="H307" s="510" t="s">
        <v>14178</v>
      </c>
      <c r="I307" s="272" t="s">
        <v>14179</v>
      </c>
      <c r="J307" s="510" t="s">
        <v>14180</v>
      </c>
      <c r="K307" s="666" t="s">
        <v>14181</v>
      </c>
      <c r="L307" s="667">
        <v>0.004849537037037037</v>
      </c>
      <c r="M307" s="515" t="s">
        <v>14182</v>
      </c>
      <c r="N307" s="649" t="s">
        <v>11876</v>
      </c>
      <c r="O307" s="518" t="s">
        <v>13906</v>
      </c>
      <c r="P307" s="518" t="s">
        <v>78</v>
      </c>
      <c r="Q307" s="541" t="s">
        <v>13907</v>
      </c>
      <c r="R307" s="518"/>
      <c r="S307" s="518" t="s">
        <v>13908</v>
      </c>
      <c r="T307" s="649"/>
      <c r="U307" s="518"/>
      <c r="V307" s="558">
        <v>33053.0</v>
      </c>
    </row>
    <row r="308">
      <c r="A308" s="517">
        <f t="shared" si="1"/>
        <v>307</v>
      </c>
      <c r="B308" s="518" t="s">
        <v>14172</v>
      </c>
      <c r="C308" s="655" t="s">
        <v>14173</v>
      </c>
      <c r="D308" s="518" t="s">
        <v>14183</v>
      </c>
      <c r="E308" s="623" t="s">
        <v>14175</v>
      </c>
      <c r="F308" s="656" t="s">
        <v>14176</v>
      </c>
      <c r="G308" s="656" t="s">
        <v>14184</v>
      </c>
      <c r="H308" s="518" t="s">
        <v>14185</v>
      </c>
      <c r="I308" s="272" t="s">
        <v>14186</v>
      </c>
      <c r="J308" s="518" t="s">
        <v>14187</v>
      </c>
      <c r="K308" s="657" t="s">
        <v>14188</v>
      </c>
      <c r="L308" s="658">
        <v>0.003136574074074074</v>
      </c>
      <c r="M308" s="593" t="s">
        <v>14189</v>
      </c>
      <c r="N308" s="618" t="s">
        <v>11876</v>
      </c>
      <c r="O308" s="518" t="s">
        <v>13906</v>
      </c>
      <c r="P308" s="518" t="s">
        <v>78</v>
      </c>
      <c r="Q308" s="541" t="s">
        <v>13907</v>
      </c>
      <c r="R308" s="518"/>
      <c r="S308" s="518" t="s">
        <v>13908</v>
      </c>
      <c r="T308" s="618"/>
      <c r="U308" s="518"/>
      <c r="V308" s="548">
        <v>33054.0</v>
      </c>
    </row>
    <row r="309">
      <c r="A309" s="517">
        <f t="shared" si="1"/>
        <v>308</v>
      </c>
      <c r="B309" s="518" t="s">
        <v>14172</v>
      </c>
      <c r="C309" s="655" t="s">
        <v>14173</v>
      </c>
      <c r="D309" s="518" t="s">
        <v>14190</v>
      </c>
      <c r="E309" s="623" t="s">
        <v>14175</v>
      </c>
      <c r="F309" s="656" t="s">
        <v>14176</v>
      </c>
      <c r="G309" s="656" t="s">
        <v>14191</v>
      </c>
      <c r="H309" s="518" t="s">
        <v>14192</v>
      </c>
      <c r="I309" s="272" t="s">
        <v>14193</v>
      </c>
      <c r="J309" s="518" t="s">
        <v>14194</v>
      </c>
      <c r="K309" s="657" t="s">
        <v>14195</v>
      </c>
      <c r="L309" s="658">
        <v>0.004618055555555556</v>
      </c>
      <c r="M309" s="523" t="s">
        <v>14196</v>
      </c>
      <c r="N309" s="618" t="s">
        <v>11876</v>
      </c>
      <c r="O309" s="518" t="s">
        <v>13906</v>
      </c>
      <c r="P309" s="518" t="s">
        <v>78</v>
      </c>
      <c r="Q309" s="541" t="s">
        <v>13907</v>
      </c>
      <c r="R309" s="518"/>
      <c r="S309" s="518" t="s">
        <v>13908</v>
      </c>
      <c r="T309" s="618"/>
      <c r="U309" s="518"/>
      <c r="V309" s="548">
        <v>33055.0</v>
      </c>
    </row>
    <row r="310">
      <c r="A310" s="517">
        <f t="shared" si="1"/>
        <v>309</v>
      </c>
      <c r="B310" s="518" t="s">
        <v>14172</v>
      </c>
      <c r="C310" s="655" t="s">
        <v>14173</v>
      </c>
      <c r="D310" s="518" t="s">
        <v>14197</v>
      </c>
      <c r="E310" s="623" t="s">
        <v>14175</v>
      </c>
      <c r="F310" s="656" t="s">
        <v>14176</v>
      </c>
      <c r="G310" s="656" t="s">
        <v>14198</v>
      </c>
      <c r="H310" s="518" t="s">
        <v>14199</v>
      </c>
      <c r="I310" s="272" t="s">
        <v>14200</v>
      </c>
      <c r="J310" s="518" t="s">
        <v>14201</v>
      </c>
      <c r="K310" s="657" t="s">
        <v>14202</v>
      </c>
      <c r="L310" s="658">
        <v>0.0025694444444444445</v>
      </c>
      <c r="M310" s="523" t="s">
        <v>14203</v>
      </c>
      <c r="N310" s="618" t="s">
        <v>11876</v>
      </c>
      <c r="O310" s="518" t="s">
        <v>13906</v>
      </c>
      <c r="P310" s="518" t="s">
        <v>78</v>
      </c>
      <c r="Q310" s="541" t="s">
        <v>13907</v>
      </c>
      <c r="R310" s="518"/>
      <c r="S310" s="518" t="s">
        <v>13908</v>
      </c>
      <c r="T310" s="618"/>
      <c r="U310" s="518" t="s">
        <v>14204</v>
      </c>
      <c r="V310" s="548">
        <v>33057.0</v>
      </c>
    </row>
    <row r="311">
      <c r="A311" s="527">
        <f t="shared" si="1"/>
        <v>310</v>
      </c>
      <c r="B311" s="528" t="s">
        <v>14172</v>
      </c>
      <c r="C311" s="660" t="s">
        <v>14173</v>
      </c>
      <c r="D311" s="528" t="s">
        <v>14205</v>
      </c>
      <c r="E311" s="670" t="s">
        <v>14175</v>
      </c>
      <c r="F311" s="661" t="s">
        <v>14176</v>
      </c>
      <c r="G311" s="661" t="s">
        <v>14206</v>
      </c>
      <c r="H311" s="528" t="s">
        <v>14207</v>
      </c>
      <c r="I311" s="272" t="s">
        <v>14208</v>
      </c>
      <c r="J311" s="528" t="s">
        <v>14209</v>
      </c>
      <c r="K311" s="662" t="s">
        <v>14210</v>
      </c>
      <c r="L311" s="663">
        <v>0.001574074074074074</v>
      </c>
      <c r="M311" s="668" t="s">
        <v>14211</v>
      </c>
      <c r="N311" s="664" t="s">
        <v>11876</v>
      </c>
      <c r="O311" s="518" t="s">
        <v>13906</v>
      </c>
      <c r="P311" s="518" t="s">
        <v>78</v>
      </c>
      <c r="Q311" s="541" t="s">
        <v>13907</v>
      </c>
      <c r="R311" s="518"/>
      <c r="S311" s="518" t="s">
        <v>13908</v>
      </c>
      <c r="T311" s="665"/>
      <c r="U311" s="518"/>
      <c r="V311" s="551">
        <v>33060.0</v>
      </c>
    </row>
    <row r="312">
      <c r="A312" s="613">
        <f t="shared" si="1"/>
        <v>311</v>
      </c>
      <c r="B312" s="596" t="s">
        <v>14172</v>
      </c>
      <c r="C312" s="678" t="s">
        <v>14212</v>
      </c>
      <c r="D312" s="596" t="s">
        <v>14213</v>
      </c>
      <c r="E312" s="670" t="s">
        <v>14214</v>
      </c>
      <c r="F312" s="679" t="s">
        <v>14176</v>
      </c>
      <c r="G312" s="679" t="s">
        <v>14215</v>
      </c>
      <c r="H312" s="596" t="s">
        <v>14216</v>
      </c>
      <c r="I312" s="272" t="s">
        <v>14217</v>
      </c>
      <c r="J312" s="596" t="s">
        <v>14218</v>
      </c>
      <c r="K312" s="680" t="s">
        <v>14219</v>
      </c>
      <c r="L312" s="681">
        <v>0.002013888888888889</v>
      </c>
      <c r="M312" s="706" t="s">
        <v>14220</v>
      </c>
      <c r="N312" s="682" t="s">
        <v>11876</v>
      </c>
      <c r="O312" s="518" t="s">
        <v>13906</v>
      </c>
      <c r="P312" s="518" t="s">
        <v>78</v>
      </c>
      <c r="Q312" s="541" t="s">
        <v>13907</v>
      </c>
      <c r="R312" s="518"/>
      <c r="S312" s="518" t="s">
        <v>13908</v>
      </c>
      <c r="T312" s="683"/>
      <c r="U312" s="518"/>
      <c r="V312" s="684">
        <v>33064.0</v>
      </c>
    </row>
    <row r="313">
      <c r="A313" s="613">
        <f t="shared" si="1"/>
        <v>312</v>
      </c>
      <c r="B313" s="596" t="s">
        <v>14172</v>
      </c>
      <c r="C313" s="678" t="s">
        <v>14221</v>
      </c>
      <c r="D313" s="596" t="s">
        <v>14222</v>
      </c>
      <c r="E313" s="670" t="s">
        <v>14223</v>
      </c>
      <c r="F313" s="679" t="s">
        <v>14176</v>
      </c>
      <c r="G313" s="679" t="s">
        <v>14224</v>
      </c>
      <c r="H313" s="596" t="s">
        <v>14225</v>
      </c>
      <c r="I313" s="272" t="s">
        <v>14226</v>
      </c>
      <c r="J313" s="596" t="s">
        <v>14227</v>
      </c>
      <c r="K313" s="680" t="s">
        <v>14228</v>
      </c>
      <c r="L313" s="681">
        <v>0.0036226851851851854</v>
      </c>
      <c r="M313" s="601" t="s">
        <v>14229</v>
      </c>
      <c r="N313" s="682" t="s">
        <v>11876</v>
      </c>
      <c r="O313" s="518" t="s">
        <v>13906</v>
      </c>
      <c r="P313" s="518" t="s">
        <v>78</v>
      </c>
      <c r="Q313" s="541" t="s">
        <v>13907</v>
      </c>
      <c r="R313" s="518"/>
      <c r="S313" s="518" t="s">
        <v>13908</v>
      </c>
      <c r="T313" s="683"/>
      <c r="U313" s="518"/>
      <c r="V313" s="684">
        <v>33068.0</v>
      </c>
    </row>
    <row r="314">
      <c r="A314" s="537">
        <f t="shared" si="1"/>
        <v>313</v>
      </c>
      <c r="B314" s="510" t="s">
        <v>14172</v>
      </c>
      <c r="C314" s="645" t="s">
        <v>14230</v>
      </c>
      <c r="D314" s="510" t="s">
        <v>14231</v>
      </c>
      <c r="E314" s="623" t="s">
        <v>14232</v>
      </c>
      <c r="F314" s="646" t="s">
        <v>14176</v>
      </c>
      <c r="G314" s="646" t="s">
        <v>14233</v>
      </c>
      <c r="H314" s="510" t="s">
        <v>14234</v>
      </c>
      <c r="I314" s="272" t="s">
        <v>14235</v>
      </c>
      <c r="J314" s="510" t="s">
        <v>14236</v>
      </c>
      <c r="K314" s="666" t="s">
        <v>14237</v>
      </c>
      <c r="L314" s="667">
        <v>0.0030787037037037037</v>
      </c>
      <c r="M314" s="515" t="s">
        <v>14238</v>
      </c>
      <c r="N314" s="649" t="s">
        <v>11876</v>
      </c>
      <c r="O314" s="518" t="s">
        <v>13906</v>
      </c>
      <c r="P314" s="518" t="s">
        <v>78</v>
      </c>
      <c r="Q314" s="541" t="s">
        <v>13907</v>
      </c>
      <c r="R314" s="518"/>
      <c r="S314" s="518" t="s">
        <v>13908</v>
      </c>
      <c r="T314" s="649"/>
      <c r="U314" s="518"/>
      <c r="V314" s="558">
        <v>33071.0</v>
      </c>
    </row>
    <row r="315">
      <c r="A315" s="517">
        <f t="shared" si="1"/>
        <v>314</v>
      </c>
      <c r="B315" s="518" t="s">
        <v>14172</v>
      </c>
      <c r="C315" s="655" t="s">
        <v>14230</v>
      </c>
      <c r="D315" s="518" t="s">
        <v>14239</v>
      </c>
      <c r="E315" s="623" t="s">
        <v>14232</v>
      </c>
      <c r="F315" s="656" t="s">
        <v>14176</v>
      </c>
      <c r="G315" s="656" t="s">
        <v>14240</v>
      </c>
      <c r="H315" s="518" t="s">
        <v>14241</v>
      </c>
      <c r="I315" s="710" t="s">
        <v>14242</v>
      </c>
      <c r="J315" s="518" t="s">
        <v>14243</v>
      </c>
      <c r="K315" s="657" t="s">
        <v>14244</v>
      </c>
      <c r="L315" s="658">
        <v>0.003321759259259259</v>
      </c>
      <c r="M315" s="523" t="s">
        <v>14245</v>
      </c>
      <c r="N315" s="618" t="s">
        <v>11876</v>
      </c>
      <c r="O315" s="518" t="s">
        <v>13906</v>
      </c>
      <c r="P315" s="518" t="s">
        <v>78</v>
      </c>
      <c r="Q315" s="541" t="s">
        <v>13907</v>
      </c>
      <c r="R315" s="518"/>
      <c r="S315" s="518" t="s">
        <v>13908</v>
      </c>
      <c r="T315" s="618"/>
      <c r="U315" s="518"/>
      <c r="V315" s="548">
        <v>33072.0</v>
      </c>
    </row>
    <row r="316">
      <c r="A316" s="527">
        <f t="shared" si="1"/>
        <v>315</v>
      </c>
      <c r="B316" s="528" t="s">
        <v>14172</v>
      </c>
      <c r="C316" s="660" t="s">
        <v>14230</v>
      </c>
      <c r="D316" s="528" t="s">
        <v>14246</v>
      </c>
      <c r="E316" s="670" t="s">
        <v>14232</v>
      </c>
      <c r="F316" s="661" t="s">
        <v>14176</v>
      </c>
      <c r="G316" s="661" t="s">
        <v>14247</v>
      </c>
      <c r="H316" s="528" t="s">
        <v>14248</v>
      </c>
      <c r="I316" s="710" t="s">
        <v>14249</v>
      </c>
      <c r="J316" s="528" t="s">
        <v>14250</v>
      </c>
      <c r="K316" s="662" t="s">
        <v>14251</v>
      </c>
      <c r="L316" s="663">
        <v>0.0060879629629629626</v>
      </c>
      <c r="M316" s="534" t="s">
        <v>14252</v>
      </c>
      <c r="N316" s="664" t="s">
        <v>11876</v>
      </c>
      <c r="O316" s="518" t="s">
        <v>13906</v>
      </c>
      <c r="P316" s="518" t="s">
        <v>78</v>
      </c>
      <c r="Q316" s="541" t="s">
        <v>13907</v>
      </c>
      <c r="R316" s="518"/>
      <c r="S316" s="518" t="s">
        <v>13908</v>
      </c>
      <c r="T316" s="665"/>
      <c r="U316" s="518"/>
      <c r="V316" s="551">
        <v>33073.0</v>
      </c>
    </row>
    <row r="317">
      <c r="A317" s="537">
        <f t="shared" si="1"/>
        <v>316</v>
      </c>
      <c r="B317" s="510" t="s">
        <v>14172</v>
      </c>
      <c r="C317" s="645" t="s">
        <v>14253</v>
      </c>
      <c r="D317" s="510" t="s">
        <v>14254</v>
      </c>
      <c r="E317" s="623" t="s">
        <v>14255</v>
      </c>
      <c r="F317" s="646" t="s">
        <v>14176</v>
      </c>
      <c r="G317" s="646" t="s">
        <v>14256</v>
      </c>
      <c r="H317" s="510" t="s">
        <v>14257</v>
      </c>
      <c r="I317" s="272" t="s">
        <v>14258</v>
      </c>
      <c r="J317" s="510" t="s">
        <v>13002</v>
      </c>
      <c r="K317" s="666" t="s">
        <v>13003</v>
      </c>
      <c r="L317" s="667">
        <v>0.003159722222222222</v>
      </c>
      <c r="M317" s="515" t="s">
        <v>14259</v>
      </c>
      <c r="N317" s="649" t="s">
        <v>11876</v>
      </c>
      <c r="O317" s="518" t="s">
        <v>13906</v>
      </c>
      <c r="P317" s="518" t="s">
        <v>78</v>
      </c>
      <c r="Q317" s="541" t="s">
        <v>13907</v>
      </c>
      <c r="R317" s="518"/>
      <c r="S317" s="518" t="s">
        <v>13908</v>
      </c>
      <c r="T317" s="649"/>
      <c r="U317" s="518" t="s">
        <v>14260</v>
      </c>
      <c r="V317" s="558">
        <v>33079.0</v>
      </c>
    </row>
    <row r="318">
      <c r="A318" s="517">
        <f t="shared" si="1"/>
        <v>317</v>
      </c>
      <c r="B318" s="518" t="s">
        <v>14172</v>
      </c>
      <c r="C318" s="655" t="s">
        <v>14253</v>
      </c>
      <c r="D318" s="518" t="s">
        <v>14261</v>
      </c>
      <c r="E318" s="623" t="s">
        <v>14255</v>
      </c>
      <c r="F318" s="656" t="s">
        <v>14176</v>
      </c>
      <c r="G318" s="656" t="s">
        <v>14262</v>
      </c>
      <c r="H318" s="518" t="s">
        <v>14263</v>
      </c>
      <c r="I318" s="272" t="s">
        <v>14264</v>
      </c>
      <c r="J318" s="518" t="s">
        <v>14265</v>
      </c>
      <c r="K318" s="657" t="s">
        <v>14266</v>
      </c>
      <c r="L318" s="658">
        <v>0.003715277777777778</v>
      </c>
      <c r="M318" s="593" t="s">
        <v>14267</v>
      </c>
      <c r="N318" s="618" t="s">
        <v>11876</v>
      </c>
      <c r="O318" s="518" t="s">
        <v>13906</v>
      </c>
      <c r="P318" s="518" t="s">
        <v>78</v>
      </c>
      <c r="Q318" s="541" t="s">
        <v>13907</v>
      </c>
      <c r="R318" s="518"/>
      <c r="S318" s="518" t="s">
        <v>13908</v>
      </c>
      <c r="T318" s="618"/>
      <c r="U318" s="518"/>
      <c r="V318" s="548">
        <v>33080.0</v>
      </c>
    </row>
    <row r="319">
      <c r="A319" s="540">
        <f t="shared" si="1"/>
        <v>318</v>
      </c>
      <c r="B319" s="541" t="s">
        <v>14172</v>
      </c>
      <c r="C319" s="650" t="s">
        <v>14253</v>
      </c>
      <c r="D319" s="541" t="s">
        <v>14268</v>
      </c>
      <c r="E319" s="624" t="s">
        <v>14255</v>
      </c>
      <c r="F319" s="651" t="s">
        <v>14176</v>
      </c>
      <c r="G319" s="651" t="s">
        <v>14255</v>
      </c>
      <c r="H319" s="541" t="s">
        <v>14269</v>
      </c>
      <c r="I319" s="272" t="s">
        <v>14270</v>
      </c>
      <c r="J319" s="541" t="s">
        <v>14271</v>
      </c>
      <c r="K319" s="707" t="s">
        <v>14272</v>
      </c>
      <c r="L319" s="708">
        <v>0.001724537037037037</v>
      </c>
      <c r="M319" s="523" t="s">
        <v>14273</v>
      </c>
      <c r="N319" s="630" t="s">
        <v>11876</v>
      </c>
      <c r="O319" s="518" t="s">
        <v>13906</v>
      </c>
      <c r="P319" s="541" t="s">
        <v>78</v>
      </c>
      <c r="Q319" s="541" t="s">
        <v>13907</v>
      </c>
      <c r="R319" s="541"/>
      <c r="S319" s="518" t="s">
        <v>13908</v>
      </c>
      <c r="T319" s="618"/>
      <c r="U319" s="518"/>
      <c r="V319" s="548">
        <v>33082.0</v>
      </c>
    </row>
    <row r="320">
      <c r="A320" s="517">
        <f t="shared" si="1"/>
        <v>319</v>
      </c>
      <c r="B320" s="518" t="s">
        <v>14172</v>
      </c>
      <c r="C320" s="655" t="s">
        <v>14253</v>
      </c>
      <c r="D320" s="518" t="s">
        <v>14274</v>
      </c>
      <c r="E320" s="623" t="s">
        <v>14255</v>
      </c>
      <c r="F320" s="656" t="s">
        <v>14176</v>
      </c>
      <c r="G320" s="656" t="s">
        <v>14275</v>
      </c>
      <c r="H320" s="518" t="s">
        <v>14276</v>
      </c>
      <c r="I320" s="272" t="s">
        <v>14277</v>
      </c>
      <c r="J320" s="518" t="s">
        <v>14278</v>
      </c>
      <c r="K320" s="657" t="s">
        <v>14279</v>
      </c>
      <c r="L320" s="658">
        <v>0.0023148148148148147</v>
      </c>
      <c r="M320" s="523" t="s">
        <v>14280</v>
      </c>
      <c r="N320" s="618" t="s">
        <v>11876</v>
      </c>
      <c r="O320" s="518" t="s">
        <v>13906</v>
      </c>
      <c r="P320" s="518" t="s">
        <v>78</v>
      </c>
      <c r="Q320" s="541" t="s">
        <v>13907</v>
      </c>
      <c r="R320" s="518"/>
      <c r="S320" s="518" t="s">
        <v>13908</v>
      </c>
      <c r="T320" s="618"/>
      <c r="U320" s="518"/>
      <c r="V320" s="548">
        <v>33083.0</v>
      </c>
    </row>
    <row r="321">
      <c r="A321" s="527">
        <f t="shared" si="1"/>
        <v>320</v>
      </c>
      <c r="B321" s="528" t="s">
        <v>14172</v>
      </c>
      <c r="C321" s="660" t="s">
        <v>14253</v>
      </c>
      <c r="D321" s="528" t="s">
        <v>14281</v>
      </c>
      <c r="E321" s="670" t="s">
        <v>14255</v>
      </c>
      <c r="F321" s="661" t="s">
        <v>14176</v>
      </c>
      <c r="G321" s="661" t="s">
        <v>14282</v>
      </c>
      <c r="H321" s="528" t="s">
        <v>14283</v>
      </c>
      <c r="I321" s="272" t="s">
        <v>14284</v>
      </c>
      <c r="J321" s="528" t="s">
        <v>14285</v>
      </c>
      <c r="K321" s="662" t="s">
        <v>14286</v>
      </c>
      <c r="L321" s="663">
        <v>0.005752314814814815</v>
      </c>
      <c r="M321" s="534" t="s">
        <v>14287</v>
      </c>
      <c r="N321" s="664" t="s">
        <v>11876</v>
      </c>
      <c r="O321" s="518" t="s">
        <v>13906</v>
      </c>
      <c r="P321" s="518" t="s">
        <v>78</v>
      </c>
      <c r="Q321" s="541" t="s">
        <v>13907</v>
      </c>
      <c r="R321" s="518"/>
      <c r="S321" s="518" t="s">
        <v>13908</v>
      </c>
      <c r="T321" s="665"/>
      <c r="U321" s="518" t="s">
        <v>14204</v>
      </c>
      <c r="V321" s="551">
        <v>33084.0</v>
      </c>
    </row>
    <row r="322">
      <c r="A322" s="537">
        <f t="shared" si="1"/>
        <v>321</v>
      </c>
      <c r="B322" s="510" t="s">
        <v>14172</v>
      </c>
      <c r="C322" s="645" t="s">
        <v>14288</v>
      </c>
      <c r="D322" s="510" t="s">
        <v>14289</v>
      </c>
      <c r="E322" s="623" t="s">
        <v>14290</v>
      </c>
      <c r="F322" s="646" t="s">
        <v>14176</v>
      </c>
      <c r="G322" s="646" t="s">
        <v>14291</v>
      </c>
      <c r="H322" s="510" t="s">
        <v>14292</v>
      </c>
      <c r="I322" s="272" t="s">
        <v>14293</v>
      </c>
      <c r="J322" s="510" t="s">
        <v>14294</v>
      </c>
      <c r="K322" s="666" t="s">
        <v>14295</v>
      </c>
      <c r="L322" s="667">
        <v>0.002766203703703704</v>
      </c>
      <c r="M322" s="515" t="s">
        <v>14296</v>
      </c>
      <c r="N322" s="649" t="s">
        <v>11876</v>
      </c>
      <c r="O322" s="518" t="s">
        <v>13906</v>
      </c>
      <c r="P322" s="518" t="s">
        <v>78</v>
      </c>
      <c r="Q322" s="541" t="s">
        <v>13907</v>
      </c>
      <c r="R322" s="518"/>
      <c r="S322" s="518" t="s">
        <v>13908</v>
      </c>
      <c r="T322" s="649"/>
      <c r="U322" s="518" t="s">
        <v>14297</v>
      </c>
      <c r="V322" s="558">
        <v>33088.0</v>
      </c>
    </row>
    <row r="323">
      <c r="A323" s="527">
        <f t="shared" si="1"/>
        <v>322</v>
      </c>
      <c r="B323" s="528" t="s">
        <v>14172</v>
      </c>
      <c r="C323" s="660" t="s">
        <v>14288</v>
      </c>
      <c r="D323" s="528" t="s">
        <v>14298</v>
      </c>
      <c r="E323" s="670" t="s">
        <v>14290</v>
      </c>
      <c r="F323" s="661" t="s">
        <v>14176</v>
      </c>
      <c r="G323" s="661" t="s">
        <v>14299</v>
      </c>
      <c r="H323" s="528" t="s">
        <v>14300</v>
      </c>
      <c r="I323" s="272" t="s">
        <v>14301</v>
      </c>
      <c r="J323" s="528" t="s">
        <v>14302</v>
      </c>
      <c r="K323" s="662" t="s">
        <v>14303</v>
      </c>
      <c r="L323" s="663">
        <v>0.004050925925925926</v>
      </c>
      <c r="M323" s="534" t="s">
        <v>14304</v>
      </c>
      <c r="N323" s="664" t="s">
        <v>11876</v>
      </c>
      <c r="O323" s="518" t="s">
        <v>13906</v>
      </c>
      <c r="P323" s="518" t="s">
        <v>78</v>
      </c>
      <c r="Q323" s="541" t="s">
        <v>13907</v>
      </c>
      <c r="R323" s="518"/>
      <c r="S323" s="518" t="s">
        <v>13908</v>
      </c>
      <c r="T323" s="665"/>
      <c r="U323" s="518" t="s">
        <v>14305</v>
      </c>
      <c r="V323" s="551">
        <v>33090.0</v>
      </c>
    </row>
    <row r="324">
      <c r="A324" s="613">
        <f t="shared" si="1"/>
        <v>323</v>
      </c>
      <c r="B324" s="596" t="s">
        <v>14172</v>
      </c>
      <c r="C324" s="678" t="s">
        <v>14306</v>
      </c>
      <c r="D324" s="596" t="s">
        <v>14307</v>
      </c>
      <c r="E324" s="670" t="s">
        <v>14308</v>
      </c>
      <c r="F324" s="679" t="s">
        <v>14176</v>
      </c>
      <c r="G324" s="679" t="s">
        <v>14309</v>
      </c>
      <c r="H324" s="596" t="s">
        <v>14310</v>
      </c>
      <c r="I324" s="710" t="s">
        <v>14311</v>
      </c>
      <c r="J324" s="596" t="s">
        <v>13009</v>
      </c>
      <c r="K324" s="680" t="s">
        <v>13010</v>
      </c>
      <c r="L324" s="681">
        <v>0.0021759259259259258</v>
      </c>
      <c r="M324" s="601" t="s">
        <v>13011</v>
      </c>
      <c r="N324" s="682" t="s">
        <v>11876</v>
      </c>
      <c r="O324" s="518" t="s">
        <v>13906</v>
      </c>
      <c r="P324" s="518" t="s">
        <v>78</v>
      </c>
      <c r="Q324" s="541" t="s">
        <v>13907</v>
      </c>
      <c r="R324" s="518"/>
      <c r="S324" s="518" t="s">
        <v>13908</v>
      </c>
      <c r="T324" s="683"/>
      <c r="U324" s="518"/>
      <c r="V324" s="684">
        <v>33091.0</v>
      </c>
    </row>
    <row r="325">
      <c r="A325" s="537">
        <f t="shared" si="1"/>
        <v>324</v>
      </c>
      <c r="B325" s="510" t="s">
        <v>14172</v>
      </c>
      <c r="C325" s="645" t="s">
        <v>14312</v>
      </c>
      <c r="D325" s="510" t="s">
        <v>14313</v>
      </c>
      <c r="E325" s="623" t="s">
        <v>14314</v>
      </c>
      <c r="F325" s="646" t="s">
        <v>14176</v>
      </c>
      <c r="G325" s="646" t="s">
        <v>14315</v>
      </c>
      <c r="H325" s="510" t="s">
        <v>14316</v>
      </c>
      <c r="I325" s="710" t="s">
        <v>14317</v>
      </c>
      <c r="J325" s="510" t="s">
        <v>14318</v>
      </c>
      <c r="K325" s="666" t="s">
        <v>14319</v>
      </c>
      <c r="L325" s="667">
        <v>0.0028587962962962963</v>
      </c>
      <c r="M325" s="515" t="s">
        <v>14320</v>
      </c>
      <c r="N325" s="649" t="s">
        <v>11876</v>
      </c>
      <c r="O325" s="518" t="s">
        <v>13906</v>
      </c>
      <c r="P325" s="518" t="s">
        <v>78</v>
      </c>
      <c r="Q325" s="541" t="s">
        <v>13907</v>
      </c>
      <c r="R325" s="518"/>
      <c r="S325" s="518" t="s">
        <v>13908</v>
      </c>
      <c r="T325" s="649"/>
      <c r="U325" s="518"/>
      <c r="V325" s="558">
        <v>33095.0</v>
      </c>
    </row>
    <row r="326">
      <c r="A326" s="517">
        <f t="shared" si="1"/>
        <v>325</v>
      </c>
      <c r="B326" s="518" t="s">
        <v>14172</v>
      </c>
      <c r="C326" s="655" t="s">
        <v>14312</v>
      </c>
      <c r="D326" s="518" t="s">
        <v>14321</v>
      </c>
      <c r="E326" s="623" t="s">
        <v>14314</v>
      </c>
      <c r="F326" s="656" t="s">
        <v>14176</v>
      </c>
      <c r="G326" s="656" t="s">
        <v>14322</v>
      </c>
      <c r="H326" s="518" t="s">
        <v>14323</v>
      </c>
      <c r="I326" s="272" t="s">
        <v>14324</v>
      </c>
      <c r="J326" s="518" t="s">
        <v>14325</v>
      </c>
      <c r="K326" s="657" t="s">
        <v>14326</v>
      </c>
      <c r="L326" s="658">
        <v>0.00443287037037037</v>
      </c>
      <c r="M326" s="593" t="s">
        <v>14327</v>
      </c>
      <c r="N326" s="618" t="s">
        <v>11876</v>
      </c>
      <c r="O326" s="518" t="s">
        <v>13906</v>
      </c>
      <c r="P326" s="518" t="s">
        <v>78</v>
      </c>
      <c r="Q326" s="541" t="s">
        <v>13907</v>
      </c>
      <c r="R326" s="518"/>
      <c r="S326" s="518" t="s">
        <v>13908</v>
      </c>
      <c r="T326" s="618"/>
      <c r="U326" s="518"/>
      <c r="V326" s="548">
        <v>33097.0</v>
      </c>
    </row>
    <row r="327">
      <c r="A327" s="517">
        <f t="shared" si="1"/>
        <v>326</v>
      </c>
      <c r="B327" s="518" t="s">
        <v>14172</v>
      </c>
      <c r="C327" s="655" t="s">
        <v>14312</v>
      </c>
      <c r="D327" s="518" t="s">
        <v>14328</v>
      </c>
      <c r="E327" s="623" t="s">
        <v>14314</v>
      </c>
      <c r="F327" s="656" t="s">
        <v>14176</v>
      </c>
      <c r="G327" s="656" t="s">
        <v>14329</v>
      </c>
      <c r="H327" s="518" t="s">
        <v>14330</v>
      </c>
      <c r="I327" s="710" t="s">
        <v>14331</v>
      </c>
      <c r="J327" s="518" t="s">
        <v>14332</v>
      </c>
      <c r="K327" s="657" t="s">
        <v>14333</v>
      </c>
      <c r="L327" s="658">
        <v>0.0046875</v>
      </c>
      <c r="M327" s="523" t="s">
        <v>14334</v>
      </c>
      <c r="N327" s="618" t="s">
        <v>11876</v>
      </c>
      <c r="O327" s="518" t="s">
        <v>13906</v>
      </c>
      <c r="P327" s="518" t="s">
        <v>78</v>
      </c>
      <c r="Q327" s="541" t="s">
        <v>13907</v>
      </c>
      <c r="R327" s="518"/>
      <c r="S327" s="518" t="s">
        <v>13908</v>
      </c>
      <c r="T327" s="618"/>
      <c r="U327" s="518"/>
      <c r="V327" s="548">
        <v>33098.0</v>
      </c>
    </row>
    <row r="328">
      <c r="A328" s="527">
        <f t="shared" si="1"/>
        <v>327</v>
      </c>
      <c r="B328" s="528" t="s">
        <v>14172</v>
      </c>
      <c r="C328" s="660" t="s">
        <v>14312</v>
      </c>
      <c r="D328" s="528" t="s">
        <v>14335</v>
      </c>
      <c r="E328" s="670" t="s">
        <v>14314</v>
      </c>
      <c r="F328" s="661" t="s">
        <v>14176</v>
      </c>
      <c r="G328" s="661" t="s">
        <v>14336</v>
      </c>
      <c r="H328" s="528" t="s">
        <v>14337</v>
      </c>
      <c r="I328" s="272" t="s">
        <v>14338</v>
      </c>
      <c r="J328" s="528" t="s">
        <v>14339</v>
      </c>
      <c r="K328" s="662" t="s">
        <v>14340</v>
      </c>
      <c r="L328" s="663">
        <v>0.0022916666666666667</v>
      </c>
      <c r="M328" s="534" t="s">
        <v>14341</v>
      </c>
      <c r="N328" s="664" t="s">
        <v>11876</v>
      </c>
      <c r="O328" s="518" t="s">
        <v>13906</v>
      </c>
      <c r="P328" s="518" t="s">
        <v>78</v>
      </c>
      <c r="Q328" s="541" t="s">
        <v>13907</v>
      </c>
      <c r="R328" s="518"/>
      <c r="S328" s="518" t="s">
        <v>13908</v>
      </c>
      <c r="T328" s="665"/>
      <c r="U328" s="518" t="s">
        <v>14342</v>
      </c>
      <c r="V328" s="551">
        <v>33099.0</v>
      </c>
    </row>
    <row r="329">
      <c r="A329" s="699">
        <f t="shared" si="1"/>
        <v>328</v>
      </c>
      <c r="B329" s="671" t="s">
        <v>14343</v>
      </c>
      <c r="C329" s="700" t="s">
        <v>14344</v>
      </c>
      <c r="D329" s="671" t="s">
        <v>14344</v>
      </c>
      <c r="E329" s="673" t="s">
        <v>14345</v>
      </c>
      <c r="F329" s="701" t="s">
        <v>14346</v>
      </c>
      <c r="G329" s="701" t="s">
        <v>14345</v>
      </c>
      <c r="H329" s="671" t="s">
        <v>14347</v>
      </c>
      <c r="I329" s="272" t="s">
        <v>14348</v>
      </c>
      <c r="J329" s="671" t="s">
        <v>14349</v>
      </c>
      <c r="K329" s="703" t="s">
        <v>14350</v>
      </c>
      <c r="L329" s="704">
        <v>0.0025694444444444445</v>
      </c>
      <c r="M329" s="706" t="s">
        <v>14351</v>
      </c>
      <c r="N329" s="705" t="s">
        <v>11876</v>
      </c>
      <c r="O329" s="518" t="s">
        <v>13906</v>
      </c>
      <c r="P329" s="541" t="s">
        <v>78</v>
      </c>
      <c r="Q329" s="541" t="s">
        <v>13907</v>
      </c>
      <c r="R329" s="541"/>
      <c r="S329" s="518" t="s">
        <v>13908</v>
      </c>
      <c r="T329" s="683"/>
      <c r="U329" s="518" t="s">
        <v>14204</v>
      </c>
      <c r="V329" s="684">
        <v>31965.0</v>
      </c>
    </row>
    <row r="330">
      <c r="A330" s="537">
        <f t="shared" si="1"/>
        <v>329</v>
      </c>
      <c r="B330" s="510" t="s">
        <v>14352</v>
      </c>
      <c r="C330" s="645" t="s">
        <v>14353</v>
      </c>
      <c r="D330" s="510" t="s">
        <v>14354</v>
      </c>
      <c r="E330" s="623" t="s">
        <v>14355</v>
      </c>
      <c r="F330" s="646" t="s">
        <v>12623</v>
      </c>
      <c r="G330" s="646" t="s">
        <v>14356</v>
      </c>
      <c r="H330" s="510" t="s">
        <v>14357</v>
      </c>
      <c r="I330" s="272" t="s">
        <v>14358</v>
      </c>
      <c r="J330" s="510" t="s">
        <v>14359</v>
      </c>
      <c r="K330" s="666" t="s">
        <v>14360</v>
      </c>
      <c r="L330" s="667">
        <v>0.0024652777777777776</v>
      </c>
      <c r="M330" s="515" t="s">
        <v>14361</v>
      </c>
      <c r="N330" s="649" t="s">
        <v>11876</v>
      </c>
      <c r="O330" s="518" t="s">
        <v>13906</v>
      </c>
      <c r="P330" s="518" t="s">
        <v>78</v>
      </c>
      <c r="Q330" s="541" t="s">
        <v>13907</v>
      </c>
      <c r="R330" s="518"/>
      <c r="S330" s="518" t="s">
        <v>13908</v>
      </c>
      <c r="T330" s="649"/>
      <c r="U330" s="518"/>
      <c r="V330" s="558">
        <v>31980.0</v>
      </c>
    </row>
    <row r="331">
      <c r="A331" s="527">
        <f t="shared" si="1"/>
        <v>330</v>
      </c>
      <c r="B331" s="528" t="s">
        <v>14352</v>
      </c>
      <c r="C331" s="660" t="s">
        <v>14362</v>
      </c>
      <c r="D331" s="528" t="s">
        <v>14362</v>
      </c>
      <c r="E331" s="625" t="s">
        <v>14363</v>
      </c>
      <c r="F331" s="661" t="s">
        <v>12623</v>
      </c>
      <c r="G331" s="661" t="s">
        <v>14364</v>
      </c>
      <c r="H331" s="528" t="s">
        <v>14365</v>
      </c>
      <c r="I331" s="272" t="s">
        <v>14366</v>
      </c>
      <c r="J331" s="528" t="s">
        <v>14367</v>
      </c>
      <c r="K331" s="662" t="s">
        <v>14368</v>
      </c>
      <c r="L331" s="663">
        <v>0.0026157407407407405</v>
      </c>
      <c r="M331" s="534" t="s">
        <v>14369</v>
      </c>
      <c r="N331" s="664" t="s">
        <v>11876</v>
      </c>
      <c r="O331" s="518" t="s">
        <v>13906</v>
      </c>
      <c r="P331" s="518" t="s">
        <v>78</v>
      </c>
      <c r="Q331" s="541" t="s">
        <v>13907</v>
      </c>
      <c r="R331" s="518"/>
      <c r="S331" s="518" t="s">
        <v>13908</v>
      </c>
      <c r="T331" s="665"/>
      <c r="U331" s="518"/>
      <c r="V331" s="551">
        <v>31984.0</v>
      </c>
    </row>
    <row r="332">
      <c r="A332" s="537">
        <f t="shared" si="1"/>
        <v>331</v>
      </c>
      <c r="B332" s="510" t="s">
        <v>14370</v>
      </c>
      <c r="C332" s="645" t="s">
        <v>14371</v>
      </c>
      <c r="D332" s="510" t="s">
        <v>14372</v>
      </c>
      <c r="E332" s="335" t="s">
        <v>14373</v>
      </c>
      <c r="F332" s="646" t="s">
        <v>14374</v>
      </c>
      <c r="G332" s="646" t="s">
        <v>14375</v>
      </c>
      <c r="H332" s="510" t="s">
        <v>14376</v>
      </c>
      <c r="I332" s="272" t="s">
        <v>14377</v>
      </c>
      <c r="J332" s="510" t="s">
        <v>14378</v>
      </c>
      <c r="K332" s="666" t="s">
        <v>14379</v>
      </c>
      <c r="L332" s="667">
        <v>0.002905092592592593</v>
      </c>
      <c r="M332" s="539" t="s">
        <v>14380</v>
      </c>
      <c r="N332" s="649" t="s">
        <v>11876</v>
      </c>
      <c r="O332" s="518" t="s">
        <v>13906</v>
      </c>
      <c r="P332" s="518" t="s">
        <v>78</v>
      </c>
      <c r="Q332" s="541" t="s">
        <v>13907</v>
      </c>
      <c r="R332" s="518"/>
      <c r="S332" s="518" t="s">
        <v>13908</v>
      </c>
      <c r="T332" s="649"/>
      <c r="U332" s="518"/>
      <c r="V332" s="558">
        <v>32071.0</v>
      </c>
    </row>
    <row r="333">
      <c r="A333" s="517">
        <f t="shared" si="1"/>
        <v>332</v>
      </c>
      <c r="B333" s="518" t="s">
        <v>14370</v>
      </c>
      <c r="C333" s="655" t="s">
        <v>14371</v>
      </c>
      <c r="D333" s="518" t="s">
        <v>14381</v>
      </c>
      <c r="E333" s="340" t="s">
        <v>14373</v>
      </c>
      <c r="F333" s="656" t="s">
        <v>14374</v>
      </c>
      <c r="G333" s="656" t="s">
        <v>14382</v>
      </c>
      <c r="H333" s="518" t="s">
        <v>14383</v>
      </c>
      <c r="I333" s="272" t="s">
        <v>14384</v>
      </c>
      <c r="J333" s="518" t="s">
        <v>14385</v>
      </c>
      <c r="K333" s="657" t="s">
        <v>14386</v>
      </c>
      <c r="L333" s="658">
        <v>0.0033333333333333335</v>
      </c>
      <c r="M333" s="593" t="s">
        <v>14387</v>
      </c>
      <c r="N333" s="618" t="s">
        <v>11876</v>
      </c>
      <c r="O333" s="518" t="s">
        <v>13906</v>
      </c>
      <c r="P333" s="518" t="s">
        <v>78</v>
      </c>
      <c r="Q333" s="541" t="s">
        <v>13907</v>
      </c>
      <c r="R333" s="518"/>
      <c r="S333" s="518" t="s">
        <v>13908</v>
      </c>
      <c r="T333" s="618"/>
      <c r="U333" s="518"/>
      <c r="V333" s="548">
        <v>32072.0</v>
      </c>
    </row>
    <row r="334">
      <c r="A334" s="540">
        <f t="shared" si="1"/>
        <v>333</v>
      </c>
      <c r="B334" s="541" t="s">
        <v>14370</v>
      </c>
      <c r="C334" s="650" t="s">
        <v>14371</v>
      </c>
      <c r="D334" s="541" t="s">
        <v>14388</v>
      </c>
      <c r="E334" s="449" t="s">
        <v>14373</v>
      </c>
      <c r="F334" s="651" t="s">
        <v>14374</v>
      </c>
      <c r="G334" s="651" t="s">
        <v>14389</v>
      </c>
      <c r="H334" s="711" t="s">
        <v>14390</v>
      </c>
      <c r="I334" s="272" t="s">
        <v>14391</v>
      </c>
      <c r="J334" s="541" t="s">
        <v>14392</v>
      </c>
      <c r="K334" s="652" t="s">
        <v>14393</v>
      </c>
      <c r="L334" s="653">
        <v>0.0013657407407407407</v>
      </c>
      <c r="M334" s="523" t="s">
        <v>14394</v>
      </c>
      <c r="N334" s="630" t="s">
        <v>11876</v>
      </c>
      <c r="O334" s="518" t="s">
        <v>13906</v>
      </c>
      <c r="P334" s="541" t="s">
        <v>78</v>
      </c>
      <c r="Q334" s="541" t="s">
        <v>13907</v>
      </c>
      <c r="R334" s="541"/>
      <c r="S334" s="518" t="s">
        <v>13908</v>
      </c>
      <c r="T334" s="618"/>
      <c r="U334" s="518"/>
      <c r="V334" s="548">
        <v>32073.0</v>
      </c>
    </row>
    <row r="335">
      <c r="A335" s="540">
        <f t="shared" si="1"/>
        <v>334</v>
      </c>
      <c r="B335" s="541" t="s">
        <v>14370</v>
      </c>
      <c r="C335" s="650" t="s">
        <v>14371</v>
      </c>
      <c r="D335" s="541" t="s">
        <v>14395</v>
      </c>
      <c r="E335" s="449" t="s">
        <v>14373</v>
      </c>
      <c r="F335" s="651" t="s">
        <v>14374</v>
      </c>
      <c r="G335" s="651" t="s">
        <v>14396</v>
      </c>
      <c r="H335" s="711" t="s">
        <v>14397</v>
      </c>
      <c r="I335" s="272" t="s">
        <v>14398</v>
      </c>
      <c r="J335" s="541" t="s">
        <v>14399</v>
      </c>
      <c r="K335" s="652" t="s">
        <v>14400</v>
      </c>
      <c r="L335" s="653">
        <v>0.0019560185185185184</v>
      </c>
      <c r="M335" s="523" t="s">
        <v>14401</v>
      </c>
      <c r="N335" s="630" t="s">
        <v>11876</v>
      </c>
      <c r="O335" s="518" t="s">
        <v>13906</v>
      </c>
      <c r="P335" s="541" t="s">
        <v>78</v>
      </c>
      <c r="Q335" s="541" t="s">
        <v>13907</v>
      </c>
      <c r="R335" s="541"/>
      <c r="S335" s="518" t="s">
        <v>13908</v>
      </c>
      <c r="T335" s="618"/>
      <c r="U335" s="518"/>
      <c r="V335" s="548">
        <v>32074.0</v>
      </c>
    </row>
    <row r="336">
      <c r="A336" s="540">
        <f t="shared" si="1"/>
        <v>335</v>
      </c>
      <c r="B336" s="541" t="s">
        <v>14370</v>
      </c>
      <c r="C336" s="650" t="s">
        <v>14371</v>
      </c>
      <c r="D336" s="541" t="s">
        <v>14402</v>
      </c>
      <c r="E336" s="449" t="s">
        <v>14373</v>
      </c>
      <c r="F336" s="651" t="s">
        <v>14374</v>
      </c>
      <c r="G336" s="651" t="s">
        <v>14403</v>
      </c>
      <c r="H336" s="711" t="s">
        <v>14404</v>
      </c>
      <c r="I336" s="272" t="s">
        <v>14405</v>
      </c>
      <c r="J336" s="541" t="s">
        <v>14406</v>
      </c>
      <c r="K336" s="652" t="s">
        <v>14407</v>
      </c>
      <c r="L336" s="653">
        <v>0.0021759259259259258</v>
      </c>
      <c r="M336" s="523" t="s">
        <v>14408</v>
      </c>
      <c r="N336" s="630" t="s">
        <v>11876</v>
      </c>
      <c r="O336" s="518" t="s">
        <v>13906</v>
      </c>
      <c r="P336" s="541" t="s">
        <v>78</v>
      </c>
      <c r="Q336" s="541" t="s">
        <v>13907</v>
      </c>
      <c r="R336" s="541"/>
      <c r="S336" s="518" t="s">
        <v>13908</v>
      </c>
      <c r="T336" s="618"/>
      <c r="U336" s="518"/>
      <c r="V336" s="548">
        <v>32080.0</v>
      </c>
    </row>
    <row r="337">
      <c r="A337" s="549">
        <f t="shared" si="1"/>
        <v>336</v>
      </c>
      <c r="B337" s="550" t="s">
        <v>14370</v>
      </c>
      <c r="C337" s="672" t="s">
        <v>14371</v>
      </c>
      <c r="D337" s="550" t="s">
        <v>14409</v>
      </c>
      <c r="E337" s="712" t="s">
        <v>14373</v>
      </c>
      <c r="F337" s="674" t="s">
        <v>14374</v>
      </c>
      <c r="G337" s="674" t="s">
        <v>14410</v>
      </c>
      <c r="H337" s="713" t="s">
        <v>14411</v>
      </c>
      <c r="I337" s="272" t="s">
        <v>14412</v>
      </c>
      <c r="J337" s="550" t="s">
        <v>14413</v>
      </c>
      <c r="K337" s="675" t="s">
        <v>14414</v>
      </c>
      <c r="L337" s="676">
        <v>0.004814814814814815</v>
      </c>
      <c r="M337" s="534" t="s">
        <v>14415</v>
      </c>
      <c r="N337" s="677" t="s">
        <v>11876</v>
      </c>
      <c r="O337" s="518" t="s">
        <v>13906</v>
      </c>
      <c r="P337" s="541" t="s">
        <v>78</v>
      </c>
      <c r="Q337" s="541" t="s">
        <v>13907</v>
      </c>
      <c r="R337" s="541"/>
      <c r="S337" s="518" t="s">
        <v>13908</v>
      </c>
      <c r="T337" s="665"/>
      <c r="U337" s="518"/>
      <c r="V337" s="551">
        <v>32081.0</v>
      </c>
    </row>
    <row r="338">
      <c r="A338" s="537">
        <f t="shared" si="1"/>
        <v>337</v>
      </c>
      <c r="B338" s="510" t="s">
        <v>14416</v>
      </c>
      <c r="C338" s="645" t="s">
        <v>14417</v>
      </c>
      <c r="D338" s="510" t="s">
        <v>14418</v>
      </c>
      <c r="E338" s="623" t="s">
        <v>14419</v>
      </c>
      <c r="F338" s="646" t="s">
        <v>14420</v>
      </c>
      <c r="G338" s="646" t="s">
        <v>14421</v>
      </c>
      <c r="H338" s="510" t="s">
        <v>14422</v>
      </c>
      <c r="I338" s="272" t="s">
        <v>14423</v>
      </c>
      <c r="J338" s="510" t="s">
        <v>14424</v>
      </c>
      <c r="K338" s="666" t="s">
        <v>14425</v>
      </c>
      <c r="L338" s="667">
        <v>0.003726851851851852</v>
      </c>
      <c r="M338" s="515" t="s">
        <v>14426</v>
      </c>
      <c r="N338" s="649" t="s">
        <v>11876</v>
      </c>
      <c r="O338" s="518" t="s">
        <v>13906</v>
      </c>
      <c r="P338" s="518" t="s">
        <v>78</v>
      </c>
      <c r="Q338" s="541" t="s">
        <v>13907</v>
      </c>
      <c r="R338" s="518"/>
      <c r="S338" s="518" t="s">
        <v>13908</v>
      </c>
      <c r="T338" s="649"/>
      <c r="U338" s="518"/>
      <c r="V338" s="558">
        <v>33442.0</v>
      </c>
    </row>
    <row r="339">
      <c r="A339" s="517">
        <f t="shared" si="1"/>
        <v>338</v>
      </c>
      <c r="B339" s="518" t="s">
        <v>14416</v>
      </c>
      <c r="C339" s="655" t="s">
        <v>14417</v>
      </c>
      <c r="D339" s="518" t="s">
        <v>14427</v>
      </c>
      <c r="E339" s="623" t="s">
        <v>14419</v>
      </c>
      <c r="F339" s="656" t="s">
        <v>14420</v>
      </c>
      <c r="G339" s="656" t="s">
        <v>14428</v>
      </c>
      <c r="H339" s="518" t="s">
        <v>14429</v>
      </c>
      <c r="I339" s="272" t="s">
        <v>14430</v>
      </c>
      <c r="J339" s="518" t="s">
        <v>14431</v>
      </c>
      <c r="K339" s="657" t="s">
        <v>14432</v>
      </c>
      <c r="L339" s="658">
        <v>0.001724537037037037</v>
      </c>
      <c r="M339" s="593" t="s">
        <v>14433</v>
      </c>
      <c r="N339" s="618" t="s">
        <v>11876</v>
      </c>
      <c r="O339" s="518" t="s">
        <v>13906</v>
      </c>
      <c r="P339" s="518" t="s">
        <v>78</v>
      </c>
      <c r="Q339" s="541" t="s">
        <v>13907</v>
      </c>
      <c r="R339" s="518"/>
      <c r="S339" s="518" t="s">
        <v>13908</v>
      </c>
      <c r="T339" s="618"/>
      <c r="U339" s="518"/>
      <c r="V339" s="548">
        <v>33443.0</v>
      </c>
    </row>
    <row r="340">
      <c r="A340" s="517">
        <f t="shared" si="1"/>
        <v>339</v>
      </c>
      <c r="B340" s="518" t="s">
        <v>14416</v>
      </c>
      <c r="C340" s="655" t="s">
        <v>14417</v>
      </c>
      <c r="D340" s="518" t="s">
        <v>14434</v>
      </c>
      <c r="E340" s="623" t="s">
        <v>14419</v>
      </c>
      <c r="F340" s="656" t="s">
        <v>14420</v>
      </c>
      <c r="G340" s="656" t="s">
        <v>14435</v>
      </c>
      <c r="H340" s="518" t="s">
        <v>14436</v>
      </c>
      <c r="I340" s="272" t="s">
        <v>14437</v>
      </c>
      <c r="J340" s="518" t="s">
        <v>14438</v>
      </c>
      <c r="K340" s="657" t="s">
        <v>14439</v>
      </c>
      <c r="L340" s="658">
        <v>0.004479166666666667</v>
      </c>
      <c r="M340" s="523" t="s">
        <v>14440</v>
      </c>
      <c r="N340" s="618" t="s">
        <v>11876</v>
      </c>
      <c r="O340" s="518" t="s">
        <v>14441</v>
      </c>
      <c r="P340" s="518" t="s">
        <v>78</v>
      </c>
      <c r="Q340" s="541" t="s">
        <v>13907</v>
      </c>
      <c r="R340" s="518"/>
      <c r="S340" s="518" t="s">
        <v>13908</v>
      </c>
      <c r="T340" s="618"/>
      <c r="U340" s="518" t="s">
        <v>14342</v>
      </c>
      <c r="V340" s="548">
        <v>33444.0</v>
      </c>
    </row>
    <row r="341">
      <c r="A341" s="517">
        <f t="shared" si="1"/>
        <v>340</v>
      </c>
      <c r="B341" s="518" t="s">
        <v>14416</v>
      </c>
      <c r="C341" s="655" t="s">
        <v>14417</v>
      </c>
      <c r="D341" s="518" t="s">
        <v>14442</v>
      </c>
      <c r="E341" s="623" t="s">
        <v>14419</v>
      </c>
      <c r="F341" s="656" t="s">
        <v>14420</v>
      </c>
      <c r="G341" s="656" t="s">
        <v>14443</v>
      </c>
      <c r="H341" s="518" t="s">
        <v>14444</v>
      </c>
      <c r="I341" s="272" t="s">
        <v>14445</v>
      </c>
      <c r="J341" s="518" t="s">
        <v>14446</v>
      </c>
      <c r="K341" s="657" t="s">
        <v>14447</v>
      </c>
      <c r="L341" s="658">
        <v>0.002395833333333333</v>
      </c>
      <c r="M341" s="523" t="s">
        <v>14448</v>
      </c>
      <c r="N341" s="618" t="s">
        <v>11876</v>
      </c>
      <c r="O341" s="518" t="s">
        <v>14441</v>
      </c>
      <c r="P341" s="518" t="s">
        <v>78</v>
      </c>
      <c r="Q341" s="541" t="s">
        <v>13907</v>
      </c>
      <c r="R341" s="518"/>
      <c r="S341" s="518" t="s">
        <v>13908</v>
      </c>
      <c r="T341" s="618"/>
      <c r="U341" s="518"/>
      <c r="V341" s="548">
        <v>33445.0</v>
      </c>
    </row>
    <row r="342">
      <c r="A342" s="517">
        <f t="shared" si="1"/>
        <v>341</v>
      </c>
      <c r="B342" s="518" t="s">
        <v>14416</v>
      </c>
      <c r="C342" s="655" t="s">
        <v>14417</v>
      </c>
      <c r="D342" s="518" t="s">
        <v>14449</v>
      </c>
      <c r="E342" s="623" t="s">
        <v>14419</v>
      </c>
      <c r="F342" s="656" t="s">
        <v>14420</v>
      </c>
      <c r="G342" s="656" t="s">
        <v>14450</v>
      </c>
      <c r="H342" s="518" t="s">
        <v>14451</v>
      </c>
      <c r="I342" s="272" t="s">
        <v>14452</v>
      </c>
      <c r="J342" s="518" t="s">
        <v>14453</v>
      </c>
      <c r="K342" s="657" t="s">
        <v>14454</v>
      </c>
      <c r="L342" s="658">
        <v>0.0020949074074074073</v>
      </c>
      <c r="M342" s="523" t="s">
        <v>14455</v>
      </c>
      <c r="N342" s="618" t="s">
        <v>11876</v>
      </c>
      <c r="O342" s="518" t="s">
        <v>14441</v>
      </c>
      <c r="P342" s="518" t="s">
        <v>78</v>
      </c>
      <c r="Q342" s="541" t="s">
        <v>13907</v>
      </c>
      <c r="R342" s="518"/>
      <c r="S342" s="518" t="s">
        <v>13908</v>
      </c>
      <c r="T342" s="618"/>
      <c r="U342" s="518"/>
      <c r="V342" s="548">
        <v>33446.0</v>
      </c>
    </row>
    <row r="343">
      <c r="A343" s="527">
        <f t="shared" si="1"/>
        <v>342</v>
      </c>
      <c r="B343" s="528" t="s">
        <v>14416</v>
      </c>
      <c r="C343" s="660" t="s">
        <v>14417</v>
      </c>
      <c r="D343" s="528" t="s">
        <v>14456</v>
      </c>
      <c r="E343" s="670" t="s">
        <v>14419</v>
      </c>
      <c r="F343" s="661" t="s">
        <v>14420</v>
      </c>
      <c r="G343" s="661" t="s">
        <v>14457</v>
      </c>
      <c r="H343" s="528" t="s">
        <v>14458</v>
      </c>
      <c r="I343" s="272" t="s">
        <v>14459</v>
      </c>
      <c r="J343" s="528" t="s">
        <v>14460</v>
      </c>
      <c r="K343" s="662" t="s">
        <v>14461</v>
      </c>
      <c r="L343" s="663">
        <v>0.004780092592592593</v>
      </c>
      <c r="M343" s="534" t="s">
        <v>14462</v>
      </c>
      <c r="N343" s="664" t="s">
        <v>11876</v>
      </c>
      <c r="O343" s="518" t="s">
        <v>14441</v>
      </c>
      <c r="P343" s="518" t="s">
        <v>78</v>
      </c>
      <c r="Q343" s="541" t="s">
        <v>13907</v>
      </c>
      <c r="R343" s="518"/>
      <c r="S343" s="518" t="s">
        <v>13908</v>
      </c>
      <c r="T343" s="665"/>
      <c r="U343" s="518"/>
      <c r="V343" s="551">
        <v>33447.0</v>
      </c>
    </row>
    <row r="344">
      <c r="A344" s="537">
        <f t="shared" si="1"/>
        <v>343</v>
      </c>
      <c r="B344" s="510" t="s">
        <v>14416</v>
      </c>
      <c r="C344" s="645" t="s">
        <v>14463</v>
      </c>
      <c r="D344" s="510" t="s">
        <v>14464</v>
      </c>
      <c r="E344" s="623" t="s">
        <v>14465</v>
      </c>
      <c r="F344" s="646" t="s">
        <v>14420</v>
      </c>
      <c r="G344" s="646" t="s">
        <v>14466</v>
      </c>
      <c r="H344" s="510" t="s">
        <v>14467</v>
      </c>
      <c r="I344" s="272" t="s">
        <v>14468</v>
      </c>
      <c r="J344" s="510" t="s">
        <v>14469</v>
      </c>
      <c r="K344" s="666" t="s">
        <v>14470</v>
      </c>
      <c r="L344" s="667">
        <v>0.0025925925925925925</v>
      </c>
      <c r="M344" s="515" t="s">
        <v>14471</v>
      </c>
      <c r="N344" s="649" t="s">
        <v>11876</v>
      </c>
      <c r="O344" s="518" t="s">
        <v>14441</v>
      </c>
      <c r="P344" s="518" t="s">
        <v>78</v>
      </c>
      <c r="Q344" s="541" t="s">
        <v>13907</v>
      </c>
      <c r="R344" s="518"/>
      <c r="S344" s="518" t="s">
        <v>13908</v>
      </c>
      <c r="T344" s="649"/>
      <c r="U344" s="518"/>
      <c r="V344" s="558">
        <v>33448.0</v>
      </c>
    </row>
    <row r="345">
      <c r="A345" s="517">
        <f t="shared" si="1"/>
        <v>344</v>
      </c>
      <c r="B345" s="518" t="s">
        <v>14416</v>
      </c>
      <c r="C345" s="655" t="s">
        <v>14463</v>
      </c>
      <c r="D345" s="518" t="s">
        <v>14472</v>
      </c>
      <c r="E345" s="623" t="s">
        <v>14465</v>
      </c>
      <c r="F345" s="656" t="s">
        <v>14420</v>
      </c>
      <c r="G345" s="656" t="s">
        <v>14473</v>
      </c>
      <c r="H345" s="518" t="s">
        <v>14474</v>
      </c>
      <c r="I345" s="272" t="s">
        <v>14475</v>
      </c>
      <c r="J345" s="518" t="s">
        <v>14476</v>
      </c>
      <c r="K345" s="657" t="s">
        <v>14477</v>
      </c>
      <c r="L345" s="658">
        <v>0.0030902777777777777</v>
      </c>
      <c r="M345" s="523" t="s">
        <v>14478</v>
      </c>
      <c r="N345" s="618" t="s">
        <v>11876</v>
      </c>
      <c r="O345" s="518" t="s">
        <v>14441</v>
      </c>
      <c r="P345" s="518" t="s">
        <v>78</v>
      </c>
      <c r="Q345" s="541" t="s">
        <v>13907</v>
      </c>
      <c r="R345" s="518"/>
      <c r="S345" s="518" t="s">
        <v>13908</v>
      </c>
      <c r="T345" s="618"/>
      <c r="U345" s="518"/>
      <c r="V345" s="548">
        <v>33449.0</v>
      </c>
    </row>
    <row r="346">
      <c r="A346" s="527">
        <f t="shared" si="1"/>
        <v>345</v>
      </c>
      <c r="B346" s="528" t="s">
        <v>14416</v>
      </c>
      <c r="C346" s="660" t="s">
        <v>14463</v>
      </c>
      <c r="D346" s="528" t="s">
        <v>14479</v>
      </c>
      <c r="E346" s="670" t="s">
        <v>14465</v>
      </c>
      <c r="F346" s="661" t="s">
        <v>14420</v>
      </c>
      <c r="G346" s="661" t="s">
        <v>14480</v>
      </c>
      <c r="H346" s="528" t="s">
        <v>14481</v>
      </c>
      <c r="I346" s="272" t="s">
        <v>14482</v>
      </c>
      <c r="J346" s="528" t="s">
        <v>14483</v>
      </c>
      <c r="K346" s="662" t="s">
        <v>14484</v>
      </c>
      <c r="L346" s="663">
        <v>0.008055555555555555</v>
      </c>
      <c r="M346" s="534" t="s">
        <v>14485</v>
      </c>
      <c r="N346" s="664" t="s">
        <v>11876</v>
      </c>
      <c r="O346" s="518" t="s">
        <v>14441</v>
      </c>
      <c r="P346" s="518" t="s">
        <v>78</v>
      </c>
      <c r="Q346" s="541" t="s">
        <v>13907</v>
      </c>
      <c r="R346" s="518"/>
      <c r="S346" s="518" t="s">
        <v>13908</v>
      </c>
      <c r="T346" s="665">
        <f>COUNTA(U348:V458)</f>
        <v>153</v>
      </c>
      <c r="U346" s="518"/>
      <c r="V346" s="551">
        <v>33450.0</v>
      </c>
    </row>
    <row r="347">
      <c r="A347" s="537">
        <f t="shared" si="1"/>
        <v>346</v>
      </c>
      <c r="B347" s="510" t="s">
        <v>14416</v>
      </c>
      <c r="C347" s="645" t="s">
        <v>14486</v>
      </c>
      <c r="D347" s="510" t="s">
        <v>14487</v>
      </c>
      <c r="E347" s="623" t="s">
        <v>14488</v>
      </c>
      <c r="F347" s="646" t="s">
        <v>14420</v>
      </c>
      <c r="G347" s="646" t="s">
        <v>14489</v>
      </c>
      <c r="H347" s="510" t="s">
        <v>14490</v>
      </c>
      <c r="I347" s="272" t="s">
        <v>14491</v>
      </c>
      <c r="J347" s="510" t="s">
        <v>14492</v>
      </c>
      <c r="K347" s="666" t="s">
        <v>14493</v>
      </c>
      <c r="L347" s="667">
        <v>0.006724537037037037</v>
      </c>
      <c r="M347" s="515" t="s">
        <v>14494</v>
      </c>
      <c r="N347" s="649" t="s">
        <v>11876</v>
      </c>
      <c r="O347" s="518" t="s">
        <v>14441</v>
      </c>
      <c r="P347" s="518" t="s">
        <v>78</v>
      </c>
      <c r="Q347" s="541" t="s">
        <v>13907</v>
      </c>
      <c r="R347" s="518"/>
      <c r="S347" s="518" t="s">
        <v>13908</v>
      </c>
      <c r="T347" s="649"/>
      <c r="U347" s="518"/>
      <c r="V347" s="558">
        <v>33451.0</v>
      </c>
    </row>
    <row r="348">
      <c r="A348" s="517">
        <f t="shared" si="1"/>
        <v>347</v>
      </c>
      <c r="B348" s="518" t="s">
        <v>14416</v>
      </c>
      <c r="C348" s="655" t="s">
        <v>14486</v>
      </c>
      <c r="D348" s="518" t="s">
        <v>14495</v>
      </c>
      <c r="E348" s="623" t="s">
        <v>14488</v>
      </c>
      <c r="F348" s="656" t="s">
        <v>14420</v>
      </c>
      <c r="G348" s="656" t="s">
        <v>14496</v>
      </c>
      <c r="H348" s="518" t="s">
        <v>14497</v>
      </c>
      <c r="I348" s="272" t="s">
        <v>14498</v>
      </c>
      <c r="J348" s="518" t="s">
        <v>14499</v>
      </c>
      <c r="K348" s="657" t="s">
        <v>14500</v>
      </c>
      <c r="L348" s="658">
        <v>0.002916666666666667</v>
      </c>
      <c r="M348" s="523" t="s">
        <v>14501</v>
      </c>
      <c r="N348" s="618" t="s">
        <v>11876</v>
      </c>
      <c r="O348" s="518" t="s">
        <v>14441</v>
      </c>
      <c r="P348" s="518" t="s">
        <v>78</v>
      </c>
      <c r="Q348" s="541" t="s">
        <v>13907</v>
      </c>
      <c r="R348" s="518"/>
      <c r="S348" s="518" t="s">
        <v>13908</v>
      </c>
      <c r="T348" s="618"/>
      <c r="U348" s="518" t="s">
        <v>14502</v>
      </c>
      <c r="V348" s="548">
        <v>33452.0</v>
      </c>
    </row>
    <row r="349">
      <c r="A349" s="527">
        <f t="shared" si="1"/>
        <v>348</v>
      </c>
      <c r="B349" s="528" t="s">
        <v>14416</v>
      </c>
      <c r="C349" s="660" t="s">
        <v>14486</v>
      </c>
      <c r="D349" s="528" t="s">
        <v>14503</v>
      </c>
      <c r="E349" s="670" t="s">
        <v>14488</v>
      </c>
      <c r="F349" s="661" t="s">
        <v>14420</v>
      </c>
      <c r="G349" s="661" t="s">
        <v>14504</v>
      </c>
      <c r="H349" s="528" t="s">
        <v>14505</v>
      </c>
      <c r="I349" s="272" t="s">
        <v>14506</v>
      </c>
      <c r="J349" s="528" t="s">
        <v>14507</v>
      </c>
      <c r="K349" s="662" t="s">
        <v>14508</v>
      </c>
      <c r="L349" s="663">
        <v>0.0019212962962962964</v>
      </c>
      <c r="M349" s="534" t="s">
        <v>14509</v>
      </c>
      <c r="N349" s="664" t="s">
        <v>11876</v>
      </c>
      <c r="O349" s="518" t="s">
        <v>14441</v>
      </c>
      <c r="P349" s="518" t="s">
        <v>78</v>
      </c>
      <c r="Q349" s="541" t="s">
        <v>13907</v>
      </c>
      <c r="R349" s="518"/>
      <c r="S349" s="518" t="s">
        <v>13908</v>
      </c>
      <c r="T349" s="665"/>
      <c r="U349" s="518"/>
      <c r="V349" s="551">
        <v>33453.0</v>
      </c>
    </row>
    <row r="350">
      <c r="A350" s="613">
        <f t="shared" si="1"/>
        <v>349</v>
      </c>
      <c r="B350" s="596" t="s">
        <v>14416</v>
      </c>
      <c r="C350" s="678" t="s">
        <v>14510</v>
      </c>
      <c r="D350" s="596" t="s">
        <v>14511</v>
      </c>
      <c r="E350" s="670" t="s">
        <v>14512</v>
      </c>
      <c r="F350" s="679" t="s">
        <v>14420</v>
      </c>
      <c r="G350" s="679" t="s">
        <v>14513</v>
      </c>
      <c r="H350" s="596" t="s">
        <v>14514</v>
      </c>
      <c r="I350" s="272" t="s">
        <v>14515</v>
      </c>
      <c r="J350" s="596" t="s">
        <v>14516</v>
      </c>
      <c r="K350" s="680" t="s">
        <v>14517</v>
      </c>
      <c r="L350" s="681">
        <v>0.0015046296296296296</v>
      </c>
      <c r="M350" s="601" t="s">
        <v>14518</v>
      </c>
      <c r="N350" s="682" t="s">
        <v>11876</v>
      </c>
      <c r="O350" s="518" t="s">
        <v>14441</v>
      </c>
      <c r="P350" s="518" t="s">
        <v>78</v>
      </c>
      <c r="Q350" s="541" t="s">
        <v>13907</v>
      </c>
      <c r="R350" s="518"/>
      <c r="S350" s="518" t="s">
        <v>13908</v>
      </c>
      <c r="T350" s="683"/>
      <c r="U350" s="518"/>
      <c r="V350" s="684">
        <v>33458.0</v>
      </c>
    </row>
    <row r="351">
      <c r="A351" s="537">
        <f t="shared" si="1"/>
        <v>350</v>
      </c>
      <c r="B351" s="510" t="s">
        <v>14416</v>
      </c>
      <c r="C351" s="645" t="s">
        <v>14519</v>
      </c>
      <c r="D351" s="510" t="s">
        <v>14519</v>
      </c>
      <c r="E351" s="623" t="s">
        <v>14520</v>
      </c>
      <c r="F351" s="646" t="s">
        <v>14420</v>
      </c>
      <c r="G351" s="646" t="s">
        <v>14521</v>
      </c>
      <c r="H351" s="510" t="s">
        <v>14522</v>
      </c>
      <c r="I351" s="272" t="s">
        <v>14523</v>
      </c>
      <c r="J351" s="510" t="s">
        <v>14524</v>
      </c>
      <c r="K351" s="666" t="s">
        <v>14525</v>
      </c>
      <c r="L351" s="667">
        <v>0.004293981481481481</v>
      </c>
      <c r="M351" s="515" t="s">
        <v>14526</v>
      </c>
      <c r="N351" s="649" t="s">
        <v>11876</v>
      </c>
      <c r="O351" s="518" t="s">
        <v>14441</v>
      </c>
      <c r="P351" s="518" t="s">
        <v>78</v>
      </c>
      <c r="Q351" s="541" t="s">
        <v>13907</v>
      </c>
      <c r="R351" s="518"/>
      <c r="S351" s="518" t="s">
        <v>13908</v>
      </c>
      <c r="T351" s="649"/>
      <c r="U351" s="518" t="s">
        <v>14527</v>
      </c>
      <c r="V351" s="558">
        <v>33468.0</v>
      </c>
    </row>
    <row r="352">
      <c r="A352" s="517">
        <f t="shared" si="1"/>
        <v>351</v>
      </c>
      <c r="B352" s="518" t="s">
        <v>14416</v>
      </c>
      <c r="C352" s="655" t="s">
        <v>14519</v>
      </c>
      <c r="D352" s="518" t="s">
        <v>14528</v>
      </c>
      <c r="E352" s="623" t="s">
        <v>14520</v>
      </c>
      <c r="F352" s="656" t="s">
        <v>14420</v>
      </c>
      <c r="G352" s="656" t="s">
        <v>14529</v>
      </c>
      <c r="H352" s="518" t="s">
        <v>14530</v>
      </c>
      <c r="I352" s="272" t="s">
        <v>14531</v>
      </c>
      <c r="J352" s="518" t="s">
        <v>14532</v>
      </c>
      <c r="K352" s="657" t="s">
        <v>14533</v>
      </c>
      <c r="L352" s="658">
        <v>0.0017939814814814815</v>
      </c>
      <c r="M352" s="523" t="s">
        <v>14534</v>
      </c>
      <c r="N352" s="618" t="s">
        <v>11876</v>
      </c>
      <c r="O352" s="518" t="s">
        <v>14441</v>
      </c>
      <c r="P352" s="518" t="s">
        <v>78</v>
      </c>
      <c r="Q352" s="541" t="s">
        <v>13907</v>
      </c>
      <c r="R352" s="518"/>
      <c r="S352" s="518" t="s">
        <v>13908</v>
      </c>
      <c r="T352" s="618"/>
      <c r="U352" s="518" t="s">
        <v>14535</v>
      </c>
      <c r="V352" s="548">
        <v>33469.0</v>
      </c>
    </row>
    <row r="353">
      <c r="A353" s="517">
        <f t="shared" si="1"/>
        <v>352</v>
      </c>
      <c r="B353" s="518" t="s">
        <v>14416</v>
      </c>
      <c r="C353" s="655" t="s">
        <v>14519</v>
      </c>
      <c r="D353" s="518" t="s">
        <v>14536</v>
      </c>
      <c r="E353" s="623" t="s">
        <v>14520</v>
      </c>
      <c r="F353" s="656" t="s">
        <v>14420</v>
      </c>
      <c r="G353" s="656" t="s">
        <v>14537</v>
      </c>
      <c r="H353" s="518" t="s">
        <v>14538</v>
      </c>
      <c r="I353" s="272" t="s">
        <v>14539</v>
      </c>
      <c r="J353" s="518" t="s">
        <v>14540</v>
      </c>
      <c r="K353" s="657" t="s">
        <v>14541</v>
      </c>
      <c r="L353" s="658">
        <v>0.0016435185185185185</v>
      </c>
      <c r="M353" s="523" t="s">
        <v>14542</v>
      </c>
      <c r="N353" s="618" t="s">
        <v>11876</v>
      </c>
      <c r="O353" s="518" t="s">
        <v>14441</v>
      </c>
      <c r="P353" s="518" t="s">
        <v>78</v>
      </c>
      <c r="Q353" s="541" t="s">
        <v>13907</v>
      </c>
      <c r="R353" s="518"/>
      <c r="S353" s="518" t="s">
        <v>13908</v>
      </c>
      <c r="T353" s="618"/>
      <c r="U353" s="518"/>
      <c r="V353" s="548">
        <v>33470.0</v>
      </c>
    </row>
    <row r="354">
      <c r="A354" s="517">
        <f t="shared" si="1"/>
        <v>353</v>
      </c>
      <c r="B354" s="518" t="s">
        <v>14416</v>
      </c>
      <c r="C354" s="655" t="s">
        <v>14519</v>
      </c>
      <c r="D354" s="518" t="s">
        <v>14543</v>
      </c>
      <c r="E354" s="623" t="s">
        <v>14520</v>
      </c>
      <c r="F354" s="656" t="s">
        <v>14420</v>
      </c>
      <c r="G354" s="656" t="s">
        <v>14544</v>
      </c>
      <c r="H354" s="518" t="s">
        <v>14545</v>
      </c>
      <c r="I354" s="272" t="s">
        <v>14546</v>
      </c>
      <c r="J354" s="518" t="s">
        <v>14547</v>
      </c>
      <c r="K354" s="657" t="s">
        <v>14548</v>
      </c>
      <c r="L354" s="658">
        <v>0.002916666666666667</v>
      </c>
      <c r="M354" s="523" t="s">
        <v>14549</v>
      </c>
      <c r="N354" s="618" t="s">
        <v>11876</v>
      </c>
      <c r="O354" s="518" t="s">
        <v>14441</v>
      </c>
      <c r="P354" s="518" t="s">
        <v>78</v>
      </c>
      <c r="Q354" s="541" t="s">
        <v>13907</v>
      </c>
      <c r="R354" s="518"/>
      <c r="S354" s="518" t="s">
        <v>13908</v>
      </c>
      <c r="T354" s="618"/>
      <c r="U354" s="518" t="s">
        <v>14550</v>
      </c>
      <c r="V354" s="548">
        <v>33473.0</v>
      </c>
    </row>
    <row r="355">
      <c r="A355" s="527">
        <f t="shared" si="1"/>
        <v>354</v>
      </c>
      <c r="B355" s="528" t="s">
        <v>14416</v>
      </c>
      <c r="C355" s="660" t="s">
        <v>14519</v>
      </c>
      <c r="D355" s="528" t="s">
        <v>14551</v>
      </c>
      <c r="E355" s="670" t="s">
        <v>14520</v>
      </c>
      <c r="F355" s="661" t="s">
        <v>14420</v>
      </c>
      <c r="G355" s="661" t="s">
        <v>14552</v>
      </c>
      <c r="H355" s="528" t="s">
        <v>14553</v>
      </c>
      <c r="I355" s="272" t="s">
        <v>14554</v>
      </c>
      <c r="J355" s="528" t="s">
        <v>14555</v>
      </c>
      <c r="K355" s="662" t="s">
        <v>14556</v>
      </c>
      <c r="L355" s="663">
        <v>0.003958333333333334</v>
      </c>
      <c r="M355" s="534" t="s">
        <v>14557</v>
      </c>
      <c r="N355" s="664" t="s">
        <v>11876</v>
      </c>
      <c r="O355" s="518" t="s">
        <v>14441</v>
      </c>
      <c r="P355" s="518" t="s">
        <v>78</v>
      </c>
      <c r="Q355" s="541" t="s">
        <v>13907</v>
      </c>
      <c r="R355" s="518"/>
      <c r="S355" s="518" t="s">
        <v>13908</v>
      </c>
      <c r="T355" s="665"/>
      <c r="U355" s="518"/>
      <c r="V355" s="551">
        <v>33474.0</v>
      </c>
    </row>
    <row r="356">
      <c r="A356" s="699">
        <f t="shared" si="1"/>
        <v>355</v>
      </c>
      <c r="B356" s="671" t="s">
        <v>14510</v>
      </c>
      <c r="C356" s="700" t="s">
        <v>14558</v>
      </c>
      <c r="D356" s="671" t="s">
        <v>14559</v>
      </c>
      <c r="E356" s="673" t="s">
        <v>14560</v>
      </c>
      <c r="F356" s="701" t="s">
        <v>14512</v>
      </c>
      <c r="G356" s="701" t="s">
        <v>14561</v>
      </c>
      <c r="H356" s="589" t="s">
        <v>14562</v>
      </c>
      <c r="I356" s="272" t="s">
        <v>14563</v>
      </c>
      <c r="J356" s="671" t="s">
        <v>14564</v>
      </c>
      <c r="K356" s="703" t="s">
        <v>14565</v>
      </c>
      <c r="L356" s="704">
        <v>0.0028587962962962963</v>
      </c>
      <c r="M356" s="601" t="s">
        <v>14566</v>
      </c>
      <c r="N356" s="705" t="s">
        <v>11876</v>
      </c>
      <c r="O356" s="518" t="s">
        <v>14441</v>
      </c>
      <c r="P356" s="541" t="s">
        <v>78</v>
      </c>
      <c r="Q356" s="541" t="s">
        <v>13907</v>
      </c>
      <c r="R356" s="541"/>
      <c r="S356" s="518" t="s">
        <v>13908</v>
      </c>
      <c r="T356" s="683"/>
      <c r="U356" s="518" t="s">
        <v>14567</v>
      </c>
      <c r="V356" s="684">
        <v>31133.0</v>
      </c>
    </row>
    <row r="357">
      <c r="A357" s="537">
        <f t="shared" si="1"/>
        <v>356</v>
      </c>
      <c r="B357" s="510" t="s">
        <v>14510</v>
      </c>
      <c r="C357" s="645" t="s">
        <v>14568</v>
      </c>
      <c r="D357" s="510" t="s">
        <v>14569</v>
      </c>
      <c r="E357" s="623" t="s">
        <v>14570</v>
      </c>
      <c r="F357" s="646" t="s">
        <v>14512</v>
      </c>
      <c r="G357" s="646" t="s">
        <v>14571</v>
      </c>
      <c r="H357" s="510" t="s">
        <v>14572</v>
      </c>
      <c r="I357" s="272" t="s">
        <v>14573</v>
      </c>
      <c r="J357" s="510" t="s">
        <v>14574</v>
      </c>
      <c r="K357" s="666" t="s">
        <v>14575</v>
      </c>
      <c r="L357" s="667">
        <v>0.0020949074074074073</v>
      </c>
      <c r="M357" s="515" t="s">
        <v>14576</v>
      </c>
      <c r="N357" s="649" t="s">
        <v>11876</v>
      </c>
      <c r="O357" s="518" t="s">
        <v>14441</v>
      </c>
      <c r="P357" s="518" t="s">
        <v>78</v>
      </c>
      <c r="Q357" s="541" t="s">
        <v>13907</v>
      </c>
      <c r="R357" s="518"/>
      <c r="S357" s="518" t="s">
        <v>13908</v>
      </c>
      <c r="T357" s="649"/>
      <c r="U357" s="518"/>
      <c r="V357" s="558">
        <v>31134.0</v>
      </c>
    </row>
    <row r="358">
      <c r="A358" s="527">
        <f t="shared" si="1"/>
        <v>357</v>
      </c>
      <c r="B358" s="528" t="s">
        <v>14510</v>
      </c>
      <c r="C358" s="660" t="s">
        <v>14568</v>
      </c>
      <c r="D358" s="528" t="s">
        <v>14577</v>
      </c>
      <c r="E358" s="670" t="s">
        <v>14570</v>
      </c>
      <c r="F358" s="661" t="s">
        <v>14512</v>
      </c>
      <c r="G358" s="661" t="s">
        <v>14578</v>
      </c>
      <c r="H358" s="528" t="s">
        <v>14579</v>
      </c>
      <c r="I358" s="272" t="s">
        <v>14580</v>
      </c>
      <c r="J358" s="528" t="s">
        <v>14581</v>
      </c>
      <c r="K358" s="662" t="s">
        <v>14582</v>
      </c>
      <c r="L358" s="663">
        <v>0.0017708333333333332</v>
      </c>
      <c r="M358" s="534" t="s">
        <v>14583</v>
      </c>
      <c r="N358" s="664" t="s">
        <v>11876</v>
      </c>
      <c r="O358" s="518" t="s">
        <v>14441</v>
      </c>
      <c r="P358" s="518" t="s">
        <v>78</v>
      </c>
      <c r="Q358" s="541" t="s">
        <v>13907</v>
      </c>
      <c r="R358" s="518"/>
      <c r="S358" s="518" t="s">
        <v>13908</v>
      </c>
      <c r="T358" s="665"/>
      <c r="U358" s="518" t="s">
        <v>14584</v>
      </c>
      <c r="V358" s="551">
        <v>31135.0</v>
      </c>
    </row>
    <row r="359">
      <c r="A359" s="613">
        <f t="shared" si="1"/>
        <v>358</v>
      </c>
      <c r="B359" s="596" t="s">
        <v>14510</v>
      </c>
      <c r="C359" s="678" t="s">
        <v>14585</v>
      </c>
      <c r="D359" s="596" t="s">
        <v>14586</v>
      </c>
      <c r="E359" s="670" t="s">
        <v>14587</v>
      </c>
      <c r="F359" s="679" t="s">
        <v>14512</v>
      </c>
      <c r="G359" s="679" t="s">
        <v>14588</v>
      </c>
      <c r="H359" s="596" t="s">
        <v>14589</v>
      </c>
      <c r="I359" s="272" t="s">
        <v>14590</v>
      </c>
      <c r="J359" s="596" t="s">
        <v>14591</v>
      </c>
      <c r="K359" s="680" t="s">
        <v>14592</v>
      </c>
      <c r="L359" s="681">
        <v>0.001875</v>
      </c>
      <c r="M359" s="601" t="s">
        <v>14593</v>
      </c>
      <c r="N359" s="682" t="s">
        <v>11876</v>
      </c>
      <c r="O359" s="518" t="s">
        <v>14441</v>
      </c>
      <c r="P359" s="518" t="s">
        <v>78</v>
      </c>
      <c r="Q359" s="541" t="s">
        <v>13907</v>
      </c>
      <c r="R359" s="518"/>
      <c r="S359" s="518" t="s">
        <v>13908</v>
      </c>
      <c r="T359" s="683"/>
      <c r="U359" s="518"/>
      <c r="V359" s="684">
        <v>31137.0</v>
      </c>
    </row>
    <row r="360">
      <c r="A360" s="537">
        <f t="shared" si="1"/>
        <v>359</v>
      </c>
      <c r="B360" s="510" t="s">
        <v>14510</v>
      </c>
      <c r="C360" s="645" t="s">
        <v>14594</v>
      </c>
      <c r="D360" s="510" t="s">
        <v>14595</v>
      </c>
      <c r="E360" s="623" t="s">
        <v>14596</v>
      </c>
      <c r="F360" s="646" t="s">
        <v>14512</v>
      </c>
      <c r="G360" s="646" t="s">
        <v>14597</v>
      </c>
      <c r="H360" s="510" t="s">
        <v>14598</v>
      </c>
      <c r="I360" s="272" t="s">
        <v>14599</v>
      </c>
      <c r="J360" s="510" t="s">
        <v>14600</v>
      </c>
      <c r="K360" s="666" t="s">
        <v>14601</v>
      </c>
      <c r="L360" s="667">
        <v>0.003958333333333334</v>
      </c>
      <c r="M360" s="515" t="s">
        <v>14602</v>
      </c>
      <c r="N360" s="649" t="s">
        <v>11876</v>
      </c>
      <c r="O360" s="518" t="s">
        <v>14441</v>
      </c>
      <c r="P360" s="518" t="s">
        <v>78</v>
      </c>
      <c r="Q360" s="541" t="s">
        <v>13907</v>
      </c>
      <c r="R360" s="518"/>
      <c r="S360" s="518" t="s">
        <v>13908</v>
      </c>
      <c r="T360" s="649"/>
      <c r="U360" s="518"/>
      <c r="V360" s="558">
        <v>31138.0</v>
      </c>
    </row>
    <row r="361">
      <c r="A361" s="527">
        <f t="shared" si="1"/>
        <v>360</v>
      </c>
      <c r="B361" s="528" t="s">
        <v>14603</v>
      </c>
      <c r="C361" s="660" t="s">
        <v>14604</v>
      </c>
      <c r="D361" s="528" t="s">
        <v>14605</v>
      </c>
      <c r="E361" s="625" t="s">
        <v>14606</v>
      </c>
      <c r="F361" s="661" t="s">
        <v>14607</v>
      </c>
      <c r="G361" s="661" t="s">
        <v>14608</v>
      </c>
      <c r="H361" s="528" t="s">
        <v>14609</v>
      </c>
      <c r="I361" s="272" t="s">
        <v>14610</v>
      </c>
      <c r="J361" s="528" t="s">
        <v>14611</v>
      </c>
      <c r="K361" s="662" t="s">
        <v>14612</v>
      </c>
      <c r="L361" s="663">
        <v>0.0024537037037037036</v>
      </c>
      <c r="M361" s="534" t="s">
        <v>14613</v>
      </c>
      <c r="N361" s="664" t="s">
        <v>11876</v>
      </c>
      <c r="O361" s="518" t="s">
        <v>14441</v>
      </c>
      <c r="P361" s="518" t="s">
        <v>78</v>
      </c>
      <c r="Q361" s="541" t="s">
        <v>13907</v>
      </c>
      <c r="R361" s="518"/>
      <c r="S361" s="518" t="s">
        <v>13908</v>
      </c>
      <c r="T361" s="665"/>
      <c r="U361" s="518"/>
      <c r="V361" s="551">
        <v>32102.0</v>
      </c>
    </row>
    <row r="362">
      <c r="A362" s="537">
        <f t="shared" si="1"/>
        <v>361</v>
      </c>
      <c r="B362" s="510" t="s">
        <v>14614</v>
      </c>
      <c r="C362" s="645" t="s">
        <v>14615</v>
      </c>
      <c r="D362" s="510" t="s">
        <v>14616</v>
      </c>
      <c r="E362" s="623" t="s">
        <v>14617</v>
      </c>
      <c r="F362" s="646" t="s">
        <v>14618</v>
      </c>
      <c r="G362" s="646" t="s">
        <v>14619</v>
      </c>
      <c r="H362" s="510" t="s">
        <v>14497</v>
      </c>
      <c r="I362" s="272" t="s">
        <v>14498</v>
      </c>
      <c r="J362" s="510" t="s">
        <v>14499</v>
      </c>
      <c r="K362" s="666" t="s">
        <v>14500</v>
      </c>
      <c r="L362" s="667">
        <v>0.002916666666666667</v>
      </c>
      <c r="M362" s="515" t="s">
        <v>14620</v>
      </c>
      <c r="N362" s="649" t="s">
        <v>11876</v>
      </c>
      <c r="O362" s="518" t="s">
        <v>14441</v>
      </c>
      <c r="P362" s="518" t="s">
        <v>78</v>
      </c>
      <c r="Q362" s="541" t="s">
        <v>13907</v>
      </c>
      <c r="R362" s="518"/>
      <c r="S362" s="518" t="s">
        <v>13908</v>
      </c>
      <c r="T362" s="649"/>
      <c r="U362" s="518" t="s">
        <v>14621</v>
      </c>
      <c r="V362" s="558">
        <v>33214.0</v>
      </c>
    </row>
    <row r="363">
      <c r="A363" s="527">
        <f t="shared" si="1"/>
        <v>362</v>
      </c>
      <c r="B363" s="528" t="s">
        <v>14614</v>
      </c>
      <c r="C363" s="660" t="s">
        <v>14615</v>
      </c>
      <c r="D363" s="528" t="s">
        <v>14622</v>
      </c>
      <c r="E363" s="670" t="s">
        <v>14617</v>
      </c>
      <c r="F363" s="661" t="s">
        <v>14618</v>
      </c>
      <c r="G363" s="661" t="s">
        <v>14623</v>
      </c>
      <c r="H363" s="528" t="s">
        <v>14624</v>
      </c>
      <c r="I363" s="272" t="s">
        <v>14625</v>
      </c>
      <c r="J363" s="528" t="s">
        <v>14540</v>
      </c>
      <c r="K363" s="662" t="s">
        <v>14541</v>
      </c>
      <c r="L363" s="663">
        <v>0.0016435185185185185</v>
      </c>
      <c r="M363" s="534" t="s">
        <v>14626</v>
      </c>
      <c r="N363" s="664" t="s">
        <v>11876</v>
      </c>
      <c r="O363" s="518" t="s">
        <v>14441</v>
      </c>
      <c r="P363" s="518" t="s">
        <v>78</v>
      </c>
      <c r="Q363" s="541" t="s">
        <v>13907</v>
      </c>
      <c r="R363" s="518"/>
      <c r="S363" s="518" t="s">
        <v>13908</v>
      </c>
      <c r="T363" s="665"/>
      <c r="U363" s="518" t="s">
        <v>14627</v>
      </c>
      <c r="V363" s="551">
        <v>33225.0</v>
      </c>
    </row>
    <row r="364">
      <c r="A364" s="537">
        <f t="shared" si="1"/>
        <v>363</v>
      </c>
      <c r="B364" s="510" t="s">
        <v>14614</v>
      </c>
      <c r="C364" s="645" t="s">
        <v>14628</v>
      </c>
      <c r="D364" s="510" t="s">
        <v>14629</v>
      </c>
      <c r="E364" s="623" t="s">
        <v>14630</v>
      </c>
      <c r="F364" s="646" t="s">
        <v>14618</v>
      </c>
      <c r="G364" s="646" t="s">
        <v>14631</v>
      </c>
      <c r="H364" s="510" t="s">
        <v>14632</v>
      </c>
      <c r="I364" s="272" t="s">
        <v>14633</v>
      </c>
      <c r="J364" s="510" t="s">
        <v>14634</v>
      </c>
      <c r="K364" s="666" t="s">
        <v>14635</v>
      </c>
      <c r="L364" s="667">
        <v>0.002766203703703704</v>
      </c>
      <c r="M364" s="539" t="s">
        <v>14636</v>
      </c>
      <c r="N364" s="649" t="s">
        <v>11876</v>
      </c>
      <c r="O364" s="518" t="s">
        <v>14441</v>
      </c>
      <c r="P364" s="518" t="s">
        <v>78</v>
      </c>
      <c r="Q364" s="541" t="s">
        <v>13907</v>
      </c>
      <c r="R364" s="518"/>
      <c r="S364" s="518" t="s">
        <v>13908</v>
      </c>
      <c r="T364" s="649"/>
      <c r="U364" s="518" t="s">
        <v>14637</v>
      </c>
      <c r="V364" s="558">
        <v>33229.0</v>
      </c>
    </row>
    <row r="365">
      <c r="A365" s="517">
        <f t="shared" si="1"/>
        <v>364</v>
      </c>
      <c r="B365" s="518" t="s">
        <v>14614</v>
      </c>
      <c r="C365" s="655" t="s">
        <v>14628</v>
      </c>
      <c r="D365" s="518" t="s">
        <v>14638</v>
      </c>
      <c r="E365" s="626" t="s">
        <v>14630</v>
      </c>
      <c r="F365" s="656" t="s">
        <v>14618</v>
      </c>
      <c r="G365" s="656" t="s">
        <v>14639</v>
      </c>
      <c r="H365" s="518" t="s">
        <v>14640</v>
      </c>
      <c r="I365" s="272" t="s">
        <v>14641</v>
      </c>
      <c r="J365" s="518" t="s">
        <v>14642</v>
      </c>
      <c r="K365" s="657" t="s">
        <v>14643</v>
      </c>
      <c r="L365" s="658">
        <v>0.00318287037037037</v>
      </c>
      <c r="M365" s="523" t="s">
        <v>14644</v>
      </c>
      <c r="N365" s="618" t="s">
        <v>11876</v>
      </c>
      <c r="O365" s="518" t="s">
        <v>14441</v>
      </c>
      <c r="P365" s="518" t="s">
        <v>78</v>
      </c>
      <c r="Q365" s="541" t="s">
        <v>13907</v>
      </c>
      <c r="R365" s="518"/>
      <c r="S365" s="518" t="s">
        <v>13908</v>
      </c>
      <c r="T365" s="618"/>
      <c r="U365" s="518" t="s">
        <v>14645</v>
      </c>
      <c r="V365" s="548">
        <v>33230.0</v>
      </c>
    </row>
    <row r="366">
      <c r="A366" s="517">
        <f t="shared" si="1"/>
        <v>365</v>
      </c>
      <c r="B366" s="518" t="s">
        <v>14614</v>
      </c>
      <c r="C366" s="655" t="s">
        <v>14628</v>
      </c>
      <c r="D366" s="518" t="s">
        <v>14646</v>
      </c>
      <c r="E366" s="626" t="s">
        <v>14630</v>
      </c>
      <c r="F366" s="656" t="s">
        <v>14618</v>
      </c>
      <c r="G366" s="656" t="s">
        <v>14647</v>
      </c>
      <c r="H366" s="518" t="s">
        <v>14648</v>
      </c>
      <c r="I366" s="272" t="s">
        <v>14649</v>
      </c>
      <c r="J366" s="518" t="s">
        <v>14650</v>
      </c>
      <c r="K366" s="657" t="s">
        <v>14651</v>
      </c>
      <c r="L366" s="658">
        <v>0.001736111111111111</v>
      </c>
      <c r="M366" s="523" t="s">
        <v>14652</v>
      </c>
      <c r="N366" s="618" t="s">
        <v>11876</v>
      </c>
      <c r="O366" s="518" t="s">
        <v>14441</v>
      </c>
      <c r="P366" s="518" t="s">
        <v>78</v>
      </c>
      <c r="Q366" s="541" t="s">
        <v>13907</v>
      </c>
      <c r="R366" s="518"/>
      <c r="S366" s="518" t="s">
        <v>13908</v>
      </c>
      <c r="T366" s="618"/>
      <c r="U366" s="518" t="s">
        <v>14653</v>
      </c>
      <c r="V366" s="548">
        <v>33231.0</v>
      </c>
    </row>
    <row r="367">
      <c r="A367" s="517">
        <f t="shared" si="1"/>
        <v>366</v>
      </c>
      <c r="B367" s="518" t="s">
        <v>14614</v>
      </c>
      <c r="C367" s="655" t="s">
        <v>14628</v>
      </c>
      <c r="D367" s="518" t="s">
        <v>14654</v>
      </c>
      <c r="E367" s="626" t="s">
        <v>14630</v>
      </c>
      <c r="F367" s="656" t="s">
        <v>14618</v>
      </c>
      <c r="G367" s="656" t="s">
        <v>14655</v>
      </c>
      <c r="H367" s="518" t="s">
        <v>14656</v>
      </c>
      <c r="I367" s="272" t="s">
        <v>14657</v>
      </c>
      <c r="J367" s="518" t="s">
        <v>14658</v>
      </c>
      <c r="K367" s="657" t="s">
        <v>14659</v>
      </c>
      <c r="L367" s="658">
        <v>0.002627314814814815</v>
      </c>
      <c r="M367" s="523" t="s">
        <v>14660</v>
      </c>
      <c r="N367" s="618" t="s">
        <v>11876</v>
      </c>
      <c r="O367" s="518" t="s">
        <v>14441</v>
      </c>
      <c r="P367" s="518" t="s">
        <v>78</v>
      </c>
      <c r="Q367" s="541" t="s">
        <v>13907</v>
      </c>
      <c r="R367" s="518"/>
      <c r="S367" s="518" t="s">
        <v>13908</v>
      </c>
      <c r="T367" s="618"/>
      <c r="U367" s="518" t="s">
        <v>14661</v>
      </c>
      <c r="V367" s="548">
        <v>33232.0</v>
      </c>
    </row>
    <row r="368">
      <c r="A368" s="517">
        <f t="shared" si="1"/>
        <v>367</v>
      </c>
      <c r="B368" s="518" t="s">
        <v>14614</v>
      </c>
      <c r="C368" s="655" t="s">
        <v>14628</v>
      </c>
      <c r="D368" s="518" t="s">
        <v>14662</v>
      </c>
      <c r="E368" s="626" t="s">
        <v>14630</v>
      </c>
      <c r="F368" s="656" t="s">
        <v>14618</v>
      </c>
      <c r="G368" s="656" t="s">
        <v>14663</v>
      </c>
      <c r="H368" s="518" t="s">
        <v>14664</v>
      </c>
      <c r="I368" s="272" t="s">
        <v>14665</v>
      </c>
      <c r="J368" s="518" t="s">
        <v>14666</v>
      </c>
      <c r="K368" s="657" t="s">
        <v>14667</v>
      </c>
      <c r="L368" s="658">
        <v>0.0043055555555555555</v>
      </c>
      <c r="M368" s="523" t="s">
        <v>14668</v>
      </c>
      <c r="N368" s="618" t="s">
        <v>11876</v>
      </c>
      <c r="O368" s="518" t="s">
        <v>14441</v>
      </c>
      <c r="P368" s="518" t="s">
        <v>78</v>
      </c>
      <c r="Q368" s="541" t="s">
        <v>13907</v>
      </c>
      <c r="R368" s="518"/>
      <c r="S368" s="518" t="s">
        <v>13908</v>
      </c>
      <c r="T368" s="618"/>
      <c r="U368" s="518" t="s">
        <v>14669</v>
      </c>
      <c r="V368" s="548">
        <v>33233.0</v>
      </c>
    </row>
    <row r="369">
      <c r="A369" s="517">
        <f t="shared" si="1"/>
        <v>368</v>
      </c>
      <c r="B369" s="518" t="s">
        <v>14614</v>
      </c>
      <c r="C369" s="655" t="s">
        <v>14628</v>
      </c>
      <c r="D369" s="518" t="s">
        <v>14670</v>
      </c>
      <c r="E369" s="626" t="s">
        <v>14630</v>
      </c>
      <c r="F369" s="656" t="s">
        <v>14618</v>
      </c>
      <c r="G369" s="656" t="s">
        <v>14671</v>
      </c>
      <c r="H369" s="518" t="s">
        <v>14672</v>
      </c>
      <c r="I369" s="272" t="s">
        <v>14673</v>
      </c>
      <c r="J369" s="518" t="s">
        <v>14674</v>
      </c>
      <c r="K369" s="657" t="s">
        <v>14675</v>
      </c>
      <c r="L369" s="658">
        <v>0.002534722222222222</v>
      </c>
      <c r="M369" s="523" t="s">
        <v>14676</v>
      </c>
      <c r="N369" s="618" t="s">
        <v>11876</v>
      </c>
      <c r="O369" s="518" t="s">
        <v>14441</v>
      </c>
      <c r="P369" s="518" t="s">
        <v>78</v>
      </c>
      <c r="Q369" s="541" t="s">
        <v>13907</v>
      </c>
      <c r="R369" s="518"/>
      <c r="S369" s="518" t="s">
        <v>13908</v>
      </c>
      <c r="T369" s="618"/>
      <c r="U369" s="518" t="s">
        <v>14677</v>
      </c>
      <c r="V369" s="548">
        <v>33234.0</v>
      </c>
    </row>
    <row r="370">
      <c r="A370" s="517">
        <f t="shared" si="1"/>
        <v>369</v>
      </c>
      <c r="B370" s="518" t="s">
        <v>14614</v>
      </c>
      <c r="C370" s="655" t="s">
        <v>14628</v>
      </c>
      <c r="D370" s="518" t="s">
        <v>14678</v>
      </c>
      <c r="E370" s="626" t="s">
        <v>14630</v>
      </c>
      <c r="F370" s="656" t="s">
        <v>14618</v>
      </c>
      <c r="G370" s="656" t="s">
        <v>14679</v>
      </c>
      <c r="H370" s="518" t="s">
        <v>14680</v>
      </c>
      <c r="I370" s="272" t="s">
        <v>14681</v>
      </c>
      <c r="J370" s="518" t="s">
        <v>14682</v>
      </c>
      <c r="K370" s="657" t="s">
        <v>14683</v>
      </c>
      <c r="L370" s="658">
        <v>0.0022685185185185187</v>
      </c>
      <c r="M370" s="523" t="s">
        <v>14684</v>
      </c>
      <c r="N370" s="618" t="s">
        <v>11876</v>
      </c>
      <c r="O370" s="518" t="s">
        <v>14441</v>
      </c>
      <c r="P370" s="518" t="s">
        <v>78</v>
      </c>
      <c r="Q370" s="541" t="s">
        <v>13907</v>
      </c>
      <c r="R370" s="518"/>
      <c r="S370" s="518" t="s">
        <v>13908</v>
      </c>
      <c r="T370" s="618"/>
      <c r="U370" s="518" t="s">
        <v>14685</v>
      </c>
      <c r="V370" s="548">
        <v>33235.0</v>
      </c>
    </row>
    <row r="371">
      <c r="A371" s="527">
        <f t="shared" si="1"/>
        <v>370</v>
      </c>
      <c r="B371" s="528" t="s">
        <v>14614</v>
      </c>
      <c r="C371" s="660" t="s">
        <v>14628</v>
      </c>
      <c r="D371" s="528" t="s">
        <v>14686</v>
      </c>
      <c r="E371" s="625" t="s">
        <v>14630</v>
      </c>
      <c r="F371" s="661" t="s">
        <v>14618</v>
      </c>
      <c r="G371" s="661" t="s">
        <v>14687</v>
      </c>
      <c r="H371" s="528" t="s">
        <v>14688</v>
      </c>
      <c r="I371" s="272" t="s">
        <v>14689</v>
      </c>
      <c r="J371" s="528" t="s">
        <v>14690</v>
      </c>
      <c r="K371" s="662" t="s">
        <v>14691</v>
      </c>
      <c r="L371" s="663">
        <v>0.0017592592592592592</v>
      </c>
      <c r="M371" s="534" t="s">
        <v>14692</v>
      </c>
      <c r="N371" s="664" t="s">
        <v>11876</v>
      </c>
      <c r="O371" s="518" t="s">
        <v>14441</v>
      </c>
      <c r="P371" s="518" t="s">
        <v>78</v>
      </c>
      <c r="Q371" s="541" t="s">
        <v>13907</v>
      </c>
      <c r="R371" s="518"/>
      <c r="S371" s="518" t="s">
        <v>13908</v>
      </c>
      <c r="T371" s="665"/>
      <c r="U371" s="518" t="s">
        <v>14693</v>
      </c>
      <c r="V371" s="551">
        <v>33236.0</v>
      </c>
    </row>
    <row r="372">
      <c r="A372" s="537">
        <f t="shared" si="1"/>
        <v>371</v>
      </c>
      <c r="B372" s="510" t="s">
        <v>14614</v>
      </c>
      <c r="C372" s="645" t="s">
        <v>14694</v>
      </c>
      <c r="D372" s="510" t="s">
        <v>14695</v>
      </c>
      <c r="E372" s="623" t="s">
        <v>14696</v>
      </c>
      <c r="F372" s="646" t="s">
        <v>14618</v>
      </c>
      <c r="G372" s="646" t="s">
        <v>14697</v>
      </c>
      <c r="H372" s="510" t="s">
        <v>14698</v>
      </c>
      <c r="I372" s="272" t="s">
        <v>14699</v>
      </c>
      <c r="J372" s="510" t="s">
        <v>14700</v>
      </c>
      <c r="K372" s="666" t="s">
        <v>14701</v>
      </c>
      <c r="L372" s="667">
        <v>0.005520833333333333</v>
      </c>
      <c r="M372" s="515" t="s">
        <v>14702</v>
      </c>
      <c r="N372" s="649" t="s">
        <v>11876</v>
      </c>
      <c r="O372" s="518" t="s">
        <v>14441</v>
      </c>
      <c r="P372" s="518" t="s">
        <v>78</v>
      </c>
      <c r="Q372" s="541" t="s">
        <v>13907</v>
      </c>
      <c r="R372" s="518"/>
      <c r="S372" s="518" t="s">
        <v>13908</v>
      </c>
      <c r="T372" s="649"/>
      <c r="U372" s="518" t="s">
        <v>14703</v>
      </c>
      <c r="V372" s="558">
        <v>33244.0</v>
      </c>
    </row>
    <row r="373">
      <c r="A373" s="517">
        <f t="shared" si="1"/>
        <v>372</v>
      </c>
      <c r="B373" s="518" t="s">
        <v>14614</v>
      </c>
      <c r="C373" s="655" t="s">
        <v>14694</v>
      </c>
      <c r="D373" s="518" t="s">
        <v>14704</v>
      </c>
      <c r="E373" s="623" t="s">
        <v>14696</v>
      </c>
      <c r="F373" s="656" t="s">
        <v>14618</v>
      </c>
      <c r="G373" s="656" t="s">
        <v>14705</v>
      </c>
      <c r="H373" s="518" t="s">
        <v>14706</v>
      </c>
      <c r="I373" s="272" t="s">
        <v>14707</v>
      </c>
      <c r="J373" s="518" t="s">
        <v>14708</v>
      </c>
      <c r="K373" s="657" t="s">
        <v>14709</v>
      </c>
      <c r="L373" s="658">
        <v>0.0032523148148148147</v>
      </c>
      <c r="M373" s="523" t="s">
        <v>14710</v>
      </c>
      <c r="N373" s="618" t="s">
        <v>11876</v>
      </c>
      <c r="O373" s="518" t="s">
        <v>14441</v>
      </c>
      <c r="P373" s="518" t="s">
        <v>78</v>
      </c>
      <c r="Q373" s="541" t="s">
        <v>13907</v>
      </c>
      <c r="R373" s="518"/>
      <c r="S373" s="518" t="s">
        <v>13908</v>
      </c>
      <c r="T373" s="618"/>
      <c r="U373" s="518" t="s">
        <v>14711</v>
      </c>
      <c r="V373" s="548">
        <v>33247.0</v>
      </c>
    </row>
    <row r="374">
      <c r="A374" s="517">
        <f t="shared" si="1"/>
        <v>373</v>
      </c>
      <c r="B374" s="518" t="s">
        <v>14614</v>
      </c>
      <c r="C374" s="655" t="s">
        <v>14694</v>
      </c>
      <c r="D374" s="518" t="s">
        <v>14712</v>
      </c>
      <c r="E374" s="623" t="s">
        <v>14696</v>
      </c>
      <c r="F374" s="656" t="s">
        <v>14618</v>
      </c>
      <c r="G374" s="656" t="s">
        <v>14713</v>
      </c>
      <c r="H374" s="518" t="s">
        <v>14714</v>
      </c>
      <c r="I374" s="272" t="s">
        <v>14715</v>
      </c>
      <c r="J374" s="518" t="s">
        <v>14716</v>
      </c>
      <c r="K374" s="657" t="s">
        <v>14717</v>
      </c>
      <c r="L374" s="658">
        <v>0.002337962962962963</v>
      </c>
      <c r="M374" s="523" t="s">
        <v>14718</v>
      </c>
      <c r="N374" s="618" t="s">
        <v>11876</v>
      </c>
      <c r="O374" s="518" t="s">
        <v>14441</v>
      </c>
      <c r="P374" s="518" t="s">
        <v>78</v>
      </c>
      <c r="Q374" s="541" t="s">
        <v>13907</v>
      </c>
      <c r="R374" s="518"/>
      <c r="S374" s="518" t="s">
        <v>13908</v>
      </c>
      <c r="T374" s="618"/>
      <c r="U374" s="518" t="s">
        <v>14719</v>
      </c>
      <c r="V374" s="548">
        <v>33248.0</v>
      </c>
    </row>
    <row r="375">
      <c r="A375" s="527">
        <f t="shared" si="1"/>
        <v>374</v>
      </c>
      <c r="B375" s="528" t="s">
        <v>14614</v>
      </c>
      <c r="C375" s="660" t="s">
        <v>14694</v>
      </c>
      <c r="D375" s="528" t="s">
        <v>14720</v>
      </c>
      <c r="E375" s="670" t="s">
        <v>14696</v>
      </c>
      <c r="F375" s="661" t="s">
        <v>14618</v>
      </c>
      <c r="G375" s="661" t="s">
        <v>14721</v>
      </c>
      <c r="H375" s="528" t="s">
        <v>14722</v>
      </c>
      <c r="I375" s="272" t="s">
        <v>14723</v>
      </c>
      <c r="J375" s="528" t="s">
        <v>14724</v>
      </c>
      <c r="K375" s="662" t="s">
        <v>14725</v>
      </c>
      <c r="L375" s="663">
        <v>0.003553240740740741</v>
      </c>
      <c r="M375" s="668" t="s">
        <v>14726</v>
      </c>
      <c r="N375" s="664" t="s">
        <v>11876</v>
      </c>
      <c r="O375" s="518" t="s">
        <v>14441</v>
      </c>
      <c r="P375" s="518" t="s">
        <v>78</v>
      </c>
      <c r="Q375" s="541" t="s">
        <v>13907</v>
      </c>
      <c r="R375" s="518"/>
      <c r="S375" s="518" t="s">
        <v>13908</v>
      </c>
      <c r="T375" s="665"/>
      <c r="U375" s="518" t="s">
        <v>14727</v>
      </c>
      <c r="V375" s="551">
        <v>33249.0</v>
      </c>
    </row>
    <row r="376">
      <c r="A376" s="537">
        <f t="shared" si="1"/>
        <v>375</v>
      </c>
      <c r="B376" s="510" t="s">
        <v>14728</v>
      </c>
      <c r="C376" s="645" t="s">
        <v>14729</v>
      </c>
      <c r="D376" s="510" t="s">
        <v>14730</v>
      </c>
      <c r="E376" s="623" t="s">
        <v>14731</v>
      </c>
      <c r="F376" s="646" t="s">
        <v>14732</v>
      </c>
      <c r="G376" s="646" t="s">
        <v>14733</v>
      </c>
      <c r="H376" s="510" t="s">
        <v>14734</v>
      </c>
      <c r="I376" s="272" t="s">
        <v>14735</v>
      </c>
      <c r="J376" s="510" t="s">
        <v>14736</v>
      </c>
      <c r="K376" s="666" t="s">
        <v>14737</v>
      </c>
      <c r="L376" s="667">
        <v>0.001712962962962963</v>
      </c>
      <c r="M376" s="515" t="s">
        <v>14738</v>
      </c>
      <c r="N376" s="649" t="s">
        <v>11876</v>
      </c>
      <c r="O376" s="518" t="s">
        <v>14441</v>
      </c>
      <c r="P376" s="518" t="s">
        <v>78</v>
      </c>
      <c r="Q376" s="541" t="s">
        <v>13907</v>
      </c>
      <c r="R376" s="518"/>
      <c r="S376" s="518" t="s">
        <v>13908</v>
      </c>
      <c r="T376" s="649"/>
      <c r="U376" s="518"/>
      <c r="V376" s="558">
        <v>33356.0</v>
      </c>
    </row>
    <row r="377">
      <c r="A377" s="517">
        <f t="shared" si="1"/>
        <v>376</v>
      </c>
      <c r="B377" s="518" t="s">
        <v>14728</v>
      </c>
      <c r="C377" s="655" t="s">
        <v>14729</v>
      </c>
      <c r="D377" s="518" t="s">
        <v>14739</v>
      </c>
      <c r="E377" s="626" t="s">
        <v>14731</v>
      </c>
      <c r="F377" s="656" t="s">
        <v>14732</v>
      </c>
      <c r="G377" s="656" t="s">
        <v>14740</v>
      </c>
      <c r="H377" s="518" t="s">
        <v>14741</v>
      </c>
      <c r="I377" s="272" t="s">
        <v>14742</v>
      </c>
      <c r="J377" s="518" t="s">
        <v>14743</v>
      </c>
      <c r="K377" s="657" t="s">
        <v>14744</v>
      </c>
      <c r="L377" s="658">
        <v>0.0011805555555555556</v>
      </c>
      <c r="M377" s="523" t="s">
        <v>14745</v>
      </c>
      <c r="N377" s="618" t="s">
        <v>11876</v>
      </c>
      <c r="O377" s="518" t="s">
        <v>14441</v>
      </c>
      <c r="P377" s="518" t="s">
        <v>78</v>
      </c>
      <c r="Q377" s="541" t="s">
        <v>13907</v>
      </c>
      <c r="R377" s="518"/>
      <c r="S377" s="518" t="s">
        <v>13908</v>
      </c>
      <c r="T377" s="618"/>
      <c r="U377" s="518"/>
      <c r="V377" s="548">
        <v>33362.0</v>
      </c>
    </row>
    <row r="378">
      <c r="A378" s="517">
        <f t="shared" si="1"/>
        <v>377</v>
      </c>
      <c r="B378" s="518" t="s">
        <v>14728</v>
      </c>
      <c r="C378" s="655" t="s">
        <v>14729</v>
      </c>
      <c r="D378" s="518" t="s">
        <v>14746</v>
      </c>
      <c r="E378" s="626" t="s">
        <v>14731</v>
      </c>
      <c r="F378" s="656" t="s">
        <v>14732</v>
      </c>
      <c r="G378" s="656" t="s">
        <v>14747</v>
      </c>
      <c r="H378" s="518" t="s">
        <v>14748</v>
      </c>
      <c r="I378" s="272" t="s">
        <v>14749</v>
      </c>
      <c r="J378" s="518" t="s">
        <v>14750</v>
      </c>
      <c r="K378" s="657" t="s">
        <v>14751</v>
      </c>
      <c r="L378" s="658">
        <v>0.0024421296296296296</v>
      </c>
      <c r="M378" s="523" t="s">
        <v>14752</v>
      </c>
      <c r="N378" s="618" t="s">
        <v>11876</v>
      </c>
      <c r="O378" s="518" t="s">
        <v>14441</v>
      </c>
      <c r="P378" s="518" t="s">
        <v>78</v>
      </c>
      <c r="Q378" s="541" t="s">
        <v>13907</v>
      </c>
      <c r="R378" s="518"/>
      <c r="S378" s="518" t="s">
        <v>13908</v>
      </c>
      <c r="T378" s="618"/>
      <c r="U378" s="518"/>
      <c r="V378" s="548">
        <v>33363.0</v>
      </c>
    </row>
    <row r="379">
      <c r="A379" s="517">
        <f t="shared" si="1"/>
        <v>378</v>
      </c>
      <c r="B379" s="518" t="s">
        <v>14728</v>
      </c>
      <c r="C379" s="655" t="s">
        <v>14729</v>
      </c>
      <c r="D379" s="518" t="s">
        <v>14753</v>
      </c>
      <c r="E379" s="626" t="s">
        <v>14731</v>
      </c>
      <c r="F379" s="656" t="s">
        <v>14732</v>
      </c>
      <c r="G379" s="656" t="s">
        <v>14754</v>
      </c>
      <c r="H379" s="518" t="s">
        <v>14755</v>
      </c>
      <c r="I379" s="272" t="s">
        <v>14756</v>
      </c>
      <c r="J379" s="518" t="s">
        <v>14757</v>
      </c>
      <c r="K379" s="657" t="s">
        <v>14758</v>
      </c>
      <c r="L379" s="658">
        <v>0.0019560185185185184</v>
      </c>
      <c r="M379" s="523" t="s">
        <v>14759</v>
      </c>
      <c r="N379" s="618" t="s">
        <v>11876</v>
      </c>
      <c r="O379" s="518" t="s">
        <v>14441</v>
      </c>
      <c r="P379" s="518" t="s">
        <v>78</v>
      </c>
      <c r="Q379" s="541" t="s">
        <v>13907</v>
      </c>
      <c r="R379" s="518"/>
      <c r="S379" s="518" t="s">
        <v>13908</v>
      </c>
      <c r="T379" s="618"/>
      <c r="U379" s="518"/>
      <c r="V379" s="548">
        <v>33364.0</v>
      </c>
    </row>
    <row r="380">
      <c r="A380" s="517">
        <f t="shared" si="1"/>
        <v>379</v>
      </c>
      <c r="B380" s="518" t="s">
        <v>14728</v>
      </c>
      <c r="C380" s="655" t="s">
        <v>14729</v>
      </c>
      <c r="D380" s="518" t="s">
        <v>14760</v>
      </c>
      <c r="E380" s="626" t="s">
        <v>14731</v>
      </c>
      <c r="F380" s="656" t="s">
        <v>14732</v>
      </c>
      <c r="G380" s="656" t="s">
        <v>14761</v>
      </c>
      <c r="H380" s="518" t="s">
        <v>14762</v>
      </c>
      <c r="I380" s="272" t="s">
        <v>14763</v>
      </c>
      <c r="J380" s="518" t="s">
        <v>12727</v>
      </c>
      <c r="K380" s="657" t="s">
        <v>12728</v>
      </c>
      <c r="L380" s="658">
        <v>0.0022222222222222222</v>
      </c>
      <c r="M380" s="523" t="s">
        <v>14764</v>
      </c>
      <c r="N380" s="618" t="s">
        <v>11876</v>
      </c>
      <c r="O380" s="518" t="s">
        <v>14441</v>
      </c>
      <c r="P380" s="518" t="s">
        <v>78</v>
      </c>
      <c r="Q380" s="541" t="s">
        <v>13907</v>
      </c>
      <c r="R380" s="518"/>
      <c r="S380" s="518" t="s">
        <v>13908</v>
      </c>
      <c r="T380" s="618"/>
      <c r="U380" s="518"/>
      <c r="V380" s="548">
        <v>33370.0</v>
      </c>
    </row>
    <row r="381">
      <c r="A381" s="517">
        <f t="shared" si="1"/>
        <v>380</v>
      </c>
      <c r="B381" s="518" t="s">
        <v>14728</v>
      </c>
      <c r="C381" s="655" t="s">
        <v>14729</v>
      </c>
      <c r="D381" s="518" t="s">
        <v>14765</v>
      </c>
      <c r="E381" s="626" t="s">
        <v>14731</v>
      </c>
      <c r="F381" s="656" t="s">
        <v>14732</v>
      </c>
      <c r="G381" s="656" t="s">
        <v>14766</v>
      </c>
      <c r="H381" s="518" t="s">
        <v>14767</v>
      </c>
      <c r="I381" s="272" t="s">
        <v>14768</v>
      </c>
      <c r="J381" s="518" t="s">
        <v>12734</v>
      </c>
      <c r="K381" s="657" t="s">
        <v>12735</v>
      </c>
      <c r="L381" s="658">
        <v>0.0032291666666666666</v>
      </c>
      <c r="M381" s="523" t="s">
        <v>14769</v>
      </c>
      <c r="N381" s="618" t="s">
        <v>11876</v>
      </c>
      <c r="O381" s="518" t="s">
        <v>14441</v>
      </c>
      <c r="P381" s="518" t="s">
        <v>78</v>
      </c>
      <c r="Q381" s="541" t="s">
        <v>13907</v>
      </c>
      <c r="R381" s="518"/>
      <c r="S381" s="518" t="s">
        <v>13908</v>
      </c>
      <c r="T381" s="618"/>
      <c r="U381" s="518"/>
      <c r="V381" s="548">
        <v>33371.0</v>
      </c>
    </row>
    <row r="382">
      <c r="A382" s="517">
        <f t="shared" si="1"/>
        <v>381</v>
      </c>
      <c r="B382" s="518" t="s">
        <v>14728</v>
      </c>
      <c r="C382" s="655" t="s">
        <v>14729</v>
      </c>
      <c r="D382" s="518" t="s">
        <v>14770</v>
      </c>
      <c r="E382" s="626" t="s">
        <v>14731</v>
      </c>
      <c r="F382" s="656" t="s">
        <v>14732</v>
      </c>
      <c r="G382" s="656" t="s">
        <v>14771</v>
      </c>
      <c r="H382" s="518" t="s">
        <v>14772</v>
      </c>
      <c r="I382" s="272" t="s">
        <v>14773</v>
      </c>
      <c r="J382" s="518" t="s">
        <v>14774</v>
      </c>
      <c r="K382" s="657" t="s">
        <v>14775</v>
      </c>
      <c r="L382" s="658">
        <v>0.0023032407407407407</v>
      </c>
      <c r="M382" s="523" t="s">
        <v>14776</v>
      </c>
      <c r="N382" s="618" t="s">
        <v>11876</v>
      </c>
      <c r="O382" s="518" t="s">
        <v>14441</v>
      </c>
      <c r="P382" s="518" t="s">
        <v>78</v>
      </c>
      <c r="Q382" s="541" t="s">
        <v>13907</v>
      </c>
      <c r="R382" s="518"/>
      <c r="S382" s="518" t="s">
        <v>13908</v>
      </c>
      <c r="T382" s="618"/>
      <c r="U382" s="518"/>
      <c r="V382" s="548">
        <v>33372.0</v>
      </c>
    </row>
    <row r="383">
      <c r="A383" s="527">
        <f t="shared" si="1"/>
        <v>382</v>
      </c>
      <c r="B383" s="528" t="s">
        <v>14728</v>
      </c>
      <c r="C383" s="660" t="s">
        <v>14729</v>
      </c>
      <c r="D383" s="528" t="s">
        <v>14777</v>
      </c>
      <c r="E383" s="625" t="s">
        <v>14731</v>
      </c>
      <c r="F383" s="661" t="s">
        <v>14732</v>
      </c>
      <c r="G383" s="661" t="s">
        <v>14778</v>
      </c>
      <c r="H383" s="528" t="s">
        <v>14779</v>
      </c>
      <c r="I383" s="272" t="s">
        <v>14780</v>
      </c>
      <c r="J383" s="528" t="s">
        <v>12748</v>
      </c>
      <c r="K383" s="662" t="s">
        <v>12749</v>
      </c>
      <c r="L383" s="663">
        <v>0.0036342592592592594</v>
      </c>
      <c r="M383" s="534" t="s">
        <v>14781</v>
      </c>
      <c r="N383" s="664" t="s">
        <v>11876</v>
      </c>
      <c r="O383" s="518" t="s">
        <v>14441</v>
      </c>
      <c r="P383" s="518" t="s">
        <v>78</v>
      </c>
      <c r="Q383" s="541" t="s">
        <v>13907</v>
      </c>
      <c r="R383" s="518"/>
      <c r="S383" s="518" t="s">
        <v>13908</v>
      </c>
      <c r="T383" s="665"/>
      <c r="U383" s="518"/>
      <c r="V383" s="551">
        <v>33373.0</v>
      </c>
    </row>
    <row r="384">
      <c r="A384" s="537">
        <f t="shared" si="1"/>
        <v>383</v>
      </c>
      <c r="B384" s="510" t="s">
        <v>14728</v>
      </c>
      <c r="C384" s="645" t="s">
        <v>12849</v>
      </c>
      <c r="D384" s="510" t="s">
        <v>14782</v>
      </c>
      <c r="E384" s="623" t="s">
        <v>12851</v>
      </c>
      <c r="F384" s="646" t="s">
        <v>14732</v>
      </c>
      <c r="G384" s="646" t="s">
        <v>14783</v>
      </c>
      <c r="H384" s="510" t="s">
        <v>12753</v>
      </c>
      <c r="I384" s="272" t="s">
        <v>12754</v>
      </c>
      <c r="J384" s="510" t="s">
        <v>12755</v>
      </c>
      <c r="K384" s="666" t="s">
        <v>12756</v>
      </c>
      <c r="L384" s="667">
        <v>0.004247685185185185</v>
      </c>
      <c r="M384" s="515" t="s">
        <v>14784</v>
      </c>
      <c r="N384" s="649" t="s">
        <v>11876</v>
      </c>
      <c r="O384" s="518" t="s">
        <v>14441</v>
      </c>
      <c r="P384" s="518" t="s">
        <v>78</v>
      </c>
      <c r="Q384" s="541" t="s">
        <v>13907</v>
      </c>
      <c r="R384" s="518"/>
      <c r="S384" s="518" t="s">
        <v>13908</v>
      </c>
      <c r="T384" s="649"/>
      <c r="U384" s="518" t="s">
        <v>14785</v>
      </c>
      <c r="V384" s="558">
        <v>33374.0</v>
      </c>
    </row>
    <row r="385">
      <c r="A385" s="517">
        <f t="shared" si="1"/>
        <v>384</v>
      </c>
      <c r="B385" s="518" t="s">
        <v>14728</v>
      </c>
      <c r="C385" s="655" t="s">
        <v>12849</v>
      </c>
      <c r="D385" s="518" t="s">
        <v>14786</v>
      </c>
      <c r="E385" s="626" t="s">
        <v>12851</v>
      </c>
      <c r="F385" s="656" t="s">
        <v>14732</v>
      </c>
      <c r="G385" s="656" t="s">
        <v>14787</v>
      </c>
      <c r="H385" s="518" t="s">
        <v>14788</v>
      </c>
      <c r="I385" s="272" t="s">
        <v>14789</v>
      </c>
      <c r="J385" s="518" t="s">
        <v>12762</v>
      </c>
      <c r="K385" s="657" t="s">
        <v>12763</v>
      </c>
      <c r="L385" s="658">
        <v>0.002199074074074074</v>
      </c>
      <c r="M385" s="523" t="s">
        <v>14790</v>
      </c>
      <c r="N385" s="618" t="s">
        <v>11876</v>
      </c>
      <c r="O385" s="518" t="s">
        <v>14441</v>
      </c>
      <c r="P385" s="518" t="s">
        <v>78</v>
      </c>
      <c r="Q385" s="541" t="s">
        <v>13907</v>
      </c>
      <c r="R385" s="518"/>
      <c r="S385" s="518" t="s">
        <v>13908</v>
      </c>
      <c r="T385" s="618"/>
      <c r="U385" s="518"/>
      <c r="V385" s="548">
        <v>33375.0</v>
      </c>
    </row>
    <row r="386">
      <c r="A386" s="527">
        <f t="shared" si="1"/>
        <v>385</v>
      </c>
      <c r="B386" s="528" t="s">
        <v>14728</v>
      </c>
      <c r="C386" s="660" t="s">
        <v>12849</v>
      </c>
      <c r="D386" s="528" t="s">
        <v>14791</v>
      </c>
      <c r="E386" s="625" t="s">
        <v>12851</v>
      </c>
      <c r="F386" s="661" t="s">
        <v>14732</v>
      </c>
      <c r="G386" s="661" t="s">
        <v>14792</v>
      </c>
      <c r="H386" s="528" t="s">
        <v>14793</v>
      </c>
      <c r="I386" s="272" t="s">
        <v>14794</v>
      </c>
      <c r="J386" s="528" t="s">
        <v>12769</v>
      </c>
      <c r="K386" s="662" t="s">
        <v>12770</v>
      </c>
      <c r="L386" s="663">
        <v>0.001979166666666667</v>
      </c>
      <c r="M386" s="534" t="s">
        <v>14795</v>
      </c>
      <c r="N386" s="664" t="s">
        <v>11876</v>
      </c>
      <c r="O386" s="518" t="s">
        <v>14441</v>
      </c>
      <c r="P386" s="518" t="s">
        <v>78</v>
      </c>
      <c r="Q386" s="541" t="s">
        <v>13907</v>
      </c>
      <c r="R386" s="518"/>
      <c r="S386" s="518" t="s">
        <v>13908</v>
      </c>
      <c r="T386" s="665"/>
      <c r="U386" s="518"/>
      <c r="V386" s="551">
        <v>33376.0</v>
      </c>
    </row>
    <row r="387" ht="21.0" customHeight="1">
      <c r="A387" s="699">
        <f t="shared" si="1"/>
        <v>386</v>
      </c>
      <c r="B387" s="671" t="s">
        <v>14796</v>
      </c>
      <c r="C387" s="700" t="s">
        <v>14797</v>
      </c>
      <c r="D387" s="671" t="s">
        <v>14798</v>
      </c>
      <c r="E387" s="673" t="s">
        <v>14799</v>
      </c>
      <c r="F387" s="701" t="s">
        <v>14800</v>
      </c>
      <c r="G387" s="701" t="s">
        <v>14801</v>
      </c>
      <c r="H387" s="213" t="s">
        <v>14802</v>
      </c>
      <c r="I387" s="272" t="s">
        <v>14803</v>
      </c>
      <c r="J387" s="671" t="s">
        <v>14736</v>
      </c>
      <c r="K387" s="703" t="s">
        <v>14737</v>
      </c>
      <c r="L387" s="704">
        <v>0.001712962962962963</v>
      </c>
      <c r="M387" s="599" t="s">
        <v>14738</v>
      </c>
      <c r="N387" s="705" t="s">
        <v>11876</v>
      </c>
      <c r="O387" s="518" t="s">
        <v>14441</v>
      </c>
      <c r="P387" s="541" t="s">
        <v>78</v>
      </c>
      <c r="Q387" s="541" t="s">
        <v>13907</v>
      </c>
      <c r="R387" s="541"/>
      <c r="S387" s="518" t="s">
        <v>13908</v>
      </c>
      <c r="T387" s="683"/>
      <c r="U387" s="518" t="s">
        <v>14804</v>
      </c>
      <c r="V387" s="684">
        <v>31139.0</v>
      </c>
    </row>
    <row r="388">
      <c r="A388" s="613">
        <f t="shared" si="1"/>
        <v>387</v>
      </c>
      <c r="B388" s="596" t="s">
        <v>14805</v>
      </c>
      <c r="C388" s="678" t="s">
        <v>14806</v>
      </c>
      <c r="D388" s="596" t="s">
        <v>14807</v>
      </c>
      <c r="E388" s="670" t="s">
        <v>14808</v>
      </c>
      <c r="F388" s="679" t="s">
        <v>14809</v>
      </c>
      <c r="G388" s="679" t="s">
        <v>14810</v>
      </c>
      <c r="H388" s="596" t="s">
        <v>14811</v>
      </c>
      <c r="I388" s="272" t="s">
        <v>14812</v>
      </c>
      <c r="J388" s="596" t="s">
        <v>14813</v>
      </c>
      <c r="K388" s="680" t="s">
        <v>14814</v>
      </c>
      <c r="L388" s="681">
        <v>0.0016435185185185185</v>
      </c>
      <c r="M388" s="601" t="s">
        <v>14815</v>
      </c>
      <c r="N388" s="682" t="s">
        <v>11876</v>
      </c>
      <c r="O388" s="518" t="s">
        <v>14441</v>
      </c>
      <c r="P388" s="518" t="s">
        <v>78</v>
      </c>
      <c r="Q388" s="541" t="s">
        <v>13907</v>
      </c>
      <c r="R388" s="518"/>
      <c r="S388" s="518" t="s">
        <v>13908</v>
      </c>
      <c r="T388" s="683"/>
      <c r="U388" s="518"/>
      <c r="V388" s="684">
        <v>31147.0</v>
      </c>
    </row>
    <row r="389">
      <c r="A389" s="613">
        <f t="shared" si="1"/>
        <v>388</v>
      </c>
      <c r="B389" s="596" t="s">
        <v>14805</v>
      </c>
      <c r="C389" s="678" t="s">
        <v>14816</v>
      </c>
      <c r="D389" s="596" t="s">
        <v>14817</v>
      </c>
      <c r="E389" s="670" t="s">
        <v>14818</v>
      </c>
      <c r="F389" s="679" t="s">
        <v>14809</v>
      </c>
      <c r="G389" s="679" t="s">
        <v>14819</v>
      </c>
      <c r="H389" s="596" t="s">
        <v>14820</v>
      </c>
      <c r="I389" s="272" t="s">
        <v>14821</v>
      </c>
      <c r="J389" s="596" t="s">
        <v>14822</v>
      </c>
      <c r="K389" s="680" t="s">
        <v>14823</v>
      </c>
      <c r="L389" s="681">
        <v>0.00375</v>
      </c>
      <c r="M389" s="601" t="s">
        <v>14824</v>
      </c>
      <c r="N389" s="682" t="s">
        <v>11876</v>
      </c>
      <c r="O389" s="518" t="s">
        <v>14441</v>
      </c>
      <c r="P389" s="518" t="s">
        <v>78</v>
      </c>
      <c r="Q389" s="541" t="s">
        <v>13907</v>
      </c>
      <c r="R389" s="518"/>
      <c r="S389" s="518" t="s">
        <v>13908</v>
      </c>
      <c r="T389" s="683"/>
      <c r="U389" s="518" t="s">
        <v>14825</v>
      </c>
      <c r="V389" s="684">
        <v>31158.0</v>
      </c>
    </row>
    <row r="390">
      <c r="A390" s="537">
        <f t="shared" si="1"/>
        <v>389</v>
      </c>
      <c r="B390" s="510" t="s">
        <v>14805</v>
      </c>
      <c r="C390" s="645" t="s">
        <v>14826</v>
      </c>
      <c r="D390" s="510" t="s">
        <v>14827</v>
      </c>
      <c r="E390" s="335" t="s">
        <v>14828</v>
      </c>
      <c r="F390" s="646" t="s">
        <v>14809</v>
      </c>
      <c r="G390" s="646" t="s">
        <v>14829</v>
      </c>
      <c r="H390" s="510" t="s">
        <v>14830</v>
      </c>
      <c r="I390" s="272" t="s">
        <v>14831</v>
      </c>
      <c r="J390" s="510" t="s">
        <v>14832</v>
      </c>
      <c r="K390" s="666" t="s">
        <v>14833</v>
      </c>
      <c r="L390" s="667">
        <v>0.0019560185185185184</v>
      </c>
      <c r="M390" s="515" t="s">
        <v>14834</v>
      </c>
      <c r="N390" s="649" t="s">
        <v>11876</v>
      </c>
      <c r="O390" s="518" t="s">
        <v>14441</v>
      </c>
      <c r="P390" s="518" t="s">
        <v>78</v>
      </c>
      <c r="Q390" s="541" t="s">
        <v>13907</v>
      </c>
      <c r="R390" s="518"/>
      <c r="S390" s="518" t="s">
        <v>13908</v>
      </c>
      <c r="T390" s="649"/>
      <c r="U390" s="518" t="s">
        <v>14835</v>
      </c>
      <c r="V390" s="558">
        <v>31161.0</v>
      </c>
    </row>
    <row r="391">
      <c r="A391" s="527">
        <f t="shared" si="1"/>
        <v>390</v>
      </c>
      <c r="B391" s="528" t="s">
        <v>14805</v>
      </c>
      <c r="C391" s="660" t="s">
        <v>14826</v>
      </c>
      <c r="D391" s="528" t="s">
        <v>14836</v>
      </c>
      <c r="E391" s="491" t="s">
        <v>14828</v>
      </c>
      <c r="F391" s="661" t="s">
        <v>14809</v>
      </c>
      <c r="G391" s="661" t="s">
        <v>14837</v>
      </c>
      <c r="H391" s="528" t="s">
        <v>14838</v>
      </c>
      <c r="I391" s="272" t="s">
        <v>14839</v>
      </c>
      <c r="J391" s="528" t="s">
        <v>14840</v>
      </c>
      <c r="K391" s="662" t="s">
        <v>14841</v>
      </c>
      <c r="L391" s="663">
        <v>0.002685185185185185</v>
      </c>
      <c r="M391" s="534" t="s">
        <v>14842</v>
      </c>
      <c r="N391" s="664" t="s">
        <v>11876</v>
      </c>
      <c r="O391" s="518" t="s">
        <v>14441</v>
      </c>
      <c r="P391" s="518" t="s">
        <v>78</v>
      </c>
      <c r="Q391" s="541" t="s">
        <v>13907</v>
      </c>
      <c r="R391" s="518"/>
      <c r="S391" s="518" t="s">
        <v>13908</v>
      </c>
      <c r="T391" s="665"/>
      <c r="U391" s="518" t="s">
        <v>14843</v>
      </c>
      <c r="V391" s="551">
        <v>31163.0</v>
      </c>
    </row>
    <row r="392">
      <c r="A392" s="537">
        <f t="shared" si="1"/>
        <v>391</v>
      </c>
      <c r="B392" s="510" t="s">
        <v>14805</v>
      </c>
      <c r="C392" s="645" t="s">
        <v>14844</v>
      </c>
      <c r="D392" s="510" t="s">
        <v>14845</v>
      </c>
      <c r="E392" s="335" t="s">
        <v>14846</v>
      </c>
      <c r="F392" s="646" t="s">
        <v>14809</v>
      </c>
      <c r="G392" s="646" t="s">
        <v>14847</v>
      </c>
      <c r="H392" s="510" t="s">
        <v>14848</v>
      </c>
      <c r="I392" s="272" t="s">
        <v>14849</v>
      </c>
      <c r="J392" s="510" t="s">
        <v>14850</v>
      </c>
      <c r="K392" s="666" t="s">
        <v>14851</v>
      </c>
      <c r="L392" s="667">
        <v>0.002673611111111111</v>
      </c>
      <c r="M392" s="515" t="s">
        <v>14852</v>
      </c>
      <c r="N392" s="649" t="s">
        <v>11876</v>
      </c>
      <c r="O392" s="518" t="s">
        <v>14441</v>
      </c>
      <c r="P392" s="518" t="s">
        <v>78</v>
      </c>
      <c r="Q392" s="541" t="s">
        <v>13907</v>
      </c>
      <c r="R392" s="518"/>
      <c r="S392" s="518" t="s">
        <v>13908</v>
      </c>
      <c r="T392" s="649"/>
      <c r="U392" s="518" t="s">
        <v>14853</v>
      </c>
      <c r="V392" s="558">
        <v>31182.0</v>
      </c>
    </row>
    <row r="393">
      <c r="A393" s="527">
        <f t="shared" si="1"/>
        <v>392</v>
      </c>
      <c r="B393" s="528" t="s">
        <v>14805</v>
      </c>
      <c r="C393" s="660" t="s">
        <v>14844</v>
      </c>
      <c r="D393" s="528" t="s">
        <v>14854</v>
      </c>
      <c r="E393" s="346" t="s">
        <v>14846</v>
      </c>
      <c r="F393" s="661" t="s">
        <v>14809</v>
      </c>
      <c r="G393" s="661" t="s">
        <v>14855</v>
      </c>
      <c r="H393" s="528" t="s">
        <v>14856</v>
      </c>
      <c r="I393" s="272" t="s">
        <v>14857</v>
      </c>
      <c r="J393" s="528" t="s">
        <v>14858</v>
      </c>
      <c r="K393" s="662" t="s">
        <v>14859</v>
      </c>
      <c r="L393" s="663">
        <v>0.0016319444444444445</v>
      </c>
      <c r="M393" s="534" t="s">
        <v>14860</v>
      </c>
      <c r="N393" s="664" t="s">
        <v>11876</v>
      </c>
      <c r="O393" s="518" t="s">
        <v>14441</v>
      </c>
      <c r="P393" s="518" t="s">
        <v>78</v>
      </c>
      <c r="Q393" s="541" t="s">
        <v>13907</v>
      </c>
      <c r="R393" s="518"/>
      <c r="S393" s="518" t="s">
        <v>13908</v>
      </c>
      <c r="T393" s="665"/>
      <c r="U393" s="518" t="s">
        <v>14861</v>
      </c>
      <c r="V393" s="551">
        <v>31183.0</v>
      </c>
    </row>
    <row r="394">
      <c r="A394" s="699">
        <f t="shared" si="1"/>
        <v>393</v>
      </c>
      <c r="B394" s="671" t="s">
        <v>14805</v>
      </c>
      <c r="C394" s="700" t="s">
        <v>14862</v>
      </c>
      <c r="D394" s="671" t="s">
        <v>14863</v>
      </c>
      <c r="E394" s="714" t="s">
        <v>14864</v>
      </c>
      <c r="F394" s="701" t="s">
        <v>14809</v>
      </c>
      <c r="G394" s="701" t="s">
        <v>14865</v>
      </c>
      <c r="H394" s="671" t="s">
        <v>14866</v>
      </c>
      <c r="I394" s="272" t="s">
        <v>14867</v>
      </c>
      <c r="J394" s="671" t="s">
        <v>14868</v>
      </c>
      <c r="K394" s="703" t="s">
        <v>14869</v>
      </c>
      <c r="L394" s="704">
        <v>0.003460648148148148</v>
      </c>
      <c r="M394" s="601" t="s">
        <v>14870</v>
      </c>
      <c r="N394" s="705" t="s">
        <v>11876</v>
      </c>
      <c r="O394" s="518" t="s">
        <v>14441</v>
      </c>
      <c r="P394" s="541" t="s">
        <v>78</v>
      </c>
      <c r="Q394" s="541" t="s">
        <v>13907</v>
      </c>
      <c r="R394" s="541"/>
      <c r="S394" s="518" t="s">
        <v>13908</v>
      </c>
      <c r="T394" s="683"/>
      <c r="U394" s="518" t="s">
        <v>14871</v>
      </c>
      <c r="V394" s="684">
        <v>31191.0</v>
      </c>
    </row>
    <row r="395">
      <c r="A395" s="613">
        <f t="shared" si="1"/>
        <v>394</v>
      </c>
      <c r="B395" s="596" t="s">
        <v>14872</v>
      </c>
      <c r="C395" s="678" t="s">
        <v>14873</v>
      </c>
      <c r="D395" s="596" t="s">
        <v>14874</v>
      </c>
      <c r="E395" s="491" t="s">
        <v>14875</v>
      </c>
      <c r="F395" s="679" t="s">
        <v>14876</v>
      </c>
      <c r="G395" s="679" t="s">
        <v>14877</v>
      </c>
      <c r="H395" s="596" t="s">
        <v>14878</v>
      </c>
      <c r="I395" s="272" t="s">
        <v>14879</v>
      </c>
      <c r="J395" s="596" t="s">
        <v>14880</v>
      </c>
      <c r="K395" s="680" t="s">
        <v>14881</v>
      </c>
      <c r="L395" s="681">
        <v>0.002951388888888889</v>
      </c>
      <c r="M395" s="601" t="s">
        <v>14882</v>
      </c>
      <c r="N395" s="682" t="s">
        <v>11876</v>
      </c>
      <c r="O395" s="518" t="s">
        <v>14441</v>
      </c>
      <c r="P395" s="518" t="s">
        <v>78</v>
      </c>
      <c r="Q395" s="541" t="s">
        <v>13907</v>
      </c>
      <c r="R395" s="518"/>
      <c r="S395" s="518" t="s">
        <v>13908</v>
      </c>
      <c r="T395" s="683"/>
      <c r="U395" s="518" t="s">
        <v>14883</v>
      </c>
      <c r="V395" s="684">
        <v>31192.0</v>
      </c>
    </row>
    <row r="396">
      <c r="A396" s="613">
        <f t="shared" si="1"/>
        <v>395</v>
      </c>
      <c r="B396" s="596" t="s">
        <v>14872</v>
      </c>
      <c r="C396" s="678" t="s">
        <v>14884</v>
      </c>
      <c r="D396" s="596" t="s">
        <v>14885</v>
      </c>
      <c r="E396" s="491" t="s">
        <v>14886</v>
      </c>
      <c r="F396" s="679" t="s">
        <v>14876</v>
      </c>
      <c r="G396" s="679" t="s">
        <v>14887</v>
      </c>
      <c r="H396" s="596" t="s">
        <v>14888</v>
      </c>
      <c r="I396" s="272" t="s">
        <v>14889</v>
      </c>
      <c r="J396" s="596" t="s">
        <v>14890</v>
      </c>
      <c r="K396" s="680" t="s">
        <v>14891</v>
      </c>
      <c r="L396" s="681">
        <v>0.0038773148148148148</v>
      </c>
      <c r="M396" s="601" t="s">
        <v>14892</v>
      </c>
      <c r="N396" s="682" t="s">
        <v>11876</v>
      </c>
      <c r="O396" s="518" t="s">
        <v>14441</v>
      </c>
      <c r="P396" s="518" t="s">
        <v>78</v>
      </c>
      <c r="Q396" s="541" t="s">
        <v>13907</v>
      </c>
      <c r="R396" s="518"/>
      <c r="S396" s="518" t="s">
        <v>13908</v>
      </c>
      <c r="T396" s="683"/>
      <c r="U396" s="518" t="s">
        <v>14893</v>
      </c>
      <c r="V396" s="684">
        <v>31196.0</v>
      </c>
    </row>
    <row r="397">
      <c r="A397" s="537">
        <f t="shared" si="1"/>
        <v>396</v>
      </c>
      <c r="B397" s="510" t="s">
        <v>14872</v>
      </c>
      <c r="C397" s="645" t="s">
        <v>14894</v>
      </c>
      <c r="D397" s="510" t="s">
        <v>14895</v>
      </c>
      <c r="E397" s="335" t="s">
        <v>14896</v>
      </c>
      <c r="F397" s="646" t="s">
        <v>14876</v>
      </c>
      <c r="G397" s="646" t="s">
        <v>14897</v>
      </c>
      <c r="H397" s="510" t="s">
        <v>14898</v>
      </c>
      <c r="I397" s="272" t="s">
        <v>14899</v>
      </c>
      <c r="J397" s="510" t="s">
        <v>14900</v>
      </c>
      <c r="K397" s="666" t="s">
        <v>14901</v>
      </c>
      <c r="L397" s="667">
        <v>0.003611111111111111</v>
      </c>
      <c r="M397" s="515" t="s">
        <v>14902</v>
      </c>
      <c r="N397" s="649" t="s">
        <v>11876</v>
      </c>
      <c r="O397" s="518" t="s">
        <v>14441</v>
      </c>
      <c r="P397" s="518" t="s">
        <v>78</v>
      </c>
      <c r="Q397" s="541" t="s">
        <v>13907</v>
      </c>
      <c r="R397" s="518"/>
      <c r="S397" s="518" t="s">
        <v>13908</v>
      </c>
      <c r="T397" s="649"/>
      <c r="U397" s="518" t="s">
        <v>14903</v>
      </c>
      <c r="V397" s="558">
        <v>31198.0</v>
      </c>
    </row>
    <row r="398">
      <c r="A398" s="527">
        <f t="shared" si="1"/>
        <v>397</v>
      </c>
      <c r="B398" s="528" t="s">
        <v>14872</v>
      </c>
      <c r="C398" s="660" t="s">
        <v>14894</v>
      </c>
      <c r="D398" s="528" t="s">
        <v>14904</v>
      </c>
      <c r="E398" s="346" t="s">
        <v>14896</v>
      </c>
      <c r="F398" s="661" t="s">
        <v>14876</v>
      </c>
      <c r="G398" s="661" t="s">
        <v>14905</v>
      </c>
      <c r="H398" s="528" t="s">
        <v>14906</v>
      </c>
      <c r="I398" s="272" t="s">
        <v>14907</v>
      </c>
      <c r="J398" s="528" t="s">
        <v>14908</v>
      </c>
      <c r="K398" s="662" t="s">
        <v>14909</v>
      </c>
      <c r="L398" s="663">
        <v>0.0018865740740740742</v>
      </c>
      <c r="M398" s="668" t="s">
        <v>14910</v>
      </c>
      <c r="N398" s="664" t="s">
        <v>11876</v>
      </c>
      <c r="O398" s="518" t="s">
        <v>14441</v>
      </c>
      <c r="P398" s="518" t="s">
        <v>78</v>
      </c>
      <c r="Q398" s="541" t="s">
        <v>13907</v>
      </c>
      <c r="R398" s="518"/>
      <c r="S398" s="518" t="s">
        <v>13908</v>
      </c>
      <c r="T398" s="665"/>
      <c r="U398" s="518"/>
      <c r="V398" s="551">
        <v>31199.0</v>
      </c>
    </row>
    <row r="399">
      <c r="A399" s="537">
        <f t="shared" si="1"/>
        <v>398</v>
      </c>
      <c r="B399" s="510" t="s">
        <v>14872</v>
      </c>
      <c r="C399" s="645" t="s">
        <v>14911</v>
      </c>
      <c r="D399" s="510" t="s">
        <v>14912</v>
      </c>
      <c r="E399" s="629" t="s">
        <v>14913</v>
      </c>
      <c r="F399" s="646" t="s">
        <v>14876</v>
      </c>
      <c r="G399" s="646" t="s">
        <v>14914</v>
      </c>
      <c r="H399" s="510" t="s">
        <v>14915</v>
      </c>
      <c r="I399" s="272" t="s">
        <v>14916</v>
      </c>
      <c r="J399" s="510" t="s">
        <v>14917</v>
      </c>
      <c r="K399" s="666" t="s">
        <v>14918</v>
      </c>
      <c r="L399" s="667">
        <v>0.0031944444444444446</v>
      </c>
      <c r="M399" s="515" t="s">
        <v>14919</v>
      </c>
      <c r="N399" s="649" t="s">
        <v>11876</v>
      </c>
      <c r="O399" s="518" t="s">
        <v>14441</v>
      </c>
      <c r="P399" s="518" t="s">
        <v>78</v>
      </c>
      <c r="Q399" s="541" t="s">
        <v>13907</v>
      </c>
      <c r="R399" s="518"/>
      <c r="S399" s="518" t="s">
        <v>13908</v>
      </c>
      <c r="T399" s="649"/>
      <c r="U399" s="518" t="s">
        <v>14920</v>
      </c>
      <c r="V399" s="558">
        <v>31202.0</v>
      </c>
    </row>
    <row r="400">
      <c r="A400" s="527">
        <f t="shared" si="1"/>
        <v>399</v>
      </c>
      <c r="B400" s="528" t="s">
        <v>14872</v>
      </c>
      <c r="C400" s="660" t="s">
        <v>14911</v>
      </c>
      <c r="D400" s="528" t="s">
        <v>14921</v>
      </c>
      <c r="E400" s="491" t="s">
        <v>14913</v>
      </c>
      <c r="F400" s="661" t="s">
        <v>14876</v>
      </c>
      <c r="G400" s="661" t="s">
        <v>14922</v>
      </c>
      <c r="H400" s="528" t="s">
        <v>14923</v>
      </c>
      <c r="I400" s="272" t="s">
        <v>14924</v>
      </c>
      <c r="J400" s="528" t="s">
        <v>14925</v>
      </c>
      <c r="K400" s="662" t="s">
        <v>14926</v>
      </c>
      <c r="L400" s="663">
        <v>0.002789351851851852</v>
      </c>
      <c r="M400" s="534" t="s">
        <v>14927</v>
      </c>
      <c r="N400" s="664" t="s">
        <v>11876</v>
      </c>
      <c r="O400" s="518" t="s">
        <v>14441</v>
      </c>
      <c r="P400" s="518" t="s">
        <v>78</v>
      </c>
      <c r="Q400" s="541" t="s">
        <v>13907</v>
      </c>
      <c r="R400" s="518"/>
      <c r="S400" s="518" t="s">
        <v>13908</v>
      </c>
      <c r="T400" s="665"/>
      <c r="U400" s="518" t="s">
        <v>14920</v>
      </c>
      <c r="V400" s="551">
        <v>31203.0</v>
      </c>
    </row>
    <row r="401">
      <c r="A401" s="537">
        <f t="shared" si="1"/>
        <v>400</v>
      </c>
      <c r="B401" s="510" t="s">
        <v>14928</v>
      </c>
      <c r="C401" s="645" t="s">
        <v>14929</v>
      </c>
      <c r="D401" s="510" t="s">
        <v>14930</v>
      </c>
      <c r="E401" s="335" t="s">
        <v>14931</v>
      </c>
      <c r="F401" s="646" t="s">
        <v>14932</v>
      </c>
      <c r="G401" s="646" t="s">
        <v>14933</v>
      </c>
      <c r="H401" s="510" t="s">
        <v>14934</v>
      </c>
      <c r="I401" s="272" t="s">
        <v>14935</v>
      </c>
      <c r="J401" s="510" t="s">
        <v>14936</v>
      </c>
      <c r="K401" s="666" t="s">
        <v>14937</v>
      </c>
      <c r="L401" s="667">
        <v>0.0032175925925925926</v>
      </c>
      <c r="M401" s="515" t="s">
        <v>14938</v>
      </c>
      <c r="N401" s="649" t="s">
        <v>11876</v>
      </c>
      <c r="O401" s="518" t="s">
        <v>14441</v>
      </c>
      <c r="P401" s="518" t="s">
        <v>78</v>
      </c>
      <c r="Q401" s="541" t="s">
        <v>13907</v>
      </c>
      <c r="R401" s="518"/>
      <c r="S401" s="518" t="s">
        <v>13908</v>
      </c>
      <c r="T401" s="649"/>
      <c r="U401" s="518"/>
      <c r="V401" s="558">
        <v>31216.0</v>
      </c>
    </row>
    <row r="402">
      <c r="A402" s="517">
        <f t="shared" si="1"/>
        <v>401</v>
      </c>
      <c r="B402" s="518" t="s">
        <v>14928</v>
      </c>
      <c r="C402" s="655" t="s">
        <v>14929</v>
      </c>
      <c r="D402" s="518" t="s">
        <v>14939</v>
      </c>
      <c r="E402" s="340" t="s">
        <v>14931</v>
      </c>
      <c r="F402" s="656" t="s">
        <v>14932</v>
      </c>
      <c r="G402" s="656" t="s">
        <v>14940</v>
      </c>
      <c r="H402" s="518" t="s">
        <v>14941</v>
      </c>
      <c r="I402" s="272" t="s">
        <v>14942</v>
      </c>
      <c r="J402" s="518" t="s">
        <v>14943</v>
      </c>
      <c r="K402" s="657" t="s">
        <v>14944</v>
      </c>
      <c r="L402" s="658">
        <v>0.001400462962962963</v>
      </c>
      <c r="M402" s="523" t="s">
        <v>14945</v>
      </c>
      <c r="N402" s="618" t="s">
        <v>11876</v>
      </c>
      <c r="O402" s="518" t="s">
        <v>14441</v>
      </c>
      <c r="P402" s="518" t="s">
        <v>78</v>
      </c>
      <c r="Q402" s="541" t="s">
        <v>13907</v>
      </c>
      <c r="R402" s="518"/>
      <c r="S402" s="518" t="s">
        <v>13908</v>
      </c>
      <c r="T402" s="618"/>
      <c r="U402" s="518"/>
      <c r="V402" s="548">
        <v>31217.0</v>
      </c>
    </row>
    <row r="403">
      <c r="A403" s="527">
        <f t="shared" si="1"/>
        <v>402</v>
      </c>
      <c r="B403" s="528" t="s">
        <v>14928</v>
      </c>
      <c r="C403" s="660" t="s">
        <v>14929</v>
      </c>
      <c r="D403" s="528" t="s">
        <v>14946</v>
      </c>
      <c r="E403" s="346" t="s">
        <v>14931</v>
      </c>
      <c r="F403" s="661" t="s">
        <v>14932</v>
      </c>
      <c r="G403" s="661" t="s">
        <v>14947</v>
      </c>
      <c r="H403" s="528" t="s">
        <v>14948</v>
      </c>
      <c r="I403" s="272" t="s">
        <v>14949</v>
      </c>
      <c r="J403" s="528" t="s">
        <v>14950</v>
      </c>
      <c r="K403" s="662" t="s">
        <v>14951</v>
      </c>
      <c r="L403" s="663">
        <v>0.0015625</v>
      </c>
      <c r="M403" s="534" t="s">
        <v>14952</v>
      </c>
      <c r="N403" s="664" t="s">
        <v>11876</v>
      </c>
      <c r="O403" s="518" t="s">
        <v>14441</v>
      </c>
      <c r="P403" s="518" t="s">
        <v>78</v>
      </c>
      <c r="Q403" s="541" t="s">
        <v>13907</v>
      </c>
      <c r="R403" s="518"/>
      <c r="S403" s="518" t="s">
        <v>13908</v>
      </c>
      <c r="T403" s="665"/>
      <c r="U403" s="518"/>
      <c r="V403" s="551">
        <v>31218.0</v>
      </c>
    </row>
    <row r="404">
      <c r="A404" s="537">
        <f t="shared" si="1"/>
        <v>403</v>
      </c>
      <c r="B404" s="510" t="s">
        <v>14928</v>
      </c>
      <c r="C404" s="645" t="s">
        <v>14953</v>
      </c>
      <c r="D404" s="510" t="s">
        <v>14954</v>
      </c>
      <c r="E404" s="335" t="s">
        <v>14955</v>
      </c>
      <c r="F404" s="646" t="s">
        <v>14932</v>
      </c>
      <c r="G404" s="646" t="s">
        <v>14956</v>
      </c>
      <c r="H404" s="510" t="s">
        <v>14957</v>
      </c>
      <c r="I404" s="272" t="s">
        <v>14958</v>
      </c>
      <c r="J404" s="510" t="s">
        <v>14959</v>
      </c>
      <c r="K404" s="666" t="s">
        <v>14960</v>
      </c>
      <c r="L404" s="667">
        <v>0.004108796296296296</v>
      </c>
      <c r="M404" s="515" t="s">
        <v>14961</v>
      </c>
      <c r="N404" s="649" t="s">
        <v>11876</v>
      </c>
      <c r="O404" s="518" t="s">
        <v>14441</v>
      </c>
      <c r="P404" s="518" t="s">
        <v>78</v>
      </c>
      <c r="Q404" s="541" t="s">
        <v>13907</v>
      </c>
      <c r="R404" s="518"/>
      <c r="S404" s="518" t="s">
        <v>13908</v>
      </c>
      <c r="T404" s="649"/>
      <c r="U404" s="518"/>
      <c r="V404" s="558">
        <v>31220.0</v>
      </c>
    </row>
    <row r="405">
      <c r="A405" s="527">
        <f t="shared" si="1"/>
        <v>404</v>
      </c>
      <c r="B405" s="528" t="s">
        <v>14928</v>
      </c>
      <c r="C405" s="660" t="s">
        <v>14953</v>
      </c>
      <c r="D405" s="528" t="s">
        <v>14962</v>
      </c>
      <c r="E405" s="346" t="s">
        <v>14955</v>
      </c>
      <c r="F405" s="661" t="s">
        <v>14932</v>
      </c>
      <c r="G405" s="661" t="s">
        <v>14963</v>
      </c>
      <c r="H405" s="528" t="s">
        <v>14964</v>
      </c>
      <c r="I405" s="272" t="s">
        <v>14965</v>
      </c>
      <c r="J405" s="528" t="s">
        <v>14966</v>
      </c>
      <c r="K405" s="662" t="s">
        <v>14967</v>
      </c>
      <c r="L405" s="663">
        <v>8.912037037037037E-4</v>
      </c>
      <c r="M405" s="534" t="s">
        <v>14968</v>
      </c>
      <c r="N405" s="664" t="s">
        <v>11876</v>
      </c>
      <c r="O405" s="518" t="s">
        <v>14441</v>
      </c>
      <c r="P405" s="518" t="s">
        <v>78</v>
      </c>
      <c r="Q405" s="541" t="s">
        <v>13907</v>
      </c>
      <c r="R405" s="518"/>
      <c r="S405" s="518" t="s">
        <v>13908</v>
      </c>
      <c r="T405" s="665"/>
      <c r="U405" s="518"/>
      <c r="V405" s="551">
        <v>31221.0</v>
      </c>
    </row>
    <row r="406">
      <c r="A406" s="537">
        <f t="shared" si="1"/>
        <v>405</v>
      </c>
      <c r="B406" s="510" t="s">
        <v>14928</v>
      </c>
      <c r="C406" s="645" t="s">
        <v>14969</v>
      </c>
      <c r="D406" s="510" t="s">
        <v>14970</v>
      </c>
      <c r="E406" s="335" t="s">
        <v>14971</v>
      </c>
      <c r="F406" s="646" t="s">
        <v>14932</v>
      </c>
      <c r="G406" s="646" t="s">
        <v>14972</v>
      </c>
      <c r="H406" s="510" t="s">
        <v>14973</v>
      </c>
      <c r="I406" s="272" t="s">
        <v>14974</v>
      </c>
      <c r="J406" s="510" t="s">
        <v>14975</v>
      </c>
      <c r="K406" s="666" t="s">
        <v>14976</v>
      </c>
      <c r="L406" s="667">
        <v>0.0010185185185185184</v>
      </c>
      <c r="M406" s="515" t="s">
        <v>14977</v>
      </c>
      <c r="N406" s="649" t="s">
        <v>11876</v>
      </c>
      <c r="O406" s="518" t="s">
        <v>14441</v>
      </c>
      <c r="P406" s="518" t="s">
        <v>78</v>
      </c>
      <c r="Q406" s="541" t="s">
        <v>13907</v>
      </c>
      <c r="R406" s="518"/>
      <c r="S406" s="518" t="s">
        <v>13908</v>
      </c>
      <c r="T406" s="649"/>
      <c r="U406" s="518"/>
      <c r="V406" s="558">
        <v>31224.0</v>
      </c>
    </row>
    <row r="407">
      <c r="A407" s="517">
        <f t="shared" si="1"/>
        <v>406</v>
      </c>
      <c r="B407" s="518" t="s">
        <v>14928</v>
      </c>
      <c r="C407" s="655" t="s">
        <v>14969</v>
      </c>
      <c r="D407" s="518" t="s">
        <v>14978</v>
      </c>
      <c r="E407" s="340" t="s">
        <v>14971</v>
      </c>
      <c r="F407" s="656" t="s">
        <v>14932</v>
      </c>
      <c r="G407" s="656" t="s">
        <v>14979</v>
      </c>
      <c r="H407" s="518" t="s">
        <v>14980</v>
      </c>
      <c r="I407" s="272" t="s">
        <v>14981</v>
      </c>
      <c r="J407" s="518" t="s">
        <v>14982</v>
      </c>
      <c r="K407" s="657" t="s">
        <v>14983</v>
      </c>
      <c r="L407" s="658">
        <v>0.0017708333333333332</v>
      </c>
      <c r="M407" s="523" t="s">
        <v>14984</v>
      </c>
      <c r="N407" s="618" t="s">
        <v>11876</v>
      </c>
      <c r="O407" s="518" t="s">
        <v>14441</v>
      </c>
      <c r="P407" s="518" t="s">
        <v>78</v>
      </c>
      <c r="Q407" s="541" t="s">
        <v>13907</v>
      </c>
      <c r="R407" s="518"/>
      <c r="S407" s="518" t="s">
        <v>13908</v>
      </c>
      <c r="T407" s="618"/>
      <c r="U407" s="518" t="s">
        <v>14985</v>
      </c>
      <c r="V407" s="548">
        <v>31226.0</v>
      </c>
    </row>
    <row r="408">
      <c r="A408" s="527">
        <f t="shared" si="1"/>
        <v>407</v>
      </c>
      <c r="B408" s="528" t="s">
        <v>14928</v>
      </c>
      <c r="C408" s="660" t="s">
        <v>14969</v>
      </c>
      <c r="D408" s="528" t="s">
        <v>14986</v>
      </c>
      <c r="E408" s="346" t="s">
        <v>14971</v>
      </c>
      <c r="F408" s="661" t="s">
        <v>14932</v>
      </c>
      <c r="G408" s="661" t="s">
        <v>14987</v>
      </c>
      <c r="H408" s="528" t="s">
        <v>14988</v>
      </c>
      <c r="I408" s="272" t="s">
        <v>14989</v>
      </c>
      <c r="J408" s="528" t="s">
        <v>14990</v>
      </c>
      <c r="K408" s="662" t="s">
        <v>14991</v>
      </c>
      <c r="L408" s="663">
        <v>0.001736111111111111</v>
      </c>
      <c r="M408" s="534" t="s">
        <v>14992</v>
      </c>
      <c r="N408" s="664" t="s">
        <v>11876</v>
      </c>
      <c r="O408" s="518" t="s">
        <v>14441</v>
      </c>
      <c r="P408" s="518" t="s">
        <v>78</v>
      </c>
      <c r="Q408" s="541" t="s">
        <v>13907</v>
      </c>
      <c r="R408" s="518"/>
      <c r="S408" s="518" t="s">
        <v>13908</v>
      </c>
      <c r="T408" s="665"/>
      <c r="U408" s="518" t="s">
        <v>14993</v>
      </c>
      <c r="V408" s="551">
        <v>31227.0</v>
      </c>
    </row>
    <row r="409">
      <c r="A409" s="613">
        <f t="shared" si="1"/>
        <v>408</v>
      </c>
      <c r="B409" s="596" t="s">
        <v>14928</v>
      </c>
      <c r="C409" s="678" t="s">
        <v>14994</v>
      </c>
      <c r="D409" s="596" t="s">
        <v>14995</v>
      </c>
      <c r="E409" s="491" t="s">
        <v>14996</v>
      </c>
      <c r="F409" s="679" t="s">
        <v>14932</v>
      </c>
      <c r="G409" s="679" t="s">
        <v>14997</v>
      </c>
      <c r="H409" s="596" t="s">
        <v>14998</v>
      </c>
      <c r="I409" s="272" t="s">
        <v>14999</v>
      </c>
      <c r="J409" s="596" t="s">
        <v>15000</v>
      </c>
      <c r="K409" s="680" t="s">
        <v>15001</v>
      </c>
      <c r="L409" s="681">
        <v>0.005451388888888889</v>
      </c>
      <c r="M409" s="601" t="s">
        <v>15002</v>
      </c>
      <c r="N409" s="682" t="s">
        <v>11876</v>
      </c>
      <c r="O409" s="518" t="s">
        <v>14441</v>
      </c>
      <c r="P409" s="518" t="s">
        <v>78</v>
      </c>
      <c r="Q409" s="541" t="s">
        <v>13907</v>
      </c>
      <c r="R409" s="518"/>
      <c r="S409" s="518" t="s">
        <v>13908</v>
      </c>
      <c r="T409" s="683"/>
      <c r="U409" s="518"/>
      <c r="V409" s="684">
        <v>31237.0</v>
      </c>
    </row>
    <row r="410">
      <c r="A410" s="537">
        <f t="shared" si="1"/>
        <v>409</v>
      </c>
      <c r="B410" s="510" t="s">
        <v>14928</v>
      </c>
      <c r="C410" s="645" t="s">
        <v>15003</v>
      </c>
      <c r="D410" s="510" t="s">
        <v>15004</v>
      </c>
      <c r="E410" s="335" t="s">
        <v>15005</v>
      </c>
      <c r="F410" s="646" t="s">
        <v>14932</v>
      </c>
      <c r="G410" s="646" t="s">
        <v>15006</v>
      </c>
      <c r="H410" s="510" t="s">
        <v>15007</v>
      </c>
      <c r="I410" s="272" t="s">
        <v>15008</v>
      </c>
      <c r="J410" s="510" t="s">
        <v>15009</v>
      </c>
      <c r="K410" s="666" t="s">
        <v>15010</v>
      </c>
      <c r="L410" s="667">
        <v>0.0035416666666666665</v>
      </c>
      <c r="M410" s="515" t="s">
        <v>15011</v>
      </c>
      <c r="N410" s="649" t="s">
        <v>11876</v>
      </c>
      <c r="O410" s="518" t="s">
        <v>14441</v>
      </c>
      <c r="P410" s="518" t="s">
        <v>78</v>
      </c>
      <c r="Q410" s="541" t="s">
        <v>13907</v>
      </c>
      <c r="R410" s="518"/>
      <c r="S410" s="518" t="s">
        <v>13908</v>
      </c>
      <c r="T410" s="649"/>
      <c r="U410" s="518" t="s">
        <v>15012</v>
      </c>
      <c r="V410" s="558">
        <v>31240.0</v>
      </c>
    </row>
    <row r="411">
      <c r="A411" s="517">
        <f t="shared" si="1"/>
        <v>410</v>
      </c>
      <c r="B411" s="518" t="s">
        <v>14928</v>
      </c>
      <c r="C411" s="655" t="s">
        <v>15003</v>
      </c>
      <c r="D411" s="518" t="s">
        <v>15013</v>
      </c>
      <c r="E411" s="340" t="s">
        <v>15005</v>
      </c>
      <c r="F411" s="656" t="s">
        <v>14932</v>
      </c>
      <c r="G411" s="656" t="s">
        <v>15014</v>
      </c>
      <c r="H411" s="518" t="s">
        <v>15015</v>
      </c>
      <c r="I411" s="272" t="s">
        <v>15016</v>
      </c>
      <c r="J411" s="518" t="s">
        <v>15017</v>
      </c>
      <c r="K411" s="657" t="s">
        <v>15018</v>
      </c>
      <c r="L411" s="658">
        <v>0.0033796296296296296</v>
      </c>
      <c r="M411" s="523" t="s">
        <v>15019</v>
      </c>
      <c r="N411" s="618" t="s">
        <v>11876</v>
      </c>
      <c r="O411" s="518" t="s">
        <v>14441</v>
      </c>
      <c r="P411" s="518" t="s">
        <v>78</v>
      </c>
      <c r="Q411" s="541" t="s">
        <v>13907</v>
      </c>
      <c r="R411" s="518"/>
      <c r="S411" s="518" t="s">
        <v>13908</v>
      </c>
      <c r="T411" s="618"/>
      <c r="U411" s="518"/>
      <c r="V411" s="548">
        <v>31242.0</v>
      </c>
    </row>
    <row r="412">
      <c r="A412" s="527">
        <f t="shared" si="1"/>
        <v>411</v>
      </c>
      <c r="B412" s="528" t="s">
        <v>14928</v>
      </c>
      <c r="C412" s="660" t="s">
        <v>15003</v>
      </c>
      <c r="D412" s="528" t="s">
        <v>15020</v>
      </c>
      <c r="E412" s="346" t="s">
        <v>15005</v>
      </c>
      <c r="F412" s="661" t="s">
        <v>14932</v>
      </c>
      <c r="G412" s="661" t="s">
        <v>15021</v>
      </c>
      <c r="H412" s="528" t="s">
        <v>15022</v>
      </c>
      <c r="I412" s="272" t="s">
        <v>15023</v>
      </c>
      <c r="J412" s="528" t="s">
        <v>15024</v>
      </c>
      <c r="K412" s="662" t="s">
        <v>15025</v>
      </c>
      <c r="L412" s="663">
        <v>0.001238425925925926</v>
      </c>
      <c r="M412" s="534" t="s">
        <v>15026</v>
      </c>
      <c r="N412" s="664" t="s">
        <v>11876</v>
      </c>
      <c r="O412" s="518" t="s">
        <v>14441</v>
      </c>
      <c r="P412" s="518" t="s">
        <v>78</v>
      </c>
      <c r="Q412" s="541" t="s">
        <v>13907</v>
      </c>
      <c r="R412" s="518"/>
      <c r="S412" s="518" t="s">
        <v>13908</v>
      </c>
      <c r="T412" s="665"/>
      <c r="U412" s="518"/>
      <c r="V412" s="551">
        <v>31243.0</v>
      </c>
    </row>
    <row r="413">
      <c r="A413" s="613">
        <f t="shared" si="1"/>
        <v>412</v>
      </c>
      <c r="B413" s="596" t="s">
        <v>14928</v>
      </c>
      <c r="C413" s="678" t="s">
        <v>15027</v>
      </c>
      <c r="D413" s="596" t="s">
        <v>15028</v>
      </c>
      <c r="E413" s="491" t="s">
        <v>15029</v>
      </c>
      <c r="F413" s="679" t="s">
        <v>14932</v>
      </c>
      <c r="G413" s="679" t="s">
        <v>15030</v>
      </c>
      <c r="H413" s="596" t="s">
        <v>15031</v>
      </c>
      <c r="I413" s="272" t="s">
        <v>15032</v>
      </c>
      <c r="J413" s="596" t="s">
        <v>15033</v>
      </c>
      <c r="K413" s="680" t="s">
        <v>15034</v>
      </c>
      <c r="L413" s="681">
        <v>0.001979166666666667</v>
      </c>
      <c r="M413" s="601" t="s">
        <v>15035</v>
      </c>
      <c r="N413" s="682" t="s">
        <v>11876</v>
      </c>
      <c r="O413" s="518" t="s">
        <v>14441</v>
      </c>
      <c r="P413" s="518" t="s">
        <v>78</v>
      </c>
      <c r="Q413" s="541" t="s">
        <v>13907</v>
      </c>
      <c r="R413" s="518"/>
      <c r="S413" s="518" t="s">
        <v>13908</v>
      </c>
      <c r="T413" s="683"/>
      <c r="U413" s="518"/>
      <c r="V413" s="684">
        <v>31245.0</v>
      </c>
    </row>
    <row r="414">
      <c r="A414" s="699">
        <f t="shared" si="1"/>
        <v>413</v>
      </c>
      <c r="B414" s="671" t="s">
        <v>14928</v>
      </c>
      <c r="C414" s="700" t="s">
        <v>14862</v>
      </c>
      <c r="D414" s="671" t="s">
        <v>15036</v>
      </c>
      <c r="E414" s="714" t="s">
        <v>15037</v>
      </c>
      <c r="F414" s="701" t="s">
        <v>14932</v>
      </c>
      <c r="G414" s="701" t="s">
        <v>15038</v>
      </c>
      <c r="H414" s="671" t="s">
        <v>15039</v>
      </c>
      <c r="I414" s="272" t="s">
        <v>15040</v>
      </c>
      <c r="J414" s="671" t="s">
        <v>15041</v>
      </c>
      <c r="K414" s="715" t="s">
        <v>15042</v>
      </c>
      <c r="L414" s="716">
        <v>0.0022453703703703702</v>
      </c>
      <c r="M414" s="601" t="s">
        <v>15043</v>
      </c>
      <c r="N414" s="705" t="s">
        <v>11876</v>
      </c>
      <c r="O414" s="518" t="s">
        <v>14441</v>
      </c>
      <c r="P414" s="541" t="s">
        <v>78</v>
      </c>
      <c r="Q414" s="541" t="s">
        <v>13907</v>
      </c>
      <c r="R414" s="541"/>
      <c r="S414" s="518" t="s">
        <v>13908</v>
      </c>
      <c r="T414" s="683"/>
      <c r="U414" s="518" t="s">
        <v>14920</v>
      </c>
      <c r="V414" s="684">
        <v>31250.0</v>
      </c>
    </row>
    <row r="415">
      <c r="A415" s="537">
        <f t="shared" si="1"/>
        <v>414</v>
      </c>
      <c r="B415" s="510" t="s">
        <v>15044</v>
      </c>
      <c r="C415" s="645" t="s">
        <v>15045</v>
      </c>
      <c r="D415" s="510" t="s">
        <v>15046</v>
      </c>
      <c r="E415" s="335" t="s">
        <v>15047</v>
      </c>
      <c r="F415" s="646" t="s">
        <v>15048</v>
      </c>
      <c r="G415" s="646" t="s">
        <v>15049</v>
      </c>
      <c r="H415" s="510" t="s">
        <v>15050</v>
      </c>
      <c r="I415" s="272" t="s">
        <v>15051</v>
      </c>
      <c r="J415" s="510" t="s">
        <v>15052</v>
      </c>
      <c r="K415" s="666" t="s">
        <v>15053</v>
      </c>
      <c r="L415" s="667">
        <v>0.0027083333333333334</v>
      </c>
      <c r="M415" s="539" t="s">
        <v>15054</v>
      </c>
      <c r="N415" s="649" t="s">
        <v>11876</v>
      </c>
      <c r="O415" s="518" t="s">
        <v>14441</v>
      </c>
      <c r="P415" s="518" t="s">
        <v>78</v>
      </c>
      <c r="Q415" s="541" t="s">
        <v>13907</v>
      </c>
      <c r="R415" s="518"/>
      <c r="S415" s="518" t="s">
        <v>13908</v>
      </c>
      <c r="T415" s="649"/>
      <c r="U415" s="518"/>
      <c r="V415" s="558">
        <v>31251.0</v>
      </c>
    </row>
    <row r="416">
      <c r="A416" s="527">
        <f t="shared" si="1"/>
        <v>415</v>
      </c>
      <c r="B416" s="528" t="s">
        <v>15044</v>
      </c>
      <c r="C416" s="660" t="s">
        <v>15045</v>
      </c>
      <c r="D416" s="528" t="s">
        <v>15055</v>
      </c>
      <c r="E416" s="346" t="s">
        <v>15047</v>
      </c>
      <c r="F416" s="661" t="s">
        <v>15048</v>
      </c>
      <c r="G416" s="661" t="s">
        <v>15056</v>
      </c>
      <c r="H416" s="528" t="s">
        <v>15057</v>
      </c>
      <c r="I416" s="272" t="s">
        <v>15058</v>
      </c>
      <c r="J416" s="528" t="s">
        <v>15059</v>
      </c>
      <c r="K416" s="662" t="s">
        <v>15060</v>
      </c>
      <c r="L416" s="663">
        <v>0.002766203703703704</v>
      </c>
      <c r="M416" s="534" t="s">
        <v>15061</v>
      </c>
      <c r="N416" s="664" t="s">
        <v>11876</v>
      </c>
      <c r="O416" s="518" t="s">
        <v>14441</v>
      </c>
      <c r="P416" s="518" t="s">
        <v>78</v>
      </c>
      <c r="Q416" s="541" t="s">
        <v>13907</v>
      </c>
      <c r="R416" s="518"/>
      <c r="S416" s="518" t="s">
        <v>13908</v>
      </c>
      <c r="T416" s="665"/>
      <c r="U416" s="518" t="s">
        <v>15062</v>
      </c>
      <c r="V416" s="551">
        <v>31252.0</v>
      </c>
    </row>
    <row r="417">
      <c r="A417" s="537">
        <f t="shared" si="1"/>
        <v>416</v>
      </c>
      <c r="B417" s="510" t="s">
        <v>15044</v>
      </c>
      <c r="C417" s="645" t="s">
        <v>15063</v>
      </c>
      <c r="D417" s="510" t="s">
        <v>15064</v>
      </c>
      <c r="E417" s="335" t="s">
        <v>15065</v>
      </c>
      <c r="F417" s="646" t="s">
        <v>15048</v>
      </c>
      <c r="G417" s="646" t="s">
        <v>15066</v>
      </c>
      <c r="H417" s="510" t="s">
        <v>15067</v>
      </c>
      <c r="I417" s="272" t="s">
        <v>15068</v>
      </c>
      <c r="J417" s="510" t="s">
        <v>15069</v>
      </c>
      <c r="K417" s="666" t="s">
        <v>15070</v>
      </c>
      <c r="L417" s="667">
        <v>0.003599537037037037</v>
      </c>
      <c r="M417" s="515" t="s">
        <v>15071</v>
      </c>
      <c r="N417" s="649" t="s">
        <v>11876</v>
      </c>
      <c r="O417" s="518" t="s">
        <v>14441</v>
      </c>
      <c r="P417" s="518" t="s">
        <v>78</v>
      </c>
      <c r="Q417" s="541" t="s">
        <v>13907</v>
      </c>
      <c r="R417" s="518"/>
      <c r="S417" s="518" t="s">
        <v>13908</v>
      </c>
      <c r="T417" s="649"/>
      <c r="U417" s="518"/>
      <c r="V417" s="558">
        <v>31256.0</v>
      </c>
    </row>
    <row r="418">
      <c r="A418" s="527">
        <f t="shared" si="1"/>
        <v>417</v>
      </c>
      <c r="B418" s="528" t="s">
        <v>15044</v>
      </c>
      <c r="C418" s="660" t="s">
        <v>15063</v>
      </c>
      <c r="D418" s="528" t="s">
        <v>15072</v>
      </c>
      <c r="E418" s="346" t="s">
        <v>15065</v>
      </c>
      <c r="F418" s="661" t="s">
        <v>15048</v>
      </c>
      <c r="G418" s="661" t="s">
        <v>15073</v>
      </c>
      <c r="H418" s="528" t="s">
        <v>15074</v>
      </c>
      <c r="I418" s="272" t="s">
        <v>15075</v>
      </c>
      <c r="J418" s="528" t="s">
        <v>15076</v>
      </c>
      <c r="K418" s="662" t="s">
        <v>15077</v>
      </c>
      <c r="L418" s="663">
        <v>0.0015625</v>
      </c>
      <c r="M418" s="534" t="s">
        <v>15078</v>
      </c>
      <c r="N418" s="664" t="s">
        <v>11876</v>
      </c>
      <c r="O418" s="518" t="s">
        <v>14441</v>
      </c>
      <c r="P418" s="518" t="s">
        <v>78</v>
      </c>
      <c r="Q418" s="541" t="s">
        <v>13907</v>
      </c>
      <c r="R418" s="518"/>
      <c r="S418" s="518" t="s">
        <v>13908</v>
      </c>
      <c r="T418" s="665"/>
      <c r="U418" s="518"/>
      <c r="V418" s="551">
        <v>31257.0</v>
      </c>
    </row>
    <row r="419">
      <c r="A419" s="537">
        <f t="shared" si="1"/>
        <v>418</v>
      </c>
      <c r="B419" s="510" t="s">
        <v>15044</v>
      </c>
      <c r="C419" s="645" t="s">
        <v>15079</v>
      </c>
      <c r="D419" s="510" t="s">
        <v>15080</v>
      </c>
      <c r="E419" s="335" t="s">
        <v>15081</v>
      </c>
      <c r="F419" s="646" t="s">
        <v>15048</v>
      </c>
      <c r="G419" s="646" t="s">
        <v>15082</v>
      </c>
      <c r="H419" s="510" t="s">
        <v>15083</v>
      </c>
      <c r="I419" s="272" t="s">
        <v>15084</v>
      </c>
      <c r="J419" s="510" t="s">
        <v>15085</v>
      </c>
      <c r="K419" s="666" t="s">
        <v>15086</v>
      </c>
      <c r="L419" s="667">
        <v>0.003958333333333334</v>
      </c>
      <c r="M419" s="515" t="s">
        <v>15087</v>
      </c>
      <c r="N419" s="649" t="s">
        <v>11876</v>
      </c>
      <c r="O419" s="518" t="s">
        <v>14441</v>
      </c>
      <c r="P419" s="518" t="s">
        <v>78</v>
      </c>
      <c r="Q419" s="541" t="s">
        <v>13907</v>
      </c>
      <c r="R419" s="518"/>
      <c r="S419" s="518" t="s">
        <v>13908</v>
      </c>
      <c r="T419" s="649"/>
      <c r="U419" s="518" t="s">
        <v>15088</v>
      </c>
      <c r="V419" s="558">
        <v>31260.0</v>
      </c>
    </row>
    <row r="420">
      <c r="A420" s="517">
        <f t="shared" si="1"/>
        <v>419</v>
      </c>
      <c r="B420" s="518" t="s">
        <v>15044</v>
      </c>
      <c r="C420" s="655" t="s">
        <v>15079</v>
      </c>
      <c r="D420" s="518" t="s">
        <v>15089</v>
      </c>
      <c r="E420" s="340" t="s">
        <v>15081</v>
      </c>
      <c r="F420" s="656" t="s">
        <v>15048</v>
      </c>
      <c r="G420" s="656" t="s">
        <v>15090</v>
      </c>
      <c r="H420" s="518" t="s">
        <v>15091</v>
      </c>
      <c r="I420" s="272" t="s">
        <v>15092</v>
      </c>
      <c r="J420" s="518" t="s">
        <v>15093</v>
      </c>
      <c r="K420" s="657" t="s">
        <v>15094</v>
      </c>
      <c r="L420" s="658">
        <v>0.0038888888888888888</v>
      </c>
      <c r="M420" s="523" t="s">
        <v>15095</v>
      </c>
      <c r="N420" s="618" t="s">
        <v>11876</v>
      </c>
      <c r="O420" s="518" t="s">
        <v>14441</v>
      </c>
      <c r="P420" s="518" t="s">
        <v>78</v>
      </c>
      <c r="Q420" s="541" t="s">
        <v>13907</v>
      </c>
      <c r="R420" s="518"/>
      <c r="S420" s="518" t="s">
        <v>13908</v>
      </c>
      <c r="T420" s="618"/>
      <c r="U420" s="518"/>
      <c r="V420" s="548">
        <v>31261.0</v>
      </c>
    </row>
    <row r="421">
      <c r="A421" s="517">
        <f t="shared" si="1"/>
        <v>420</v>
      </c>
      <c r="B421" s="518" t="s">
        <v>15044</v>
      </c>
      <c r="C421" s="655" t="s">
        <v>15079</v>
      </c>
      <c r="D421" s="518" t="s">
        <v>15096</v>
      </c>
      <c r="E421" s="340" t="s">
        <v>15081</v>
      </c>
      <c r="F421" s="656" t="s">
        <v>15048</v>
      </c>
      <c r="G421" s="656" t="s">
        <v>15097</v>
      </c>
      <c r="H421" s="518" t="s">
        <v>15098</v>
      </c>
      <c r="I421" s="272" t="s">
        <v>15099</v>
      </c>
      <c r="J421" s="518" t="s">
        <v>15100</v>
      </c>
      <c r="K421" s="657" t="s">
        <v>15101</v>
      </c>
      <c r="L421" s="658">
        <v>0.003148148148148148</v>
      </c>
      <c r="M421" s="523" t="s">
        <v>15102</v>
      </c>
      <c r="N421" s="618" t="s">
        <v>11876</v>
      </c>
      <c r="O421" s="518" t="s">
        <v>14441</v>
      </c>
      <c r="P421" s="518" t="s">
        <v>78</v>
      </c>
      <c r="Q421" s="541" t="s">
        <v>13907</v>
      </c>
      <c r="R421" s="518"/>
      <c r="S421" s="518" t="s">
        <v>13908</v>
      </c>
      <c r="T421" s="618"/>
      <c r="U421" s="518" t="s">
        <v>15103</v>
      </c>
      <c r="V421" s="548">
        <v>31264.0</v>
      </c>
    </row>
    <row r="422">
      <c r="A422" s="517">
        <f t="shared" si="1"/>
        <v>421</v>
      </c>
      <c r="B422" s="518" t="s">
        <v>15044</v>
      </c>
      <c r="C422" s="655" t="s">
        <v>15079</v>
      </c>
      <c r="D422" s="518" t="s">
        <v>15104</v>
      </c>
      <c r="E422" s="340" t="s">
        <v>15081</v>
      </c>
      <c r="F422" s="656" t="s">
        <v>15048</v>
      </c>
      <c r="G422" s="656" t="s">
        <v>15105</v>
      </c>
      <c r="H422" s="518" t="s">
        <v>15106</v>
      </c>
      <c r="I422" s="272" t="s">
        <v>15107</v>
      </c>
      <c r="J422" s="518" t="s">
        <v>15108</v>
      </c>
      <c r="K422" s="657" t="s">
        <v>15109</v>
      </c>
      <c r="L422" s="658">
        <v>0.003298611111111111</v>
      </c>
      <c r="M422" s="523" t="s">
        <v>15110</v>
      </c>
      <c r="N422" s="618" t="s">
        <v>11876</v>
      </c>
      <c r="O422" s="518" t="s">
        <v>14441</v>
      </c>
      <c r="P422" s="518" t="s">
        <v>78</v>
      </c>
      <c r="Q422" s="541" t="s">
        <v>13907</v>
      </c>
      <c r="R422" s="518"/>
      <c r="S422" s="518" t="s">
        <v>13908</v>
      </c>
      <c r="T422" s="618"/>
      <c r="U422" s="518"/>
      <c r="V422" s="548">
        <v>31265.0</v>
      </c>
    </row>
    <row r="423">
      <c r="A423" s="527">
        <f t="shared" si="1"/>
        <v>422</v>
      </c>
      <c r="B423" s="528" t="s">
        <v>15044</v>
      </c>
      <c r="C423" s="660" t="s">
        <v>15079</v>
      </c>
      <c r="D423" s="528" t="s">
        <v>15111</v>
      </c>
      <c r="E423" s="346" t="s">
        <v>15081</v>
      </c>
      <c r="F423" s="661" t="s">
        <v>15048</v>
      </c>
      <c r="G423" s="661" t="s">
        <v>15112</v>
      </c>
      <c r="H423" s="528" t="s">
        <v>15113</v>
      </c>
      <c r="I423" s="272" t="s">
        <v>15114</v>
      </c>
      <c r="J423" s="528" t="s">
        <v>15115</v>
      </c>
      <c r="K423" s="662" t="s">
        <v>15116</v>
      </c>
      <c r="L423" s="663">
        <v>0.00125</v>
      </c>
      <c r="M423" s="534" t="s">
        <v>15117</v>
      </c>
      <c r="N423" s="664" t="s">
        <v>11876</v>
      </c>
      <c r="O423" s="518" t="s">
        <v>14441</v>
      </c>
      <c r="P423" s="518" t="s">
        <v>78</v>
      </c>
      <c r="Q423" s="541" t="s">
        <v>13907</v>
      </c>
      <c r="R423" s="518"/>
      <c r="S423" s="518" t="s">
        <v>13908</v>
      </c>
      <c r="T423" s="665"/>
      <c r="U423" s="518"/>
      <c r="V423" s="551">
        <v>31266.0</v>
      </c>
    </row>
    <row r="424">
      <c r="A424" s="613">
        <f t="shared" si="1"/>
        <v>423</v>
      </c>
      <c r="B424" s="596" t="s">
        <v>15044</v>
      </c>
      <c r="C424" s="678" t="s">
        <v>15118</v>
      </c>
      <c r="D424" s="596" t="s">
        <v>15118</v>
      </c>
      <c r="E424" s="679" t="s">
        <v>15119</v>
      </c>
      <c r="F424" s="679" t="s">
        <v>15048</v>
      </c>
      <c r="G424" s="679" t="s">
        <v>15119</v>
      </c>
      <c r="H424" s="596" t="s">
        <v>15120</v>
      </c>
      <c r="I424" s="272" t="s">
        <v>15121</v>
      </c>
      <c r="J424" s="596" t="s">
        <v>15122</v>
      </c>
      <c r="K424" s="680" t="s">
        <v>15123</v>
      </c>
      <c r="L424" s="681">
        <v>0.004074074074074074</v>
      </c>
      <c r="M424" s="601" t="s">
        <v>15124</v>
      </c>
      <c r="N424" s="682" t="s">
        <v>11876</v>
      </c>
      <c r="O424" s="518" t="s">
        <v>14441</v>
      </c>
      <c r="P424" s="518" t="s">
        <v>78</v>
      </c>
      <c r="Q424" s="541" t="s">
        <v>13907</v>
      </c>
      <c r="R424" s="518"/>
      <c r="S424" s="518" t="s">
        <v>13908</v>
      </c>
      <c r="T424" s="683"/>
      <c r="U424" s="518"/>
      <c r="V424" s="684">
        <v>31269.0</v>
      </c>
    </row>
    <row r="425">
      <c r="A425" s="537">
        <f t="shared" si="1"/>
        <v>424</v>
      </c>
      <c r="B425" s="510" t="s">
        <v>15044</v>
      </c>
      <c r="C425" s="645" t="s">
        <v>15125</v>
      </c>
      <c r="D425" s="510" t="s">
        <v>15126</v>
      </c>
      <c r="E425" s="335" t="s">
        <v>15127</v>
      </c>
      <c r="F425" s="646" t="s">
        <v>15048</v>
      </c>
      <c r="G425" s="646" t="s">
        <v>15128</v>
      </c>
      <c r="H425" s="510" t="s">
        <v>15129</v>
      </c>
      <c r="I425" s="272" t="s">
        <v>15130</v>
      </c>
      <c r="J425" s="510" t="s">
        <v>15131</v>
      </c>
      <c r="K425" s="666" t="s">
        <v>15132</v>
      </c>
      <c r="L425" s="667">
        <v>0.002523148148148148</v>
      </c>
      <c r="M425" s="515" t="s">
        <v>15133</v>
      </c>
      <c r="N425" s="649" t="s">
        <v>11876</v>
      </c>
      <c r="O425" s="518" t="s">
        <v>14441</v>
      </c>
      <c r="P425" s="518" t="s">
        <v>78</v>
      </c>
      <c r="Q425" s="541" t="s">
        <v>13907</v>
      </c>
      <c r="R425" s="518"/>
      <c r="S425" s="518" t="s">
        <v>13908</v>
      </c>
      <c r="T425" s="649"/>
      <c r="U425" s="518"/>
      <c r="V425" s="558">
        <v>31272.0</v>
      </c>
    </row>
    <row r="426">
      <c r="A426" s="527">
        <f t="shared" si="1"/>
        <v>425</v>
      </c>
      <c r="B426" s="528" t="s">
        <v>15044</v>
      </c>
      <c r="C426" s="660" t="s">
        <v>15125</v>
      </c>
      <c r="D426" s="528" t="s">
        <v>15134</v>
      </c>
      <c r="E426" s="346" t="s">
        <v>15127</v>
      </c>
      <c r="F426" s="661" t="s">
        <v>15048</v>
      </c>
      <c r="G426" s="661" t="s">
        <v>15135</v>
      </c>
      <c r="H426" s="528" t="s">
        <v>15136</v>
      </c>
      <c r="I426" s="272" t="s">
        <v>15137</v>
      </c>
      <c r="J426" s="528" t="s">
        <v>15138</v>
      </c>
      <c r="K426" s="662" t="s">
        <v>15139</v>
      </c>
      <c r="L426" s="663">
        <v>0.0018171296296296297</v>
      </c>
      <c r="M426" s="534" t="s">
        <v>15140</v>
      </c>
      <c r="N426" s="664" t="s">
        <v>11876</v>
      </c>
      <c r="O426" s="518" t="s">
        <v>14441</v>
      </c>
      <c r="P426" s="518" t="s">
        <v>78</v>
      </c>
      <c r="Q426" s="541" t="s">
        <v>13907</v>
      </c>
      <c r="R426" s="518"/>
      <c r="S426" s="518" t="s">
        <v>13908</v>
      </c>
      <c r="T426" s="665"/>
      <c r="U426" s="518"/>
      <c r="V426" s="551">
        <v>31273.0</v>
      </c>
    </row>
    <row r="427">
      <c r="A427" s="537">
        <f t="shared" si="1"/>
        <v>426</v>
      </c>
      <c r="B427" s="510" t="s">
        <v>15044</v>
      </c>
      <c r="C427" s="645" t="s">
        <v>15141</v>
      </c>
      <c r="D427" s="510" t="s">
        <v>15142</v>
      </c>
      <c r="E427" s="335" t="s">
        <v>15143</v>
      </c>
      <c r="F427" s="646" t="s">
        <v>15048</v>
      </c>
      <c r="G427" s="646" t="s">
        <v>15144</v>
      </c>
      <c r="H427" s="510" t="s">
        <v>15145</v>
      </c>
      <c r="I427" s="272" t="s">
        <v>15146</v>
      </c>
      <c r="J427" s="510" t="s">
        <v>15147</v>
      </c>
      <c r="K427" s="666" t="s">
        <v>15148</v>
      </c>
      <c r="L427" s="667">
        <v>0.0018981481481481482</v>
      </c>
      <c r="M427" s="515" t="s">
        <v>15149</v>
      </c>
      <c r="N427" s="649" t="s">
        <v>11876</v>
      </c>
      <c r="O427" s="518" t="s">
        <v>14441</v>
      </c>
      <c r="P427" s="518" t="s">
        <v>78</v>
      </c>
      <c r="Q427" s="541" t="s">
        <v>13907</v>
      </c>
      <c r="R427" s="518"/>
      <c r="S427" s="518" t="s">
        <v>13908</v>
      </c>
      <c r="T427" s="649"/>
      <c r="U427" s="518"/>
      <c r="V427" s="558">
        <v>31276.0</v>
      </c>
    </row>
    <row r="428">
      <c r="A428" s="527">
        <f t="shared" si="1"/>
        <v>427</v>
      </c>
      <c r="B428" s="528" t="s">
        <v>15044</v>
      </c>
      <c r="C428" s="660" t="s">
        <v>15141</v>
      </c>
      <c r="D428" s="528" t="s">
        <v>15150</v>
      </c>
      <c r="E428" s="346" t="s">
        <v>15143</v>
      </c>
      <c r="F428" s="661" t="s">
        <v>15048</v>
      </c>
      <c r="G428" s="661" t="s">
        <v>15151</v>
      </c>
      <c r="H428" s="528" t="s">
        <v>15152</v>
      </c>
      <c r="I428" s="272" t="s">
        <v>15153</v>
      </c>
      <c r="J428" s="528" t="s">
        <v>15154</v>
      </c>
      <c r="K428" s="662" t="s">
        <v>15155</v>
      </c>
      <c r="L428" s="663">
        <v>0.002673611111111111</v>
      </c>
      <c r="M428" s="534" t="s">
        <v>15156</v>
      </c>
      <c r="N428" s="664" t="s">
        <v>11876</v>
      </c>
      <c r="O428" s="518" t="s">
        <v>14441</v>
      </c>
      <c r="P428" s="518" t="s">
        <v>78</v>
      </c>
      <c r="Q428" s="541" t="s">
        <v>13907</v>
      </c>
      <c r="R428" s="518"/>
      <c r="S428" s="518" t="s">
        <v>13908</v>
      </c>
      <c r="T428" s="665"/>
      <c r="U428" s="518"/>
      <c r="V428" s="551">
        <v>31277.0</v>
      </c>
    </row>
    <row r="429">
      <c r="A429" s="537">
        <f t="shared" si="1"/>
        <v>428</v>
      </c>
      <c r="B429" s="510" t="s">
        <v>15157</v>
      </c>
      <c r="C429" s="645" t="s">
        <v>15158</v>
      </c>
      <c r="D429" s="510" t="s">
        <v>15159</v>
      </c>
      <c r="E429" s="335" t="s">
        <v>15160</v>
      </c>
      <c r="F429" s="646" t="s">
        <v>15161</v>
      </c>
      <c r="G429" s="646" t="s">
        <v>15162</v>
      </c>
      <c r="H429" s="510" t="s">
        <v>15163</v>
      </c>
      <c r="I429" s="272" t="s">
        <v>15164</v>
      </c>
      <c r="J429" s="510" t="s">
        <v>15165</v>
      </c>
      <c r="K429" s="666" t="s">
        <v>15166</v>
      </c>
      <c r="L429" s="667">
        <v>0.00931712962962963</v>
      </c>
      <c r="M429" s="515" t="s">
        <v>15167</v>
      </c>
      <c r="N429" s="649" t="s">
        <v>11876</v>
      </c>
      <c r="O429" s="518" t="s">
        <v>14441</v>
      </c>
      <c r="P429" s="518" t="s">
        <v>78</v>
      </c>
      <c r="Q429" s="541" t="s">
        <v>13907</v>
      </c>
      <c r="R429" s="518"/>
      <c r="S429" s="518" t="s">
        <v>13908</v>
      </c>
      <c r="T429" s="649"/>
      <c r="U429" s="518" t="s">
        <v>15168</v>
      </c>
      <c r="V429" s="558">
        <v>32748.0</v>
      </c>
    </row>
    <row r="430">
      <c r="A430" s="527">
        <f t="shared" si="1"/>
        <v>429</v>
      </c>
      <c r="B430" s="528" t="s">
        <v>15157</v>
      </c>
      <c r="C430" s="660" t="s">
        <v>15158</v>
      </c>
      <c r="D430" s="528" t="s">
        <v>15169</v>
      </c>
      <c r="E430" s="346" t="s">
        <v>15160</v>
      </c>
      <c r="F430" s="661" t="s">
        <v>15161</v>
      </c>
      <c r="G430" s="661" t="s">
        <v>15170</v>
      </c>
      <c r="H430" s="528" t="s">
        <v>15171</v>
      </c>
      <c r="I430" s="272" t="s">
        <v>15172</v>
      </c>
      <c r="J430" s="528" t="s">
        <v>15173</v>
      </c>
      <c r="K430" s="662" t="s">
        <v>15174</v>
      </c>
      <c r="L430" s="663">
        <v>0.0024537037037037036</v>
      </c>
      <c r="M430" s="534" t="s">
        <v>15175</v>
      </c>
      <c r="N430" s="664" t="s">
        <v>11876</v>
      </c>
      <c r="O430" s="518" t="s">
        <v>14441</v>
      </c>
      <c r="P430" s="518" t="s">
        <v>78</v>
      </c>
      <c r="Q430" s="541" t="s">
        <v>13907</v>
      </c>
      <c r="R430" s="518"/>
      <c r="S430" s="518" t="s">
        <v>13908</v>
      </c>
      <c r="T430" s="665"/>
      <c r="U430" s="518"/>
      <c r="V430" s="551">
        <v>32749.0</v>
      </c>
    </row>
    <row r="431">
      <c r="A431" s="537">
        <f t="shared" si="1"/>
        <v>430</v>
      </c>
      <c r="B431" s="510" t="s">
        <v>15176</v>
      </c>
      <c r="C431" s="645" t="s">
        <v>15177</v>
      </c>
      <c r="D431" s="510" t="s">
        <v>15178</v>
      </c>
      <c r="E431" s="335" t="s">
        <v>15179</v>
      </c>
      <c r="F431" s="646" t="s">
        <v>15180</v>
      </c>
      <c r="G431" s="646" t="s">
        <v>15181</v>
      </c>
      <c r="H431" s="510" t="s">
        <v>15182</v>
      </c>
      <c r="I431" s="272" t="s">
        <v>15183</v>
      </c>
      <c r="J431" s="510" t="s">
        <v>15184</v>
      </c>
      <c r="K431" s="666" t="s">
        <v>15185</v>
      </c>
      <c r="L431" s="667">
        <v>0.0031944444444444446</v>
      </c>
      <c r="M431" s="515" t="s">
        <v>15186</v>
      </c>
      <c r="N431" s="649" t="s">
        <v>11876</v>
      </c>
      <c r="O431" s="518" t="s">
        <v>14441</v>
      </c>
      <c r="P431" s="518" t="s">
        <v>78</v>
      </c>
      <c r="Q431" s="541" t="s">
        <v>13907</v>
      </c>
      <c r="R431" s="518"/>
      <c r="S431" s="518" t="s">
        <v>13908</v>
      </c>
      <c r="T431" s="649"/>
      <c r="U431" s="518"/>
      <c r="V431" s="558">
        <v>32771.0</v>
      </c>
    </row>
    <row r="432">
      <c r="A432" s="517">
        <f t="shared" si="1"/>
        <v>431</v>
      </c>
      <c r="B432" s="518" t="s">
        <v>15176</v>
      </c>
      <c r="C432" s="655" t="s">
        <v>15177</v>
      </c>
      <c r="D432" s="518" t="s">
        <v>15187</v>
      </c>
      <c r="E432" s="340" t="s">
        <v>15179</v>
      </c>
      <c r="F432" s="656" t="s">
        <v>15180</v>
      </c>
      <c r="G432" s="656" t="s">
        <v>15188</v>
      </c>
      <c r="H432" s="518" t="s">
        <v>15189</v>
      </c>
      <c r="I432" s="272" t="s">
        <v>15190</v>
      </c>
      <c r="J432" s="518" t="s">
        <v>15191</v>
      </c>
      <c r="K432" s="657" t="s">
        <v>15192</v>
      </c>
      <c r="L432" s="658">
        <v>0.005960648148148148</v>
      </c>
      <c r="M432" s="523" t="s">
        <v>15193</v>
      </c>
      <c r="N432" s="618" t="s">
        <v>11876</v>
      </c>
      <c r="O432" s="518" t="s">
        <v>14441</v>
      </c>
      <c r="P432" s="518" t="s">
        <v>78</v>
      </c>
      <c r="Q432" s="541" t="s">
        <v>13907</v>
      </c>
      <c r="R432" s="518"/>
      <c r="S432" s="518" t="s">
        <v>13908</v>
      </c>
      <c r="T432" s="618"/>
      <c r="U432" s="518"/>
      <c r="V432" s="548">
        <v>32772.0</v>
      </c>
    </row>
    <row r="433">
      <c r="A433" s="517">
        <f t="shared" si="1"/>
        <v>432</v>
      </c>
      <c r="B433" s="518" t="s">
        <v>15176</v>
      </c>
      <c r="C433" s="655" t="s">
        <v>15177</v>
      </c>
      <c r="D433" s="518" t="s">
        <v>15177</v>
      </c>
      <c r="E433" s="340" t="s">
        <v>15179</v>
      </c>
      <c r="F433" s="656" t="s">
        <v>15180</v>
      </c>
      <c r="G433" s="656" t="s">
        <v>15194</v>
      </c>
      <c r="H433" s="518" t="s">
        <v>15195</v>
      </c>
      <c r="I433" s="272" t="s">
        <v>15196</v>
      </c>
      <c r="J433" s="518" t="s">
        <v>15197</v>
      </c>
      <c r="K433" s="657" t="s">
        <v>15198</v>
      </c>
      <c r="L433" s="658">
        <v>0.0025694444444444445</v>
      </c>
      <c r="M433" s="523" t="s">
        <v>15199</v>
      </c>
      <c r="N433" s="618" t="s">
        <v>11876</v>
      </c>
      <c r="O433" s="518" t="s">
        <v>14441</v>
      </c>
      <c r="P433" s="518" t="s">
        <v>78</v>
      </c>
      <c r="Q433" s="541" t="s">
        <v>13907</v>
      </c>
      <c r="R433" s="518"/>
      <c r="S433" s="518" t="s">
        <v>13908</v>
      </c>
      <c r="T433" s="618"/>
      <c r="U433" s="518"/>
      <c r="V433" s="548">
        <v>32773.0</v>
      </c>
    </row>
    <row r="434">
      <c r="A434" s="527">
        <f t="shared" si="1"/>
        <v>433</v>
      </c>
      <c r="B434" s="528" t="s">
        <v>15176</v>
      </c>
      <c r="C434" s="660" t="s">
        <v>15177</v>
      </c>
      <c r="D434" s="528" t="s">
        <v>15200</v>
      </c>
      <c r="E434" s="346" t="s">
        <v>15179</v>
      </c>
      <c r="F434" s="661" t="s">
        <v>15180</v>
      </c>
      <c r="G434" s="661" t="s">
        <v>15201</v>
      </c>
      <c r="H434" s="528" t="s">
        <v>15202</v>
      </c>
      <c r="I434" s="272" t="s">
        <v>15203</v>
      </c>
      <c r="J434" s="528" t="s">
        <v>15204</v>
      </c>
      <c r="K434" s="662" t="s">
        <v>15205</v>
      </c>
      <c r="L434" s="663">
        <v>0.003761574074074074</v>
      </c>
      <c r="M434" s="534" t="s">
        <v>15206</v>
      </c>
      <c r="N434" s="664" t="s">
        <v>11876</v>
      </c>
      <c r="O434" s="518" t="s">
        <v>14441</v>
      </c>
      <c r="P434" s="518" t="s">
        <v>78</v>
      </c>
      <c r="Q434" s="541" t="s">
        <v>13907</v>
      </c>
      <c r="R434" s="518"/>
      <c r="S434" s="518" t="s">
        <v>13908</v>
      </c>
      <c r="T434" s="665"/>
      <c r="U434" s="518"/>
      <c r="V434" s="551">
        <v>32774.0</v>
      </c>
    </row>
    <row r="435">
      <c r="A435" s="537">
        <f t="shared" si="1"/>
        <v>434</v>
      </c>
      <c r="B435" s="510" t="s">
        <v>15176</v>
      </c>
      <c r="C435" s="645" t="s">
        <v>15207</v>
      </c>
      <c r="D435" s="510" t="s">
        <v>15208</v>
      </c>
      <c r="E435" s="634" t="s">
        <v>15209</v>
      </c>
      <c r="F435" s="646" t="s">
        <v>15180</v>
      </c>
      <c r="G435" s="646" t="s">
        <v>15210</v>
      </c>
      <c r="H435" s="510" t="s">
        <v>15211</v>
      </c>
      <c r="I435" s="272" t="s">
        <v>15212</v>
      </c>
      <c r="J435" s="510" t="s">
        <v>15213</v>
      </c>
      <c r="K435" s="666" t="s">
        <v>15214</v>
      </c>
      <c r="L435" s="667">
        <v>0.0053125</v>
      </c>
      <c r="M435" s="515" t="s">
        <v>15215</v>
      </c>
      <c r="N435" s="649" t="s">
        <v>11876</v>
      </c>
      <c r="O435" s="518" t="s">
        <v>14441</v>
      </c>
      <c r="P435" s="518" t="s">
        <v>78</v>
      </c>
      <c r="Q435" s="541" t="s">
        <v>13907</v>
      </c>
      <c r="R435" s="518"/>
      <c r="S435" s="518" t="s">
        <v>13908</v>
      </c>
      <c r="T435" s="649"/>
      <c r="U435" s="518"/>
      <c r="V435" s="558">
        <v>32775.0</v>
      </c>
    </row>
    <row r="436">
      <c r="A436" s="517">
        <f t="shared" si="1"/>
        <v>435</v>
      </c>
      <c r="B436" s="518" t="s">
        <v>15176</v>
      </c>
      <c r="C436" s="655" t="s">
        <v>15207</v>
      </c>
      <c r="D436" s="518" t="s">
        <v>15216</v>
      </c>
      <c r="E436" s="340" t="s">
        <v>15209</v>
      </c>
      <c r="F436" s="656" t="s">
        <v>15180</v>
      </c>
      <c r="G436" s="656" t="s">
        <v>15217</v>
      </c>
      <c r="H436" s="518" t="s">
        <v>15218</v>
      </c>
      <c r="I436" s="272" t="s">
        <v>15219</v>
      </c>
      <c r="J436" s="518" t="s">
        <v>15220</v>
      </c>
      <c r="K436" s="657" t="s">
        <v>15221</v>
      </c>
      <c r="L436" s="658">
        <v>0.004247685185185185</v>
      </c>
      <c r="M436" s="523" t="s">
        <v>15222</v>
      </c>
      <c r="N436" s="618" t="s">
        <v>11876</v>
      </c>
      <c r="O436" s="518" t="s">
        <v>14441</v>
      </c>
      <c r="P436" s="518" t="s">
        <v>78</v>
      </c>
      <c r="Q436" s="541" t="s">
        <v>13907</v>
      </c>
      <c r="R436" s="518"/>
      <c r="S436" s="518" t="s">
        <v>13908</v>
      </c>
      <c r="T436" s="618"/>
      <c r="U436" s="518"/>
      <c r="V436" s="548">
        <v>32776.0</v>
      </c>
    </row>
    <row r="437">
      <c r="A437" s="517">
        <f t="shared" si="1"/>
        <v>436</v>
      </c>
      <c r="B437" s="518" t="s">
        <v>15176</v>
      </c>
      <c r="C437" s="655" t="s">
        <v>15207</v>
      </c>
      <c r="D437" s="518" t="s">
        <v>15223</v>
      </c>
      <c r="E437" s="340" t="s">
        <v>15209</v>
      </c>
      <c r="F437" s="656" t="s">
        <v>15180</v>
      </c>
      <c r="G437" s="656" t="s">
        <v>15224</v>
      </c>
      <c r="H437" s="518" t="s">
        <v>15225</v>
      </c>
      <c r="I437" s="272" t="s">
        <v>15226</v>
      </c>
      <c r="J437" s="518" t="s">
        <v>15227</v>
      </c>
      <c r="K437" s="657" t="s">
        <v>15228</v>
      </c>
      <c r="L437" s="658">
        <v>0.003159722222222222</v>
      </c>
      <c r="M437" s="523" t="s">
        <v>15229</v>
      </c>
      <c r="N437" s="618" t="s">
        <v>11876</v>
      </c>
      <c r="O437" s="518" t="s">
        <v>14441</v>
      </c>
      <c r="P437" s="518" t="s">
        <v>78</v>
      </c>
      <c r="Q437" s="541" t="s">
        <v>13907</v>
      </c>
      <c r="R437" s="518"/>
      <c r="S437" s="518" t="s">
        <v>13908</v>
      </c>
      <c r="T437" s="618"/>
      <c r="U437" s="518"/>
      <c r="V437" s="548">
        <v>32777.0</v>
      </c>
    </row>
    <row r="438">
      <c r="A438" s="517">
        <f t="shared" si="1"/>
        <v>437</v>
      </c>
      <c r="B438" s="518" t="s">
        <v>15176</v>
      </c>
      <c r="C438" s="655" t="s">
        <v>15207</v>
      </c>
      <c r="D438" s="518" t="s">
        <v>15230</v>
      </c>
      <c r="E438" s="340" t="s">
        <v>15209</v>
      </c>
      <c r="F438" s="656" t="s">
        <v>15180</v>
      </c>
      <c r="G438" s="656" t="s">
        <v>15231</v>
      </c>
      <c r="H438" s="518" t="s">
        <v>15232</v>
      </c>
      <c r="I438" s="272" t="s">
        <v>15233</v>
      </c>
      <c r="J438" s="518" t="s">
        <v>15234</v>
      </c>
      <c r="K438" s="657" t="s">
        <v>15235</v>
      </c>
      <c r="L438" s="658">
        <v>0.0020601851851851853</v>
      </c>
      <c r="M438" s="523" t="s">
        <v>15236</v>
      </c>
      <c r="N438" s="618" t="s">
        <v>11876</v>
      </c>
      <c r="O438" s="518" t="s">
        <v>14441</v>
      </c>
      <c r="P438" s="518" t="s">
        <v>78</v>
      </c>
      <c r="Q438" s="541" t="s">
        <v>13907</v>
      </c>
      <c r="R438" s="518"/>
      <c r="S438" s="518" t="s">
        <v>13908</v>
      </c>
      <c r="T438" s="618"/>
      <c r="U438" s="518" t="s">
        <v>15237</v>
      </c>
      <c r="V438" s="548">
        <v>32778.0</v>
      </c>
    </row>
    <row r="439">
      <c r="A439" s="527">
        <f t="shared" si="1"/>
        <v>438</v>
      </c>
      <c r="B439" s="528" t="s">
        <v>15176</v>
      </c>
      <c r="C439" s="660" t="s">
        <v>15207</v>
      </c>
      <c r="D439" s="528" t="s">
        <v>15238</v>
      </c>
      <c r="E439" s="346" t="s">
        <v>15209</v>
      </c>
      <c r="F439" s="661" t="s">
        <v>15180</v>
      </c>
      <c r="G439" s="661" t="s">
        <v>15239</v>
      </c>
      <c r="H439" s="528" t="s">
        <v>15240</v>
      </c>
      <c r="I439" s="272" t="s">
        <v>15241</v>
      </c>
      <c r="J439" s="528" t="s">
        <v>15242</v>
      </c>
      <c r="K439" s="662" t="s">
        <v>15243</v>
      </c>
      <c r="L439" s="663">
        <v>0.002488425925925926</v>
      </c>
      <c r="M439" s="534" t="s">
        <v>15244</v>
      </c>
      <c r="N439" s="664" t="s">
        <v>11876</v>
      </c>
      <c r="O439" s="518" t="s">
        <v>14441</v>
      </c>
      <c r="P439" s="518" t="s">
        <v>78</v>
      </c>
      <c r="Q439" s="541" t="s">
        <v>13907</v>
      </c>
      <c r="R439" s="518"/>
      <c r="S439" s="518" t="s">
        <v>13908</v>
      </c>
      <c r="T439" s="665"/>
      <c r="U439" s="518"/>
      <c r="V439" s="551">
        <v>32779.0</v>
      </c>
    </row>
    <row r="440">
      <c r="A440" s="537">
        <f t="shared" si="1"/>
        <v>439</v>
      </c>
      <c r="B440" s="510" t="s">
        <v>15176</v>
      </c>
      <c r="C440" s="645" t="s">
        <v>15245</v>
      </c>
      <c r="D440" s="510" t="s">
        <v>15245</v>
      </c>
      <c r="E440" s="335" t="s">
        <v>15246</v>
      </c>
      <c r="F440" s="646" t="s">
        <v>15180</v>
      </c>
      <c r="G440" s="646" t="s">
        <v>15246</v>
      </c>
      <c r="H440" s="510" t="s">
        <v>15247</v>
      </c>
      <c r="I440" s="272" t="s">
        <v>15248</v>
      </c>
      <c r="J440" s="510" t="s">
        <v>15249</v>
      </c>
      <c r="K440" s="666" t="s">
        <v>15250</v>
      </c>
      <c r="L440" s="667">
        <v>0.004085648148148148</v>
      </c>
      <c r="M440" s="515" t="s">
        <v>15251</v>
      </c>
      <c r="N440" s="649" t="s">
        <v>11876</v>
      </c>
      <c r="O440" s="518" t="s">
        <v>14441</v>
      </c>
      <c r="P440" s="518" t="s">
        <v>78</v>
      </c>
      <c r="Q440" s="541" t="s">
        <v>13907</v>
      </c>
      <c r="R440" s="518"/>
      <c r="S440" s="518" t="s">
        <v>13908</v>
      </c>
      <c r="T440" s="649"/>
      <c r="U440" s="518"/>
      <c r="V440" s="558">
        <v>32780.0</v>
      </c>
    </row>
    <row r="441">
      <c r="A441" s="527">
        <f t="shared" si="1"/>
        <v>440</v>
      </c>
      <c r="B441" s="528" t="s">
        <v>15176</v>
      </c>
      <c r="C441" s="660" t="s">
        <v>15245</v>
      </c>
      <c r="D441" s="528" t="s">
        <v>15252</v>
      </c>
      <c r="E441" s="346" t="s">
        <v>15246</v>
      </c>
      <c r="F441" s="661" t="s">
        <v>15180</v>
      </c>
      <c r="G441" s="661" t="s">
        <v>15253</v>
      </c>
      <c r="H441" s="528" t="s">
        <v>15254</v>
      </c>
      <c r="I441" s="272" t="s">
        <v>15255</v>
      </c>
      <c r="J441" s="528" t="s">
        <v>15256</v>
      </c>
      <c r="K441" s="662" t="s">
        <v>15257</v>
      </c>
      <c r="L441" s="663">
        <v>0.0022222222222222222</v>
      </c>
      <c r="M441" s="534" t="s">
        <v>15258</v>
      </c>
      <c r="N441" s="664" t="s">
        <v>11876</v>
      </c>
      <c r="O441" s="518" t="s">
        <v>14441</v>
      </c>
      <c r="P441" s="518" t="s">
        <v>78</v>
      </c>
      <c r="Q441" s="541" t="s">
        <v>13907</v>
      </c>
      <c r="R441" s="518"/>
      <c r="S441" s="518" t="s">
        <v>13908</v>
      </c>
      <c r="T441" s="665"/>
      <c r="U441" s="518"/>
      <c r="V441" s="551">
        <v>32781.0</v>
      </c>
    </row>
    <row r="442">
      <c r="A442" s="537">
        <f t="shared" si="1"/>
        <v>441</v>
      </c>
      <c r="B442" s="510" t="s">
        <v>15176</v>
      </c>
      <c r="C442" s="645" t="s">
        <v>15259</v>
      </c>
      <c r="D442" s="510" t="s">
        <v>15260</v>
      </c>
      <c r="E442" s="335" t="s">
        <v>15261</v>
      </c>
      <c r="F442" s="646" t="s">
        <v>15180</v>
      </c>
      <c r="G442" s="646" t="s">
        <v>15262</v>
      </c>
      <c r="H442" s="510" t="s">
        <v>15263</v>
      </c>
      <c r="I442" s="272" t="s">
        <v>15264</v>
      </c>
      <c r="J442" s="510" t="s">
        <v>15265</v>
      </c>
      <c r="K442" s="666" t="s">
        <v>15266</v>
      </c>
      <c r="L442" s="667">
        <v>0.0023263888888888887</v>
      </c>
      <c r="M442" s="515" t="s">
        <v>15267</v>
      </c>
      <c r="N442" s="649" t="s">
        <v>11876</v>
      </c>
      <c r="O442" s="518" t="s">
        <v>14441</v>
      </c>
      <c r="P442" s="518" t="s">
        <v>78</v>
      </c>
      <c r="Q442" s="541" t="s">
        <v>13907</v>
      </c>
      <c r="R442" s="518"/>
      <c r="S442" s="518" t="s">
        <v>13908</v>
      </c>
      <c r="T442" s="649"/>
      <c r="U442" s="518"/>
      <c r="V442" s="558">
        <v>32782.0</v>
      </c>
    </row>
    <row r="443">
      <c r="A443" s="517">
        <f t="shared" si="1"/>
        <v>442</v>
      </c>
      <c r="B443" s="518" t="s">
        <v>15176</v>
      </c>
      <c r="C443" s="655" t="s">
        <v>15259</v>
      </c>
      <c r="D443" s="518" t="s">
        <v>15268</v>
      </c>
      <c r="E443" s="340" t="s">
        <v>15261</v>
      </c>
      <c r="F443" s="656" t="s">
        <v>15180</v>
      </c>
      <c r="G443" s="656" t="s">
        <v>15269</v>
      </c>
      <c r="H443" s="518" t="s">
        <v>15270</v>
      </c>
      <c r="I443" s="272" t="s">
        <v>15271</v>
      </c>
      <c r="J443" s="518" t="s">
        <v>15272</v>
      </c>
      <c r="K443" s="657" t="s">
        <v>15273</v>
      </c>
      <c r="L443" s="658">
        <v>0.0019444444444444444</v>
      </c>
      <c r="M443" s="523" t="s">
        <v>15274</v>
      </c>
      <c r="N443" s="618" t="s">
        <v>11876</v>
      </c>
      <c r="O443" s="518" t="s">
        <v>14441</v>
      </c>
      <c r="P443" s="518" t="s">
        <v>78</v>
      </c>
      <c r="Q443" s="541" t="s">
        <v>13907</v>
      </c>
      <c r="R443" s="518"/>
      <c r="S443" s="518" t="s">
        <v>13908</v>
      </c>
      <c r="T443" s="618"/>
      <c r="U443" s="518"/>
      <c r="V443" s="548">
        <v>32783.0</v>
      </c>
    </row>
    <row r="444">
      <c r="A444" s="517">
        <f t="shared" si="1"/>
        <v>443</v>
      </c>
      <c r="B444" s="518" t="s">
        <v>15176</v>
      </c>
      <c r="C444" s="655" t="s">
        <v>15259</v>
      </c>
      <c r="D444" s="518" t="s">
        <v>15275</v>
      </c>
      <c r="E444" s="340" t="s">
        <v>15261</v>
      </c>
      <c r="F444" s="656" t="s">
        <v>15180</v>
      </c>
      <c r="G444" s="656" t="s">
        <v>15276</v>
      </c>
      <c r="H444" s="518" t="s">
        <v>15277</v>
      </c>
      <c r="I444" s="272" t="s">
        <v>15278</v>
      </c>
      <c r="J444" s="518" t="s">
        <v>15279</v>
      </c>
      <c r="K444" s="657" t="s">
        <v>15280</v>
      </c>
      <c r="L444" s="658">
        <v>0.001863425925925926</v>
      </c>
      <c r="M444" s="523" t="s">
        <v>15281</v>
      </c>
      <c r="N444" s="618" t="s">
        <v>11876</v>
      </c>
      <c r="O444" s="518" t="s">
        <v>14441</v>
      </c>
      <c r="P444" s="518" t="s">
        <v>78</v>
      </c>
      <c r="Q444" s="541" t="s">
        <v>13907</v>
      </c>
      <c r="R444" s="518"/>
      <c r="S444" s="518" t="s">
        <v>13908</v>
      </c>
      <c r="T444" s="618"/>
      <c r="U444" s="518"/>
      <c r="V444" s="548">
        <v>32784.0</v>
      </c>
    </row>
    <row r="445">
      <c r="A445" s="517">
        <f t="shared" si="1"/>
        <v>444</v>
      </c>
      <c r="B445" s="518" t="s">
        <v>15176</v>
      </c>
      <c r="C445" s="655" t="s">
        <v>15259</v>
      </c>
      <c r="D445" s="518" t="s">
        <v>15282</v>
      </c>
      <c r="E445" s="340" t="s">
        <v>15261</v>
      </c>
      <c r="F445" s="656" t="s">
        <v>15180</v>
      </c>
      <c r="G445" s="656" t="s">
        <v>15283</v>
      </c>
      <c r="H445" s="518" t="s">
        <v>15284</v>
      </c>
      <c r="I445" s="272" t="s">
        <v>15285</v>
      </c>
      <c r="J445" s="518" t="s">
        <v>15286</v>
      </c>
      <c r="K445" s="657" t="s">
        <v>15287</v>
      </c>
      <c r="L445" s="658">
        <v>0.002662037037037037</v>
      </c>
      <c r="M445" s="523" t="s">
        <v>15288</v>
      </c>
      <c r="N445" s="618" t="s">
        <v>11876</v>
      </c>
      <c r="O445" s="518" t="s">
        <v>14441</v>
      </c>
      <c r="P445" s="518" t="s">
        <v>78</v>
      </c>
      <c r="Q445" s="541" t="s">
        <v>13907</v>
      </c>
      <c r="R445" s="518"/>
      <c r="S445" s="518" t="s">
        <v>13908</v>
      </c>
      <c r="T445" s="618"/>
      <c r="U445" s="518"/>
      <c r="V445" s="548">
        <v>32785.0</v>
      </c>
    </row>
    <row r="446">
      <c r="A446" s="527">
        <f t="shared" si="1"/>
        <v>445</v>
      </c>
      <c r="B446" s="528" t="s">
        <v>15176</v>
      </c>
      <c r="C446" s="660" t="s">
        <v>15259</v>
      </c>
      <c r="D446" s="528" t="s">
        <v>15289</v>
      </c>
      <c r="E446" s="346" t="s">
        <v>15261</v>
      </c>
      <c r="F446" s="661" t="s">
        <v>15180</v>
      </c>
      <c r="G446" s="661" t="s">
        <v>15290</v>
      </c>
      <c r="H446" s="528" t="s">
        <v>15291</v>
      </c>
      <c r="I446" s="272" t="s">
        <v>15292</v>
      </c>
      <c r="J446" s="528" t="s">
        <v>15293</v>
      </c>
      <c r="K446" s="662" t="s">
        <v>15294</v>
      </c>
      <c r="L446" s="663">
        <v>0.0031134259259259257</v>
      </c>
      <c r="M446" s="534" t="s">
        <v>15295</v>
      </c>
      <c r="N446" s="664" t="s">
        <v>11876</v>
      </c>
      <c r="O446" s="518" t="s">
        <v>14441</v>
      </c>
      <c r="P446" s="518" t="s">
        <v>78</v>
      </c>
      <c r="Q446" s="541" t="s">
        <v>13907</v>
      </c>
      <c r="R446" s="518"/>
      <c r="S446" s="518" t="s">
        <v>13908</v>
      </c>
      <c r="T446" s="665"/>
      <c r="U446" s="518"/>
      <c r="V446" s="551">
        <v>32786.0</v>
      </c>
    </row>
    <row r="447">
      <c r="A447" s="537">
        <f t="shared" si="1"/>
        <v>446</v>
      </c>
      <c r="B447" s="510" t="s">
        <v>15176</v>
      </c>
      <c r="C447" s="645" t="s">
        <v>15296</v>
      </c>
      <c r="D447" s="510" t="s">
        <v>15297</v>
      </c>
      <c r="E447" s="335" t="s">
        <v>15298</v>
      </c>
      <c r="F447" s="646" t="s">
        <v>15180</v>
      </c>
      <c r="G447" s="646" t="s">
        <v>15299</v>
      </c>
      <c r="H447" s="510" t="s">
        <v>15300</v>
      </c>
      <c r="I447" s="272" t="s">
        <v>15301</v>
      </c>
      <c r="J447" s="510" t="s">
        <v>15302</v>
      </c>
      <c r="K447" s="666" t="s">
        <v>15303</v>
      </c>
      <c r="L447" s="667">
        <v>0.003993055555555555</v>
      </c>
      <c r="M447" s="515" t="s">
        <v>15304</v>
      </c>
      <c r="N447" s="649" t="s">
        <v>11876</v>
      </c>
      <c r="O447" s="518" t="s">
        <v>14441</v>
      </c>
      <c r="P447" s="518" t="s">
        <v>78</v>
      </c>
      <c r="Q447" s="541" t="s">
        <v>13907</v>
      </c>
      <c r="R447" s="518"/>
      <c r="S447" s="518" t="s">
        <v>13908</v>
      </c>
      <c r="T447" s="649"/>
      <c r="U447" s="518"/>
      <c r="V447" s="558">
        <v>32787.0</v>
      </c>
    </row>
    <row r="448">
      <c r="A448" s="527">
        <f t="shared" si="1"/>
        <v>447</v>
      </c>
      <c r="B448" s="528" t="s">
        <v>15176</v>
      </c>
      <c r="C448" s="660" t="s">
        <v>15296</v>
      </c>
      <c r="D448" s="528" t="s">
        <v>15305</v>
      </c>
      <c r="E448" s="346" t="s">
        <v>15298</v>
      </c>
      <c r="F448" s="661" t="s">
        <v>15180</v>
      </c>
      <c r="G448" s="661" t="s">
        <v>15306</v>
      </c>
      <c r="H448" s="528" t="s">
        <v>15307</v>
      </c>
      <c r="I448" s="272" t="s">
        <v>15308</v>
      </c>
      <c r="J448" s="528" t="s">
        <v>15309</v>
      </c>
      <c r="K448" s="662" t="s">
        <v>15310</v>
      </c>
      <c r="L448" s="663">
        <v>0.0028125</v>
      </c>
      <c r="M448" s="534" t="s">
        <v>15311</v>
      </c>
      <c r="N448" s="664" t="s">
        <v>11876</v>
      </c>
      <c r="O448" s="518" t="s">
        <v>14441</v>
      </c>
      <c r="P448" s="518" t="s">
        <v>78</v>
      </c>
      <c r="Q448" s="541" t="s">
        <v>13907</v>
      </c>
      <c r="R448" s="518"/>
      <c r="S448" s="518" t="s">
        <v>13908</v>
      </c>
      <c r="T448" s="665"/>
      <c r="U448" s="518"/>
      <c r="V448" s="551">
        <v>32788.0</v>
      </c>
    </row>
    <row r="449">
      <c r="A449" s="537">
        <f t="shared" si="1"/>
        <v>448</v>
      </c>
      <c r="B449" s="510" t="s">
        <v>15176</v>
      </c>
      <c r="C449" s="645" t="s">
        <v>15312</v>
      </c>
      <c r="D449" s="510" t="s">
        <v>15313</v>
      </c>
      <c r="E449" s="335" t="s">
        <v>15314</v>
      </c>
      <c r="F449" s="646" t="s">
        <v>15180</v>
      </c>
      <c r="G449" s="646" t="s">
        <v>15315</v>
      </c>
      <c r="H449" s="510" t="s">
        <v>15316</v>
      </c>
      <c r="I449" s="272" t="s">
        <v>15317</v>
      </c>
      <c r="J449" s="510" t="s">
        <v>15318</v>
      </c>
      <c r="K449" s="666" t="s">
        <v>15319</v>
      </c>
      <c r="L449" s="667">
        <v>0.0020601851851851853</v>
      </c>
      <c r="M449" s="515" t="s">
        <v>15320</v>
      </c>
      <c r="N449" s="649" t="s">
        <v>11876</v>
      </c>
      <c r="O449" s="518" t="s">
        <v>14441</v>
      </c>
      <c r="P449" s="518" t="s">
        <v>78</v>
      </c>
      <c r="Q449" s="541" t="s">
        <v>13907</v>
      </c>
      <c r="R449" s="518"/>
      <c r="S449" s="518" t="s">
        <v>13908</v>
      </c>
      <c r="T449" s="649"/>
      <c r="U449" s="518"/>
      <c r="V449" s="558">
        <v>32789.0</v>
      </c>
    </row>
    <row r="450">
      <c r="A450" s="527">
        <f t="shared" si="1"/>
        <v>449</v>
      </c>
      <c r="B450" s="528" t="s">
        <v>15176</v>
      </c>
      <c r="C450" s="660" t="s">
        <v>15312</v>
      </c>
      <c r="D450" s="528" t="s">
        <v>15321</v>
      </c>
      <c r="E450" s="346" t="s">
        <v>15314</v>
      </c>
      <c r="F450" s="661" t="s">
        <v>15180</v>
      </c>
      <c r="G450" s="661" t="s">
        <v>15322</v>
      </c>
      <c r="H450" s="528" t="s">
        <v>15323</v>
      </c>
      <c r="I450" s="272" t="s">
        <v>15324</v>
      </c>
      <c r="J450" s="528" t="s">
        <v>15325</v>
      </c>
      <c r="K450" s="662" t="s">
        <v>15326</v>
      </c>
      <c r="L450" s="663">
        <v>0.0030555555555555557</v>
      </c>
      <c r="M450" s="534" t="s">
        <v>15327</v>
      </c>
      <c r="N450" s="664" t="s">
        <v>11876</v>
      </c>
      <c r="O450" s="518" t="s">
        <v>14441</v>
      </c>
      <c r="P450" s="518" t="s">
        <v>78</v>
      </c>
      <c r="Q450" s="541" t="s">
        <v>13907</v>
      </c>
      <c r="R450" s="518"/>
      <c r="S450" s="518" t="s">
        <v>13908</v>
      </c>
      <c r="T450" s="665"/>
      <c r="U450" s="518"/>
      <c r="V450" s="551">
        <v>32790.0</v>
      </c>
    </row>
    <row r="451">
      <c r="A451" s="537">
        <f t="shared" si="1"/>
        <v>450</v>
      </c>
      <c r="B451" s="510" t="s">
        <v>15176</v>
      </c>
      <c r="C451" s="645" t="s">
        <v>15328</v>
      </c>
      <c r="D451" s="510" t="s">
        <v>15329</v>
      </c>
      <c r="E451" s="335" t="s">
        <v>15330</v>
      </c>
      <c r="F451" s="646" t="s">
        <v>15180</v>
      </c>
      <c r="G451" s="646" t="s">
        <v>15331</v>
      </c>
      <c r="H451" s="510" t="s">
        <v>15332</v>
      </c>
      <c r="I451" s="272" t="s">
        <v>15333</v>
      </c>
      <c r="J451" s="510" t="s">
        <v>15334</v>
      </c>
      <c r="K451" s="666" t="s">
        <v>15335</v>
      </c>
      <c r="L451" s="667">
        <v>0.005717592592592593</v>
      </c>
      <c r="M451" s="515" t="s">
        <v>15336</v>
      </c>
      <c r="N451" s="649" t="s">
        <v>11876</v>
      </c>
      <c r="O451" s="518" t="s">
        <v>14441</v>
      </c>
      <c r="P451" s="518" t="s">
        <v>78</v>
      </c>
      <c r="Q451" s="541" t="s">
        <v>13907</v>
      </c>
      <c r="R451" s="518"/>
      <c r="S451" s="518" t="s">
        <v>13908</v>
      </c>
      <c r="T451" s="649"/>
      <c r="U451" s="518"/>
      <c r="V451" s="558">
        <v>32791.0</v>
      </c>
    </row>
    <row r="452">
      <c r="A452" s="517">
        <f t="shared" si="1"/>
        <v>451</v>
      </c>
      <c r="B452" s="518" t="s">
        <v>15176</v>
      </c>
      <c r="C452" s="655" t="s">
        <v>15328</v>
      </c>
      <c r="D452" s="518" t="s">
        <v>15337</v>
      </c>
      <c r="E452" s="340" t="s">
        <v>15330</v>
      </c>
      <c r="F452" s="656" t="s">
        <v>15180</v>
      </c>
      <c r="G452" s="656" t="s">
        <v>15338</v>
      </c>
      <c r="H452" s="518" t="s">
        <v>15339</v>
      </c>
      <c r="I452" s="272" t="s">
        <v>15340</v>
      </c>
      <c r="J452" s="518" t="s">
        <v>15341</v>
      </c>
      <c r="K452" s="657" t="s">
        <v>15342</v>
      </c>
      <c r="L452" s="658">
        <v>0.003148148148148148</v>
      </c>
      <c r="M452" s="523" t="s">
        <v>15343</v>
      </c>
      <c r="N452" s="618" t="s">
        <v>11876</v>
      </c>
      <c r="O452" s="518" t="s">
        <v>14441</v>
      </c>
      <c r="P452" s="518" t="s">
        <v>78</v>
      </c>
      <c r="Q452" s="541" t="s">
        <v>13907</v>
      </c>
      <c r="R452" s="518"/>
      <c r="S452" s="518" t="s">
        <v>13908</v>
      </c>
      <c r="T452" s="618"/>
      <c r="U452" s="518"/>
      <c r="V452" s="548">
        <v>32792.0</v>
      </c>
    </row>
    <row r="453">
      <c r="A453" s="517">
        <f t="shared" si="1"/>
        <v>452</v>
      </c>
      <c r="B453" s="518" t="s">
        <v>15176</v>
      </c>
      <c r="C453" s="655" t="s">
        <v>15328</v>
      </c>
      <c r="D453" s="518" t="s">
        <v>15344</v>
      </c>
      <c r="E453" s="340" t="s">
        <v>15330</v>
      </c>
      <c r="F453" s="656" t="s">
        <v>15180</v>
      </c>
      <c r="G453" s="656" t="s">
        <v>15345</v>
      </c>
      <c r="H453" s="518" t="s">
        <v>15346</v>
      </c>
      <c r="I453" s="272" t="s">
        <v>15347</v>
      </c>
      <c r="J453" s="518" t="s">
        <v>15348</v>
      </c>
      <c r="K453" s="657" t="s">
        <v>15349</v>
      </c>
      <c r="L453" s="658">
        <v>0.0015277777777777779</v>
      </c>
      <c r="M453" s="523" t="s">
        <v>15350</v>
      </c>
      <c r="N453" s="618" t="s">
        <v>11876</v>
      </c>
      <c r="O453" s="518" t="s">
        <v>14441</v>
      </c>
      <c r="P453" s="518" t="s">
        <v>78</v>
      </c>
      <c r="Q453" s="541" t="s">
        <v>13907</v>
      </c>
      <c r="R453" s="518"/>
      <c r="S453" s="518" t="s">
        <v>13908</v>
      </c>
      <c r="T453" s="618"/>
      <c r="U453" s="518"/>
      <c r="V453" s="548">
        <v>32793.0</v>
      </c>
    </row>
    <row r="454">
      <c r="A454" s="527">
        <f t="shared" si="1"/>
        <v>453</v>
      </c>
      <c r="B454" s="528" t="s">
        <v>15176</v>
      </c>
      <c r="C454" s="660" t="s">
        <v>15328</v>
      </c>
      <c r="D454" s="528" t="s">
        <v>15351</v>
      </c>
      <c r="E454" s="346" t="s">
        <v>15330</v>
      </c>
      <c r="F454" s="661" t="s">
        <v>15180</v>
      </c>
      <c r="G454" s="661" t="s">
        <v>15352</v>
      </c>
      <c r="H454" s="528" t="s">
        <v>15353</v>
      </c>
      <c r="I454" s="272" t="s">
        <v>15354</v>
      </c>
      <c r="J454" s="528" t="s">
        <v>15355</v>
      </c>
      <c r="K454" s="662" t="s">
        <v>15356</v>
      </c>
      <c r="L454" s="663">
        <v>0.002627314814814815</v>
      </c>
      <c r="M454" s="534" t="s">
        <v>15357</v>
      </c>
      <c r="N454" s="664" t="s">
        <v>11876</v>
      </c>
      <c r="O454" s="518" t="s">
        <v>14441</v>
      </c>
      <c r="P454" s="518" t="s">
        <v>78</v>
      </c>
      <c r="Q454" s="541" t="s">
        <v>13907</v>
      </c>
      <c r="R454" s="518"/>
      <c r="S454" s="518" t="s">
        <v>13908</v>
      </c>
      <c r="T454" s="665"/>
      <c r="U454" s="518"/>
      <c r="V454" s="551">
        <v>32794.0</v>
      </c>
    </row>
    <row r="455">
      <c r="A455" s="537">
        <f t="shared" si="1"/>
        <v>454</v>
      </c>
      <c r="B455" s="510" t="s">
        <v>15176</v>
      </c>
      <c r="C455" s="645" t="s">
        <v>15358</v>
      </c>
      <c r="D455" s="510" t="s">
        <v>15359</v>
      </c>
      <c r="E455" s="335" t="s">
        <v>15360</v>
      </c>
      <c r="F455" s="646" t="s">
        <v>15180</v>
      </c>
      <c r="G455" s="646" t="s">
        <v>15361</v>
      </c>
      <c r="H455" s="510" t="s">
        <v>15362</v>
      </c>
      <c r="I455" s="272" t="s">
        <v>15363</v>
      </c>
      <c r="J455" s="510" t="s">
        <v>15364</v>
      </c>
      <c r="K455" s="666" t="s">
        <v>15365</v>
      </c>
      <c r="L455" s="667">
        <v>0.0021643518518518518</v>
      </c>
      <c r="M455" s="515" t="s">
        <v>15366</v>
      </c>
      <c r="N455" s="649" t="s">
        <v>11876</v>
      </c>
      <c r="O455" s="518" t="s">
        <v>14441</v>
      </c>
      <c r="P455" s="518" t="s">
        <v>78</v>
      </c>
      <c r="Q455" s="541" t="s">
        <v>13907</v>
      </c>
      <c r="R455" s="518"/>
      <c r="S455" s="518" t="s">
        <v>13908</v>
      </c>
      <c r="T455" s="649"/>
      <c r="U455" s="518"/>
      <c r="V455" s="558">
        <v>32795.0</v>
      </c>
    </row>
    <row r="456">
      <c r="A456" s="517">
        <f t="shared" si="1"/>
        <v>455</v>
      </c>
      <c r="B456" s="518" t="s">
        <v>15176</v>
      </c>
      <c r="C456" s="655" t="s">
        <v>15358</v>
      </c>
      <c r="D456" s="518" t="s">
        <v>15367</v>
      </c>
      <c r="E456" s="340" t="s">
        <v>15360</v>
      </c>
      <c r="F456" s="656" t="s">
        <v>15180</v>
      </c>
      <c r="G456" s="656" t="s">
        <v>15368</v>
      </c>
      <c r="H456" s="518" t="s">
        <v>15369</v>
      </c>
      <c r="I456" s="272" t="s">
        <v>15370</v>
      </c>
      <c r="J456" s="518" t="s">
        <v>15371</v>
      </c>
      <c r="K456" s="657" t="s">
        <v>15372</v>
      </c>
      <c r="L456" s="658">
        <v>0.002951388888888889</v>
      </c>
      <c r="M456" s="523" t="s">
        <v>15373</v>
      </c>
      <c r="N456" s="618" t="s">
        <v>11876</v>
      </c>
      <c r="O456" s="518" t="s">
        <v>14441</v>
      </c>
      <c r="P456" s="518" t="s">
        <v>78</v>
      </c>
      <c r="Q456" s="541" t="s">
        <v>13907</v>
      </c>
      <c r="R456" s="518"/>
      <c r="S456" s="518" t="s">
        <v>13908</v>
      </c>
      <c r="T456" s="618"/>
      <c r="U456" s="518"/>
      <c r="V456" s="548">
        <v>32796.0</v>
      </c>
    </row>
    <row r="457">
      <c r="A457" s="527">
        <f t="shared" si="1"/>
        <v>456</v>
      </c>
      <c r="B457" s="528" t="s">
        <v>15176</v>
      </c>
      <c r="C457" s="660" t="s">
        <v>15358</v>
      </c>
      <c r="D457" s="528" t="s">
        <v>15374</v>
      </c>
      <c r="E457" s="491" t="s">
        <v>15360</v>
      </c>
      <c r="F457" s="661" t="s">
        <v>15180</v>
      </c>
      <c r="G457" s="661" t="s">
        <v>15375</v>
      </c>
      <c r="H457" s="528" t="s">
        <v>15376</v>
      </c>
      <c r="I457" s="272" t="s">
        <v>15377</v>
      </c>
      <c r="J457" s="528" t="s">
        <v>15378</v>
      </c>
      <c r="K457" s="662" t="s">
        <v>15379</v>
      </c>
      <c r="L457" s="663">
        <v>0.004537037037037037</v>
      </c>
      <c r="M457" s="534" t="s">
        <v>15380</v>
      </c>
      <c r="N457" s="664" t="s">
        <v>11876</v>
      </c>
      <c r="O457" s="518" t="s">
        <v>14441</v>
      </c>
      <c r="P457" s="518" t="s">
        <v>78</v>
      </c>
      <c r="Q457" s="541" t="s">
        <v>13907</v>
      </c>
      <c r="R457" s="518"/>
      <c r="S457" s="518" t="s">
        <v>13908</v>
      </c>
      <c r="T457" s="665"/>
      <c r="U457" s="518"/>
      <c r="V457" s="551">
        <v>32797.0</v>
      </c>
    </row>
    <row r="458">
      <c r="A458" s="537">
        <f t="shared" si="1"/>
        <v>457</v>
      </c>
      <c r="B458" s="510" t="s">
        <v>15176</v>
      </c>
      <c r="C458" s="645" t="s">
        <v>15381</v>
      </c>
      <c r="D458" s="538" t="s">
        <v>15382</v>
      </c>
      <c r="E458" s="335" t="s">
        <v>15383</v>
      </c>
      <c r="F458" s="717" t="s">
        <v>15180</v>
      </c>
      <c r="G458" s="646" t="s">
        <v>15384</v>
      </c>
      <c r="H458" s="510" t="s">
        <v>15385</v>
      </c>
      <c r="I458" s="272" t="s">
        <v>15386</v>
      </c>
      <c r="J458" s="510" t="s">
        <v>15387</v>
      </c>
      <c r="K458" s="666" t="s">
        <v>15388</v>
      </c>
      <c r="L458" s="667">
        <v>0.002951388888888889</v>
      </c>
      <c r="M458" s="515" t="s">
        <v>15389</v>
      </c>
      <c r="N458" s="649" t="s">
        <v>11876</v>
      </c>
      <c r="O458" s="518" t="s">
        <v>14441</v>
      </c>
      <c r="P458" s="518" t="s">
        <v>78</v>
      </c>
      <c r="Q458" s="541" t="s">
        <v>13907</v>
      </c>
      <c r="R458" s="518"/>
      <c r="S458" s="518" t="s">
        <v>13908</v>
      </c>
      <c r="T458" s="649"/>
      <c r="U458" s="518"/>
      <c r="V458" s="558">
        <v>32798.0</v>
      </c>
    </row>
    <row r="459">
      <c r="A459" s="527">
        <f t="shared" si="1"/>
        <v>458</v>
      </c>
      <c r="B459" s="528" t="s">
        <v>15176</v>
      </c>
      <c r="C459" s="660" t="s">
        <v>15381</v>
      </c>
      <c r="D459" s="528" t="s">
        <v>15390</v>
      </c>
      <c r="E459" s="491" t="s">
        <v>15383</v>
      </c>
      <c r="F459" s="661" t="s">
        <v>15180</v>
      </c>
      <c r="G459" s="661" t="s">
        <v>15391</v>
      </c>
      <c r="H459" s="528" t="s">
        <v>15392</v>
      </c>
      <c r="I459" s="272" t="s">
        <v>15393</v>
      </c>
      <c r="J459" s="528" t="s">
        <v>15394</v>
      </c>
      <c r="K459" s="662" t="s">
        <v>15395</v>
      </c>
      <c r="L459" s="663">
        <v>0.002384259259259259</v>
      </c>
      <c r="M459" s="534" t="s">
        <v>15396</v>
      </c>
      <c r="N459" s="664" t="s">
        <v>11876</v>
      </c>
      <c r="O459" s="518" t="s">
        <v>14441</v>
      </c>
      <c r="P459" s="518" t="s">
        <v>78</v>
      </c>
      <c r="Q459" s="541" t="s">
        <v>13907</v>
      </c>
      <c r="R459" s="518"/>
      <c r="S459" s="518" t="s">
        <v>13908</v>
      </c>
      <c r="T459" s="665"/>
      <c r="U459" s="518"/>
      <c r="V459" s="551">
        <v>32799.0</v>
      </c>
    </row>
  </sheetData>
  <hyperlinks>
    <hyperlink r:id="rId1" ref="I2"/>
    <hyperlink r:id="rId2" ref="K2"/>
    <hyperlink r:id="rId3" ref="M2"/>
    <hyperlink r:id="rId4" ref="I3"/>
    <hyperlink r:id="rId5" ref="K3"/>
    <hyperlink r:id="rId6" ref="M3"/>
    <hyperlink r:id="rId7" ref="I4"/>
    <hyperlink r:id="rId8" ref="K4"/>
    <hyperlink r:id="rId9" ref="M4"/>
    <hyperlink r:id="rId10" ref="I5"/>
    <hyperlink r:id="rId11" ref="K5"/>
    <hyperlink r:id="rId12" ref="M5"/>
    <hyperlink r:id="rId13" ref="I6"/>
    <hyperlink r:id="rId14" ref="K6"/>
    <hyperlink r:id="rId15" ref="M6"/>
    <hyperlink r:id="rId16" ref="I7"/>
    <hyperlink r:id="rId17" ref="K7"/>
    <hyperlink r:id="rId18" ref="M7"/>
    <hyperlink r:id="rId19" ref="I8"/>
    <hyperlink r:id="rId20" ref="K8"/>
    <hyperlink r:id="rId21" ref="M8"/>
    <hyperlink r:id="rId22" ref="I9"/>
    <hyperlink r:id="rId23" ref="K9"/>
    <hyperlink r:id="rId24" ref="M9"/>
    <hyperlink r:id="rId25" ref="I10"/>
    <hyperlink r:id="rId26" ref="K10"/>
    <hyperlink r:id="rId27" ref="M10"/>
    <hyperlink r:id="rId28" ref="I11"/>
    <hyperlink r:id="rId29" ref="K11"/>
    <hyperlink r:id="rId30" ref="M11"/>
    <hyperlink r:id="rId31" ref="I12"/>
    <hyperlink r:id="rId32" ref="K12"/>
    <hyperlink r:id="rId33" ref="M12"/>
    <hyperlink r:id="rId34" ref="I13"/>
    <hyperlink r:id="rId35" ref="K13"/>
    <hyperlink r:id="rId36" ref="M13"/>
    <hyperlink r:id="rId37" ref="I14"/>
    <hyperlink r:id="rId38" ref="K14"/>
    <hyperlink r:id="rId39" ref="M14"/>
    <hyperlink r:id="rId40" ref="I15"/>
    <hyperlink r:id="rId41" ref="K15"/>
    <hyperlink r:id="rId42" ref="M15"/>
    <hyperlink r:id="rId43" ref="I16"/>
    <hyperlink r:id="rId44" ref="K16"/>
    <hyperlink r:id="rId45" ref="M16"/>
    <hyperlink r:id="rId46" ref="I17"/>
    <hyperlink r:id="rId47" ref="K17"/>
    <hyperlink r:id="rId48" ref="M17"/>
    <hyperlink r:id="rId49" ref="I18"/>
    <hyperlink r:id="rId50" ref="K18"/>
    <hyperlink r:id="rId51" ref="M18"/>
    <hyperlink r:id="rId52" ref="I19"/>
    <hyperlink r:id="rId53" ref="K19"/>
    <hyperlink r:id="rId54" ref="M19"/>
    <hyperlink r:id="rId55" ref="I20"/>
    <hyperlink r:id="rId56" ref="K20"/>
    <hyperlink r:id="rId57" ref="M20"/>
    <hyperlink r:id="rId58" ref="I21"/>
    <hyperlink r:id="rId59" ref="K21"/>
    <hyperlink r:id="rId60" ref="M21"/>
    <hyperlink r:id="rId61" ref="I22"/>
    <hyperlink r:id="rId62" ref="K22"/>
    <hyperlink r:id="rId63" ref="M22"/>
    <hyperlink r:id="rId64" ref="I23"/>
    <hyperlink r:id="rId65" ref="K23"/>
    <hyperlink r:id="rId66" ref="M23"/>
    <hyperlink r:id="rId67" ref="I24"/>
    <hyperlink r:id="rId68" ref="K24"/>
    <hyperlink r:id="rId69" ref="M24"/>
    <hyperlink r:id="rId70" ref="I25"/>
    <hyperlink r:id="rId71" ref="K25"/>
    <hyperlink r:id="rId72" ref="M25"/>
    <hyperlink r:id="rId73" ref="I26"/>
    <hyperlink r:id="rId74" ref="K26"/>
    <hyperlink r:id="rId75" ref="M26"/>
    <hyperlink r:id="rId76" ref="I27"/>
    <hyperlink r:id="rId77" ref="K27"/>
    <hyperlink r:id="rId78" ref="M27"/>
    <hyperlink r:id="rId79" ref="I28"/>
    <hyperlink r:id="rId80" ref="K28"/>
    <hyperlink r:id="rId81" ref="M28"/>
    <hyperlink r:id="rId82" ref="I29"/>
    <hyperlink r:id="rId83" ref="K29"/>
    <hyperlink r:id="rId84" ref="M29"/>
    <hyperlink r:id="rId85" ref="I30"/>
    <hyperlink r:id="rId86" ref="K30"/>
    <hyperlink r:id="rId87" ref="M30"/>
    <hyperlink r:id="rId88" ref="I31"/>
    <hyperlink r:id="rId89" ref="K31"/>
    <hyperlink r:id="rId90" ref="M31"/>
    <hyperlink r:id="rId91" ref="I32"/>
    <hyperlink r:id="rId92" ref="K32"/>
    <hyperlink r:id="rId93" ref="M32"/>
    <hyperlink r:id="rId94" ref="I33"/>
    <hyperlink r:id="rId95" ref="K33"/>
    <hyperlink r:id="rId96" ref="M33"/>
    <hyperlink r:id="rId97" ref="I34"/>
    <hyperlink r:id="rId98" ref="K34"/>
    <hyperlink r:id="rId99" ref="M34"/>
    <hyperlink r:id="rId100" ref="I35"/>
    <hyperlink r:id="rId101" ref="K35"/>
    <hyperlink r:id="rId102" ref="M35"/>
    <hyperlink r:id="rId103" ref="I36"/>
    <hyperlink r:id="rId104" ref="K36"/>
    <hyperlink r:id="rId105" ref="M36"/>
    <hyperlink r:id="rId106" ref="I37"/>
    <hyperlink r:id="rId107" ref="K37"/>
    <hyperlink r:id="rId108" ref="M37"/>
    <hyperlink r:id="rId109" ref="I38"/>
    <hyperlink r:id="rId110" ref="K38"/>
    <hyperlink r:id="rId111" ref="M38"/>
    <hyperlink r:id="rId112" ref="I39"/>
    <hyperlink r:id="rId113" ref="K39"/>
    <hyperlink r:id="rId114" ref="M39"/>
    <hyperlink r:id="rId115" ref="I40"/>
    <hyperlink r:id="rId116" ref="K40"/>
    <hyperlink r:id="rId117" ref="M40"/>
    <hyperlink r:id="rId118" ref="I41"/>
    <hyperlink r:id="rId119" ref="K41"/>
    <hyperlink r:id="rId120" ref="M41"/>
    <hyperlink r:id="rId121" ref="I42"/>
    <hyperlink r:id="rId122" ref="K42"/>
    <hyperlink r:id="rId123" ref="M42"/>
    <hyperlink r:id="rId124" ref="I43"/>
    <hyperlink r:id="rId125" ref="K43"/>
    <hyperlink r:id="rId126" ref="M43"/>
    <hyperlink r:id="rId127" ref="I44"/>
    <hyperlink r:id="rId128" ref="K44"/>
    <hyperlink r:id="rId129" ref="M44"/>
    <hyperlink r:id="rId130" ref="I45"/>
    <hyperlink r:id="rId131" ref="K45"/>
    <hyperlink r:id="rId132" ref="M45"/>
    <hyperlink r:id="rId133" ref="I46"/>
    <hyperlink r:id="rId134" ref="K46"/>
    <hyperlink r:id="rId135" ref="M46"/>
    <hyperlink r:id="rId136" ref="I47"/>
    <hyperlink r:id="rId137" ref="K47"/>
    <hyperlink r:id="rId138" ref="M47"/>
    <hyperlink r:id="rId139" ref="I48"/>
    <hyperlink r:id="rId140" ref="K48"/>
    <hyperlink r:id="rId141" ref="M48"/>
    <hyperlink r:id="rId142" ref="I49"/>
    <hyperlink r:id="rId143" ref="K49"/>
    <hyperlink r:id="rId144" ref="M49"/>
    <hyperlink r:id="rId145" ref="I50"/>
    <hyperlink r:id="rId146" ref="K50"/>
    <hyperlink r:id="rId147" ref="M50"/>
    <hyperlink r:id="rId148" ref="I51"/>
    <hyperlink r:id="rId149" ref="K51"/>
    <hyperlink r:id="rId150" ref="M51"/>
    <hyperlink r:id="rId151" ref="I52"/>
    <hyperlink r:id="rId152" ref="K52"/>
    <hyperlink r:id="rId153" ref="M52"/>
    <hyperlink r:id="rId154" ref="I53"/>
    <hyperlink r:id="rId155" ref="K53"/>
    <hyperlink r:id="rId156" ref="M53"/>
    <hyperlink r:id="rId157" ref="I54"/>
    <hyperlink r:id="rId158" ref="K54"/>
    <hyperlink r:id="rId159" ref="M54"/>
    <hyperlink r:id="rId160" ref="I55"/>
    <hyperlink r:id="rId161" ref="K55"/>
    <hyperlink r:id="rId162" ref="M55"/>
    <hyperlink r:id="rId163" ref="I56"/>
    <hyperlink r:id="rId164" ref="K56"/>
    <hyperlink r:id="rId165" ref="M56"/>
    <hyperlink r:id="rId166" ref="I57"/>
    <hyperlink r:id="rId167" ref="K57"/>
    <hyperlink r:id="rId168" ref="M57"/>
    <hyperlink r:id="rId169" ref="I58"/>
    <hyperlink r:id="rId170" ref="K58"/>
    <hyperlink r:id="rId171" ref="M58"/>
    <hyperlink r:id="rId172" ref="I59"/>
    <hyperlink r:id="rId173" ref="K59"/>
    <hyperlink r:id="rId174" ref="M59"/>
    <hyperlink r:id="rId175" ref="I60"/>
    <hyperlink r:id="rId176" ref="K60"/>
    <hyperlink r:id="rId177" ref="M60"/>
    <hyperlink r:id="rId178" ref="I61"/>
    <hyperlink r:id="rId179" ref="K61"/>
    <hyperlink r:id="rId180" ref="M61"/>
    <hyperlink r:id="rId181" ref="I62"/>
    <hyperlink r:id="rId182" ref="K62"/>
    <hyperlink r:id="rId183" ref="M62"/>
    <hyperlink r:id="rId184" ref="I63"/>
    <hyperlink r:id="rId185" ref="K63"/>
    <hyperlink r:id="rId186" ref="M63"/>
    <hyperlink r:id="rId187" ref="I64"/>
    <hyperlink r:id="rId188" ref="K64"/>
    <hyperlink r:id="rId189" ref="M64"/>
    <hyperlink r:id="rId190" ref="I65"/>
    <hyperlink r:id="rId191" ref="K65"/>
    <hyperlink r:id="rId192" ref="M65"/>
    <hyperlink r:id="rId193" ref="I66"/>
    <hyperlink r:id="rId194" ref="K66"/>
    <hyperlink r:id="rId195" ref="M66"/>
    <hyperlink r:id="rId196" ref="I67"/>
    <hyperlink r:id="rId197" ref="K67"/>
    <hyperlink r:id="rId198" ref="M67"/>
    <hyperlink r:id="rId199" ref="I68"/>
    <hyperlink r:id="rId200" ref="K68"/>
    <hyperlink r:id="rId201" ref="M68"/>
    <hyperlink r:id="rId202" ref="I69"/>
    <hyperlink r:id="rId203" ref="K69"/>
    <hyperlink r:id="rId204" ref="M69"/>
    <hyperlink r:id="rId205" ref="I70"/>
    <hyperlink r:id="rId206" ref="K70"/>
    <hyperlink r:id="rId207" ref="M70"/>
    <hyperlink r:id="rId208" ref="I71"/>
    <hyperlink r:id="rId209" ref="K71"/>
    <hyperlink r:id="rId210" ref="M71"/>
    <hyperlink r:id="rId211" ref="I72"/>
    <hyperlink r:id="rId212" ref="K72"/>
    <hyperlink r:id="rId213" ref="M72"/>
    <hyperlink r:id="rId214" ref="I73"/>
    <hyperlink r:id="rId215" ref="K73"/>
    <hyperlink r:id="rId216" ref="M73"/>
    <hyperlink r:id="rId217" ref="I74"/>
    <hyperlink r:id="rId218" ref="K74"/>
    <hyperlink r:id="rId219" ref="M74"/>
    <hyperlink r:id="rId220" ref="I75"/>
    <hyperlink r:id="rId221" ref="K75"/>
    <hyperlink r:id="rId222" ref="M75"/>
    <hyperlink r:id="rId223" ref="I76"/>
    <hyperlink r:id="rId224" ref="K76"/>
    <hyperlink r:id="rId225" ref="M76"/>
    <hyperlink r:id="rId226" ref="I77"/>
    <hyperlink r:id="rId227" ref="K77"/>
    <hyperlink r:id="rId228" ref="M77"/>
    <hyperlink r:id="rId229" ref="I78"/>
    <hyperlink r:id="rId230" ref="K78"/>
    <hyperlink r:id="rId231" ref="M78"/>
    <hyperlink r:id="rId232" ref="I79"/>
    <hyperlink r:id="rId233" ref="K79"/>
    <hyperlink r:id="rId234" ref="M79"/>
    <hyperlink r:id="rId235" ref="I80"/>
    <hyperlink r:id="rId236" ref="K80"/>
    <hyperlink r:id="rId237" ref="M80"/>
    <hyperlink r:id="rId238" ref="I81"/>
    <hyperlink r:id="rId239" ref="K81"/>
    <hyperlink r:id="rId240" ref="M81"/>
    <hyperlink r:id="rId241" ref="I82"/>
    <hyperlink r:id="rId242" ref="K82"/>
    <hyperlink r:id="rId243" ref="M82"/>
    <hyperlink r:id="rId244" ref="I83"/>
    <hyperlink r:id="rId245" ref="K83"/>
    <hyperlink r:id="rId246" ref="M83"/>
    <hyperlink r:id="rId247" ref="I84"/>
    <hyperlink r:id="rId248" ref="K84"/>
    <hyperlink r:id="rId249" ref="M84"/>
    <hyperlink r:id="rId250" ref="I85"/>
    <hyperlink r:id="rId251" ref="K85"/>
    <hyperlink r:id="rId252" ref="M85"/>
    <hyperlink r:id="rId253" ref="I86"/>
    <hyperlink r:id="rId254" ref="K86"/>
    <hyperlink r:id="rId255" ref="M86"/>
    <hyperlink r:id="rId256" ref="I87"/>
    <hyperlink r:id="rId257" ref="K87"/>
    <hyperlink r:id="rId258" ref="M87"/>
    <hyperlink r:id="rId259" ref="I88"/>
    <hyperlink r:id="rId260" ref="K88"/>
    <hyperlink r:id="rId261" ref="M88"/>
    <hyperlink r:id="rId262" ref="I89"/>
    <hyperlink r:id="rId263" ref="K89"/>
    <hyperlink r:id="rId264" ref="M89"/>
    <hyperlink r:id="rId265" ref="I90"/>
    <hyperlink r:id="rId266" ref="K90"/>
    <hyperlink r:id="rId267" ref="M90"/>
    <hyperlink r:id="rId268" ref="I91"/>
    <hyperlink r:id="rId269" ref="K91"/>
    <hyperlink r:id="rId270" ref="M91"/>
    <hyperlink r:id="rId271" ref="I92"/>
    <hyperlink r:id="rId272" ref="K92"/>
    <hyperlink r:id="rId273" ref="M92"/>
    <hyperlink r:id="rId274" ref="I93"/>
    <hyperlink r:id="rId275" ref="K93"/>
    <hyperlink r:id="rId276" ref="M93"/>
    <hyperlink r:id="rId277" ref="I94"/>
    <hyperlink r:id="rId278" ref="K94"/>
    <hyperlink r:id="rId279" ref="M94"/>
    <hyperlink r:id="rId280" ref="I95"/>
    <hyperlink r:id="rId281" ref="K95"/>
    <hyperlink r:id="rId282" ref="M95"/>
    <hyperlink r:id="rId283" ref="I96"/>
    <hyperlink r:id="rId284" ref="K96"/>
    <hyperlink r:id="rId285" ref="M96"/>
    <hyperlink r:id="rId286" ref="I97"/>
    <hyperlink r:id="rId287" ref="K97"/>
    <hyperlink r:id="rId288" ref="M97"/>
    <hyperlink r:id="rId289" ref="I98"/>
    <hyperlink r:id="rId290" ref="K98"/>
    <hyperlink r:id="rId291" ref="M98"/>
    <hyperlink r:id="rId292" ref="I99"/>
    <hyperlink r:id="rId293" ref="K99"/>
    <hyperlink r:id="rId294" ref="M99"/>
    <hyperlink r:id="rId295" ref="I100"/>
    <hyperlink r:id="rId296" ref="K100"/>
    <hyperlink r:id="rId297" ref="M100"/>
    <hyperlink r:id="rId298" ref="I101"/>
    <hyperlink r:id="rId299" ref="K101"/>
    <hyperlink r:id="rId300" ref="M101"/>
    <hyperlink r:id="rId301" ref="I102"/>
    <hyperlink r:id="rId302" ref="K102"/>
    <hyperlink r:id="rId303" ref="M102"/>
    <hyperlink r:id="rId304" ref="I103"/>
    <hyperlink r:id="rId305" ref="K103"/>
    <hyperlink r:id="rId306" ref="M103"/>
    <hyperlink r:id="rId307" ref="I104"/>
    <hyperlink r:id="rId308" ref="K104"/>
    <hyperlink r:id="rId309" ref="M104"/>
    <hyperlink r:id="rId310" ref="I105"/>
    <hyperlink r:id="rId311" ref="K105"/>
    <hyperlink r:id="rId312" ref="M105"/>
    <hyperlink r:id="rId313" ref="I106"/>
    <hyperlink r:id="rId314" ref="K106"/>
    <hyperlink r:id="rId315" ref="M106"/>
    <hyperlink r:id="rId316" ref="I107"/>
    <hyperlink r:id="rId317" ref="K107"/>
    <hyperlink r:id="rId318" ref="M107"/>
    <hyperlink r:id="rId319" ref="I108"/>
    <hyperlink r:id="rId320" ref="K108"/>
    <hyperlink r:id="rId321" ref="M108"/>
    <hyperlink r:id="rId322" ref="I109"/>
    <hyperlink r:id="rId323" ref="K109"/>
    <hyperlink r:id="rId324" ref="M109"/>
    <hyperlink r:id="rId325" ref="I110"/>
    <hyperlink r:id="rId326" ref="K110"/>
    <hyperlink r:id="rId327" ref="M110"/>
    <hyperlink r:id="rId328" ref="I111"/>
    <hyperlink r:id="rId329" ref="K111"/>
    <hyperlink r:id="rId330" ref="M111"/>
    <hyperlink r:id="rId331" ref="I112"/>
    <hyperlink r:id="rId332" ref="K112"/>
    <hyperlink r:id="rId333" ref="M112"/>
    <hyperlink r:id="rId334" ref="I113"/>
    <hyperlink r:id="rId335" ref="K113"/>
    <hyperlink r:id="rId336" ref="M113"/>
    <hyperlink r:id="rId337" ref="I114"/>
    <hyperlink r:id="rId338" ref="K114"/>
    <hyperlink r:id="rId339" ref="M114"/>
    <hyperlink r:id="rId340" ref="I115"/>
    <hyperlink r:id="rId341" ref="K115"/>
    <hyperlink r:id="rId342" ref="M115"/>
    <hyperlink r:id="rId343" ref="I116"/>
    <hyperlink r:id="rId344" ref="K116"/>
    <hyperlink r:id="rId345" ref="M116"/>
    <hyperlink r:id="rId346" ref="I117"/>
    <hyperlink r:id="rId347" ref="K117"/>
    <hyperlink r:id="rId348" ref="M117"/>
    <hyperlink r:id="rId349" ref="I118"/>
    <hyperlink r:id="rId350" ref="K118"/>
    <hyperlink r:id="rId351" ref="M118"/>
    <hyperlink r:id="rId352" ref="I119"/>
    <hyperlink r:id="rId353" ref="K119"/>
    <hyperlink r:id="rId354" ref="M119"/>
    <hyperlink r:id="rId355" ref="I120"/>
    <hyperlink r:id="rId356" ref="K120"/>
    <hyperlink r:id="rId357" ref="M120"/>
    <hyperlink r:id="rId358" ref="I121"/>
    <hyperlink r:id="rId359" ref="K121"/>
    <hyperlink r:id="rId360" ref="M121"/>
    <hyperlink r:id="rId361" ref="I122"/>
    <hyperlink r:id="rId362" ref="K122"/>
    <hyperlink r:id="rId363" ref="M122"/>
    <hyperlink r:id="rId364" ref="I123"/>
    <hyperlink r:id="rId365" ref="K123"/>
    <hyperlink r:id="rId366" ref="M123"/>
    <hyperlink r:id="rId367" ref="I124"/>
    <hyperlink r:id="rId368" ref="K124"/>
    <hyperlink r:id="rId369" ref="M124"/>
    <hyperlink r:id="rId370" ref="I125"/>
    <hyperlink r:id="rId371" ref="K125"/>
    <hyperlink r:id="rId372" ref="M125"/>
    <hyperlink r:id="rId373" ref="I126"/>
    <hyperlink r:id="rId374" ref="K126"/>
    <hyperlink r:id="rId375" ref="M126"/>
    <hyperlink r:id="rId376" ref="I127"/>
    <hyperlink r:id="rId377" ref="K127"/>
    <hyperlink r:id="rId378" ref="M127"/>
    <hyperlink r:id="rId379" ref="I128"/>
    <hyperlink r:id="rId380" ref="K128"/>
    <hyperlink r:id="rId381" ref="M128"/>
    <hyperlink r:id="rId382" ref="I129"/>
    <hyperlink r:id="rId383" ref="K129"/>
    <hyperlink r:id="rId384" ref="M129"/>
    <hyperlink r:id="rId385" ref="I130"/>
    <hyperlink r:id="rId386" ref="K130"/>
    <hyperlink r:id="rId387" ref="M130"/>
    <hyperlink r:id="rId388" ref="I131"/>
    <hyperlink r:id="rId389" ref="K131"/>
    <hyperlink r:id="rId390" ref="M131"/>
    <hyperlink r:id="rId391" ref="I132"/>
    <hyperlink r:id="rId392" ref="K132"/>
    <hyperlink r:id="rId393" ref="M132"/>
    <hyperlink r:id="rId394" ref="I133"/>
    <hyperlink r:id="rId395" ref="K133"/>
    <hyperlink r:id="rId396" ref="M133"/>
    <hyperlink r:id="rId397" ref="I134"/>
    <hyperlink r:id="rId398" ref="K134"/>
    <hyperlink r:id="rId399" ref="M134"/>
    <hyperlink r:id="rId400" ref="I135"/>
    <hyperlink r:id="rId401" ref="K135"/>
    <hyperlink r:id="rId402" ref="M135"/>
    <hyperlink r:id="rId403" ref="I136"/>
    <hyperlink r:id="rId404" ref="K136"/>
    <hyperlink r:id="rId405" ref="M136"/>
    <hyperlink r:id="rId406" ref="I137"/>
    <hyperlink r:id="rId407" ref="K137"/>
    <hyperlink r:id="rId408" ref="M137"/>
    <hyperlink r:id="rId409" ref="I138"/>
    <hyperlink r:id="rId410" ref="K138"/>
    <hyperlink r:id="rId411" ref="M138"/>
    <hyperlink r:id="rId412" ref="I139"/>
    <hyperlink r:id="rId413" ref="K139"/>
    <hyperlink r:id="rId414" ref="M139"/>
    <hyperlink r:id="rId415" ref="I140"/>
    <hyperlink r:id="rId416" ref="K140"/>
    <hyperlink r:id="rId417" ref="M140"/>
    <hyperlink r:id="rId418" ref="I141"/>
    <hyperlink r:id="rId419" ref="K141"/>
    <hyperlink r:id="rId420" ref="M141"/>
    <hyperlink r:id="rId421" ref="I142"/>
    <hyperlink r:id="rId422" ref="K142"/>
    <hyperlink r:id="rId423" ref="M142"/>
    <hyperlink r:id="rId424" ref="I143"/>
    <hyperlink r:id="rId425" ref="K143"/>
    <hyperlink r:id="rId426" ref="M143"/>
    <hyperlink r:id="rId427" ref="I144"/>
    <hyperlink r:id="rId428" ref="K144"/>
    <hyperlink r:id="rId429" ref="M144"/>
    <hyperlink r:id="rId430" ref="I145"/>
    <hyperlink r:id="rId431" ref="K145"/>
    <hyperlink r:id="rId432" ref="M145"/>
    <hyperlink r:id="rId433" ref="I146"/>
    <hyperlink r:id="rId434" ref="K146"/>
    <hyperlink r:id="rId435" ref="M146"/>
    <hyperlink r:id="rId436" ref="I147"/>
    <hyperlink r:id="rId437" ref="K147"/>
    <hyperlink r:id="rId438" ref="M147"/>
    <hyperlink r:id="rId439" ref="I148"/>
    <hyperlink r:id="rId440" ref="K148"/>
    <hyperlink r:id="rId441" ref="M148"/>
    <hyperlink r:id="rId442" ref="I149"/>
    <hyperlink r:id="rId443" ref="K149"/>
    <hyperlink r:id="rId444" ref="M149"/>
    <hyperlink r:id="rId445" ref="I150"/>
    <hyperlink r:id="rId446" ref="K150"/>
    <hyperlink r:id="rId447" ref="M150"/>
    <hyperlink r:id="rId448" ref="I151"/>
    <hyperlink r:id="rId449" ref="K151"/>
    <hyperlink r:id="rId450" ref="M151"/>
    <hyperlink r:id="rId451" ref="I152"/>
    <hyperlink r:id="rId452" ref="K152"/>
    <hyperlink r:id="rId453" ref="M152"/>
    <hyperlink r:id="rId454" ref="I153"/>
    <hyperlink r:id="rId455" ref="K153"/>
    <hyperlink r:id="rId456" ref="M153"/>
    <hyperlink r:id="rId457" ref="I154"/>
    <hyperlink r:id="rId458" ref="K154"/>
    <hyperlink r:id="rId459" ref="M154"/>
    <hyperlink r:id="rId460" ref="I155"/>
    <hyperlink r:id="rId461" ref="K155"/>
    <hyperlink r:id="rId462" ref="M155"/>
    <hyperlink r:id="rId463" ref="I156"/>
    <hyperlink r:id="rId464" ref="K156"/>
    <hyperlink r:id="rId465" ref="M156"/>
    <hyperlink r:id="rId466" ref="I157"/>
    <hyperlink r:id="rId467" ref="K157"/>
    <hyperlink r:id="rId468" ref="M157"/>
    <hyperlink r:id="rId469" ref="I158"/>
    <hyperlink r:id="rId470" ref="K158"/>
    <hyperlink r:id="rId471" ref="M158"/>
    <hyperlink r:id="rId472" ref="I159"/>
    <hyperlink r:id="rId473" ref="K159"/>
    <hyperlink r:id="rId474" ref="M159"/>
    <hyperlink r:id="rId475" ref="I160"/>
    <hyperlink r:id="rId476" ref="K160"/>
    <hyperlink r:id="rId477" ref="M160"/>
    <hyperlink r:id="rId478" ref="I161"/>
    <hyperlink r:id="rId479" ref="K161"/>
    <hyperlink r:id="rId480" ref="M161"/>
    <hyperlink r:id="rId481" ref="I162"/>
    <hyperlink r:id="rId482" ref="K162"/>
    <hyperlink r:id="rId483" ref="M162"/>
    <hyperlink r:id="rId484" ref="I163"/>
    <hyperlink r:id="rId485" ref="K163"/>
    <hyperlink r:id="rId486" ref="M163"/>
    <hyperlink r:id="rId487" ref="I164"/>
    <hyperlink r:id="rId488" ref="K164"/>
    <hyperlink r:id="rId489" ref="M164"/>
    <hyperlink r:id="rId490" ref="I165"/>
    <hyperlink r:id="rId491" ref="K165"/>
    <hyperlink r:id="rId492" ref="M165"/>
    <hyperlink r:id="rId493" ref="I166"/>
    <hyperlink r:id="rId494" ref="K166"/>
    <hyperlink r:id="rId495" ref="M166"/>
    <hyperlink r:id="rId496" ref="I167"/>
    <hyperlink r:id="rId497" ref="K167"/>
    <hyperlink r:id="rId498" ref="M167"/>
    <hyperlink r:id="rId499" ref="I168"/>
    <hyperlink r:id="rId500" ref="K168"/>
    <hyperlink r:id="rId501" ref="M168"/>
    <hyperlink r:id="rId502" ref="I169"/>
    <hyperlink r:id="rId503" ref="K169"/>
    <hyperlink r:id="rId504" ref="M169"/>
    <hyperlink r:id="rId505" ref="I170"/>
    <hyperlink r:id="rId506" ref="K170"/>
    <hyperlink r:id="rId507" ref="M170"/>
    <hyperlink r:id="rId508" ref="I171"/>
    <hyperlink r:id="rId509" ref="K171"/>
    <hyperlink r:id="rId510" ref="M171"/>
    <hyperlink r:id="rId511" ref="I172"/>
    <hyperlink r:id="rId512" ref="K172"/>
    <hyperlink r:id="rId513" ref="M172"/>
    <hyperlink r:id="rId514" ref="I173"/>
    <hyperlink r:id="rId515" ref="K173"/>
    <hyperlink r:id="rId516" ref="M173"/>
    <hyperlink r:id="rId517" ref="I174"/>
    <hyperlink r:id="rId518" ref="K174"/>
    <hyperlink r:id="rId519" ref="M174"/>
    <hyperlink r:id="rId520" ref="I175"/>
    <hyperlink r:id="rId521" ref="K175"/>
    <hyperlink r:id="rId522" ref="M175"/>
    <hyperlink r:id="rId523" ref="I176"/>
    <hyperlink r:id="rId524" ref="K176"/>
    <hyperlink r:id="rId525" ref="M176"/>
    <hyperlink r:id="rId526" ref="I177"/>
    <hyperlink r:id="rId527" ref="K177"/>
    <hyperlink r:id="rId528" ref="M177"/>
    <hyperlink r:id="rId529" ref="I178"/>
    <hyperlink r:id="rId530" ref="K178"/>
    <hyperlink r:id="rId531" ref="M178"/>
    <hyperlink r:id="rId532" ref="I179"/>
    <hyperlink r:id="rId533" ref="K179"/>
    <hyperlink r:id="rId534" ref="M179"/>
    <hyperlink r:id="rId535" ref="I180"/>
    <hyperlink r:id="rId536" ref="K180"/>
    <hyperlink r:id="rId537" ref="M180"/>
    <hyperlink r:id="rId538" ref="I181"/>
    <hyperlink r:id="rId539" ref="K181"/>
    <hyperlink r:id="rId540" ref="M181"/>
    <hyperlink r:id="rId541" ref="I182"/>
    <hyperlink r:id="rId542" ref="K182"/>
    <hyperlink r:id="rId543" ref="M182"/>
    <hyperlink r:id="rId544" ref="I183"/>
    <hyperlink r:id="rId545" ref="K183"/>
    <hyperlink r:id="rId546" ref="M183"/>
    <hyperlink r:id="rId547" ref="I184"/>
    <hyperlink r:id="rId548" ref="K184"/>
    <hyperlink r:id="rId549" ref="M184"/>
    <hyperlink r:id="rId550" ref="I185"/>
    <hyperlink r:id="rId551" ref="K185"/>
    <hyperlink r:id="rId552" ref="M185"/>
    <hyperlink r:id="rId553" ref="I186"/>
    <hyperlink r:id="rId554" ref="K186"/>
    <hyperlink r:id="rId555" ref="M186"/>
    <hyperlink r:id="rId556" ref="I187"/>
    <hyperlink r:id="rId557" ref="K187"/>
    <hyperlink r:id="rId558" ref="M187"/>
    <hyperlink r:id="rId559" ref="I188"/>
    <hyperlink r:id="rId560" ref="K188"/>
    <hyperlink r:id="rId561" ref="M188"/>
    <hyperlink r:id="rId562" ref="I189"/>
    <hyperlink r:id="rId563" ref="K189"/>
    <hyperlink r:id="rId564" ref="M189"/>
    <hyperlink r:id="rId565" ref="I190"/>
    <hyperlink r:id="rId566" ref="K190"/>
    <hyperlink r:id="rId567" ref="M190"/>
    <hyperlink r:id="rId568" ref="I191"/>
    <hyperlink r:id="rId569" ref="K191"/>
    <hyperlink r:id="rId570" ref="M191"/>
    <hyperlink r:id="rId571" ref="I192"/>
    <hyperlink r:id="rId572" ref="K192"/>
    <hyperlink r:id="rId573" ref="M192"/>
    <hyperlink r:id="rId574" ref="I193"/>
    <hyperlink r:id="rId575" ref="K193"/>
    <hyperlink r:id="rId576" ref="M193"/>
    <hyperlink r:id="rId577" ref="I194"/>
    <hyperlink r:id="rId578" ref="K194"/>
    <hyperlink r:id="rId579" ref="M194"/>
    <hyperlink r:id="rId580" ref="I195"/>
    <hyperlink r:id="rId581" ref="K195"/>
    <hyperlink r:id="rId582" ref="M195"/>
    <hyperlink r:id="rId583" ref="I196"/>
    <hyperlink r:id="rId584" ref="K196"/>
    <hyperlink r:id="rId585" ref="M196"/>
    <hyperlink r:id="rId586" ref="I197"/>
    <hyperlink r:id="rId587" ref="K197"/>
    <hyperlink r:id="rId588" ref="M197"/>
    <hyperlink r:id="rId589" ref="I198"/>
    <hyperlink r:id="rId590" ref="K198"/>
    <hyperlink r:id="rId591" ref="M198"/>
    <hyperlink r:id="rId592" ref="I199"/>
    <hyperlink r:id="rId593" ref="K199"/>
    <hyperlink r:id="rId594" ref="M199"/>
    <hyperlink r:id="rId595" ref="I200"/>
    <hyperlink r:id="rId596" ref="K200"/>
    <hyperlink r:id="rId597" ref="M200"/>
    <hyperlink r:id="rId598" ref="I201"/>
    <hyperlink r:id="rId599" ref="K201"/>
    <hyperlink r:id="rId600" ref="M201"/>
    <hyperlink r:id="rId601" ref="I202"/>
    <hyperlink r:id="rId602" ref="K202"/>
    <hyperlink r:id="rId603" ref="M202"/>
    <hyperlink r:id="rId604" ref="I203"/>
    <hyperlink r:id="rId605" ref="K203"/>
    <hyperlink r:id="rId606" ref="M203"/>
    <hyperlink r:id="rId607" ref="I204"/>
    <hyperlink r:id="rId608" ref="K204"/>
    <hyperlink r:id="rId609" ref="M204"/>
    <hyperlink r:id="rId610" ref="I205"/>
    <hyperlink r:id="rId611" ref="K205"/>
    <hyperlink r:id="rId612" ref="M205"/>
    <hyperlink r:id="rId613" ref="I206"/>
    <hyperlink r:id="rId614" ref="K206"/>
    <hyperlink r:id="rId615" ref="M206"/>
    <hyperlink r:id="rId616" ref="I207"/>
    <hyperlink r:id="rId617" ref="K207"/>
    <hyperlink r:id="rId618" ref="M207"/>
    <hyperlink r:id="rId619" ref="I208"/>
    <hyperlink r:id="rId620" ref="K208"/>
    <hyperlink r:id="rId621" ref="M208"/>
    <hyperlink r:id="rId622" ref="I209"/>
    <hyperlink r:id="rId623" ref="K209"/>
    <hyperlink r:id="rId624" ref="M209"/>
    <hyperlink r:id="rId625" ref="I210"/>
    <hyperlink r:id="rId626" ref="K210"/>
    <hyperlink r:id="rId627" ref="M210"/>
    <hyperlink r:id="rId628" ref="I211"/>
    <hyperlink r:id="rId629" ref="K211"/>
    <hyperlink r:id="rId630" ref="M211"/>
    <hyperlink r:id="rId631" ref="I212"/>
    <hyperlink r:id="rId632" ref="K212"/>
    <hyperlink r:id="rId633" ref="M212"/>
    <hyperlink r:id="rId634" ref="I213"/>
    <hyperlink r:id="rId635" ref="K213"/>
    <hyperlink r:id="rId636" ref="M213"/>
    <hyperlink r:id="rId637" ref="I214"/>
    <hyperlink r:id="rId638" ref="K214"/>
    <hyperlink r:id="rId639" ref="M214"/>
    <hyperlink r:id="rId640" ref="I215"/>
    <hyperlink r:id="rId641" ref="K215"/>
    <hyperlink r:id="rId642" ref="M215"/>
    <hyperlink r:id="rId643" ref="I216"/>
    <hyperlink r:id="rId644" ref="K216"/>
    <hyperlink r:id="rId645" ref="M216"/>
    <hyperlink r:id="rId646" ref="I217"/>
    <hyperlink r:id="rId647" ref="K217"/>
    <hyperlink r:id="rId648" ref="M217"/>
    <hyperlink r:id="rId649" ref="I218"/>
    <hyperlink r:id="rId650" ref="K218"/>
    <hyperlink r:id="rId651" ref="M218"/>
    <hyperlink r:id="rId652" ref="I219"/>
    <hyperlink r:id="rId653" ref="K219"/>
    <hyperlink r:id="rId654" ref="M219"/>
    <hyperlink r:id="rId655" ref="I220"/>
    <hyperlink r:id="rId656" ref="K220"/>
    <hyperlink r:id="rId657" ref="M220"/>
    <hyperlink r:id="rId658" ref="I221"/>
    <hyperlink r:id="rId659" ref="K221"/>
    <hyperlink r:id="rId660" ref="M221"/>
    <hyperlink r:id="rId661" ref="I222"/>
    <hyperlink r:id="rId662" ref="K222"/>
    <hyperlink r:id="rId663" ref="M222"/>
    <hyperlink r:id="rId664" ref="I223"/>
    <hyperlink r:id="rId665" ref="K223"/>
    <hyperlink r:id="rId666" ref="M223"/>
    <hyperlink r:id="rId667" ref="I224"/>
    <hyperlink r:id="rId668" ref="K224"/>
    <hyperlink r:id="rId669" ref="M224"/>
    <hyperlink r:id="rId670" ref="I225"/>
    <hyperlink r:id="rId671" ref="K225"/>
    <hyperlink r:id="rId672" ref="M225"/>
    <hyperlink r:id="rId673" ref="I226"/>
    <hyperlink r:id="rId674" ref="K226"/>
    <hyperlink r:id="rId675" ref="M226"/>
    <hyperlink r:id="rId676" ref="I227"/>
    <hyperlink r:id="rId677" ref="K227"/>
    <hyperlink r:id="rId678" ref="M227"/>
    <hyperlink r:id="rId679" ref="I228"/>
    <hyperlink r:id="rId680" ref="K228"/>
    <hyperlink r:id="rId681" ref="M228"/>
    <hyperlink r:id="rId682" ref="I229"/>
    <hyperlink r:id="rId683" ref="K229"/>
    <hyperlink r:id="rId684" ref="M229"/>
    <hyperlink r:id="rId685" ref="I230"/>
    <hyperlink r:id="rId686" ref="K230"/>
    <hyperlink r:id="rId687" ref="M230"/>
    <hyperlink r:id="rId688" ref="I231"/>
    <hyperlink r:id="rId689" ref="K231"/>
    <hyperlink r:id="rId690" ref="M231"/>
    <hyperlink r:id="rId691" ref="I232"/>
    <hyperlink r:id="rId692" ref="K232"/>
    <hyperlink r:id="rId693" ref="M232"/>
    <hyperlink r:id="rId694" ref="I233"/>
    <hyperlink r:id="rId695" ref="K233"/>
    <hyperlink r:id="rId696" ref="M233"/>
    <hyperlink r:id="rId697" ref="I234"/>
    <hyperlink r:id="rId698" ref="K234"/>
    <hyperlink r:id="rId699" ref="M234"/>
    <hyperlink r:id="rId700" ref="I235"/>
    <hyperlink r:id="rId701" ref="K235"/>
    <hyperlink r:id="rId702" ref="M235"/>
    <hyperlink r:id="rId703" ref="I236"/>
    <hyperlink r:id="rId704" ref="K236"/>
    <hyperlink r:id="rId705" ref="M236"/>
    <hyperlink r:id="rId706" ref="I237"/>
    <hyperlink r:id="rId707" ref="K237"/>
    <hyperlink r:id="rId708" ref="M237"/>
    <hyperlink r:id="rId709" ref="I238"/>
    <hyperlink r:id="rId710" ref="K238"/>
    <hyperlink r:id="rId711" ref="M238"/>
    <hyperlink r:id="rId712" ref="I239"/>
    <hyperlink r:id="rId713" ref="K239"/>
    <hyperlink r:id="rId714" ref="M239"/>
    <hyperlink r:id="rId715" ref="I240"/>
    <hyperlink r:id="rId716" ref="K240"/>
    <hyperlink r:id="rId717" ref="M240"/>
    <hyperlink r:id="rId718" ref="I241"/>
    <hyperlink r:id="rId719" ref="K241"/>
    <hyperlink r:id="rId720" ref="M241"/>
    <hyperlink r:id="rId721" ref="I242"/>
    <hyperlink r:id="rId722" ref="K242"/>
    <hyperlink r:id="rId723" ref="M242"/>
    <hyperlink r:id="rId724" ref="I243"/>
    <hyperlink r:id="rId725" ref="K243"/>
    <hyperlink r:id="rId726" ref="M243"/>
    <hyperlink r:id="rId727" ref="I244"/>
    <hyperlink r:id="rId728" ref="K244"/>
    <hyperlink r:id="rId729" ref="M244"/>
    <hyperlink r:id="rId730" ref="I245"/>
    <hyperlink r:id="rId731" ref="K245"/>
    <hyperlink r:id="rId732" ref="M245"/>
    <hyperlink r:id="rId733" ref="I246"/>
    <hyperlink r:id="rId734" ref="K246"/>
    <hyperlink r:id="rId735" ref="M246"/>
    <hyperlink r:id="rId736" ref="I247"/>
    <hyperlink r:id="rId737" ref="K247"/>
    <hyperlink r:id="rId738" ref="M247"/>
    <hyperlink r:id="rId739" ref="I248"/>
    <hyperlink r:id="rId740" ref="K248"/>
    <hyperlink r:id="rId741" ref="M248"/>
    <hyperlink r:id="rId742" ref="I249"/>
    <hyperlink r:id="rId743" ref="K249"/>
    <hyperlink r:id="rId744" ref="M249"/>
    <hyperlink r:id="rId745" ref="I250"/>
    <hyperlink r:id="rId746" ref="K250"/>
    <hyperlink r:id="rId747" ref="M250"/>
    <hyperlink r:id="rId748" ref="I251"/>
    <hyperlink r:id="rId749" ref="K251"/>
    <hyperlink r:id="rId750" ref="M251"/>
    <hyperlink r:id="rId751" ref="I252"/>
    <hyperlink r:id="rId752" ref="K252"/>
    <hyperlink r:id="rId753" ref="M252"/>
    <hyperlink r:id="rId754" ref="I253"/>
    <hyperlink r:id="rId755" ref="K253"/>
    <hyperlink r:id="rId756" ref="M253"/>
    <hyperlink r:id="rId757" ref="I254"/>
    <hyperlink r:id="rId758" ref="K254"/>
    <hyperlink r:id="rId759" ref="M254"/>
    <hyperlink r:id="rId760" ref="I255"/>
    <hyperlink r:id="rId761" ref="K255"/>
    <hyperlink r:id="rId762" ref="M255"/>
    <hyperlink r:id="rId763" ref="I256"/>
    <hyperlink r:id="rId764" ref="K256"/>
    <hyperlink r:id="rId765" ref="M256"/>
    <hyperlink r:id="rId766" ref="I257"/>
    <hyperlink r:id="rId767" ref="K257"/>
    <hyperlink r:id="rId768" ref="M257"/>
    <hyperlink r:id="rId769" ref="I258"/>
    <hyperlink r:id="rId770" ref="K258"/>
    <hyperlink r:id="rId771" ref="M258"/>
    <hyperlink r:id="rId772" ref="I259"/>
    <hyperlink r:id="rId773" ref="K259"/>
    <hyperlink r:id="rId774" ref="M259"/>
    <hyperlink r:id="rId775" ref="I260"/>
    <hyperlink r:id="rId776" ref="K260"/>
    <hyperlink r:id="rId777" ref="M260"/>
    <hyperlink r:id="rId778" ref="I261"/>
    <hyperlink r:id="rId779" ref="K261"/>
    <hyperlink r:id="rId780" ref="M261"/>
    <hyperlink r:id="rId781" ref="I262"/>
    <hyperlink r:id="rId782" ref="K262"/>
    <hyperlink r:id="rId783" ref="M262"/>
    <hyperlink r:id="rId784" ref="I263"/>
    <hyperlink r:id="rId785" ref="K263"/>
    <hyperlink r:id="rId786" ref="M263"/>
    <hyperlink r:id="rId787" ref="I264"/>
    <hyperlink r:id="rId788" ref="K264"/>
    <hyperlink r:id="rId789" ref="M264"/>
    <hyperlink r:id="rId790" ref="I265"/>
    <hyperlink r:id="rId791" ref="K265"/>
    <hyperlink r:id="rId792" ref="M265"/>
    <hyperlink r:id="rId793" ref="I266"/>
    <hyperlink r:id="rId794" ref="K266"/>
    <hyperlink r:id="rId795" ref="M266"/>
    <hyperlink r:id="rId796" ref="I267"/>
    <hyperlink r:id="rId797" ref="K267"/>
    <hyperlink r:id="rId798" ref="M267"/>
    <hyperlink r:id="rId799" ref="I268"/>
    <hyperlink r:id="rId800" ref="K268"/>
    <hyperlink r:id="rId801" ref="M268"/>
    <hyperlink r:id="rId802" ref="I269"/>
    <hyperlink r:id="rId803" ref="K269"/>
    <hyperlink r:id="rId804" ref="M269"/>
    <hyperlink r:id="rId805" ref="I270"/>
    <hyperlink r:id="rId806" ref="K270"/>
    <hyperlink r:id="rId807" ref="M270"/>
    <hyperlink r:id="rId808" ref="I271"/>
    <hyperlink r:id="rId809" ref="K271"/>
    <hyperlink r:id="rId810" ref="M271"/>
    <hyperlink r:id="rId811" ref="I272"/>
    <hyperlink r:id="rId812" ref="K272"/>
    <hyperlink r:id="rId813" ref="M272"/>
    <hyperlink r:id="rId814" ref="I273"/>
    <hyperlink r:id="rId815" ref="K273"/>
    <hyperlink r:id="rId816" ref="M273"/>
    <hyperlink r:id="rId817" ref="I274"/>
    <hyperlink r:id="rId818" ref="K274"/>
    <hyperlink r:id="rId819" ref="M274"/>
    <hyperlink r:id="rId820" ref="I275"/>
    <hyperlink r:id="rId821" ref="K275"/>
    <hyperlink r:id="rId822" ref="M275"/>
    <hyperlink r:id="rId823" ref="I276"/>
    <hyperlink r:id="rId824" ref="K276"/>
    <hyperlink r:id="rId825" ref="M276"/>
    <hyperlink r:id="rId826" ref="I277"/>
    <hyperlink r:id="rId827" ref="K277"/>
    <hyperlink r:id="rId828" ref="M277"/>
    <hyperlink r:id="rId829" ref="I278"/>
    <hyperlink r:id="rId830" ref="K278"/>
    <hyperlink r:id="rId831" ref="M278"/>
    <hyperlink r:id="rId832" ref="I279"/>
    <hyperlink r:id="rId833" ref="K279"/>
    <hyperlink r:id="rId834" ref="M279"/>
    <hyperlink r:id="rId835" ref="I280"/>
    <hyperlink r:id="rId836" ref="K280"/>
    <hyperlink r:id="rId837" ref="M280"/>
    <hyperlink r:id="rId838" ref="I281"/>
    <hyperlink r:id="rId839" ref="K281"/>
    <hyperlink r:id="rId840" ref="M281"/>
    <hyperlink r:id="rId841" ref="I282"/>
    <hyperlink r:id="rId842" ref="K282"/>
    <hyperlink r:id="rId843" ref="M282"/>
    <hyperlink r:id="rId844" ref="I283"/>
    <hyperlink r:id="rId845" ref="K283"/>
    <hyperlink r:id="rId846" ref="M283"/>
    <hyperlink r:id="rId847" ref="I284"/>
    <hyperlink r:id="rId848" ref="K284"/>
    <hyperlink r:id="rId849" ref="M284"/>
    <hyperlink r:id="rId850" ref="I285"/>
    <hyperlink r:id="rId851" ref="K285"/>
    <hyperlink r:id="rId852" ref="M285"/>
    <hyperlink r:id="rId853" ref="I286"/>
    <hyperlink r:id="rId854" ref="K286"/>
    <hyperlink r:id="rId855" ref="M286"/>
    <hyperlink r:id="rId856" ref="I287"/>
    <hyperlink r:id="rId857" ref="K287"/>
    <hyperlink r:id="rId858" ref="M287"/>
    <hyperlink r:id="rId859" ref="I288"/>
    <hyperlink r:id="rId860" ref="K288"/>
    <hyperlink r:id="rId861" ref="M288"/>
    <hyperlink r:id="rId862" ref="I289"/>
    <hyperlink r:id="rId863" ref="K289"/>
    <hyperlink r:id="rId864" ref="M289"/>
    <hyperlink r:id="rId865" ref="I290"/>
    <hyperlink r:id="rId866" ref="K290"/>
    <hyperlink r:id="rId867" ref="M290"/>
    <hyperlink r:id="rId868" ref="I291"/>
    <hyperlink r:id="rId869" ref="K291"/>
    <hyperlink r:id="rId870" ref="M291"/>
    <hyperlink r:id="rId871" ref="I292"/>
    <hyperlink r:id="rId872" ref="K292"/>
    <hyperlink r:id="rId873" ref="M292"/>
    <hyperlink r:id="rId874" ref="I293"/>
    <hyperlink r:id="rId875" ref="K293"/>
    <hyperlink r:id="rId876" ref="M293"/>
    <hyperlink r:id="rId877" ref="I294"/>
    <hyperlink r:id="rId878" ref="K294"/>
    <hyperlink r:id="rId879" ref="M294"/>
    <hyperlink r:id="rId880" ref="I295"/>
    <hyperlink r:id="rId881" ref="K295"/>
    <hyperlink r:id="rId882" ref="M295"/>
    <hyperlink r:id="rId883" ref="I296"/>
    <hyperlink r:id="rId884" ref="K296"/>
    <hyperlink r:id="rId885" ref="M296"/>
    <hyperlink r:id="rId886" ref="I297"/>
    <hyperlink r:id="rId887" ref="K297"/>
    <hyperlink r:id="rId888" ref="M297"/>
    <hyperlink r:id="rId889" ref="I298"/>
    <hyperlink r:id="rId890" ref="K298"/>
    <hyperlink r:id="rId891" ref="M298"/>
    <hyperlink r:id="rId892" ref="I299"/>
    <hyperlink r:id="rId893" ref="K299"/>
    <hyperlink r:id="rId894" ref="M299"/>
    <hyperlink r:id="rId895" ref="I300"/>
    <hyperlink r:id="rId896" ref="K300"/>
    <hyperlink r:id="rId897" ref="M300"/>
    <hyperlink r:id="rId898" ref="I301"/>
    <hyperlink r:id="rId899" ref="K301"/>
    <hyperlink r:id="rId900" ref="M301"/>
    <hyperlink r:id="rId901" ref="I302"/>
    <hyperlink r:id="rId902" ref="K302"/>
    <hyperlink r:id="rId903" ref="M302"/>
    <hyperlink r:id="rId904" ref="I303"/>
    <hyperlink r:id="rId905" ref="K303"/>
    <hyperlink r:id="rId906" ref="M303"/>
    <hyperlink r:id="rId907" ref="I304"/>
    <hyperlink r:id="rId908" ref="K304"/>
    <hyperlink r:id="rId909" ref="M304"/>
    <hyperlink r:id="rId910" ref="I305"/>
    <hyperlink r:id="rId911" ref="K305"/>
    <hyperlink r:id="rId912" ref="M305"/>
    <hyperlink r:id="rId913" ref="I306"/>
    <hyperlink r:id="rId914" ref="K306"/>
    <hyperlink r:id="rId915" ref="M306"/>
    <hyperlink r:id="rId916" ref="I307"/>
    <hyperlink r:id="rId917" ref="K307"/>
    <hyperlink r:id="rId918" ref="M307"/>
    <hyperlink r:id="rId919" ref="I308"/>
    <hyperlink r:id="rId920" ref="K308"/>
    <hyperlink r:id="rId921" ref="M308"/>
    <hyperlink r:id="rId922" ref="I309"/>
    <hyperlink r:id="rId923" ref="K309"/>
    <hyperlink r:id="rId924" ref="M309"/>
    <hyperlink r:id="rId925" ref="I310"/>
    <hyperlink r:id="rId926" ref="K310"/>
    <hyperlink r:id="rId927" ref="M310"/>
    <hyperlink r:id="rId928" ref="I311"/>
    <hyperlink r:id="rId929" ref="K311"/>
    <hyperlink r:id="rId930" ref="M311"/>
    <hyperlink r:id="rId931" ref="I312"/>
    <hyperlink r:id="rId932" ref="K312"/>
    <hyperlink r:id="rId933" ref="M312"/>
    <hyperlink r:id="rId934" ref="I313"/>
    <hyperlink r:id="rId935" ref="K313"/>
    <hyperlink r:id="rId936" ref="M313"/>
    <hyperlink r:id="rId937" ref="I314"/>
    <hyperlink r:id="rId938" ref="K314"/>
    <hyperlink r:id="rId939" ref="M314"/>
    <hyperlink r:id="rId940" ref="I315"/>
    <hyperlink r:id="rId941" ref="K315"/>
    <hyperlink r:id="rId942" ref="M315"/>
    <hyperlink r:id="rId943" ref="I316"/>
    <hyperlink r:id="rId944" ref="K316"/>
    <hyperlink r:id="rId945" ref="M316"/>
    <hyperlink r:id="rId946" ref="I317"/>
    <hyperlink r:id="rId947" ref="K317"/>
    <hyperlink r:id="rId948" ref="M317"/>
    <hyperlink r:id="rId949" ref="I318"/>
    <hyperlink r:id="rId950" ref="K318"/>
    <hyperlink r:id="rId951" ref="M318"/>
    <hyperlink r:id="rId952" ref="I319"/>
    <hyperlink r:id="rId953" ref="K319"/>
    <hyperlink r:id="rId954" ref="M319"/>
    <hyperlink r:id="rId955" ref="I320"/>
    <hyperlink r:id="rId956" ref="K320"/>
    <hyperlink r:id="rId957" ref="M320"/>
    <hyperlink r:id="rId958" ref="I321"/>
    <hyperlink r:id="rId959" ref="K321"/>
    <hyperlink r:id="rId960" ref="M321"/>
    <hyperlink r:id="rId961" ref="I322"/>
    <hyperlink r:id="rId962" ref="K322"/>
    <hyperlink r:id="rId963" ref="M322"/>
    <hyperlink r:id="rId964" ref="I323"/>
    <hyperlink r:id="rId965" ref="K323"/>
    <hyperlink r:id="rId966" ref="M323"/>
    <hyperlink r:id="rId967" ref="I324"/>
    <hyperlink r:id="rId968" ref="K324"/>
    <hyperlink r:id="rId969" ref="M324"/>
    <hyperlink r:id="rId970" ref="I325"/>
    <hyperlink r:id="rId971" ref="K325"/>
    <hyperlink r:id="rId972" ref="M325"/>
    <hyperlink r:id="rId973" ref="I326"/>
    <hyperlink r:id="rId974" ref="K326"/>
    <hyperlink r:id="rId975" ref="M326"/>
    <hyperlink r:id="rId976" ref="I327"/>
    <hyperlink r:id="rId977" ref="K327"/>
    <hyperlink r:id="rId978" ref="M327"/>
    <hyperlink r:id="rId979" ref="I328"/>
    <hyperlink r:id="rId980" ref="K328"/>
    <hyperlink r:id="rId981" ref="M328"/>
    <hyperlink r:id="rId982" ref="I329"/>
    <hyperlink r:id="rId983" ref="K329"/>
    <hyperlink r:id="rId984" ref="M329"/>
    <hyperlink r:id="rId985" ref="I330"/>
    <hyperlink r:id="rId986" ref="K330"/>
    <hyperlink r:id="rId987" ref="M330"/>
    <hyperlink r:id="rId988" ref="I331"/>
    <hyperlink r:id="rId989" ref="K331"/>
    <hyperlink r:id="rId990" ref="M331"/>
    <hyperlink r:id="rId991" ref="I332"/>
    <hyperlink r:id="rId992" ref="K332"/>
    <hyperlink r:id="rId993" ref="M332"/>
    <hyperlink r:id="rId994" ref="I333"/>
    <hyperlink r:id="rId995" ref="K333"/>
    <hyperlink r:id="rId996" ref="M333"/>
    <hyperlink r:id="rId997" ref="I334"/>
    <hyperlink r:id="rId998" ref="K334"/>
    <hyperlink r:id="rId999" ref="M334"/>
    <hyperlink r:id="rId1000" ref="I335"/>
    <hyperlink r:id="rId1001" ref="K335"/>
    <hyperlink r:id="rId1002" ref="M335"/>
    <hyperlink r:id="rId1003" ref="I336"/>
    <hyperlink r:id="rId1004" ref="K336"/>
    <hyperlink r:id="rId1005" ref="M336"/>
    <hyperlink r:id="rId1006" ref="I337"/>
    <hyperlink r:id="rId1007" ref="K337"/>
    <hyperlink r:id="rId1008" ref="M337"/>
    <hyperlink r:id="rId1009" ref="I338"/>
    <hyperlink r:id="rId1010" ref="K338"/>
    <hyperlink r:id="rId1011" ref="M338"/>
    <hyperlink r:id="rId1012" ref="I339"/>
    <hyperlink r:id="rId1013" ref="K339"/>
    <hyperlink r:id="rId1014" ref="M339"/>
    <hyperlink r:id="rId1015" ref="I340"/>
    <hyperlink r:id="rId1016" ref="K340"/>
    <hyperlink r:id="rId1017" ref="M340"/>
    <hyperlink r:id="rId1018" ref="I341"/>
    <hyperlink r:id="rId1019" ref="K341"/>
    <hyperlink r:id="rId1020" ref="M341"/>
    <hyperlink r:id="rId1021" ref="I342"/>
    <hyperlink r:id="rId1022" ref="K342"/>
    <hyperlink r:id="rId1023" ref="M342"/>
    <hyperlink r:id="rId1024" ref="I343"/>
    <hyperlink r:id="rId1025" ref="K343"/>
    <hyperlink r:id="rId1026" ref="M343"/>
    <hyperlink r:id="rId1027" ref="I344"/>
    <hyperlink r:id="rId1028" ref="K344"/>
    <hyperlink r:id="rId1029" ref="M344"/>
    <hyperlink r:id="rId1030" ref="I345"/>
    <hyperlink r:id="rId1031" ref="K345"/>
    <hyperlink r:id="rId1032" ref="M345"/>
    <hyperlink r:id="rId1033" ref="I346"/>
    <hyperlink r:id="rId1034" ref="K346"/>
    <hyperlink r:id="rId1035" ref="M346"/>
    <hyperlink r:id="rId1036" ref="I347"/>
    <hyperlink r:id="rId1037" ref="K347"/>
    <hyperlink r:id="rId1038" ref="M347"/>
    <hyperlink r:id="rId1039" ref="I348"/>
    <hyperlink r:id="rId1040" ref="K348"/>
    <hyperlink r:id="rId1041" ref="M348"/>
    <hyperlink r:id="rId1042" ref="I349"/>
    <hyperlink r:id="rId1043" ref="K349"/>
    <hyperlink r:id="rId1044" ref="M349"/>
    <hyperlink r:id="rId1045" ref="I350"/>
    <hyperlink r:id="rId1046" ref="K350"/>
    <hyperlink r:id="rId1047" ref="M350"/>
    <hyperlink r:id="rId1048" ref="I351"/>
    <hyperlink r:id="rId1049" ref="K351"/>
    <hyperlink r:id="rId1050" ref="M351"/>
    <hyperlink r:id="rId1051" ref="I352"/>
    <hyperlink r:id="rId1052" ref="K352"/>
    <hyperlink r:id="rId1053" ref="M352"/>
    <hyperlink r:id="rId1054" ref="I353"/>
    <hyperlink r:id="rId1055" ref="K353"/>
    <hyperlink r:id="rId1056" ref="M353"/>
    <hyperlink r:id="rId1057" ref="I354"/>
    <hyperlink r:id="rId1058" ref="K354"/>
    <hyperlink r:id="rId1059" ref="M354"/>
    <hyperlink r:id="rId1060" ref="I355"/>
    <hyperlink r:id="rId1061" ref="K355"/>
    <hyperlink r:id="rId1062" ref="M355"/>
    <hyperlink r:id="rId1063" ref="I356"/>
    <hyperlink r:id="rId1064" ref="K356"/>
    <hyperlink r:id="rId1065" ref="M356"/>
    <hyperlink r:id="rId1066" ref="I357"/>
    <hyperlink r:id="rId1067" ref="K357"/>
    <hyperlink r:id="rId1068" ref="M357"/>
    <hyperlink r:id="rId1069" ref="I358"/>
    <hyperlink r:id="rId1070" ref="K358"/>
    <hyperlink r:id="rId1071" ref="M358"/>
    <hyperlink r:id="rId1072" ref="I359"/>
    <hyperlink r:id="rId1073" ref="K359"/>
    <hyperlink r:id="rId1074" ref="M359"/>
    <hyperlink r:id="rId1075" ref="I360"/>
    <hyperlink r:id="rId1076" ref="K360"/>
    <hyperlink r:id="rId1077" ref="M360"/>
    <hyperlink r:id="rId1078" ref="I361"/>
    <hyperlink r:id="rId1079" ref="K361"/>
    <hyperlink r:id="rId1080" ref="M361"/>
    <hyperlink r:id="rId1081" ref="I362"/>
    <hyperlink r:id="rId1082" ref="K362"/>
    <hyperlink r:id="rId1083" ref="M362"/>
    <hyperlink r:id="rId1084" ref="I363"/>
    <hyperlink r:id="rId1085" ref="K363"/>
    <hyperlink r:id="rId1086" ref="M363"/>
    <hyperlink r:id="rId1087" ref="I364"/>
    <hyperlink r:id="rId1088" ref="K364"/>
    <hyperlink r:id="rId1089" ref="M364"/>
    <hyperlink r:id="rId1090" ref="I365"/>
    <hyperlink r:id="rId1091" ref="K365"/>
    <hyperlink r:id="rId1092" ref="M365"/>
    <hyperlink r:id="rId1093" ref="I366"/>
    <hyperlink r:id="rId1094" ref="K366"/>
    <hyperlink r:id="rId1095" ref="M366"/>
    <hyperlink r:id="rId1096" ref="I367"/>
    <hyperlink r:id="rId1097" ref="K367"/>
    <hyperlink r:id="rId1098" ref="M367"/>
    <hyperlink r:id="rId1099" ref="I368"/>
    <hyperlink r:id="rId1100" ref="K368"/>
    <hyperlink r:id="rId1101" ref="M368"/>
    <hyperlink r:id="rId1102" ref="I369"/>
    <hyperlink r:id="rId1103" ref="K369"/>
    <hyperlink r:id="rId1104" ref="M369"/>
    <hyperlink r:id="rId1105" ref="I370"/>
    <hyperlink r:id="rId1106" ref="K370"/>
    <hyperlink r:id="rId1107" ref="M370"/>
    <hyperlink r:id="rId1108" ref="I371"/>
    <hyperlink r:id="rId1109" ref="K371"/>
    <hyperlink r:id="rId1110" ref="M371"/>
    <hyperlink r:id="rId1111" ref="I372"/>
    <hyperlink r:id="rId1112" ref="K372"/>
    <hyperlink r:id="rId1113" ref="M372"/>
    <hyperlink r:id="rId1114" ref="I373"/>
    <hyperlink r:id="rId1115" ref="K373"/>
    <hyperlink r:id="rId1116" ref="M373"/>
    <hyperlink r:id="rId1117" ref="I374"/>
    <hyperlink r:id="rId1118" ref="K374"/>
    <hyperlink r:id="rId1119" ref="M374"/>
    <hyperlink r:id="rId1120" ref="I375"/>
    <hyperlink r:id="rId1121" ref="K375"/>
    <hyperlink r:id="rId1122" ref="M375"/>
    <hyperlink r:id="rId1123" ref="I376"/>
    <hyperlink r:id="rId1124" ref="K376"/>
    <hyperlink r:id="rId1125" ref="M376"/>
    <hyperlink r:id="rId1126" ref="I377"/>
    <hyperlink r:id="rId1127" ref="K377"/>
    <hyperlink r:id="rId1128" ref="M377"/>
    <hyperlink r:id="rId1129" ref="I378"/>
    <hyperlink r:id="rId1130" ref="K378"/>
    <hyperlink r:id="rId1131" ref="M378"/>
    <hyperlink r:id="rId1132" ref="I379"/>
    <hyperlink r:id="rId1133" ref="K379"/>
    <hyperlink r:id="rId1134" ref="M379"/>
    <hyperlink r:id="rId1135" ref="I380"/>
    <hyperlink r:id="rId1136" ref="K380"/>
    <hyperlink r:id="rId1137" ref="M380"/>
    <hyperlink r:id="rId1138" ref="I381"/>
    <hyperlink r:id="rId1139" ref="K381"/>
    <hyperlink r:id="rId1140" ref="M381"/>
    <hyperlink r:id="rId1141" ref="I382"/>
    <hyperlink r:id="rId1142" ref="K382"/>
    <hyperlink r:id="rId1143" ref="M382"/>
    <hyperlink r:id="rId1144" ref="I383"/>
    <hyperlink r:id="rId1145" ref="K383"/>
    <hyperlink r:id="rId1146" ref="M383"/>
    <hyperlink r:id="rId1147" ref="I384"/>
    <hyperlink r:id="rId1148" ref="K384"/>
    <hyperlink r:id="rId1149" ref="M384"/>
    <hyperlink r:id="rId1150" ref="I385"/>
    <hyperlink r:id="rId1151" ref="K385"/>
    <hyperlink r:id="rId1152" ref="M385"/>
    <hyperlink r:id="rId1153" ref="I386"/>
    <hyperlink r:id="rId1154" ref="K386"/>
    <hyperlink r:id="rId1155" ref="M386"/>
    <hyperlink r:id="rId1156" ref="I387"/>
    <hyperlink r:id="rId1157" ref="K387"/>
    <hyperlink r:id="rId1158" ref="M387"/>
    <hyperlink r:id="rId1159" ref="I388"/>
    <hyperlink r:id="rId1160" ref="K388"/>
    <hyperlink r:id="rId1161" ref="M388"/>
    <hyperlink r:id="rId1162" ref="I389"/>
    <hyperlink r:id="rId1163" ref="K389"/>
    <hyperlink r:id="rId1164" ref="M389"/>
    <hyperlink r:id="rId1165" ref="I390"/>
    <hyperlink r:id="rId1166" ref="K390"/>
    <hyperlink r:id="rId1167" ref="M390"/>
    <hyperlink r:id="rId1168" ref="I391"/>
    <hyperlink r:id="rId1169" ref="K391"/>
    <hyperlink r:id="rId1170" ref="M391"/>
    <hyperlink r:id="rId1171" ref="I392"/>
    <hyperlink r:id="rId1172" ref="K392"/>
    <hyperlink r:id="rId1173" ref="M392"/>
    <hyperlink r:id="rId1174" ref="I393"/>
    <hyperlink r:id="rId1175" ref="K393"/>
    <hyperlink r:id="rId1176" ref="M393"/>
    <hyperlink r:id="rId1177" ref="I394"/>
    <hyperlink r:id="rId1178" ref="K394"/>
    <hyperlink r:id="rId1179" ref="M394"/>
    <hyperlink r:id="rId1180" ref="I395"/>
    <hyperlink r:id="rId1181" ref="K395"/>
    <hyperlink r:id="rId1182" ref="M395"/>
    <hyperlink r:id="rId1183" ref="I396"/>
    <hyperlink r:id="rId1184" ref="K396"/>
    <hyperlink r:id="rId1185" ref="M396"/>
    <hyperlink r:id="rId1186" ref="I397"/>
    <hyperlink r:id="rId1187" ref="K397"/>
    <hyperlink r:id="rId1188" ref="M397"/>
    <hyperlink r:id="rId1189" ref="I398"/>
    <hyperlink r:id="rId1190" ref="K398"/>
    <hyperlink r:id="rId1191" ref="M398"/>
    <hyperlink r:id="rId1192" ref="I399"/>
    <hyperlink r:id="rId1193" ref="K399"/>
    <hyperlink r:id="rId1194" ref="M399"/>
    <hyperlink r:id="rId1195" ref="I400"/>
    <hyperlink r:id="rId1196" ref="K400"/>
    <hyperlink r:id="rId1197" ref="M400"/>
    <hyperlink r:id="rId1198" ref="I401"/>
    <hyperlink r:id="rId1199" ref="K401"/>
    <hyperlink r:id="rId1200" ref="M401"/>
    <hyperlink r:id="rId1201" ref="I402"/>
    <hyperlink r:id="rId1202" ref="K402"/>
    <hyperlink r:id="rId1203" ref="M402"/>
    <hyperlink r:id="rId1204" ref="I403"/>
    <hyperlink r:id="rId1205" ref="K403"/>
    <hyperlink r:id="rId1206" ref="M403"/>
    <hyperlink r:id="rId1207" ref="I404"/>
    <hyperlink r:id="rId1208" ref="K404"/>
    <hyperlink r:id="rId1209" ref="M404"/>
    <hyperlink r:id="rId1210" ref="I405"/>
    <hyperlink r:id="rId1211" ref="K405"/>
    <hyperlink r:id="rId1212" ref="M405"/>
    <hyperlink r:id="rId1213" ref="I406"/>
    <hyperlink r:id="rId1214" ref="K406"/>
    <hyperlink r:id="rId1215" ref="M406"/>
    <hyperlink r:id="rId1216" ref="I407"/>
    <hyperlink r:id="rId1217" ref="K407"/>
    <hyperlink r:id="rId1218" ref="M407"/>
    <hyperlink r:id="rId1219" ref="I408"/>
    <hyperlink r:id="rId1220" ref="K408"/>
    <hyperlink r:id="rId1221" ref="M408"/>
    <hyperlink r:id="rId1222" ref="I409"/>
    <hyperlink r:id="rId1223" ref="K409"/>
    <hyperlink r:id="rId1224" ref="M409"/>
    <hyperlink r:id="rId1225" ref="I410"/>
    <hyperlink r:id="rId1226" ref="K410"/>
    <hyperlink r:id="rId1227" ref="M410"/>
    <hyperlink r:id="rId1228" ref="I411"/>
    <hyperlink r:id="rId1229" ref="K411"/>
    <hyperlink r:id="rId1230" ref="M411"/>
    <hyperlink r:id="rId1231" ref="I412"/>
    <hyperlink r:id="rId1232" ref="K412"/>
    <hyperlink r:id="rId1233" ref="M412"/>
    <hyperlink r:id="rId1234" ref="I413"/>
    <hyperlink r:id="rId1235" ref="K413"/>
    <hyperlink r:id="rId1236" ref="M413"/>
    <hyperlink r:id="rId1237" ref="I414"/>
    <hyperlink r:id="rId1238" ref="K414"/>
    <hyperlink r:id="rId1239" ref="M414"/>
    <hyperlink r:id="rId1240" ref="I415"/>
    <hyperlink r:id="rId1241" ref="K415"/>
    <hyperlink r:id="rId1242" ref="M415"/>
    <hyperlink r:id="rId1243" ref="I416"/>
    <hyperlink r:id="rId1244" ref="K416"/>
    <hyperlink r:id="rId1245" ref="M416"/>
    <hyperlink r:id="rId1246" ref="I417"/>
    <hyperlink r:id="rId1247" ref="K417"/>
    <hyperlink r:id="rId1248" ref="M417"/>
    <hyperlink r:id="rId1249" ref="I418"/>
    <hyperlink r:id="rId1250" ref="K418"/>
    <hyperlink r:id="rId1251" ref="M418"/>
    <hyperlink r:id="rId1252" ref="I419"/>
    <hyperlink r:id="rId1253" ref="K419"/>
    <hyperlink r:id="rId1254" ref="M419"/>
    <hyperlink r:id="rId1255" ref="I420"/>
    <hyperlink r:id="rId1256" ref="K420"/>
    <hyperlink r:id="rId1257" ref="M420"/>
    <hyperlink r:id="rId1258" ref="I421"/>
    <hyperlink r:id="rId1259" ref="K421"/>
    <hyperlink r:id="rId1260" ref="M421"/>
    <hyperlink r:id="rId1261" ref="I422"/>
    <hyperlink r:id="rId1262" ref="K422"/>
    <hyperlink r:id="rId1263" ref="M422"/>
    <hyperlink r:id="rId1264" ref="I423"/>
    <hyperlink r:id="rId1265" ref="K423"/>
    <hyperlink r:id="rId1266" ref="M423"/>
    <hyperlink r:id="rId1267" ref="I424"/>
    <hyperlink r:id="rId1268" ref="K424"/>
    <hyperlink r:id="rId1269" ref="M424"/>
    <hyperlink r:id="rId1270" ref="I425"/>
    <hyperlink r:id="rId1271" ref="K425"/>
    <hyperlink r:id="rId1272" ref="M425"/>
    <hyperlink r:id="rId1273" ref="I426"/>
    <hyperlink r:id="rId1274" ref="K426"/>
    <hyperlink r:id="rId1275" ref="M426"/>
    <hyperlink r:id="rId1276" ref="I427"/>
    <hyperlink r:id="rId1277" ref="K427"/>
    <hyperlink r:id="rId1278" ref="M427"/>
    <hyperlink r:id="rId1279" ref="I428"/>
    <hyperlink r:id="rId1280" ref="K428"/>
    <hyperlink r:id="rId1281" ref="M428"/>
    <hyperlink r:id="rId1282" ref="I429"/>
    <hyperlink r:id="rId1283" ref="K429"/>
    <hyperlink r:id="rId1284" ref="M429"/>
    <hyperlink r:id="rId1285" ref="I430"/>
    <hyperlink r:id="rId1286" ref="K430"/>
    <hyperlink r:id="rId1287" ref="M430"/>
    <hyperlink r:id="rId1288" ref="I431"/>
    <hyperlink r:id="rId1289" ref="K431"/>
    <hyperlink r:id="rId1290" ref="M431"/>
    <hyperlink r:id="rId1291" ref="I432"/>
    <hyperlink r:id="rId1292" ref="K432"/>
    <hyperlink r:id="rId1293" ref="M432"/>
    <hyperlink r:id="rId1294" ref="I433"/>
    <hyperlink r:id="rId1295" ref="K433"/>
    <hyperlink r:id="rId1296" ref="M433"/>
    <hyperlink r:id="rId1297" ref="I434"/>
    <hyperlink r:id="rId1298" ref="K434"/>
    <hyperlink r:id="rId1299" ref="M434"/>
    <hyperlink r:id="rId1300" ref="I435"/>
    <hyperlink r:id="rId1301" ref="K435"/>
    <hyperlink r:id="rId1302" ref="M435"/>
    <hyperlink r:id="rId1303" ref="I436"/>
    <hyperlink r:id="rId1304" ref="K436"/>
    <hyperlink r:id="rId1305" ref="M436"/>
    <hyperlink r:id="rId1306" ref="I437"/>
    <hyperlink r:id="rId1307" ref="K437"/>
    <hyperlink r:id="rId1308" ref="M437"/>
    <hyperlink r:id="rId1309" ref="I438"/>
    <hyperlink r:id="rId1310" ref="K438"/>
    <hyperlink r:id="rId1311" ref="M438"/>
    <hyperlink r:id="rId1312" ref="I439"/>
    <hyperlink r:id="rId1313" ref="K439"/>
    <hyperlink r:id="rId1314" ref="M439"/>
    <hyperlink r:id="rId1315" ref="I440"/>
    <hyperlink r:id="rId1316" ref="K440"/>
    <hyperlink r:id="rId1317" ref="M440"/>
    <hyperlink r:id="rId1318" ref="I441"/>
    <hyperlink r:id="rId1319" ref="K441"/>
    <hyperlink r:id="rId1320" ref="M441"/>
    <hyperlink r:id="rId1321" ref="I442"/>
    <hyperlink r:id="rId1322" ref="K442"/>
    <hyperlink r:id="rId1323" ref="M442"/>
    <hyperlink r:id="rId1324" ref="I443"/>
    <hyperlink r:id="rId1325" ref="K443"/>
    <hyperlink r:id="rId1326" ref="M443"/>
    <hyperlink r:id="rId1327" ref="I444"/>
    <hyperlink r:id="rId1328" ref="K444"/>
    <hyperlink r:id="rId1329" ref="M444"/>
    <hyperlink r:id="rId1330" ref="I445"/>
    <hyperlink r:id="rId1331" ref="K445"/>
    <hyperlink r:id="rId1332" ref="M445"/>
    <hyperlink r:id="rId1333" ref="I446"/>
    <hyperlink r:id="rId1334" ref="K446"/>
    <hyperlink r:id="rId1335" ref="M446"/>
    <hyperlink r:id="rId1336" ref="I447"/>
    <hyperlink r:id="rId1337" ref="K447"/>
    <hyperlink r:id="rId1338" ref="M447"/>
    <hyperlink r:id="rId1339" ref="I448"/>
    <hyperlink r:id="rId1340" ref="K448"/>
    <hyperlink r:id="rId1341" ref="M448"/>
    <hyperlink r:id="rId1342" ref="I449"/>
    <hyperlink r:id="rId1343" ref="K449"/>
    <hyperlink r:id="rId1344" ref="M449"/>
    <hyperlink r:id="rId1345" ref="I450"/>
    <hyperlink r:id="rId1346" ref="K450"/>
    <hyperlink r:id="rId1347" ref="M450"/>
    <hyperlink r:id="rId1348" ref="I451"/>
    <hyperlink r:id="rId1349" ref="K451"/>
    <hyperlink r:id="rId1350" ref="M451"/>
    <hyperlink r:id="rId1351" ref="I452"/>
    <hyperlink r:id="rId1352" ref="K452"/>
    <hyperlink r:id="rId1353" ref="M452"/>
    <hyperlink r:id="rId1354" ref="I453"/>
    <hyperlink r:id="rId1355" ref="K453"/>
    <hyperlink r:id="rId1356" ref="M453"/>
    <hyperlink r:id="rId1357" ref="I454"/>
    <hyperlink r:id="rId1358" ref="K454"/>
    <hyperlink r:id="rId1359" ref="M454"/>
    <hyperlink r:id="rId1360" ref="I455"/>
    <hyperlink r:id="rId1361" ref="K455"/>
    <hyperlink r:id="rId1362" ref="M455"/>
    <hyperlink r:id="rId1363" ref="I456"/>
    <hyperlink r:id="rId1364" ref="K456"/>
    <hyperlink r:id="rId1365" ref="M456"/>
    <hyperlink r:id="rId1366" ref="I457"/>
    <hyperlink r:id="rId1367" ref="K457"/>
    <hyperlink r:id="rId1368" ref="M457"/>
    <hyperlink r:id="rId1369" ref="I458"/>
    <hyperlink r:id="rId1370" ref="K458"/>
    <hyperlink r:id="rId1371" ref="M458"/>
    <hyperlink r:id="rId1372" ref="I459"/>
    <hyperlink r:id="rId1373" ref="K459"/>
    <hyperlink r:id="rId1374" ref="M459"/>
  </hyperlinks>
  <drawing r:id="rId137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25"/>
    <col customWidth="1" min="2" max="2" width="37.25"/>
    <col customWidth="1" min="3" max="3" width="45.5"/>
    <col customWidth="1" min="4" max="4" width="71.25"/>
    <col customWidth="1" min="5" max="5" width="29.13"/>
    <col customWidth="1" min="6" max="6" width="36.5"/>
    <col customWidth="1" min="7" max="7" width="67.13"/>
    <col customWidth="1" hidden="1" min="8" max="8" width="20.25"/>
    <col customWidth="1" min="9" max="9" width="49.38"/>
    <col customWidth="1" hidden="1" min="10" max="10" width="16.75"/>
    <col customWidth="1" min="11" max="11" width="45.88"/>
    <col customWidth="1" min="12" max="12" width="8.5"/>
    <col customWidth="1" min="13" max="13" width="76.63"/>
    <col customWidth="1" min="14" max="14" width="13.0"/>
    <col customWidth="1" min="15" max="16" width="10.63"/>
    <col customWidth="1" min="17" max="17" width="5.13"/>
    <col customWidth="1" min="18" max="18" width="10.38"/>
    <col customWidth="1" min="19" max="19" width="8.75"/>
    <col customWidth="1" min="20" max="20" width="9.88"/>
    <col customWidth="1" min="21" max="21" width="10.0"/>
    <col customWidth="1" hidden="1" min="22" max="22" width="72.38"/>
  </cols>
  <sheetData>
    <row r="1">
      <c r="A1" s="261" t="s">
        <v>52</v>
      </c>
      <c r="B1" s="134" t="s">
        <v>53</v>
      </c>
      <c r="C1" s="134" t="s">
        <v>54</v>
      </c>
      <c r="D1" s="135" t="s">
        <v>55</v>
      </c>
      <c r="E1" s="135" t="s">
        <v>56</v>
      </c>
      <c r="F1" s="135" t="s">
        <v>57</v>
      </c>
      <c r="G1" s="135" t="s">
        <v>58</v>
      </c>
      <c r="H1" s="718" t="s">
        <v>59</v>
      </c>
      <c r="I1" s="719" t="s">
        <v>59</v>
      </c>
      <c r="J1" s="263" t="s">
        <v>60</v>
      </c>
      <c r="K1" s="720" t="s">
        <v>61</v>
      </c>
      <c r="L1" s="721" t="s">
        <v>62</v>
      </c>
      <c r="M1" s="140" t="s">
        <v>63</v>
      </c>
      <c r="N1" s="722" t="s">
        <v>64</v>
      </c>
      <c r="O1" s="142"/>
      <c r="P1" s="142"/>
      <c r="Q1" s="142" t="s">
        <v>44</v>
      </c>
      <c r="R1" s="142"/>
      <c r="S1" s="142" t="s">
        <v>45</v>
      </c>
      <c r="T1" s="142"/>
      <c r="U1" s="142" t="s">
        <v>50</v>
      </c>
      <c r="V1" s="141" t="s">
        <v>65</v>
      </c>
    </row>
    <row r="2">
      <c r="A2" s="269">
        <v>1.0</v>
      </c>
      <c r="B2" s="269" t="s">
        <v>15397</v>
      </c>
      <c r="C2" s="510" t="s">
        <v>15398</v>
      </c>
      <c r="D2" s="510" t="s">
        <v>15399</v>
      </c>
      <c r="E2" s="646" t="s">
        <v>15400</v>
      </c>
      <c r="F2" s="646" t="s">
        <v>15401</v>
      </c>
      <c r="G2" s="510" t="s">
        <v>15402</v>
      </c>
      <c r="H2" s="269" t="s">
        <v>15403</v>
      </c>
      <c r="I2" s="272" t="s">
        <v>15404</v>
      </c>
      <c r="J2" s="362" t="s">
        <v>15405</v>
      </c>
      <c r="K2" s="723" t="s">
        <v>15406</v>
      </c>
      <c r="L2" s="724">
        <v>0.005543981481481481</v>
      </c>
      <c r="M2" s="725" t="s">
        <v>15407</v>
      </c>
      <c r="N2" s="649" t="s">
        <v>15408</v>
      </c>
      <c r="O2" s="649" t="s">
        <v>11878</v>
      </c>
      <c r="P2" s="518" t="s">
        <v>78</v>
      </c>
      <c r="Q2" s="518" t="s">
        <v>15409</v>
      </c>
      <c r="R2" s="518" t="s">
        <v>78</v>
      </c>
      <c r="S2" s="518" t="s">
        <v>13908</v>
      </c>
      <c r="T2" s="518"/>
      <c r="U2" s="649"/>
      <c r="V2" s="726">
        <v>32151.0</v>
      </c>
    </row>
    <row r="3">
      <c r="A3" s="278">
        <v>2.0</v>
      </c>
      <c r="B3" s="269" t="s">
        <v>15397</v>
      </c>
      <c r="C3" s="518" t="s">
        <v>15398</v>
      </c>
      <c r="D3" s="518" t="s">
        <v>15410</v>
      </c>
      <c r="E3" s="656" t="s">
        <v>15400</v>
      </c>
      <c r="F3" s="656" t="s">
        <v>15401</v>
      </c>
      <c r="G3" s="518" t="s">
        <v>15411</v>
      </c>
      <c r="H3" s="278" t="s">
        <v>15412</v>
      </c>
      <c r="I3" s="272" t="s">
        <v>15413</v>
      </c>
      <c r="J3" s="363" t="s">
        <v>15414</v>
      </c>
      <c r="K3" s="727" t="s">
        <v>15415</v>
      </c>
      <c r="L3" s="728">
        <v>0.0075</v>
      </c>
      <c r="M3" s="729" t="s">
        <v>15407</v>
      </c>
      <c r="N3" s="618" t="s">
        <v>15408</v>
      </c>
      <c r="O3" s="649" t="s">
        <v>11878</v>
      </c>
      <c r="P3" s="518" t="s">
        <v>78</v>
      </c>
      <c r="Q3" s="518" t="s">
        <v>15409</v>
      </c>
      <c r="R3" s="518" t="s">
        <v>78</v>
      </c>
      <c r="S3" s="518" t="s">
        <v>13908</v>
      </c>
      <c r="T3" s="518"/>
      <c r="U3" s="618"/>
      <c r="V3" s="730">
        <v>32154.0</v>
      </c>
    </row>
    <row r="4">
      <c r="A4" s="278">
        <v>3.0</v>
      </c>
      <c r="B4" s="269" t="s">
        <v>15397</v>
      </c>
      <c r="C4" s="518" t="s">
        <v>15398</v>
      </c>
      <c r="D4" s="518" t="s">
        <v>11867</v>
      </c>
      <c r="E4" s="656" t="s">
        <v>15400</v>
      </c>
      <c r="F4" s="656" t="s">
        <v>15401</v>
      </c>
      <c r="G4" s="518" t="s">
        <v>11870</v>
      </c>
      <c r="H4" s="278" t="s">
        <v>15416</v>
      </c>
      <c r="I4" s="272" t="s">
        <v>15417</v>
      </c>
      <c r="J4" s="478" t="s">
        <v>15418</v>
      </c>
      <c r="K4" s="727" t="s">
        <v>15419</v>
      </c>
      <c r="L4" s="728">
        <v>0.006446759259259259</v>
      </c>
      <c r="M4" s="729" t="s">
        <v>15420</v>
      </c>
      <c r="N4" s="618" t="s">
        <v>15408</v>
      </c>
      <c r="O4" s="649" t="s">
        <v>11878</v>
      </c>
      <c r="P4" s="518" t="s">
        <v>78</v>
      </c>
      <c r="Q4" s="518" t="s">
        <v>15409</v>
      </c>
      <c r="R4" s="518" t="s">
        <v>78</v>
      </c>
      <c r="S4" s="518" t="s">
        <v>13908</v>
      </c>
      <c r="T4" s="518"/>
      <c r="U4" s="618"/>
      <c r="V4" s="730">
        <v>32157.0</v>
      </c>
    </row>
    <row r="5">
      <c r="A5" s="278">
        <v>4.0</v>
      </c>
      <c r="B5" s="269" t="s">
        <v>15397</v>
      </c>
      <c r="C5" s="518" t="s">
        <v>15398</v>
      </c>
      <c r="D5" s="518" t="s">
        <v>15421</v>
      </c>
      <c r="E5" s="656" t="s">
        <v>15400</v>
      </c>
      <c r="F5" s="656" t="s">
        <v>15401</v>
      </c>
      <c r="G5" s="518" t="s">
        <v>15422</v>
      </c>
      <c r="H5" s="280" t="s">
        <v>15423</v>
      </c>
      <c r="I5" s="272" t="s">
        <v>15424</v>
      </c>
      <c r="J5" s="478" t="s">
        <v>15425</v>
      </c>
      <c r="K5" s="727" t="s">
        <v>15426</v>
      </c>
      <c r="L5" s="728">
        <v>0.005821759259259259</v>
      </c>
      <c r="M5" s="731" t="s">
        <v>15427</v>
      </c>
      <c r="N5" s="618" t="s">
        <v>15408</v>
      </c>
      <c r="O5" s="649" t="s">
        <v>11878</v>
      </c>
      <c r="P5" s="518" t="s">
        <v>78</v>
      </c>
      <c r="Q5" s="518" t="s">
        <v>15409</v>
      </c>
      <c r="R5" s="518" t="s">
        <v>78</v>
      </c>
      <c r="S5" s="518" t="s">
        <v>13908</v>
      </c>
      <c r="T5" s="518"/>
      <c r="U5" s="618"/>
      <c r="V5" s="730">
        <v>32166.0</v>
      </c>
    </row>
    <row r="6">
      <c r="A6" s="278">
        <v>5.0</v>
      </c>
      <c r="B6" s="269" t="s">
        <v>15397</v>
      </c>
      <c r="C6" s="518" t="s">
        <v>15398</v>
      </c>
      <c r="D6" s="518" t="s">
        <v>15428</v>
      </c>
      <c r="E6" s="656" t="s">
        <v>15400</v>
      </c>
      <c r="F6" s="656" t="s">
        <v>15401</v>
      </c>
      <c r="G6" s="518" t="s">
        <v>15429</v>
      </c>
      <c r="H6" s="278" t="s">
        <v>15430</v>
      </c>
      <c r="I6" s="272" t="s">
        <v>15431</v>
      </c>
      <c r="J6" s="478" t="s">
        <v>15432</v>
      </c>
      <c r="K6" s="727" t="s">
        <v>15433</v>
      </c>
      <c r="L6" s="728">
        <v>0.0030902777777777777</v>
      </c>
      <c r="M6" s="729" t="s">
        <v>15434</v>
      </c>
      <c r="N6" s="618" t="s">
        <v>15408</v>
      </c>
      <c r="O6" s="649" t="s">
        <v>11878</v>
      </c>
      <c r="P6" s="518" t="s">
        <v>78</v>
      </c>
      <c r="Q6" s="518" t="s">
        <v>15409</v>
      </c>
      <c r="R6" s="518" t="s">
        <v>78</v>
      </c>
      <c r="S6" s="518" t="s">
        <v>13908</v>
      </c>
      <c r="T6" s="518"/>
      <c r="U6" s="618"/>
      <c r="V6" s="730">
        <v>32167.0</v>
      </c>
    </row>
    <row r="7">
      <c r="A7" s="278">
        <v>6.0</v>
      </c>
      <c r="B7" s="269" t="s">
        <v>15397</v>
      </c>
      <c r="C7" s="518" t="s">
        <v>15398</v>
      </c>
      <c r="D7" s="518" t="s">
        <v>15435</v>
      </c>
      <c r="E7" s="656" t="s">
        <v>15400</v>
      </c>
      <c r="F7" s="656" t="s">
        <v>15401</v>
      </c>
      <c r="G7" s="518" t="s">
        <v>15436</v>
      </c>
      <c r="H7" s="280" t="s">
        <v>15437</v>
      </c>
      <c r="I7" s="272" t="s">
        <v>15438</v>
      </c>
      <c r="J7" s="363" t="s">
        <v>15439</v>
      </c>
      <c r="K7" s="727" t="s">
        <v>15440</v>
      </c>
      <c r="L7" s="728">
        <v>0.003298611111111111</v>
      </c>
      <c r="M7" s="729" t="s">
        <v>15441</v>
      </c>
      <c r="N7" s="618" t="s">
        <v>15408</v>
      </c>
      <c r="O7" s="649" t="s">
        <v>11878</v>
      </c>
      <c r="P7" s="518" t="s">
        <v>78</v>
      </c>
      <c r="Q7" s="518" t="s">
        <v>15409</v>
      </c>
      <c r="R7" s="518" t="s">
        <v>78</v>
      </c>
      <c r="S7" s="518" t="s">
        <v>13908</v>
      </c>
      <c r="T7" s="518"/>
      <c r="U7" s="618"/>
      <c r="V7" s="730">
        <v>32169.0</v>
      </c>
    </row>
    <row r="8">
      <c r="A8" s="278">
        <v>7.0</v>
      </c>
      <c r="B8" s="269" t="s">
        <v>15397</v>
      </c>
      <c r="C8" s="518" t="s">
        <v>15398</v>
      </c>
      <c r="D8" s="518" t="s">
        <v>15442</v>
      </c>
      <c r="E8" s="656" t="s">
        <v>15400</v>
      </c>
      <c r="F8" s="656" t="s">
        <v>15401</v>
      </c>
      <c r="G8" s="518" t="s">
        <v>15443</v>
      </c>
      <c r="H8" s="278" t="s">
        <v>15444</v>
      </c>
      <c r="I8" s="272" t="s">
        <v>15445</v>
      </c>
      <c r="J8" s="478" t="s">
        <v>15446</v>
      </c>
      <c r="K8" s="727" t="s">
        <v>15447</v>
      </c>
      <c r="L8" s="728">
        <v>0.003275462962962963</v>
      </c>
      <c r="M8" s="729" t="s">
        <v>15448</v>
      </c>
      <c r="N8" s="618" t="s">
        <v>15408</v>
      </c>
      <c r="O8" s="649" t="s">
        <v>11878</v>
      </c>
      <c r="P8" s="518" t="s">
        <v>78</v>
      </c>
      <c r="Q8" s="518" t="s">
        <v>15409</v>
      </c>
      <c r="R8" s="518" t="s">
        <v>78</v>
      </c>
      <c r="S8" s="518" t="s">
        <v>13908</v>
      </c>
      <c r="T8" s="518"/>
      <c r="U8" s="618"/>
      <c r="V8" s="730">
        <v>32171.0</v>
      </c>
    </row>
    <row r="9">
      <c r="A9" s="278">
        <v>8.0</v>
      </c>
      <c r="B9" s="269" t="s">
        <v>15397</v>
      </c>
      <c r="C9" s="518" t="s">
        <v>15398</v>
      </c>
      <c r="D9" s="518" t="s">
        <v>15449</v>
      </c>
      <c r="E9" s="656" t="s">
        <v>15400</v>
      </c>
      <c r="F9" s="656" t="s">
        <v>15401</v>
      </c>
      <c r="G9" s="518" t="s">
        <v>15450</v>
      </c>
      <c r="H9" s="278" t="s">
        <v>15451</v>
      </c>
      <c r="I9" s="272" t="s">
        <v>15452</v>
      </c>
      <c r="J9" s="478" t="s">
        <v>15453</v>
      </c>
      <c r="K9" s="727" t="s">
        <v>15454</v>
      </c>
      <c r="L9" s="728">
        <v>0.00400462962962963</v>
      </c>
      <c r="M9" s="729" t="s">
        <v>15455</v>
      </c>
      <c r="N9" s="618" t="s">
        <v>15408</v>
      </c>
      <c r="O9" s="649" t="s">
        <v>11878</v>
      </c>
      <c r="P9" s="518" t="s">
        <v>78</v>
      </c>
      <c r="Q9" s="518" t="s">
        <v>15409</v>
      </c>
      <c r="R9" s="518" t="s">
        <v>78</v>
      </c>
      <c r="S9" s="518" t="s">
        <v>13908</v>
      </c>
      <c r="T9" s="518"/>
      <c r="U9" s="618"/>
      <c r="V9" s="730">
        <v>32172.0</v>
      </c>
    </row>
    <row r="10">
      <c r="A10" s="278">
        <v>9.0</v>
      </c>
      <c r="B10" s="269" t="s">
        <v>15397</v>
      </c>
      <c r="C10" s="518" t="s">
        <v>15398</v>
      </c>
      <c r="D10" s="518" t="s">
        <v>15456</v>
      </c>
      <c r="E10" s="656" t="s">
        <v>15400</v>
      </c>
      <c r="F10" s="656" t="s">
        <v>15401</v>
      </c>
      <c r="G10" s="518" t="s">
        <v>15457</v>
      </c>
      <c r="H10" s="278" t="s">
        <v>15458</v>
      </c>
      <c r="I10" s="272" t="s">
        <v>15459</v>
      </c>
      <c r="J10" s="478" t="s">
        <v>15460</v>
      </c>
      <c r="K10" s="727" t="s">
        <v>15461</v>
      </c>
      <c r="L10" s="728">
        <v>0.003611111111111111</v>
      </c>
      <c r="M10" s="729" t="s">
        <v>15462</v>
      </c>
      <c r="N10" s="618" t="s">
        <v>15408</v>
      </c>
      <c r="O10" s="649" t="s">
        <v>11878</v>
      </c>
      <c r="P10" s="518"/>
      <c r="Q10" s="518" t="s">
        <v>15409</v>
      </c>
      <c r="R10" s="518" t="s">
        <v>78</v>
      </c>
      <c r="S10" s="518" t="s">
        <v>13908</v>
      </c>
      <c r="T10" s="518"/>
      <c r="U10" s="618" t="s">
        <v>15463</v>
      </c>
      <c r="V10" s="730">
        <v>32174.0</v>
      </c>
    </row>
    <row r="11">
      <c r="A11" s="278">
        <v>10.0</v>
      </c>
      <c r="B11" s="269" t="s">
        <v>15397</v>
      </c>
      <c r="C11" s="518" t="s">
        <v>15398</v>
      </c>
      <c r="D11" s="518" t="s">
        <v>15464</v>
      </c>
      <c r="E11" s="656" t="s">
        <v>15400</v>
      </c>
      <c r="F11" s="656" t="s">
        <v>15401</v>
      </c>
      <c r="G11" s="518" t="s">
        <v>15465</v>
      </c>
      <c r="H11" s="278" t="s">
        <v>15466</v>
      </c>
      <c r="I11" s="272" t="s">
        <v>15467</v>
      </c>
      <c r="J11" s="478" t="s">
        <v>15468</v>
      </c>
      <c r="K11" s="727" t="s">
        <v>15469</v>
      </c>
      <c r="L11" s="728">
        <v>0.0052199074074074075</v>
      </c>
      <c r="M11" s="729" t="s">
        <v>15470</v>
      </c>
      <c r="N11" s="618" t="s">
        <v>15408</v>
      </c>
      <c r="O11" s="649" t="s">
        <v>11878</v>
      </c>
      <c r="P11" s="518" t="s">
        <v>78</v>
      </c>
      <c r="Q11" s="518" t="s">
        <v>15409</v>
      </c>
      <c r="R11" s="518" t="s">
        <v>78</v>
      </c>
      <c r="S11" s="518" t="s">
        <v>13908</v>
      </c>
      <c r="T11" s="518"/>
      <c r="U11" s="618" t="s">
        <v>15463</v>
      </c>
      <c r="V11" s="730">
        <v>32175.0</v>
      </c>
    </row>
    <row r="12">
      <c r="A12" s="278">
        <v>11.0</v>
      </c>
      <c r="B12" s="269" t="s">
        <v>15397</v>
      </c>
      <c r="C12" s="518" t="s">
        <v>15398</v>
      </c>
      <c r="D12" s="518" t="s">
        <v>15471</v>
      </c>
      <c r="E12" s="656" t="s">
        <v>15400</v>
      </c>
      <c r="F12" s="656" t="s">
        <v>15401</v>
      </c>
      <c r="G12" s="518" t="s">
        <v>15472</v>
      </c>
      <c r="H12" s="278" t="s">
        <v>15473</v>
      </c>
      <c r="I12" s="272" t="s">
        <v>15474</v>
      </c>
      <c r="J12" s="478" t="s">
        <v>15475</v>
      </c>
      <c r="K12" s="727" t="s">
        <v>15476</v>
      </c>
      <c r="L12" s="728">
        <v>0.005960648148148148</v>
      </c>
      <c r="M12" s="729" t="s">
        <v>15477</v>
      </c>
      <c r="N12" s="618" t="s">
        <v>15408</v>
      </c>
      <c r="O12" s="649" t="s">
        <v>11878</v>
      </c>
      <c r="P12" s="518" t="s">
        <v>78</v>
      </c>
      <c r="Q12" s="518" t="s">
        <v>15409</v>
      </c>
      <c r="R12" s="518" t="s">
        <v>78</v>
      </c>
      <c r="S12" s="518" t="s">
        <v>13908</v>
      </c>
      <c r="T12" s="518"/>
      <c r="U12" s="618"/>
      <c r="V12" s="730">
        <v>32178.0</v>
      </c>
    </row>
    <row r="13">
      <c r="A13" s="278">
        <v>12.0</v>
      </c>
      <c r="B13" s="269" t="s">
        <v>15397</v>
      </c>
      <c r="C13" s="518" t="s">
        <v>15398</v>
      </c>
      <c r="D13" s="518" t="s">
        <v>15478</v>
      </c>
      <c r="E13" s="656" t="s">
        <v>15400</v>
      </c>
      <c r="F13" s="656" t="s">
        <v>15401</v>
      </c>
      <c r="G13" s="518" t="s">
        <v>15479</v>
      </c>
      <c r="H13" s="278" t="s">
        <v>15480</v>
      </c>
      <c r="I13" s="272" t="s">
        <v>15481</v>
      </c>
      <c r="J13" s="478" t="s">
        <v>15482</v>
      </c>
      <c r="K13" s="727" t="s">
        <v>15483</v>
      </c>
      <c r="L13" s="728">
        <v>0.005706018518518518</v>
      </c>
      <c r="M13" s="729" t="s">
        <v>15484</v>
      </c>
      <c r="N13" s="618" t="s">
        <v>15408</v>
      </c>
      <c r="O13" s="649" t="s">
        <v>11878</v>
      </c>
      <c r="P13" s="518" t="s">
        <v>78</v>
      </c>
      <c r="Q13" s="518" t="s">
        <v>15409</v>
      </c>
      <c r="R13" s="518" t="s">
        <v>78</v>
      </c>
      <c r="S13" s="518" t="s">
        <v>13908</v>
      </c>
      <c r="T13" s="518"/>
      <c r="U13" s="618"/>
      <c r="V13" s="730">
        <v>32179.0</v>
      </c>
    </row>
    <row r="14">
      <c r="A14" s="278">
        <v>13.0</v>
      </c>
      <c r="B14" s="269" t="s">
        <v>15397</v>
      </c>
      <c r="C14" s="518" t="s">
        <v>15398</v>
      </c>
      <c r="D14" s="518" t="s">
        <v>15485</v>
      </c>
      <c r="E14" s="656" t="s">
        <v>15400</v>
      </c>
      <c r="F14" s="656" t="s">
        <v>15401</v>
      </c>
      <c r="G14" s="518" t="s">
        <v>15486</v>
      </c>
      <c r="H14" s="278" t="s">
        <v>15487</v>
      </c>
      <c r="I14" s="272" t="s">
        <v>15488</v>
      </c>
      <c r="J14" s="478" t="s">
        <v>15489</v>
      </c>
      <c r="K14" s="727" t="s">
        <v>15490</v>
      </c>
      <c r="L14" s="728">
        <v>0.008067129629629629</v>
      </c>
      <c r="M14" s="729" t="s">
        <v>15491</v>
      </c>
      <c r="N14" s="618" t="s">
        <v>15408</v>
      </c>
      <c r="O14" s="649" t="s">
        <v>11878</v>
      </c>
      <c r="P14" s="518" t="s">
        <v>78</v>
      </c>
      <c r="Q14" s="518" t="s">
        <v>15409</v>
      </c>
      <c r="R14" s="518" t="s">
        <v>78</v>
      </c>
      <c r="S14" s="518" t="s">
        <v>13908</v>
      </c>
      <c r="T14" s="518"/>
      <c r="U14" s="618"/>
      <c r="V14" s="730">
        <v>32180.0</v>
      </c>
    </row>
    <row r="15">
      <c r="A15" s="287">
        <v>14.0</v>
      </c>
      <c r="B15" s="319" t="s">
        <v>15397</v>
      </c>
      <c r="C15" s="528" t="s">
        <v>15398</v>
      </c>
      <c r="D15" s="528" t="s">
        <v>15492</v>
      </c>
      <c r="E15" s="661" t="s">
        <v>15400</v>
      </c>
      <c r="F15" s="661" t="s">
        <v>15401</v>
      </c>
      <c r="G15" s="528" t="s">
        <v>15493</v>
      </c>
      <c r="H15" s="287" t="s">
        <v>15494</v>
      </c>
      <c r="I15" s="272" t="s">
        <v>15495</v>
      </c>
      <c r="J15" s="480" t="s">
        <v>15496</v>
      </c>
      <c r="K15" s="732" t="s">
        <v>15497</v>
      </c>
      <c r="L15" s="733">
        <v>0.006493055555555556</v>
      </c>
      <c r="M15" s="734" t="s">
        <v>15498</v>
      </c>
      <c r="N15" s="664" t="s">
        <v>15408</v>
      </c>
      <c r="O15" s="649" t="s">
        <v>11878</v>
      </c>
      <c r="P15" s="518"/>
      <c r="Q15" s="518" t="s">
        <v>15409</v>
      </c>
      <c r="R15" s="518" t="s">
        <v>78</v>
      </c>
      <c r="S15" s="518" t="s">
        <v>13908</v>
      </c>
      <c r="T15" s="518"/>
      <c r="U15" s="665" t="s">
        <v>15463</v>
      </c>
      <c r="V15" s="735">
        <v>32185.0</v>
      </c>
    </row>
    <row r="16">
      <c r="A16" s="269">
        <v>15.0</v>
      </c>
      <c r="B16" s="269" t="s">
        <v>15499</v>
      </c>
      <c r="C16" s="510" t="s">
        <v>15500</v>
      </c>
      <c r="D16" s="510" t="s">
        <v>15501</v>
      </c>
      <c r="E16" s="646" t="s">
        <v>15502</v>
      </c>
      <c r="F16" s="646" t="s">
        <v>15503</v>
      </c>
      <c r="G16" s="510" t="s">
        <v>15504</v>
      </c>
      <c r="H16" s="421" t="s">
        <v>15505</v>
      </c>
      <c r="I16" s="272" t="s">
        <v>15506</v>
      </c>
      <c r="J16" s="362" t="s">
        <v>15507</v>
      </c>
      <c r="K16" s="736" t="s">
        <v>15508</v>
      </c>
      <c r="L16" s="724">
        <v>0.004861111111111111</v>
      </c>
      <c r="M16" s="725" t="s">
        <v>15509</v>
      </c>
      <c r="N16" s="649" t="s">
        <v>15408</v>
      </c>
      <c r="O16" s="649" t="s">
        <v>11878</v>
      </c>
      <c r="P16" s="518" t="s">
        <v>78</v>
      </c>
      <c r="Q16" s="518" t="s">
        <v>15409</v>
      </c>
      <c r="R16" s="518" t="s">
        <v>78</v>
      </c>
      <c r="S16" s="518" t="s">
        <v>13908</v>
      </c>
      <c r="T16" s="518"/>
      <c r="U16" s="649"/>
      <c r="V16" s="726">
        <v>32196.0</v>
      </c>
    </row>
    <row r="17">
      <c r="A17" s="287">
        <v>16.0</v>
      </c>
      <c r="B17" s="319" t="s">
        <v>15499</v>
      </c>
      <c r="C17" s="528" t="s">
        <v>15500</v>
      </c>
      <c r="D17" s="528" t="s">
        <v>15510</v>
      </c>
      <c r="E17" s="661" t="s">
        <v>15502</v>
      </c>
      <c r="F17" s="661" t="s">
        <v>15503</v>
      </c>
      <c r="G17" s="528" t="s">
        <v>15511</v>
      </c>
      <c r="H17" s="289" t="s">
        <v>15512</v>
      </c>
      <c r="I17" s="272" t="s">
        <v>15513</v>
      </c>
      <c r="J17" s="364" t="s">
        <v>15514</v>
      </c>
      <c r="K17" s="737" t="s">
        <v>15515</v>
      </c>
      <c r="L17" s="738">
        <v>0.0030787037037037037</v>
      </c>
      <c r="M17" s="734" t="s">
        <v>15516</v>
      </c>
      <c r="N17" s="664" t="s">
        <v>15408</v>
      </c>
      <c r="O17" s="649" t="s">
        <v>11878</v>
      </c>
      <c r="P17" s="518"/>
      <c r="Q17" s="518" t="s">
        <v>15409</v>
      </c>
      <c r="R17" s="518" t="s">
        <v>78</v>
      </c>
      <c r="S17" s="518" t="s">
        <v>13908</v>
      </c>
      <c r="T17" s="518"/>
      <c r="U17" s="665" t="s">
        <v>15517</v>
      </c>
      <c r="V17" s="735">
        <v>32198.0</v>
      </c>
    </row>
    <row r="18">
      <c r="A18" s="319">
        <v>17.0</v>
      </c>
      <c r="B18" s="319" t="s">
        <v>15499</v>
      </c>
      <c r="C18" s="596" t="s">
        <v>15518</v>
      </c>
      <c r="D18" s="596" t="s">
        <v>15519</v>
      </c>
      <c r="E18" s="679" t="s">
        <v>15502</v>
      </c>
      <c r="F18" s="679" t="s">
        <v>15520</v>
      </c>
      <c r="G18" s="596" t="s">
        <v>15521</v>
      </c>
      <c r="H18" s="308" t="s">
        <v>15522</v>
      </c>
      <c r="I18" s="272" t="s">
        <v>15523</v>
      </c>
      <c r="J18" s="739" t="s">
        <v>15524</v>
      </c>
      <c r="K18" s="740" t="s">
        <v>15525</v>
      </c>
      <c r="L18" s="741">
        <v>0.009259259259259259</v>
      </c>
      <c r="M18" s="742" t="s">
        <v>15526</v>
      </c>
      <c r="N18" s="682" t="s">
        <v>15408</v>
      </c>
      <c r="O18" s="649" t="s">
        <v>11878</v>
      </c>
      <c r="P18" s="518" t="s">
        <v>78</v>
      </c>
      <c r="Q18" s="518" t="s">
        <v>15409</v>
      </c>
      <c r="R18" s="518" t="s">
        <v>78</v>
      </c>
      <c r="S18" s="518" t="s">
        <v>13908</v>
      </c>
      <c r="T18" s="518"/>
      <c r="U18" s="683"/>
      <c r="V18" s="743">
        <v>32222.0</v>
      </c>
    </row>
    <row r="19">
      <c r="A19" s="269">
        <v>18.0</v>
      </c>
      <c r="B19" s="269" t="s">
        <v>15499</v>
      </c>
      <c r="C19" s="510" t="s">
        <v>15527</v>
      </c>
      <c r="D19" s="510" t="s">
        <v>15528</v>
      </c>
      <c r="E19" s="646" t="s">
        <v>15502</v>
      </c>
      <c r="F19" s="646" t="s">
        <v>15529</v>
      </c>
      <c r="G19" s="510" t="s">
        <v>15530</v>
      </c>
      <c r="H19" s="271" t="s">
        <v>15531</v>
      </c>
      <c r="I19" s="272" t="s">
        <v>15532</v>
      </c>
      <c r="J19" s="362" t="s">
        <v>15533</v>
      </c>
      <c r="K19" s="736" t="s">
        <v>15534</v>
      </c>
      <c r="L19" s="724">
        <v>0.005277777777777778</v>
      </c>
      <c r="M19" s="725" t="s">
        <v>15535</v>
      </c>
      <c r="N19" s="649" t="s">
        <v>15408</v>
      </c>
      <c r="O19" s="649" t="s">
        <v>11878</v>
      </c>
      <c r="P19" s="518" t="s">
        <v>78</v>
      </c>
      <c r="Q19" s="518" t="s">
        <v>15409</v>
      </c>
      <c r="R19" s="518" t="s">
        <v>78</v>
      </c>
      <c r="S19" s="518" t="s">
        <v>13908</v>
      </c>
      <c r="T19" s="518"/>
      <c r="U19" s="649"/>
      <c r="V19" s="726">
        <v>32224.0</v>
      </c>
    </row>
    <row r="20">
      <c r="A20" s="278">
        <v>19.0</v>
      </c>
      <c r="B20" s="269" t="s">
        <v>15499</v>
      </c>
      <c r="C20" s="518" t="s">
        <v>15527</v>
      </c>
      <c r="D20" s="518" t="s">
        <v>15536</v>
      </c>
      <c r="E20" s="656" t="s">
        <v>15502</v>
      </c>
      <c r="F20" s="656" t="s">
        <v>15529</v>
      </c>
      <c r="G20" s="518" t="s">
        <v>15537</v>
      </c>
      <c r="H20" s="280" t="s">
        <v>15538</v>
      </c>
      <c r="I20" s="272" t="s">
        <v>15539</v>
      </c>
      <c r="J20" s="363" t="s">
        <v>15540</v>
      </c>
      <c r="K20" s="744" t="s">
        <v>15541</v>
      </c>
      <c r="L20" s="745">
        <v>0.004120370370370371</v>
      </c>
      <c r="M20" s="729" t="s">
        <v>15542</v>
      </c>
      <c r="N20" s="618" t="s">
        <v>15408</v>
      </c>
      <c r="O20" s="649" t="s">
        <v>11878</v>
      </c>
      <c r="P20" s="518" t="s">
        <v>78</v>
      </c>
      <c r="Q20" s="518" t="s">
        <v>15409</v>
      </c>
      <c r="R20" s="518" t="s">
        <v>78</v>
      </c>
      <c r="S20" s="518" t="s">
        <v>13908</v>
      </c>
      <c r="T20" s="518"/>
      <c r="U20" s="618"/>
      <c r="V20" s="730">
        <v>32225.0</v>
      </c>
    </row>
    <row r="21">
      <c r="A21" s="278">
        <v>20.0</v>
      </c>
      <c r="B21" s="269" t="s">
        <v>15499</v>
      </c>
      <c r="C21" s="518" t="s">
        <v>15527</v>
      </c>
      <c r="D21" s="518" t="s">
        <v>15543</v>
      </c>
      <c r="E21" s="656" t="s">
        <v>15502</v>
      </c>
      <c r="F21" s="656" t="s">
        <v>15529</v>
      </c>
      <c r="G21" s="518" t="s">
        <v>15544</v>
      </c>
      <c r="H21" s="280" t="s">
        <v>15545</v>
      </c>
      <c r="I21" s="272" t="s">
        <v>15546</v>
      </c>
      <c r="J21" s="363" t="s">
        <v>15547</v>
      </c>
      <c r="K21" s="744" t="s">
        <v>15548</v>
      </c>
      <c r="L21" s="745">
        <v>0.004120370370370371</v>
      </c>
      <c r="M21" s="729" t="s">
        <v>15549</v>
      </c>
      <c r="N21" s="618" t="s">
        <v>15408</v>
      </c>
      <c r="O21" s="649" t="s">
        <v>11878</v>
      </c>
      <c r="P21" s="518" t="s">
        <v>78</v>
      </c>
      <c r="Q21" s="518" t="s">
        <v>15409</v>
      </c>
      <c r="R21" s="518" t="s">
        <v>78</v>
      </c>
      <c r="S21" s="518" t="s">
        <v>13908</v>
      </c>
      <c r="T21" s="518"/>
      <c r="U21" s="618"/>
      <c r="V21" s="730">
        <v>32227.0</v>
      </c>
    </row>
    <row r="22">
      <c r="A22" s="287">
        <v>21.0</v>
      </c>
      <c r="B22" s="319" t="s">
        <v>15499</v>
      </c>
      <c r="C22" s="528" t="s">
        <v>15527</v>
      </c>
      <c r="D22" s="528" t="s">
        <v>15550</v>
      </c>
      <c r="E22" s="661" t="s">
        <v>15502</v>
      </c>
      <c r="F22" s="661" t="s">
        <v>15529</v>
      </c>
      <c r="G22" s="528" t="s">
        <v>15551</v>
      </c>
      <c r="H22" s="289" t="s">
        <v>15552</v>
      </c>
      <c r="I22" s="272" t="s">
        <v>15553</v>
      </c>
      <c r="J22" s="364" t="s">
        <v>15554</v>
      </c>
      <c r="K22" s="737" t="s">
        <v>15555</v>
      </c>
      <c r="L22" s="738">
        <v>0.003414351851851852</v>
      </c>
      <c r="M22" s="734" t="s">
        <v>15556</v>
      </c>
      <c r="N22" s="664" t="s">
        <v>15408</v>
      </c>
      <c r="O22" s="649" t="s">
        <v>11878</v>
      </c>
      <c r="P22" s="518" t="s">
        <v>78</v>
      </c>
      <c r="Q22" s="518" t="s">
        <v>15409</v>
      </c>
      <c r="R22" s="518" t="s">
        <v>78</v>
      </c>
      <c r="S22" s="518" t="s">
        <v>13908</v>
      </c>
      <c r="T22" s="518"/>
      <c r="U22" s="665"/>
      <c r="V22" s="735">
        <v>32233.0</v>
      </c>
    </row>
    <row r="23">
      <c r="A23" s="269">
        <v>22.0</v>
      </c>
      <c r="B23" s="269" t="s">
        <v>15557</v>
      </c>
      <c r="C23" s="510" t="s">
        <v>15558</v>
      </c>
      <c r="D23" s="510" t="s">
        <v>15559</v>
      </c>
      <c r="E23" s="646" t="s">
        <v>15560</v>
      </c>
      <c r="F23" s="646" t="s">
        <v>15561</v>
      </c>
      <c r="G23" s="510" t="s">
        <v>15562</v>
      </c>
      <c r="H23" s="269" t="s">
        <v>15563</v>
      </c>
      <c r="I23" s="272" t="s">
        <v>15564</v>
      </c>
      <c r="J23" s="362" t="s">
        <v>15565</v>
      </c>
      <c r="K23" s="736" t="s">
        <v>15566</v>
      </c>
      <c r="L23" s="724">
        <v>0.007060185185185185</v>
      </c>
      <c r="M23" s="725" t="s">
        <v>15567</v>
      </c>
      <c r="N23" s="516" t="s">
        <v>15408</v>
      </c>
      <c r="O23" s="649" t="s">
        <v>11878</v>
      </c>
      <c r="P23" s="518" t="s">
        <v>78</v>
      </c>
      <c r="Q23" s="518" t="s">
        <v>15409</v>
      </c>
      <c r="R23" s="518" t="s">
        <v>78</v>
      </c>
      <c r="S23" s="518" t="s">
        <v>13908</v>
      </c>
      <c r="T23" s="518"/>
      <c r="U23" s="649"/>
      <c r="V23" s="726">
        <v>31470.0</v>
      </c>
    </row>
    <row r="24">
      <c r="A24" s="278">
        <v>23.0</v>
      </c>
      <c r="B24" s="269" t="s">
        <v>15557</v>
      </c>
      <c r="C24" s="518" t="s">
        <v>15558</v>
      </c>
      <c r="D24" s="518" t="s">
        <v>15568</v>
      </c>
      <c r="E24" s="656" t="s">
        <v>15560</v>
      </c>
      <c r="F24" s="656" t="s">
        <v>15561</v>
      </c>
      <c r="G24" s="518" t="s">
        <v>15569</v>
      </c>
      <c r="H24" s="280" t="s">
        <v>15570</v>
      </c>
      <c r="I24" s="272" t="s">
        <v>15571</v>
      </c>
      <c r="J24" s="363" t="s">
        <v>15572</v>
      </c>
      <c r="K24" s="744" t="s">
        <v>15573</v>
      </c>
      <c r="L24" s="745">
        <v>0.005856481481481482</v>
      </c>
      <c r="M24" s="729" t="s">
        <v>15574</v>
      </c>
      <c r="N24" s="524" t="s">
        <v>15408</v>
      </c>
      <c r="O24" s="649" t="s">
        <v>11878</v>
      </c>
      <c r="P24" s="518" t="s">
        <v>78</v>
      </c>
      <c r="Q24" s="518" t="s">
        <v>15409</v>
      </c>
      <c r="R24" s="518" t="s">
        <v>78</v>
      </c>
      <c r="S24" s="518" t="s">
        <v>13908</v>
      </c>
      <c r="T24" s="518"/>
      <c r="U24" s="618"/>
      <c r="V24" s="730">
        <v>31474.0</v>
      </c>
    </row>
    <row r="25">
      <c r="A25" s="278">
        <v>24.0</v>
      </c>
      <c r="B25" s="269" t="s">
        <v>15557</v>
      </c>
      <c r="C25" s="518" t="s">
        <v>15558</v>
      </c>
      <c r="D25" s="518" t="s">
        <v>15575</v>
      </c>
      <c r="E25" s="656" t="s">
        <v>15560</v>
      </c>
      <c r="F25" s="656" t="s">
        <v>15561</v>
      </c>
      <c r="G25" s="518" t="s">
        <v>15576</v>
      </c>
      <c r="H25" s="280" t="s">
        <v>15577</v>
      </c>
      <c r="I25" s="272" t="s">
        <v>15578</v>
      </c>
      <c r="J25" s="363" t="s">
        <v>15579</v>
      </c>
      <c r="K25" s="744" t="s">
        <v>15580</v>
      </c>
      <c r="L25" s="745">
        <v>0.009537037037037037</v>
      </c>
      <c r="M25" s="729" t="s">
        <v>15581</v>
      </c>
      <c r="N25" s="524" t="s">
        <v>15408</v>
      </c>
      <c r="O25" s="649" t="s">
        <v>11878</v>
      </c>
      <c r="P25" s="518" t="s">
        <v>78</v>
      </c>
      <c r="Q25" s="518" t="s">
        <v>15409</v>
      </c>
      <c r="R25" s="518" t="s">
        <v>78</v>
      </c>
      <c r="S25" s="518" t="s">
        <v>13908</v>
      </c>
      <c r="T25" s="518"/>
      <c r="U25" s="618"/>
      <c r="V25" s="730">
        <v>31478.0</v>
      </c>
    </row>
    <row r="26">
      <c r="A26" s="287">
        <v>25.0</v>
      </c>
      <c r="B26" s="319" t="s">
        <v>15557</v>
      </c>
      <c r="C26" s="528" t="s">
        <v>15558</v>
      </c>
      <c r="D26" s="528" t="s">
        <v>15582</v>
      </c>
      <c r="E26" s="661" t="s">
        <v>15560</v>
      </c>
      <c r="F26" s="661" t="s">
        <v>15561</v>
      </c>
      <c r="G26" s="528" t="s">
        <v>15583</v>
      </c>
      <c r="H26" s="289" t="s">
        <v>15584</v>
      </c>
      <c r="I26" s="272" t="s">
        <v>15585</v>
      </c>
      <c r="J26" s="364" t="s">
        <v>15586</v>
      </c>
      <c r="K26" s="737" t="s">
        <v>15587</v>
      </c>
      <c r="L26" s="738">
        <v>0.00681712962962963</v>
      </c>
      <c r="M26" s="734" t="s">
        <v>15588</v>
      </c>
      <c r="N26" s="535" t="s">
        <v>15408</v>
      </c>
      <c r="O26" s="649" t="s">
        <v>11878</v>
      </c>
      <c r="P26" s="518" t="s">
        <v>78</v>
      </c>
      <c r="Q26" s="518" t="s">
        <v>15409</v>
      </c>
      <c r="R26" s="518" t="s">
        <v>78</v>
      </c>
      <c r="S26" s="518" t="s">
        <v>13908</v>
      </c>
      <c r="T26" s="518"/>
      <c r="U26" s="665"/>
      <c r="V26" s="735">
        <v>31484.0</v>
      </c>
    </row>
    <row r="27">
      <c r="A27" s="269">
        <v>26.0</v>
      </c>
      <c r="B27" s="269" t="s">
        <v>15557</v>
      </c>
      <c r="C27" s="510" t="s">
        <v>15589</v>
      </c>
      <c r="D27" s="510" t="s">
        <v>15590</v>
      </c>
      <c r="E27" s="646" t="s">
        <v>15560</v>
      </c>
      <c r="F27" s="646" t="s">
        <v>15591</v>
      </c>
      <c r="G27" s="510" t="s">
        <v>15592</v>
      </c>
      <c r="H27" s="271" t="s">
        <v>15593</v>
      </c>
      <c r="I27" s="272" t="s">
        <v>15594</v>
      </c>
      <c r="J27" s="362" t="s">
        <v>15595</v>
      </c>
      <c r="K27" s="736" t="s">
        <v>15596</v>
      </c>
      <c r="L27" s="724">
        <v>0.0069791666666666665</v>
      </c>
      <c r="M27" s="725" t="s">
        <v>15597</v>
      </c>
      <c r="N27" s="516" t="s">
        <v>15408</v>
      </c>
      <c r="O27" s="649" t="s">
        <v>11878</v>
      </c>
      <c r="P27" s="518" t="s">
        <v>78</v>
      </c>
      <c r="Q27" s="518" t="s">
        <v>15409</v>
      </c>
      <c r="R27" s="518" t="s">
        <v>78</v>
      </c>
      <c r="S27" s="518" t="s">
        <v>13908</v>
      </c>
      <c r="T27" s="518"/>
      <c r="U27" s="649"/>
      <c r="V27" s="726">
        <v>32237.0</v>
      </c>
    </row>
    <row r="28">
      <c r="A28" s="278">
        <v>27.0</v>
      </c>
      <c r="B28" s="269" t="s">
        <v>15557</v>
      </c>
      <c r="C28" s="518" t="s">
        <v>15589</v>
      </c>
      <c r="D28" s="518" t="s">
        <v>15598</v>
      </c>
      <c r="E28" s="656" t="s">
        <v>15560</v>
      </c>
      <c r="F28" s="656" t="s">
        <v>15591</v>
      </c>
      <c r="G28" s="518" t="s">
        <v>15599</v>
      </c>
      <c r="H28" s="258" t="s">
        <v>15600</v>
      </c>
      <c r="I28" s="272" t="s">
        <v>15601</v>
      </c>
      <c r="J28" s="363" t="s">
        <v>15602</v>
      </c>
      <c r="K28" s="744" t="s">
        <v>15603</v>
      </c>
      <c r="L28" s="745">
        <v>0.006990740740740741</v>
      </c>
      <c r="M28" s="729" t="s">
        <v>15604</v>
      </c>
      <c r="N28" s="524" t="s">
        <v>15408</v>
      </c>
      <c r="O28" s="649" t="s">
        <v>11878</v>
      </c>
      <c r="P28" s="518" t="s">
        <v>78</v>
      </c>
      <c r="Q28" s="518" t="s">
        <v>15409</v>
      </c>
      <c r="R28" s="518" t="s">
        <v>78</v>
      </c>
      <c r="S28" s="518" t="s">
        <v>13908</v>
      </c>
      <c r="T28" s="518"/>
      <c r="U28" s="618"/>
      <c r="V28" s="730">
        <v>32240.0</v>
      </c>
    </row>
    <row r="29">
      <c r="A29" s="278">
        <v>28.0</v>
      </c>
      <c r="B29" s="269" t="s">
        <v>15557</v>
      </c>
      <c r="C29" s="518" t="s">
        <v>15589</v>
      </c>
      <c r="D29" s="518" t="s">
        <v>15605</v>
      </c>
      <c r="E29" s="656" t="s">
        <v>15560</v>
      </c>
      <c r="F29" s="656" t="s">
        <v>15591</v>
      </c>
      <c r="G29" s="518" t="s">
        <v>15606</v>
      </c>
      <c r="H29" s="258" t="s">
        <v>15607</v>
      </c>
      <c r="I29" s="272" t="s">
        <v>15608</v>
      </c>
      <c r="J29" s="363" t="s">
        <v>15609</v>
      </c>
      <c r="K29" s="744" t="s">
        <v>15610</v>
      </c>
      <c r="L29" s="745">
        <v>0.002199074074074074</v>
      </c>
      <c r="M29" s="729" t="s">
        <v>15611</v>
      </c>
      <c r="N29" s="524" t="s">
        <v>15408</v>
      </c>
      <c r="O29" s="649" t="s">
        <v>11878</v>
      </c>
      <c r="P29" s="518" t="s">
        <v>78</v>
      </c>
      <c r="Q29" s="518" t="s">
        <v>15409</v>
      </c>
      <c r="R29" s="518" t="s">
        <v>78</v>
      </c>
      <c r="S29" s="518" t="s">
        <v>13908</v>
      </c>
      <c r="T29" s="518"/>
      <c r="U29" s="618"/>
      <c r="V29" s="730">
        <v>32242.0</v>
      </c>
    </row>
    <row r="30">
      <c r="A30" s="278">
        <v>29.0</v>
      </c>
      <c r="B30" s="269" t="s">
        <v>15557</v>
      </c>
      <c r="C30" s="518" t="s">
        <v>15589</v>
      </c>
      <c r="D30" s="518" t="s">
        <v>15612</v>
      </c>
      <c r="E30" s="656" t="s">
        <v>15560</v>
      </c>
      <c r="F30" s="656" t="s">
        <v>15591</v>
      </c>
      <c r="G30" s="518" t="s">
        <v>15613</v>
      </c>
      <c r="H30" s="258" t="s">
        <v>15614</v>
      </c>
      <c r="I30" s="272" t="s">
        <v>15615</v>
      </c>
      <c r="J30" s="363" t="s">
        <v>15616</v>
      </c>
      <c r="K30" s="744" t="s">
        <v>15617</v>
      </c>
      <c r="L30" s="745">
        <v>0.0042361111111111115</v>
      </c>
      <c r="M30" s="729" t="s">
        <v>15618</v>
      </c>
      <c r="N30" s="524" t="s">
        <v>15408</v>
      </c>
      <c r="O30" s="649" t="s">
        <v>11878</v>
      </c>
      <c r="P30" s="518" t="s">
        <v>78</v>
      </c>
      <c r="Q30" s="518" t="s">
        <v>15409</v>
      </c>
      <c r="R30" s="518" t="s">
        <v>78</v>
      </c>
      <c r="S30" s="518" t="s">
        <v>13908</v>
      </c>
      <c r="T30" s="518"/>
      <c r="U30" s="618"/>
      <c r="V30" s="730">
        <v>32248.0</v>
      </c>
    </row>
    <row r="31">
      <c r="A31" s="278">
        <v>30.0</v>
      </c>
      <c r="B31" s="269" t="s">
        <v>15557</v>
      </c>
      <c r="C31" s="518" t="s">
        <v>15589</v>
      </c>
      <c r="D31" s="518" t="s">
        <v>15619</v>
      </c>
      <c r="E31" s="656" t="s">
        <v>15560</v>
      </c>
      <c r="F31" s="656" t="s">
        <v>15591</v>
      </c>
      <c r="G31" s="518" t="s">
        <v>15620</v>
      </c>
      <c r="H31" s="258" t="s">
        <v>15621</v>
      </c>
      <c r="I31" s="272" t="s">
        <v>15622</v>
      </c>
      <c r="J31" s="363" t="s">
        <v>15623</v>
      </c>
      <c r="K31" s="744" t="s">
        <v>15624</v>
      </c>
      <c r="L31" s="745">
        <v>0.008645833333333333</v>
      </c>
      <c r="M31" s="729" t="s">
        <v>15625</v>
      </c>
      <c r="N31" s="524" t="s">
        <v>15408</v>
      </c>
      <c r="O31" s="649" t="s">
        <v>11878</v>
      </c>
      <c r="P31" s="518" t="s">
        <v>78</v>
      </c>
      <c r="Q31" s="518" t="s">
        <v>15409</v>
      </c>
      <c r="R31" s="518" t="s">
        <v>78</v>
      </c>
      <c r="S31" s="518" t="s">
        <v>13908</v>
      </c>
      <c r="T31" s="518"/>
      <c r="U31" s="618"/>
      <c r="V31" s="730">
        <v>32250.0</v>
      </c>
    </row>
    <row r="32">
      <c r="A32" s="287">
        <v>31.0</v>
      </c>
      <c r="B32" s="319" t="s">
        <v>15557</v>
      </c>
      <c r="C32" s="528" t="s">
        <v>15589</v>
      </c>
      <c r="D32" s="528" t="s">
        <v>15626</v>
      </c>
      <c r="E32" s="661" t="s">
        <v>15560</v>
      </c>
      <c r="F32" s="661" t="s">
        <v>15591</v>
      </c>
      <c r="G32" s="528" t="s">
        <v>15627</v>
      </c>
      <c r="H32" s="286" t="s">
        <v>15628</v>
      </c>
      <c r="I32" s="272" t="s">
        <v>15629</v>
      </c>
      <c r="J32" s="364" t="s">
        <v>15630</v>
      </c>
      <c r="K32" s="737" t="s">
        <v>15631</v>
      </c>
      <c r="L32" s="738">
        <v>0.005208333333333333</v>
      </c>
      <c r="M32" s="734" t="s">
        <v>15632</v>
      </c>
      <c r="N32" s="535" t="s">
        <v>15408</v>
      </c>
      <c r="O32" s="649" t="s">
        <v>11878</v>
      </c>
      <c r="P32" s="518" t="s">
        <v>78</v>
      </c>
      <c r="Q32" s="518" t="s">
        <v>15409</v>
      </c>
      <c r="R32" s="518" t="s">
        <v>78</v>
      </c>
      <c r="S32" s="518" t="s">
        <v>13908</v>
      </c>
      <c r="T32" s="518"/>
      <c r="U32" s="665"/>
      <c r="V32" s="735">
        <v>32252.0</v>
      </c>
    </row>
    <row r="33">
      <c r="A33" s="417">
        <v>32.0</v>
      </c>
      <c r="B33" s="417" t="s">
        <v>15633</v>
      </c>
      <c r="C33" s="557" t="s">
        <v>15634</v>
      </c>
      <c r="D33" s="557" t="s">
        <v>15635</v>
      </c>
      <c r="E33" s="687" t="s">
        <v>15636</v>
      </c>
      <c r="F33" s="687" t="s">
        <v>15637</v>
      </c>
      <c r="G33" s="557" t="s">
        <v>15638</v>
      </c>
      <c r="H33" s="417" t="s">
        <v>15639</v>
      </c>
      <c r="I33" s="272" t="s">
        <v>15640</v>
      </c>
      <c r="J33" s="746" t="s">
        <v>15641</v>
      </c>
      <c r="K33" s="747" t="s">
        <v>15642</v>
      </c>
      <c r="L33" s="748">
        <v>0.008333333333333333</v>
      </c>
      <c r="M33" s="749" t="s">
        <v>15643</v>
      </c>
      <c r="N33" s="562" t="s">
        <v>15408</v>
      </c>
      <c r="O33" s="649" t="s">
        <v>11878</v>
      </c>
      <c r="P33" s="541" t="s">
        <v>78</v>
      </c>
      <c r="Q33" s="518" t="s">
        <v>15409</v>
      </c>
      <c r="R33" s="541" t="s">
        <v>78</v>
      </c>
      <c r="S33" s="518" t="s">
        <v>13908</v>
      </c>
      <c r="T33" s="541"/>
      <c r="U33" s="690"/>
      <c r="V33" s="750">
        <v>34939.0</v>
      </c>
    </row>
    <row r="34">
      <c r="A34" s="278">
        <v>33.0</v>
      </c>
      <c r="B34" s="417" t="s">
        <v>15633</v>
      </c>
      <c r="C34" s="518" t="s">
        <v>15634</v>
      </c>
      <c r="D34" s="518" t="s">
        <v>15644</v>
      </c>
      <c r="E34" s="656" t="s">
        <v>15636</v>
      </c>
      <c r="F34" s="656" t="s">
        <v>15637</v>
      </c>
      <c r="G34" s="518" t="s">
        <v>15645</v>
      </c>
      <c r="H34" s="278" t="s">
        <v>15646</v>
      </c>
      <c r="I34" s="272" t="s">
        <v>15647</v>
      </c>
      <c r="J34" s="363" t="s">
        <v>15648</v>
      </c>
      <c r="K34" s="744" t="s">
        <v>15649</v>
      </c>
      <c r="L34" s="745">
        <v>0.0036689814814814814</v>
      </c>
      <c r="M34" s="729" t="s">
        <v>15650</v>
      </c>
      <c r="N34" s="524" t="s">
        <v>15408</v>
      </c>
      <c r="O34" s="649" t="s">
        <v>11878</v>
      </c>
      <c r="P34" s="518" t="s">
        <v>78</v>
      </c>
      <c r="Q34" s="518" t="s">
        <v>15409</v>
      </c>
      <c r="R34" s="518" t="s">
        <v>78</v>
      </c>
      <c r="S34" s="518" t="s">
        <v>13908</v>
      </c>
      <c r="T34" s="518"/>
      <c r="U34" s="618"/>
      <c r="V34" s="730">
        <v>34940.0</v>
      </c>
    </row>
    <row r="35">
      <c r="A35" s="287">
        <v>34.0</v>
      </c>
      <c r="B35" s="751" t="s">
        <v>15633</v>
      </c>
      <c r="C35" s="528" t="s">
        <v>15634</v>
      </c>
      <c r="D35" s="528" t="s">
        <v>15651</v>
      </c>
      <c r="E35" s="661" t="s">
        <v>15636</v>
      </c>
      <c r="F35" s="661" t="s">
        <v>15637</v>
      </c>
      <c r="G35" s="528" t="s">
        <v>15652</v>
      </c>
      <c r="H35" s="287" t="s">
        <v>15653</v>
      </c>
      <c r="I35" s="272" t="s">
        <v>15654</v>
      </c>
      <c r="J35" s="364" t="s">
        <v>15655</v>
      </c>
      <c r="K35" s="737" t="s">
        <v>15656</v>
      </c>
      <c r="L35" s="738">
        <v>0.005150462962962963</v>
      </c>
      <c r="M35" s="734" t="s">
        <v>15657</v>
      </c>
      <c r="N35" s="535" t="s">
        <v>15408</v>
      </c>
      <c r="O35" s="649" t="s">
        <v>11878</v>
      </c>
      <c r="P35" s="518" t="s">
        <v>78</v>
      </c>
      <c r="Q35" s="518" t="s">
        <v>15409</v>
      </c>
      <c r="R35" s="518" t="s">
        <v>78</v>
      </c>
      <c r="S35" s="518" t="s">
        <v>13908</v>
      </c>
      <c r="T35" s="518"/>
      <c r="U35" s="665"/>
      <c r="V35" s="735">
        <v>34946.0</v>
      </c>
    </row>
    <row r="36">
      <c r="A36" s="269">
        <v>35.0</v>
      </c>
      <c r="B36" s="417" t="s">
        <v>15633</v>
      </c>
      <c r="C36" s="510" t="s">
        <v>15658</v>
      </c>
      <c r="D36" s="510" t="s">
        <v>15658</v>
      </c>
      <c r="E36" s="646" t="s">
        <v>15636</v>
      </c>
      <c r="F36" s="646" t="s">
        <v>15659</v>
      </c>
      <c r="G36" s="510" t="s">
        <v>15659</v>
      </c>
      <c r="H36" s="269" t="s">
        <v>15660</v>
      </c>
      <c r="I36" s="272" t="s">
        <v>15661</v>
      </c>
      <c r="J36" s="362" t="s">
        <v>15662</v>
      </c>
      <c r="K36" s="752" t="s">
        <v>15663</v>
      </c>
      <c r="L36" s="753">
        <v>0.009583333333333333</v>
      </c>
      <c r="M36" s="725" t="s">
        <v>15664</v>
      </c>
      <c r="N36" s="516" t="s">
        <v>15408</v>
      </c>
      <c r="O36" s="649" t="s">
        <v>11878</v>
      </c>
      <c r="P36" s="518" t="s">
        <v>78</v>
      </c>
      <c r="Q36" s="518" t="s">
        <v>15409</v>
      </c>
      <c r="R36" s="518" t="s">
        <v>78</v>
      </c>
      <c r="S36" s="518" t="s">
        <v>13908</v>
      </c>
      <c r="T36" s="518"/>
      <c r="U36" s="649"/>
      <c r="V36" s="726">
        <v>34947.0</v>
      </c>
    </row>
    <row r="37">
      <c r="A37" s="278">
        <v>36.0</v>
      </c>
      <c r="B37" s="417" t="s">
        <v>15633</v>
      </c>
      <c r="C37" s="518" t="s">
        <v>15658</v>
      </c>
      <c r="D37" s="518" t="s">
        <v>15665</v>
      </c>
      <c r="E37" s="656" t="s">
        <v>15636</v>
      </c>
      <c r="F37" s="656" t="s">
        <v>15659</v>
      </c>
      <c r="G37" s="518" t="s">
        <v>15666</v>
      </c>
      <c r="H37" s="278" t="s">
        <v>15667</v>
      </c>
      <c r="I37" s="272" t="s">
        <v>15668</v>
      </c>
      <c r="J37" s="363" t="s">
        <v>15669</v>
      </c>
      <c r="K37" s="744" t="s">
        <v>15670</v>
      </c>
      <c r="L37" s="745">
        <v>0.00712962962962963</v>
      </c>
      <c r="M37" s="729" t="s">
        <v>15671</v>
      </c>
      <c r="N37" s="524" t="s">
        <v>15408</v>
      </c>
      <c r="O37" s="649" t="s">
        <v>11878</v>
      </c>
      <c r="P37" s="518" t="s">
        <v>78</v>
      </c>
      <c r="Q37" s="518" t="s">
        <v>15409</v>
      </c>
      <c r="R37" s="518" t="s">
        <v>78</v>
      </c>
      <c r="S37" s="518" t="s">
        <v>13908</v>
      </c>
      <c r="T37" s="518"/>
      <c r="U37" s="618"/>
      <c r="V37" s="730">
        <v>34948.0</v>
      </c>
    </row>
    <row r="38">
      <c r="A38" s="287">
        <v>37.0</v>
      </c>
      <c r="B38" s="751" t="s">
        <v>15633</v>
      </c>
      <c r="C38" s="528" t="s">
        <v>15658</v>
      </c>
      <c r="D38" s="528" t="s">
        <v>15672</v>
      </c>
      <c r="E38" s="661" t="s">
        <v>15636</v>
      </c>
      <c r="F38" s="661" t="s">
        <v>15659</v>
      </c>
      <c r="G38" s="528" t="s">
        <v>15673</v>
      </c>
      <c r="H38" s="287" t="s">
        <v>15674</v>
      </c>
      <c r="I38" s="272" t="s">
        <v>15675</v>
      </c>
      <c r="J38" s="364" t="s">
        <v>15676</v>
      </c>
      <c r="K38" s="737" t="s">
        <v>15677</v>
      </c>
      <c r="L38" s="738">
        <v>0.00849537037037037</v>
      </c>
      <c r="M38" s="734" t="s">
        <v>15678</v>
      </c>
      <c r="N38" s="535" t="s">
        <v>15408</v>
      </c>
      <c r="O38" s="649" t="s">
        <v>11878</v>
      </c>
      <c r="P38" s="518" t="s">
        <v>78</v>
      </c>
      <c r="Q38" s="518" t="s">
        <v>15409</v>
      </c>
      <c r="R38" s="518" t="s">
        <v>78</v>
      </c>
      <c r="S38" s="518" t="s">
        <v>13908</v>
      </c>
      <c r="T38" s="518"/>
      <c r="U38" s="665"/>
      <c r="V38" s="735">
        <v>34949.0</v>
      </c>
    </row>
    <row r="39">
      <c r="A39" s="269">
        <v>38.0</v>
      </c>
      <c r="B39" s="417" t="s">
        <v>15633</v>
      </c>
      <c r="C39" s="510" t="s">
        <v>15612</v>
      </c>
      <c r="D39" s="510" t="s">
        <v>15679</v>
      </c>
      <c r="E39" s="646" t="s">
        <v>15636</v>
      </c>
      <c r="F39" s="646" t="s">
        <v>15613</v>
      </c>
      <c r="G39" s="510" t="s">
        <v>15680</v>
      </c>
      <c r="H39" s="269" t="s">
        <v>15681</v>
      </c>
      <c r="I39" s="272" t="s">
        <v>15682</v>
      </c>
      <c r="J39" s="362" t="s">
        <v>15683</v>
      </c>
      <c r="K39" s="736" t="s">
        <v>15684</v>
      </c>
      <c r="L39" s="724">
        <v>0.009548611111111112</v>
      </c>
      <c r="M39" s="725" t="s">
        <v>15685</v>
      </c>
      <c r="N39" s="516" t="s">
        <v>15408</v>
      </c>
      <c r="O39" s="649" t="s">
        <v>11878</v>
      </c>
      <c r="P39" s="518" t="s">
        <v>78</v>
      </c>
      <c r="Q39" s="518" t="s">
        <v>15409</v>
      </c>
      <c r="R39" s="518" t="s">
        <v>78</v>
      </c>
      <c r="S39" s="518" t="s">
        <v>13908</v>
      </c>
      <c r="T39" s="518"/>
      <c r="U39" s="649"/>
      <c r="V39" s="726">
        <v>34954.0</v>
      </c>
    </row>
    <row r="40">
      <c r="A40" s="287">
        <v>39.0</v>
      </c>
      <c r="B40" s="751" t="s">
        <v>15633</v>
      </c>
      <c r="C40" s="528" t="s">
        <v>15612</v>
      </c>
      <c r="D40" s="528" t="s">
        <v>15686</v>
      </c>
      <c r="E40" s="661" t="s">
        <v>15636</v>
      </c>
      <c r="F40" s="661" t="s">
        <v>15613</v>
      </c>
      <c r="G40" s="528" t="s">
        <v>15687</v>
      </c>
      <c r="H40" s="287" t="s">
        <v>15688</v>
      </c>
      <c r="I40" s="272" t="s">
        <v>15689</v>
      </c>
      <c r="J40" s="364" t="s">
        <v>15690</v>
      </c>
      <c r="K40" s="737" t="s">
        <v>15691</v>
      </c>
      <c r="L40" s="738">
        <v>0.008194444444444445</v>
      </c>
      <c r="M40" s="754" t="s">
        <v>15692</v>
      </c>
      <c r="N40" s="535" t="s">
        <v>15408</v>
      </c>
      <c r="O40" s="649" t="s">
        <v>11878</v>
      </c>
      <c r="P40" s="518"/>
      <c r="Q40" s="518" t="s">
        <v>15409</v>
      </c>
      <c r="R40" s="518" t="s">
        <v>78</v>
      </c>
      <c r="S40" s="518" t="s">
        <v>13908</v>
      </c>
      <c r="T40" s="518"/>
      <c r="U40" s="665" t="s">
        <v>15693</v>
      </c>
      <c r="V40" s="735">
        <v>34955.0</v>
      </c>
    </row>
    <row r="41">
      <c r="A41" s="269">
        <v>40.0</v>
      </c>
      <c r="B41" s="417" t="s">
        <v>15633</v>
      </c>
      <c r="C41" s="510" t="s">
        <v>15694</v>
      </c>
      <c r="D41" s="510" t="s">
        <v>15695</v>
      </c>
      <c r="E41" s="646" t="s">
        <v>15636</v>
      </c>
      <c r="F41" s="646" t="s">
        <v>15696</v>
      </c>
      <c r="G41" s="510" t="s">
        <v>15697</v>
      </c>
      <c r="H41" s="269" t="s">
        <v>15698</v>
      </c>
      <c r="I41" s="272" t="s">
        <v>15699</v>
      </c>
      <c r="J41" s="362" t="s">
        <v>15700</v>
      </c>
      <c r="K41" s="736" t="s">
        <v>15701</v>
      </c>
      <c r="L41" s="724">
        <v>0.005231481481481481</v>
      </c>
      <c r="M41" s="725" t="s">
        <v>15702</v>
      </c>
      <c r="N41" s="516" t="s">
        <v>15408</v>
      </c>
      <c r="O41" s="649" t="s">
        <v>11878</v>
      </c>
      <c r="P41" s="518" t="s">
        <v>78</v>
      </c>
      <c r="Q41" s="518" t="s">
        <v>15409</v>
      </c>
      <c r="R41" s="518" t="s">
        <v>78</v>
      </c>
      <c r="S41" s="518" t="s">
        <v>13908</v>
      </c>
      <c r="T41" s="518"/>
      <c r="U41" s="649"/>
      <c r="V41" s="726">
        <v>34937.0</v>
      </c>
    </row>
    <row r="42">
      <c r="A42" s="287">
        <v>41.0</v>
      </c>
      <c r="B42" s="751" t="s">
        <v>15633</v>
      </c>
      <c r="C42" s="528" t="s">
        <v>15694</v>
      </c>
      <c r="D42" s="528" t="s">
        <v>15703</v>
      </c>
      <c r="E42" s="661" t="s">
        <v>15636</v>
      </c>
      <c r="F42" s="661" t="s">
        <v>15696</v>
      </c>
      <c r="G42" s="528" t="s">
        <v>15704</v>
      </c>
      <c r="H42" s="287" t="s">
        <v>15705</v>
      </c>
      <c r="I42" s="272" t="s">
        <v>15706</v>
      </c>
      <c r="J42" s="364" t="s">
        <v>15707</v>
      </c>
      <c r="K42" s="737" t="s">
        <v>15708</v>
      </c>
      <c r="L42" s="738">
        <v>0.011238425925925926</v>
      </c>
      <c r="M42" s="734" t="s">
        <v>15709</v>
      </c>
      <c r="N42" s="535" t="s">
        <v>15408</v>
      </c>
      <c r="O42" s="649" t="s">
        <v>11878</v>
      </c>
      <c r="P42" s="518" t="s">
        <v>78</v>
      </c>
      <c r="Q42" s="518" t="s">
        <v>15409</v>
      </c>
      <c r="R42" s="518" t="s">
        <v>78</v>
      </c>
      <c r="S42" s="518" t="s">
        <v>13908</v>
      </c>
      <c r="T42" s="518"/>
      <c r="U42" s="665"/>
      <c r="V42" s="735">
        <v>34938.0</v>
      </c>
    </row>
    <row r="43">
      <c r="A43" s="417">
        <v>42.0</v>
      </c>
      <c r="B43" s="417" t="s">
        <v>15710</v>
      </c>
      <c r="C43" s="557" t="s">
        <v>15711</v>
      </c>
      <c r="D43" s="557" t="s">
        <v>15712</v>
      </c>
      <c r="E43" s="687" t="s">
        <v>15713</v>
      </c>
      <c r="F43" s="687" t="s">
        <v>15714</v>
      </c>
      <c r="G43" s="557" t="s">
        <v>15715</v>
      </c>
      <c r="H43" s="417" t="s">
        <v>15716</v>
      </c>
      <c r="I43" s="272" t="s">
        <v>15717</v>
      </c>
      <c r="J43" s="746" t="s">
        <v>15718</v>
      </c>
      <c r="K43" s="747" t="s">
        <v>15719</v>
      </c>
      <c r="L43" s="748">
        <v>0.005324074074074074</v>
      </c>
      <c r="M43" s="749" t="s">
        <v>15720</v>
      </c>
      <c r="N43" s="562" t="s">
        <v>15408</v>
      </c>
      <c r="O43" s="649" t="s">
        <v>11878</v>
      </c>
      <c r="P43" s="541" t="s">
        <v>78</v>
      </c>
      <c r="Q43" s="518" t="s">
        <v>15409</v>
      </c>
      <c r="R43" s="541" t="s">
        <v>78</v>
      </c>
      <c r="S43" s="518" t="s">
        <v>13908</v>
      </c>
      <c r="T43" s="541"/>
      <c r="U43" s="690"/>
      <c r="V43" s="755"/>
    </row>
    <row r="44">
      <c r="A44" s="278">
        <v>43.0</v>
      </c>
      <c r="B44" s="417" t="s">
        <v>15710</v>
      </c>
      <c r="C44" s="518" t="s">
        <v>15711</v>
      </c>
      <c r="D44" s="518" t="s">
        <v>15721</v>
      </c>
      <c r="E44" s="656" t="s">
        <v>15713</v>
      </c>
      <c r="F44" s="656" t="s">
        <v>15714</v>
      </c>
      <c r="G44" s="518" t="s">
        <v>15722</v>
      </c>
      <c r="H44" s="278" t="s">
        <v>15723</v>
      </c>
      <c r="I44" s="272" t="s">
        <v>15724</v>
      </c>
      <c r="J44" s="363" t="s">
        <v>15725</v>
      </c>
      <c r="K44" s="744" t="s">
        <v>15726</v>
      </c>
      <c r="L44" s="745">
        <v>0.0036574074074074074</v>
      </c>
      <c r="M44" s="729" t="s">
        <v>15727</v>
      </c>
      <c r="N44" s="524" t="s">
        <v>15408</v>
      </c>
      <c r="O44" s="649" t="s">
        <v>11878</v>
      </c>
      <c r="P44" s="518" t="s">
        <v>78</v>
      </c>
      <c r="Q44" s="518" t="s">
        <v>15409</v>
      </c>
      <c r="R44" s="518" t="s">
        <v>78</v>
      </c>
      <c r="S44" s="518" t="s">
        <v>13908</v>
      </c>
      <c r="T44" s="518"/>
      <c r="U44" s="618"/>
      <c r="V44" s="730">
        <v>32253.0</v>
      </c>
    </row>
    <row r="45">
      <c r="A45" s="287">
        <v>44.0</v>
      </c>
      <c r="B45" s="751" t="s">
        <v>15710</v>
      </c>
      <c r="C45" s="528" t="s">
        <v>15711</v>
      </c>
      <c r="D45" s="528" t="s">
        <v>15728</v>
      </c>
      <c r="E45" s="661" t="s">
        <v>15713</v>
      </c>
      <c r="F45" s="661" t="s">
        <v>15714</v>
      </c>
      <c r="G45" s="528" t="s">
        <v>15729</v>
      </c>
      <c r="H45" s="287" t="s">
        <v>15730</v>
      </c>
      <c r="I45" s="272" t="s">
        <v>15731</v>
      </c>
      <c r="J45" s="364" t="s">
        <v>15732</v>
      </c>
      <c r="K45" s="737" t="s">
        <v>15733</v>
      </c>
      <c r="L45" s="738">
        <v>0.005914351851851852</v>
      </c>
      <c r="M45" s="734" t="s">
        <v>15734</v>
      </c>
      <c r="N45" s="535" t="s">
        <v>15408</v>
      </c>
      <c r="O45" s="649" t="s">
        <v>11878</v>
      </c>
      <c r="P45" s="518" t="s">
        <v>15735</v>
      </c>
      <c r="Q45" s="518" t="s">
        <v>15409</v>
      </c>
      <c r="R45" s="518" t="s">
        <v>78</v>
      </c>
      <c r="S45" s="518" t="s">
        <v>13908</v>
      </c>
      <c r="T45" s="518"/>
      <c r="U45" s="665"/>
      <c r="V45" s="735">
        <v>32254.0</v>
      </c>
    </row>
    <row r="46">
      <c r="A46" s="269">
        <v>45.0</v>
      </c>
      <c r="B46" s="417" t="s">
        <v>15710</v>
      </c>
      <c r="C46" s="510" t="s">
        <v>15736</v>
      </c>
      <c r="D46" s="510" t="s">
        <v>15737</v>
      </c>
      <c r="E46" s="646" t="s">
        <v>15713</v>
      </c>
      <c r="F46" s="646" t="s">
        <v>15738</v>
      </c>
      <c r="G46" s="510" t="s">
        <v>15739</v>
      </c>
      <c r="H46" s="269" t="s">
        <v>15740</v>
      </c>
      <c r="I46" s="272" t="s">
        <v>15741</v>
      </c>
      <c r="J46" s="362" t="s">
        <v>15742</v>
      </c>
      <c r="K46" s="736" t="s">
        <v>15743</v>
      </c>
      <c r="L46" s="724">
        <v>0.006331018518518519</v>
      </c>
      <c r="M46" s="725" t="s">
        <v>15744</v>
      </c>
      <c r="N46" s="516" t="s">
        <v>15408</v>
      </c>
      <c r="O46" s="649" t="s">
        <v>11878</v>
      </c>
      <c r="P46" s="518" t="s">
        <v>78</v>
      </c>
      <c r="Q46" s="518" t="s">
        <v>15409</v>
      </c>
      <c r="R46" s="518" t="s">
        <v>78</v>
      </c>
      <c r="S46" s="518" t="s">
        <v>13908</v>
      </c>
      <c r="T46" s="518"/>
      <c r="U46" s="649"/>
      <c r="V46" s="726">
        <v>34340.0</v>
      </c>
    </row>
    <row r="47">
      <c r="A47" s="278">
        <v>46.0</v>
      </c>
      <c r="B47" s="417" t="s">
        <v>15710</v>
      </c>
      <c r="C47" s="518" t="s">
        <v>15736</v>
      </c>
      <c r="D47" s="518" t="s">
        <v>15745</v>
      </c>
      <c r="E47" s="656" t="s">
        <v>15713</v>
      </c>
      <c r="F47" s="656" t="s">
        <v>15738</v>
      </c>
      <c r="G47" s="518" t="s">
        <v>15746</v>
      </c>
      <c r="H47" s="278" t="s">
        <v>15747</v>
      </c>
      <c r="I47" s="272" t="s">
        <v>15748</v>
      </c>
      <c r="J47" s="363" t="s">
        <v>15749</v>
      </c>
      <c r="K47" s="744" t="s">
        <v>15750</v>
      </c>
      <c r="L47" s="745">
        <v>0.0075</v>
      </c>
      <c r="M47" s="729" t="s">
        <v>15751</v>
      </c>
      <c r="N47" s="524" t="s">
        <v>15408</v>
      </c>
      <c r="O47" s="649" t="s">
        <v>11878</v>
      </c>
      <c r="P47" s="518" t="s">
        <v>15735</v>
      </c>
      <c r="Q47" s="518" t="s">
        <v>15409</v>
      </c>
      <c r="R47" s="518" t="s">
        <v>78</v>
      </c>
      <c r="S47" s="518" t="s">
        <v>13908</v>
      </c>
      <c r="T47" s="518"/>
      <c r="U47" s="618"/>
      <c r="V47" s="756"/>
    </row>
    <row r="48">
      <c r="A48" s="278">
        <v>47.0</v>
      </c>
      <c r="B48" s="417" t="s">
        <v>15710</v>
      </c>
      <c r="C48" s="518" t="s">
        <v>15736</v>
      </c>
      <c r="D48" s="518" t="s">
        <v>15752</v>
      </c>
      <c r="E48" s="656" t="s">
        <v>15713</v>
      </c>
      <c r="F48" s="656" t="s">
        <v>15738</v>
      </c>
      <c r="G48" s="518" t="s">
        <v>15753</v>
      </c>
      <c r="H48" s="278" t="s">
        <v>15754</v>
      </c>
      <c r="I48" s="272" t="s">
        <v>15755</v>
      </c>
      <c r="J48" s="363" t="s">
        <v>15756</v>
      </c>
      <c r="K48" s="744" t="s">
        <v>15757</v>
      </c>
      <c r="L48" s="745">
        <v>0.0025694444444444445</v>
      </c>
      <c r="M48" s="729" t="s">
        <v>15758</v>
      </c>
      <c r="N48" s="524" t="s">
        <v>15408</v>
      </c>
      <c r="O48" s="649" t="s">
        <v>11878</v>
      </c>
      <c r="P48" s="518" t="s">
        <v>78</v>
      </c>
      <c r="Q48" s="518" t="s">
        <v>15409</v>
      </c>
      <c r="R48" s="518" t="s">
        <v>78</v>
      </c>
      <c r="S48" s="518" t="s">
        <v>13908</v>
      </c>
      <c r="T48" s="518"/>
      <c r="U48" s="618"/>
      <c r="V48" s="730">
        <v>34251.0</v>
      </c>
    </row>
    <row r="49">
      <c r="A49" s="278">
        <v>48.0</v>
      </c>
      <c r="B49" s="417" t="s">
        <v>15710</v>
      </c>
      <c r="C49" s="518" t="s">
        <v>15736</v>
      </c>
      <c r="D49" s="518" t="s">
        <v>15759</v>
      </c>
      <c r="E49" s="656" t="s">
        <v>15713</v>
      </c>
      <c r="F49" s="656" t="s">
        <v>15738</v>
      </c>
      <c r="G49" s="518" t="s">
        <v>15760</v>
      </c>
      <c r="H49" s="278" t="s">
        <v>15761</v>
      </c>
      <c r="I49" s="272" t="s">
        <v>15762</v>
      </c>
      <c r="J49" s="363" t="s">
        <v>15763</v>
      </c>
      <c r="K49" s="744" t="s">
        <v>15764</v>
      </c>
      <c r="L49" s="745">
        <v>0.003611111111111111</v>
      </c>
      <c r="M49" s="729" t="s">
        <v>15765</v>
      </c>
      <c r="N49" s="524" t="s">
        <v>15408</v>
      </c>
      <c r="O49" s="649" t="s">
        <v>11878</v>
      </c>
      <c r="P49" s="518" t="s">
        <v>78</v>
      </c>
      <c r="Q49" s="518" t="s">
        <v>15409</v>
      </c>
      <c r="R49" s="518" t="s">
        <v>78</v>
      </c>
      <c r="S49" s="518" t="s">
        <v>13908</v>
      </c>
      <c r="T49" s="518"/>
      <c r="U49" s="618"/>
      <c r="V49" s="730">
        <v>34246.0</v>
      </c>
    </row>
    <row r="50">
      <c r="A50" s="278">
        <v>49.0</v>
      </c>
      <c r="B50" s="417" t="s">
        <v>15710</v>
      </c>
      <c r="C50" s="518" t="s">
        <v>15736</v>
      </c>
      <c r="D50" s="518" t="s">
        <v>15766</v>
      </c>
      <c r="E50" s="656" t="s">
        <v>15713</v>
      </c>
      <c r="F50" s="656" t="s">
        <v>15738</v>
      </c>
      <c r="G50" s="518" t="s">
        <v>15767</v>
      </c>
      <c r="H50" s="278" t="s">
        <v>15768</v>
      </c>
      <c r="I50" s="272" t="s">
        <v>15769</v>
      </c>
      <c r="J50" s="363" t="s">
        <v>15770</v>
      </c>
      <c r="K50" s="744" t="s">
        <v>15771</v>
      </c>
      <c r="L50" s="745">
        <v>0.0038310185185185183</v>
      </c>
      <c r="M50" s="729" t="s">
        <v>15772</v>
      </c>
      <c r="N50" s="524" t="s">
        <v>15408</v>
      </c>
      <c r="O50" s="649" t="s">
        <v>11878</v>
      </c>
      <c r="P50" s="518" t="s">
        <v>78</v>
      </c>
      <c r="Q50" s="518" t="s">
        <v>15409</v>
      </c>
      <c r="R50" s="518" t="s">
        <v>78</v>
      </c>
      <c r="S50" s="518" t="s">
        <v>13908</v>
      </c>
      <c r="T50" s="518"/>
      <c r="U50" s="618"/>
      <c r="V50" s="730">
        <v>34250.0</v>
      </c>
    </row>
    <row r="51">
      <c r="A51" s="278">
        <v>50.0</v>
      </c>
      <c r="B51" s="417" t="s">
        <v>15710</v>
      </c>
      <c r="C51" s="518" t="s">
        <v>15736</v>
      </c>
      <c r="D51" s="518" t="s">
        <v>15773</v>
      </c>
      <c r="E51" s="656" t="s">
        <v>15713</v>
      </c>
      <c r="F51" s="656" t="s">
        <v>15738</v>
      </c>
      <c r="G51" s="518" t="s">
        <v>15774</v>
      </c>
      <c r="H51" s="278" t="s">
        <v>15775</v>
      </c>
      <c r="I51" s="272" t="s">
        <v>15776</v>
      </c>
      <c r="J51" s="363" t="s">
        <v>15777</v>
      </c>
      <c r="K51" s="744" t="s">
        <v>15778</v>
      </c>
      <c r="L51" s="745">
        <v>0.004548611111111111</v>
      </c>
      <c r="M51" s="731" t="s">
        <v>15779</v>
      </c>
      <c r="N51" s="524" t="s">
        <v>15408</v>
      </c>
      <c r="O51" s="649" t="s">
        <v>11878</v>
      </c>
      <c r="P51" s="518" t="s">
        <v>78</v>
      </c>
      <c r="Q51" s="518" t="s">
        <v>15409</v>
      </c>
      <c r="R51" s="518" t="s">
        <v>78</v>
      </c>
      <c r="S51" s="518" t="s">
        <v>13908</v>
      </c>
      <c r="T51" s="518"/>
      <c r="U51" s="618"/>
      <c r="V51" s="730">
        <v>32255.0</v>
      </c>
    </row>
    <row r="52">
      <c r="A52" s="278">
        <v>51.0</v>
      </c>
      <c r="B52" s="417" t="s">
        <v>15710</v>
      </c>
      <c r="C52" s="518" t="s">
        <v>15736</v>
      </c>
      <c r="D52" s="518" t="s">
        <v>15780</v>
      </c>
      <c r="E52" s="656" t="s">
        <v>15713</v>
      </c>
      <c r="F52" s="656" t="s">
        <v>15738</v>
      </c>
      <c r="G52" s="518" t="s">
        <v>15781</v>
      </c>
      <c r="H52" s="278" t="s">
        <v>15782</v>
      </c>
      <c r="I52" s="272" t="s">
        <v>15783</v>
      </c>
      <c r="J52" s="363" t="s">
        <v>15784</v>
      </c>
      <c r="K52" s="744" t="s">
        <v>15785</v>
      </c>
      <c r="L52" s="745">
        <v>0.00755787037037037</v>
      </c>
      <c r="M52" s="731" t="s">
        <v>15786</v>
      </c>
      <c r="N52" s="524" t="s">
        <v>15408</v>
      </c>
      <c r="O52" s="649" t="s">
        <v>11878</v>
      </c>
      <c r="P52" s="518" t="s">
        <v>78</v>
      </c>
      <c r="Q52" s="518" t="s">
        <v>15409</v>
      </c>
      <c r="R52" s="518" t="s">
        <v>78</v>
      </c>
      <c r="S52" s="518" t="s">
        <v>13908</v>
      </c>
      <c r="T52" s="518"/>
      <c r="U52" s="618"/>
      <c r="V52" s="756"/>
    </row>
    <row r="53">
      <c r="A53" s="287">
        <v>52.0</v>
      </c>
      <c r="B53" s="751" t="s">
        <v>15710</v>
      </c>
      <c r="C53" s="528" t="s">
        <v>15736</v>
      </c>
      <c r="D53" s="528" t="s">
        <v>15787</v>
      </c>
      <c r="E53" s="661" t="s">
        <v>15713</v>
      </c>
      <c r="F53" s="661" t="s">
        <v>15738</v>
      </c>
      <c r="G53" s="528" t="s">
        <v>15788</v>
      </c>
      <c r="H53" s="287" t="s">
        <v>15789</v>
      </c>
      <c r="I53" s="272" t="s">
        <v>15790</v>
      </c>
      <c r="J53" s="364" t="s">
        <v>15791</v>
      </c>
      <c r="K53" s="737" t="s">
        <v>15792</v>
      </c>
      <c r="L53" s="738">
        <v>0.002777777777777778</v>
      </c>
      <c r="M53" s="734" t="s">
        <v>15793</v>
      </c>
      <c r="N53" s="535" t="s">
        <v>15408</v>
      </c>
      <c r="O53" s="649" t="s">
        <v>11878</v>
      </c>
      <c r="P53" s="518" t="s">
        <v>78</v>
      </c>
      <c r="Q53" s="518" t="s">
        <v>15409</v>
      </c>
      <c r="R53" s="518" t="s">
        <v>78</v>
      </c>
      <c r="S53" s="518" t="s">
        <v>13908</v>
      </c>
      <c r="T53" s="518"/>
      <c r="U53" s="665"/>
      <c r="V53" s="735">
        <v>32257.0</v>
      </c>
    </row>
    <row r="54">
      <c r="A54" s="269">
        <v>53.0</v>
      </c>
      <c r="B54" s="417" t="s">
        <v>15710</v>
      </c>
      <c r="C54" s="510" t="s">
        <v>15794</v>
      </c>
      <c r="D54" s="510" t="s">
        <v>15795</v>
      </c>
      <c r="E54" s="646" t="s">
        <v>15713</v>
      </c>
      <c r="F54" s="646" t="s">
        <v>15796</v>
      </c>
      <c r="G54" s="510" t="s">
        <v>15797</v>
      </c>
      <c r="H54" s="269" t="s">
        <v>15798</v>
      </c>
      <c r="I54" s="272" t="s">
        <v>15799</v>
      </c>
      <c r="J54" s="362" t="s">
        <v>15800</v>
      </c>
      <c r="K54" s="736" t="s">
        <v>15801</v>
      </c>
      <c r="L54" s="724">
        <v>0.006331018518518519</v>
      </c>
      <c r="M54" s="725" t="s">
        <v>15802</v>
      </c>
      <c r="N54" s="516" t="s">
        <v>15408</v>
      </c>
      <c r="O54" s="649" t="s">
        <v>11878</v>
      </c>
      <c r="P54" s="518" t="s">
        <v>78</v>
      </c>
      <c r="Q54" s="518" t="s">
        <v>15409</v>
      </c>
      <c r="R54" s="518" t="s">
        <v>78</v>
      </c>
      <c r="S54" s="518" t="s">
        <v>13908</v>
      </c>
      <c r="T54" s="518"/>
      <c r="U54" s="649"/>
      <c r="V54" s="726">
        <v>32258.0</v>
      </c>
    </row>
    <row r="55">
      <c r="A55" s="278">
        <v>54.0</v>
      </c>
      <c r="B55" s="417" t="s">
        <v>15710</v>
      </c>
      <c r="C55" s="518" t="s">
        <v>15794</v>
      </c>
      <c r="D55" s="518" t="s">
        <v>15803</v>
      </c>
      <c r="E55" s="656" t="s">
        <v>15713</v>
      </c>
      <c r="F55" s="656" t="s">
        <v>15796</v>
      </c>
      <c r="G55" s="518" t="s">
        <v>15804</v>
      </c>
      <c r="H55" s="278" t="s">
        <v>15805</v>
      </c>
      <c r="I55" s="272" t="s">
        <v>15806</v>
      </c>
      <c r="J55" s="363" t="s">
        <v>15807</v>
      </c>
      <c r="K55" s="744" t="s">
        <v>15808</v>
      </c>
      <c r="L55" s="745">
        <v>0.004108796296296296</v>
      </c>
      <c r="M55" s="729" t="s">
        <v>15809</v>
      </c>
      <c r="N55" s="524" t="s">
        <v>15408</v>
      </c>
      <c r="O55" s="649" t="s">
        <v>11878</v>
      </c>
      <c r="P55" s="518" t="s">
        <v>15735</v>
      </c>
      <c r="Q55" s="518" t="s">
        <v>15409</v>
      </c>
      <c r="R55" s="518" t="s">
        <v>78</v>
      </c>
      <c r="S55" s="518" t="s">
        <v>13908</v>
      </c>
      <c r="T55" s="518"/>
      <c r="U55" s="618"/>
      <c r="V55" s="730">
        <v>32259.0</v>
      </c>
    </row>
    <row r="56">
      <c r="A56" s="278">
        <v>55.0</v>
      </c>
      <c r="B56" s="417" t="s">
        <v>15710</v>
      </c>
      <c r="C56" s="518" t="s">
        <v>15794</v>
      </c>
      <c r="D56" s="518" t="s">
        <v>15810</v>
      </c>
      <c r="E56" s="656" t="s">
        <v>15713</v>
      </c>
      <c r="F56" s="656" t="s">
        <v>15796</v>
      </c>
      <c r="G56" s="518" t="s">
        <v>15811</v>
      </c>
      <c r="H56" s="278" t="s">
        <v>15812</v>
      </c>
      <c r="I56" s="272" t="s">
        <v>15813</v>
      </c>
      <c r="J56" s="363" t="s">
        <v>15814</v>
      </c>
      <c r="K56" s="744" t="s">
        <v>15815</v>
      </c>
      <c r="L56" s="745">
        <v>0.004930555555555555</v>
      </c>
      <c r="M56" s="729" t="s">
        <v>15816</v>
      </c>
      <c r="N56" s="524" t="s">
        <v>15408</v>
      </c>
      <c r="O56" s="649" t="s">
        <v>11878</v>
      </c>
      <c r="P56" s="518" t="s">
        <v>78</v>
      </c>
      <c r="Q56" s="518" t="s">
        <v>15409</v>
      </c>
      <c r="R56" s="518" t="s">
        <v>78</v>
      </c>
      <c r="S56" s="518" t="s">
        <v>13908</v>
      </c>
      <c r="T56" s="518"/>
      <c r="U56" s="618"/>
      <c r="V56" s="730">
        <v>32260.0</v>
      </c>
    </row>
    <row r="57">
      <c r="A57" s="278">
        <v>56.0</v>
      </c>
      <c r="B57" s="417" t="s">
        <v>15710</v>
      </c>
      <c r="C57" s="518" t="s">
        <v>15794</v>
      </c>
      <c r="D57" s="518" t="s">
        <v>15817</v>
      </c>
      <c r="E57" s="656" t="s">
        <v>15713</v>
      </c>
      <c r="F57" s="656" t="s">
        <v>15796</v>
      </c>
      <c r="G57" s="518" t="s">
        <v>15818</v>
      </c>
      <c r="H57" s="278" t="s">
        <v>15819</v>
      </c>
      <c r="I57" s="272" t="s">
        <v>15820</v>
      </c>
      <c r="J57" s="363" t="s">
        <v>15821</v>
      </c>
      <c r="K57" s="744" t="s">
        <v>15822</v>
      </c>
      <c r="L57" s="745">
        <v>0.004016203703703704</v>
      </c>
      <c r="M57" s="729" t="s">
        <v>15823</v>
      </c>
      <c r="N57" s="524" t="s">
        <v>15408</v>
      </c>
      <c r="O57" s="649" t="s">
        <v>11878</v>
      </c>
      <c r="P57" s="518" t="s">
        <v>78</v>
      </c>
      <c r="Q57" s="518" t="s">
        <v>15409</v>
      </c>
      <c r="R57" s="518" t="s">
        <v>78</v>
      </c>
      <c r="S57" s="518" t="s">
        <v>13908</v>
      </c>
      <c r="T57" s="518"/>
      <c r="U57" s="618"/>
      <c r="V57" s="730">
        <v>32261.0</v>
      </c>
    </row>
    <row r="58">
      <c r="A58" s="278">
        <v>57.0</v>
      </c>
      <c r="B58" s="417" t="s">
        <v>15710</v>
      </c>
      <c r="C58" s="518" t="s">
        <v>15794</v>
      </c>
      <c r="D58" s="518" t="s">
        <v>15824</v>
      </c>
      <c r="E58" s="656" t="s">
        <v>15713</v>
      </c>
      <c r="F58" s="656" t="s">
        <v>15796</v>
      </c>
      <c r="G58" s="518" t="s">
        <v>15825</v>
      </c>
      <c r="H58" s="278" t="s">
        <v>15826</v>
      </c>
      <c r="I58" s="272" t="s">
        <v>15827</v>
      </c>
      <c r="J58" s="363" t="s">
        <v>15828</v>
      </c>
      <c r="K58" s="744" t="s">
        <v>15829</v>
      </c>
      <c r="L58" s="745">
        <v>0.006122685185185185</v>
      </c>
      <c r="M58" s="729" t="s">
        <v>15830</v>
      </c>
      <c r="N58" s="524" t="s">
        <v>15408</v>
      </c>
      <c r="O58" s="649" t="s">
        <v>11878</v>
      </c>
      <c r="P58" s="518" t="s">
        <v>78</v>
      </c>
      <c r="Q58" s="518" t="s">
        <v>15409</v>
      </c>
      <c r="R58" s="518" t="s">
        <v>78</v>
      </c>
      <c r="S58" s="518" t="s">
        <v>13908</v>
      </c>
      <c r="T58" s="518"/>
      <c r="U58" s="618"/>
      <c r="V58" s="730">
        <v>32262.0</v>
      </c>
    </row>
    <row r="59">
      <c r="A59" s="278">
        <v>58.0</v>
      </c>
      <c r="B59" s="417" t="s">
        <v>15710</v>
      </c>
      <c r="C59" s="518" t="s">
        <v>15794</v>
      </c>
      <c r="D59" s="518" t="s">
        <v>15831</v>
      </c>
      <c r="E59" s="656" t="s">
        <v>15713</v>
      </c>
      <c r="F59" s="656" t="s">
        <v>15796</v>
      </c>
      <c r="G59" s="518" t="s">
        <v>15832</v>
      </c>
      <c r="H59" s="654" t="s">
        <v>15833</v>
      </c>
      <c r="I59" s="272" t="s">
        <v>15834</v>
      </c>
      <c r="J59" s="363" t="s">
        <v>15835</v>
      </c>
      <c r="K59" s="744" t="s">
        <v>15836</v>
      </c>
      <c r="L59" s="745">
        <v>0.0028819444444444444</v>
      </c>
      <c r="M59" s="729" t="s">
        <v>15837</v>
      </c>
      <c r="N59" s="524" t="s">
        <v>15408</v>
      </c>
      <c r="O59" s="649" t="s">
        <v>11878</v>
      </c>
      <c r="P59" s="518" t="s">
        <v>78</v>
      </c>
      <c r="Q59" s="518" t="s">
        <v>15409</v>
      </c>
      <c r="R59" s="518" t="s">
        <v>78</v>
      </c>
      <c r="S59" s="518" t="s">
        <v>13908</v>
      </c>
      <c r="T59" s="518"/>
      <c r="U59" s="618"/>
      <c r="V59" s="730">
        <v>32263.0</v>
      </c>
    </row>
    <row r="60">
      <c r="A60" s="278">
        <v>59.0</v>
      </c>
      <c r="B60" s="417" t="s">
        <v>15710</v>
      </c>
      <c r="C60" s="518" t="s">
        <v>15794</v>
      </c>
      <c r="D60" s="518" t="s">
        <v>15838</v>
      </c>
      <c r="E60" s="656" t="s">
        <v>15713</v>
      </c>
      <c r="F60" s="656" t="s">
        <v>15796</v>
      </c>
      <c r="G60" s="518" t="s">
        <v>15839</v>
      </c>
      <c r="H60" s="654" t="s">
        <v>15840</v>
      </c>
      <c r="I60" s="272" t="s">
        <v>15841</v>
      </c>
      <c r="J60" s="363" t="s">
        <v>15842</v>
      </c>
      <c r="K60" s="744" t="s">
        <v>15843</v>
      </c>
      <c r="L60" s="745">
        <v>0.005960648148148148</v>
      </c>
      <c r="M60" s="729" t="s">
        <v>15844</v>
      </c>
      <c r="N60" s="524" t="s">
        <v>15408</v>
      </c>
      <c r="O60" s="649" t="s">
        <v>11878</v>
      </c>
      <c r="P60" s="518" t="s">
        <v>78</v>
      </c>
      <c r="Q60" s="518" t="s">
        <v>15409</v>
      </c>
      <c r="R60" s="518" t="s">
        <v>78</v>
      </c>
      <c r="S60" s="518" t="s">
        <v>13908</v>
      </c>
      <c r="T60" s="518"/>
      <c r="U60" s="618"/>
      <c r="V60" s="730">
        <v>32265.0</v>
      </c>
    </row>
    <row r="61">
      <c r="A61" s="278">
        <v>60.0</v>
      </c>
      <c r="B61" s="417" t="s">
        <v>15710</v>
      </c>
      <c r="C61" s="518" t="s">
        <v>15794</v>
      </c>
      <c r="D61" s="518" t="s">
        <v>15845</v>
      </c>
      <c r="E61" s="656" t="s">
        <v>15713</v>
      </c>
      <c r="F61" s="656" t="s">
        <v>15796</v>
      </c>
      <c r="G61" s="518" t="s">
        <v>15846</v>
      </c>
      <c r="H61" s="278" t="s">
        <v>15847</v>
      </c>
      <c r="I61" s="272" t="s">
        <v>15848</v>
      </c>
      <c r="J61" s="363" t="s">
        <v>15849</v>
      </c>
      <c r="K61" s="744" t="s">
        <v>15850</v>
      </c>
      <c r="L61" s="745">
        <v>0.004652777777777777</v>
      </c>
      <c r="M61" s="729" t="s">
        <v>15851</v>
      </c>
      <c r="N61" s="524" t="s">
        <v>15408</v>
      </c>
      <c r="O61" s="649" t="s">
        <v>11878</v>
      </c>
      <c r="P61" s="518" t="s">
        <v>78</v>
      </c>
      <c r="Q61" s="518" t="s">
        <v>15409</v>
      </c>
      <c r="R61" s="518" t="s">
        <v>78</v>
      </c>
      <c r="S61" s="518" t="s">
        <v>13908</v>
      </c>
      <c r="T61" s="518"/>
      <c r="U61" s="618"/>
      <c r="V61" s="730">
        <v>32266.0</v>
      </c>
    </row>
    <row r="62">
      <c r="A62" s="278">
        <v>61.0</v>
      </c>
      <c r="B62" s="417" t="s">
        <v>15710</v>
      </c>
      <c r="C62" s="518" t="s">
        <v>15794</v>
      </c>
      <c r="D62" s="518" t="s">
        <v>15852</v>
      </c>
      <c r="E62" s="656" t="s">
        <v>15713</v>
      </c>
      <c r="F62" s="656" t="s">
        <v>15796</v>
      </c>
      <c r="G62" s="518" t="s">
        <v>15853</v>
      </c>
      <c r="H62" s="278" t="s">
        <v>15854</v>
      </c>
      <c r="I62" s="272" t="s">
        <v>15855</v>
      </c>
      <c r="J62" s="363" t="s">
        <v>15856</v>
      </c>
      <c r="K62" s="744" t="s">
        <v>15857</v>
      </c>
      <c r="L62" s="745">
        <v>0.006354166666666667</v>
      </c>
      <c r="M62" s="729" t="s">
        <v>15858</v>
      </c>
      <c r="N62" s="524" t="s">
        <v>15408</v>
      </c>
      <c r="O62" s="649" t="s">
        <v>11878</v>
      </c>
      <c r="P62" s="518" t="s">
        <v>78</v>
      </c>
      <c r="Q62" s="518" t="s">
        <v>15409</v>
      </c>
      <c r="R62" s="518" t="s">
        <v>78</v>
      </c>
      <c r="S62" s="518" t="s">
        <v>13908</v>
      </c>
      <c r="T62" s="518"/>
      <c r="U62" s="618"/>
      <c r="V62" s="730">
        <v>32267.0</v>
      </c>
    </row>
    <row r="63">
      <c r="A63" s="278">
        <v>62.0</v>
      </c>
      <c r="B63" s="417" t="s">
        <v>15710</v>
      </c>
      <c r="C63" s="518" t="s">
        <v>15794</v>
      </c>
      <c r="D63" s="518" t="s">
        <v>15859</v>
      </c>
      <c r="E63" s="656" t="s">
        <v>15713</v>
      </c>
      <c r="F63" s="656" t="s">
        <v>15796</v>
      </c>
      <c r="G63" s="518" t="s">
        <v>15860</v>
      </c>
      <c r="H63" s="278" t="s">
        <v>15861</v>
      </c>
      <c r="I63" s="272" t="s">
        <v>15862</v>
      </c>
      <c r="J63" s="363" t="s">
        <v>15863</v>
      </c>
      <c r="K63" s="744" t="s">
        <v>15864</v>
      </c>
      <c r="L63" s="745">
        <v>0.005902777777777778</v>
      </c>
      <c r="M63" s="731" t="s">
        <v>15865</v>
      </c>
      <c r="N63" s="524" t="s">
        <v>15408</v>
      </c>
      <c r="O63" s="649" t="s">
        <v>11878</v>
      </c>
      <c r="P63" s="518" t="s">
        <v>78</v>
      </c>
      <c r="Q63" s="518" t="s">
        <v>15409</v>
      </c>
      <c r="R63" s="518" t="s">
        <v>78</v>
      </c>
      <c r="S63" s="518" t="s">
        <v>13908</v>
      </c>
      <c r="T63" s="518"/>
      <c r="U63" s="618"/>
      <c r="V63" s="730">
        <v>32269.0</v>
      </c>
    </row>
    <row r="64">
      <c r="A64" s="278">
        <v>63.0</v>
      </c>
      <c r="B64" s="417" t="s">
        <v>15710</v>
      </c>
      <c r="C64" s="518" t="s">
        <v>15794</v>
      </c>
      <c r="D64" s="518" t="s">
        <v>15866</v>
      </c>
      <c r="E64" s="656" t="s">
        <v>15713</v>
      </c>
      <c r="F64" s="656" t="s">
        <v>15796</v>
      </c>
      <c r="G64" s="518" t="s">
        <v>15867</v>
      </c>
      <c r="H64" s="278" t="s">
        <v>15868</v>
      </c>
      <c r="I64" s="272" t="s">
        <v>15869</v>
      </c>
      <c r="J64" s="363" t="s">
        <v>15870</v>
      </c>
      <c r="K64" s="744" t="s">
        <v>15871</v>
      </c>
      <c r="L64" s="745">
        <v>0.006261574074074074</v>
      </c>
      <c r="M64" s="731" t="s">
        <v>15872</v>
      </c>
      <c r="N64" s="524" t="s">
        <v>15408</v>
      </c>
      <c r="O64" s="649" t="s">
        <v>11878</v>
      </c>
      <c r="P64" s="518" t="s">
        <v>78</v>
      </c>
      <c r="Q64" s="518" t="s">
        <v>15409</v>
      </c>
      <c r="R64" s="518" t="s">
        <v>78</v>
      </c>
      <c r="S64" s="518" t="s">
        <v>13908</v>
      </c>
      <c r="T64" s="518"/>
      <c r="U64" s="618"/>
      <c r="V64" s="730">
        <v>32270.0</v>
      </c>
    </row>
    <row r="65">
      <c r="A65" s="278">
        <v>64.0</v>
      </c>
      <c r="B65" s="417" t="s">
        <v>15710</v>
      </c>
      <c r="C65" s="518" t="s">
        <v>15794</v>
      </c>
      <c r="D65" s="518" t="s">
        <v>15873</v>
      </c>
      <c r="E65" s="656" t="s">
        <v>15713</v>
      </c>
      <c r="F65" s="656" t="s">
        <v>15796</v>
      </c>
      <c r="G65" s="518" t="s">
        <v>15874</v>
      </c>
      <c r="H65" s="278" t="s">
        <v>15875</v>
      </c>
      <c r="I65" s="272" t="s">
        <v>15876</v>
      </c>
      <c r="J65" s="363" t="s">
        <v>15877</v>
      </c>
      <c r="K65" s="744" t="s">
        <v>15878</v>
      </c>
      <c r="L65" s="745">
        <v>0.006539351851851852</v>
      </c>
      <c r="M65" s="729" t="s">
        <v>15879</v>
      </c>
      <c r="N65" s="524" t="s">
        <v>15408</v>
      </c>
      <c r="O65" s="649" t="s">
        <v>11878</v>
      </c>
      <c r="P65" s="518" t="s">
        <v>78</v>
      </c>
      <c r="Q65" s="518" t="s">
        <v>15409</v>
      </c>
      <c r="R65" s="518" t="s">
        <v>78</v>
      </c>
      <c r="S65" s="518" t="s">
        <v>13908</v>
      </c>
      <c r="T65" s="518"/>
      <c r="U65" s="618"/>
      <c r="V65" s="730">
        <v>32271.0</v>
      </c>
    </row>
    <row r="66">
      <c r="A66" s="278">
        <v>65.0</v>
      </c>
      <c r="B66" s="417" t="s">
        <v>15710</v>
      </c>
      <c r="C66" s="518" t="s">
        <v>15794</v>
      </c>
      <c r="D66" s="518" t="s">
        <v>15880</v>
      </c>
      <c r="E66" s="656" t="s">
        <v>15713</v>
      </c>
      <c r="F66" s="656" t="s">
        <v>15796</v>
      </c>
      <c r="G66" s="518" t="s">
        <v>15881</v>
      </c>
      <c r="H66" s="278" t="s">
        <v>15882</v>
      </c>
      <c r="I66" s="272" t="s">
        <v>15883</v>
      </c>
      <c r="J66" s="363" t="s">
        <v>15884</v>
      </c>
      <c r="K66" s="744" t="s">
        <v>15885</v>
      </c>
      <c r="L66" s="745">
        <v>0.004340277777777778</v>
      </c>
      <c r="M66" s="729" t="s">
        <v>15886</v>
      </c>
      <c r="N66" s="524" t="s">
        <v>15408</v>
      </c>
      <c r="O66" s="649" t="s">
        <v>11878</v>
      </c>
      <c r="P66" s="518" t="s">
        <v>78</v>
      </c>
      <c r="Q66" s="518" t="s">
        <v>15409</v>
      </c>
      <c r="R66" s="518" t="s">
        <v>78</v>
      </c>
      <c r="S66" s="518" t="s">
        <v>13908</v>
      </c>
      <c r="T66" s="518"/>
      <c r="U66" s="618"/>
      <c r="V66" s="730">
        <v>32275.0</v>
      </c>
    </row>
    <row r="67">
      <c r="A67" s="287">
        <v>66.0</v>
      </c>
      <c r="B67" s="751" t="s">
        <v>15710</v>
      </c>
      <c r="C67" s="528" t="s">
        <v>15794</v>
      </c>
      <c r="D67" s="528" t="s">
        <v>15887</v>
      </c>
      <c r="E67" s="661" t="s">
        <v>15713</v>
      </c>
      <c r="F67" s="661" t="s">
        <v>15796</v>
      </c>
      <c r="G67" s="528" t="s">
        <v>15888</v>
      </c>
      <c r="H67" s="287" t="s">
        <v>15889</v>
      </c>
      <c r="I67" s="272" t="s">
        <v>15890</v>
      </c>
      <c r="J67" s="364" t="s">
        <v>15891</v>
      </c>
      <c r="K67" s="737" t="s">
        <v>15892</v>
      </c>
      <c r="L67" s="738">
        <v>0.003321759259259259</v>
      </c>
      <c r="M67" s="734" t="s">
        <v>15893</v>
      </c>
      <c r="N67" s="535" t="s">
        <v>15408</v>
      </c>
      <c r="O67" s="649" t="s">
        <v>11878</v>
      </c>
      <c r="P67" s="518" t="s">
        <v>78</v>
      </c>
      <c r="Q67" s="518" t="s">
        <v>15409</v>
      </c>
      <c r="R67" s="518" t="s">
        <v>78</v>
      </c>
      <c r="S67" s="518" t="s">
        <v>13908</v>
      </c>
      <c r="T67" s="518"/>
      <c r="U67" s="665"/>
      <c r="V67" s="735">
        <v>32279.0</v>
      </c>
    </row>
    <row r="68">
      <c r="A68" s="269">
        <v>67.0</v>
      </c>
      <c r="B68" s="269" t="s">
        <v>15894</v>
      </c>
      <c r="C68" s="510" t="s">
        <v>15894</v>
      </c>
      <c r="D68" s="510" t="s">
        <v>15895</v>
      </c>
      <c r="E68" s="646" t="s">
        <v>15896</v>
      </c>
      <c r="F68" s="646" t="s">
        <v>15896</v>
      </c>
      <c r="G68" s="510" t="s">
        <v>15897</v>
      </c>
      <c r="H68" s="269" t="s">
        <v>15898</v>
      </c>
      <c r="I68" s="272" t="s">
        <v>15899</v>
      </c>
      <c r="J68" s="362" t="s">
        <v>15900</v>
      </c>
      <c r="K68" s="736" t="s">
        <v>15901</v>
      </c>
      <c r="L68" s="724">
        <v>0.009166666666666667</v>
      </c>
      <c r="M68" s="725" t="s">
        <v>15902</v>
      </c>
      <c r="N68" s="649" t="s">
        <v>15408</v>
      </c>
      <c r="O68" s="649" t="s">
        <v>11878</v>
      </c>
      <c r="P68" s="518" t="s">
        <v>78</v>
      </c>
      <c r="Q68" s="518" t="s">
        <v>15409</v>
      </c>
      <c r="R68" s="518" t="s">
        <v>78</v>
      </c>
      <c r="S68" s="518" t="s">
        <v>13908</v>
      </c>
      <c r="T68" s="518"/>
      <c r="U68" s="649"/>
      <c r="V68" s="726">
        <v>32295.0</v>
      </c>
    </row>
    <row r="69">
      <c r="A69" s="278">
        <v>68.0</v>
      </c>
      <c r="B69" s="269" t="s">
        <v>15894</v>
      </c>
      <c r="C69" s="518" t="s">
        <v>15894</v>
      </c>
      <c r="D69" s="518" t="s">
        <v>15903</v>
      </c>
      <c r="E69" s="656" t="s">
        <v>15896</v>
      </c>
      <c r="F69" s="656" t="s">
        <v>15896</v>
      </c>
      <c r="G69" s="518" t="s">
        <v>15904</v>
      </c>
      <c r="H69" s="278" t="s">
        <v>15905</v>
      </c>
      <c r="I69" s="272" t="s">
        <v>15906</v>
      </c>
      <c r="J69" s="363" t="s">
        <v>15907</v>
      </c>
      <c r="K69" s="744" t="s">
        <v>15908</v>
      </c>
      <c r="L69" s="745">
        <v>0.006238425925925926</v>
      </c>
      <c r="M69" s="729" t="s">
        <v>15909</v>
      </c>
      <c r="N69" s="618" t="s">
        <v>15408</v>
      </c>
      <c r="O69" s="649" t="s">
        <v>11878</v>
      </c>
      <c r="P69" s="518" t="s">
        <v>78</v>
      </c>
      <c r="Q69" s="518" t="s">
        <v>15409</v>
      </c>
      <c r="R69" s="518" t="s">
        <v>78</v>
      </c>
      <c r="S69" s="518" t="s">
        <v>13908</v>
      </c>
      <c r="T69" s="518"/>
      <c r="U69" s="618"/>
      <c r="V69" s="730">
        <v>32296.0</v>
      </c>
    </row>
    <row r="70">
      <c r="A70" s="278">
        <v>69.0</v>
      </c>
      <c r="B70" s="269" t="s">
        <v>15894</v>
      </c>
      <c r="C70" s="518" t="s">
        <v>15894</v>
      </c>
      <c r="D70" s="518" t="s">
        <v>15910</v>
      </c>
      <c r="E70" s="656" t="s">
        <v>15896</v>
      </c>
      <c r="F70" s="656" t="s">
        <v>15896</v>
      </c>
      <c r="G70" s="518" t="s">
        <v>15911</v>
      </c>
      <c r="H70" s="278" t="s">
        <v>15912</v>
      </c>
      <c r="I70" s="272" t="s">
        <v>15913</v>
      </c>
      <c r="J70" s="363" t="s">
        <v>15914</v>
      </c>
      <c r="K70" s="744" t="s">
        <v>15915</v>
      </c>
      <c r="L70" s="745">
        <v>0.00636574074074074</v>
      </c>
      <c r="M70" s="729" t="s">
        <v>15916</v>
      </c>
      <c r="N70" s="618" t="s">
        <v>15408</v>
      </c>
      <c r="O70" s="649" t="s">
        <v>11878</v>
      </c>
      <c r="P70" s="518" t="s">
        <v>15735</v>
      </c>
      <c r="Q70" s="518" t="s">
        <v>15409</v>
      </c>
      <c r="R70" s="518" t="s">
        <v>78</v>
      </c>
      <c r="S70" s="518" t="s">
        <v>13908</v>
      </c>
      <c r="T70" s="518"/>
      <c r="U70" s="618"/>
      <c r="V70" s="730">
        <v>32297.0</v>
      </c>
    </row>
    <row r="71">
      <c r="A71" s="278">
        <v>70.0</v>
      </c>
      <c r="B71" s="269" t="s">
        <v>15894</v>
      </c>
      <c r="C71" s="518" t="s">
        <v>15894</v>
      </c>
      <c r="D71" s="518" t="s">
        <v>15894</v>
      </c>
      <c r="E71" s="656" t="s">
        <v>15896</v>
      </c>
      <c r="F71" s="656" t="s">
        <v>15896</v>
      </c>
      <c r="G71" s="518" t="s">
        <v>15896</v>
      </c>
      <c r="H71" s="278" t="s">
        <v>15917</v>
      </c>
      <c r="I71" s="272" t="s">
        <v>15918</v>
      </c>
      <c r="J71" s="363" t="s">
        <v>15919</v>
      </c>
      <c r="K71" s="744" t="s">
        <v>15920</v>
      </c>
      <c r="L71" s="745">
        <v>0.015335648148148149</v>
      </c>
      <c r="M71" s="729" t="s">
        <v>15921</v>
      </c>
      <c r="N71" s="618" t="s">
        <v>15408</v>
      </c>
      <c r="O71" s="649" t="s">
        <v>11878</v>
      </c>
      <c r="P71" s="518" t="s">
        <v>78</v>
      </c>
      <c r="Q71" s="518" t="s">
        <v>15409</v>
      </c>
      <c r="R71" s="518" t="s">
        <v>78</v>
      </c>
      <c r="S71" s="518" t="s">
        <v>13908</v>
      </c>
      <c r="T71" s="518"/>
      <c r="U71" s="618"/>
      <c r="V71" s="730">
        <v>32300.0</v>
      </c>
    </row>
    <row r="72">
      <c r="A72" s="278">
        <v>71.0</v>
      </c>
      <c r="B72" s="269" t="s">
        <v>15894</v>
      </c>
      <c r="C72" s="518" t="s">
        <v>15894</v>
      </c>
      <c r="D72" s="518" t="s">
        <v>15922</v>
      </c>
      <c r="E72" s="656" t="s">
        <v>15896</v>
      </c>
      <c r="F72" s="656" t="s">
        <v>15896</v>
      </c>
      <c r="G72" s="518" t="s">
        <v>15923</v>
      </c>
      <c r="H72" s="278" t="s">
        <v>15924</v>
      </c>
      <c r="I72" s="272" t="s">
        <v>15925</v>
      </c>
      <c r="J72" s="363" t="s">
        <v>15926</v>
      </c>
      <c r="K72" s="744" t="s">
        <v>15927</v>
      </c>
      <c r="L72" s="745">
        <v>0.004583333333333333</v>
      </c>
      <c r="M72" s="729" t="s">
        <v>15928</v>
      </c>
      <c r="N72" s="618" t="s">
        <v>15408</v>
      </c>
      <c r="O72" s="649" t="s">
        <v>11878</v>
      </c>
      <c r="P72" s="518" t="s">
        <v>78</v>
      </c>
      <c r="Q72" s="518" t="s">
        <v>15409</v>
      </c>
      <c r="R72" s="518" t="s">
        <v>78</v>
      </c>
      <c r="S72" s="518" t="s">
        <v>13908</v>
      </c>
      <c r="T72" s="518"/>
      <c r="U72" s="618"/>
      <c r="V72" s="730">
        <v>32301.0</v>
      </c>
    </row>
    <row r="73">
      <c r="A73" s="278">
        <v>72.0</v>
      </c>
      <c r="B73" s="269" t="s">
        <v>15894</v>
      </c>
      <c r="C73" s="518" t="s">
        <v>15894</v>
      </c>
      <c r="D73" s="518" t="s">
        <v>15929</v>
      </c>
      <c r="E73" s="656" t="s">
        <v>15896</v>
      </c>
      <c r="F73" s="656" t="s">
        <v>15896</v>
      </c>
      <c r="G73" s="518" t="s">
        <v>15930</v>
      </c>
      <c r="H73" s="278" t="s">
        <v>15931</v>
      </c>
      <c r="I73" s="272" t="s">
        <v>15932</v>
      </c>
      <c r="J73" s="363" t="s">
        <v>15933</v>
      </c>
      <c r="K73" s="744" t="s">
        <v>15934</v>
      </c>
      <c r="L73" s="745">
        <v>0.005462962962962963</v>
      </c>
      <c r="M73" s="729" t="s">
        <v>15935</v>
      </c>
      <c r="N73" s="618" t="s">
        <v>15408</v>
      </c>
      <c r="O73" s="649" t="s">
        <v>11878</v>
      </c>
      <c r="P73" s="518"/>
      <c r="Q73" s="518" t="s">
        <v>15409</v>
      </c>
      <c r="R73" s="518" t="s">
        <v>78</v>
      </c>
      <c r="S73" s="518" t="s">
        <v>13908</v>
      </c>
      <c r="T73" s="518"/>
      <c r="U73" s="618" t="s">
        <v>15463</v>
      </c>
      <c r="V73" s="730">
        <v>32310.0</v>
      </c>
    </row>
    <row r="74">
      <c r="A74" s="278">
        <v>73.0</v>
      </c>
      <c r="B74" s="269" t="s">
        <v>15894</v>
      </c>
      <c r="C74" s="518" t="s">
        <v>15894</v>
      </c>
      <c r="D74" s="518" t="s">
        <v>15936</v>
      </c>
      <c r="E74" s="656" t="s">
        <v>15896</v>
      </c>
      <c r="F74" s="656" t="s">
        <v>15896</v>
      </c>
      <c r="G74" s="518" t="s">
        <v>15937</v>
      </c>
      <c r="H74" s="278" t="s">
        <v>15938</v>
      </c>
      <c r="I74" s="272" t="s">
        <v>15939</v>
      </c>
      <c r="J74" s="363" t="s">
        <v>15940</v>
      </c>
      <c r="K74" s="744" t="s">
        <v>15941</v>
      </c>
      <c r="L74" s="745">
        <v>0.002777777777777778</v>
      </c>
      <c r="M74" s="731" t="s">
        <v>15942</v>
      </c>
      <c r="N74" s="618" t="s">
        <v>15408</v>
      </c>
      <c r="O74" s="649" t="s">
        <v>11878</v>
      </c>
      <c r="P74" s="518"/>
      <c r="Q74" s="518" t="s">
        <v>15409</v>
      </c>
      <c r="R74" s="518" t="s">
        <v>78</v>
      </c>
      <c r="S74" s="518" t="s">
        <v>13908</v>
      </c>
      <c r="T74" s="518"/>
      <c r="U74" s="618" t="s">
        <v>15463</v>
      </c>
      <c r="V74" s="730">
        <v>32320.0</v>
      </c>
    </row>
    <row r="75">
      <c r="A75" s="278">
        <v>74.0</v>
      </c>
      <c r="B75" s="269" t="s">
        <v>15894</v>
      </c>
      <c r="C75" s="518" t="s">
        <v>15894</v>
      </c>
      <c r="D75" s="518" t="s">
        <v>15943</v>
      </c>
      <c r="E75" s="656" t="s">
        <v>15896</v>
      </c>
      <c r="F75" s="656" t="s">
        <v>15896</v>
      </c>
      <c r="G75" s="518" t="s">
        <v>15944</v>
      </c>
      <c r="H75" s="278" t="s">
        <v>15945</v>
      </c>
      <c r="I75" s="272" t="s">
        <v>15946</v>
      </c>
      <c r="J75" s="363" t="s">
        <v>15947</v>
      </c>
      <c r="K75" s="744" t="s">
        <v>15948</v>
      </c>
      <c r="L75" s="745">
        <v>0.009918981481481482</v>
      </c>
      <c r="M75" s="729" t="s">
        <v>15949</v>
      </c>
      <c r="N75" s="618" t="s">
        <v>15408</v>
      </c>
      <c r="O75" s="649" t="s">
        <v>11878</v>
      </c>
      <c r="P75" s="518" t="s">
        <v>78</v>
      </c>
      <c r="Q75" s="518" t="s">
        <v>15409</v>
      </c>
      <c r="R75" s="518" t="s">
        <v>78</v>
      </c>
      <c r="S75" s="518" t="s">
        <v>13908</v>
      </c>
      <c r="T75" s="518"/>
      <c r="U75" s="618"/>
      <c r="V75" s="730">
        <v>32323.0</v>
      </c>
    </row>
    <row r="76">
      <c r="A76" s="287">
        <v>75.0</v>
      </c>
      <c r="B76" s="319" t="s">
        <v>15894</v>
      </c>
      <c r="C76" s="528" t="s">
        <v>15950</v>
      </c>
      <c r="D76" s="528" t="s">
        <v>15951</v>
      </c>
      <c r="E76" s="661" t="s">
        <v>15952</v>
      </c>
      <c r="F76" s="661" t="s">
        <v>15896</v>
      </c>
      <c r="G76" s="528" t="s">
        <v>15953</v>
      </c>
      <c r="H76" s="287" t="s">
        <v>15954</v>
      </c>
      <c r="I76" s="272" t="s">
        <v>15955</v>
      </c>
      <c r="J76" s="364" t="s">
        <v>15956</v>
      </c>
      <c r="K76" s="737" t="s">
        <v>15957</v>
      </c>
      <c r="L76" s="738">
        <v>0.009606481481481481</v>
      </c>
      <c r="M76" s="734" t="s">
        <v>15958</v>
      </c>
      <c r="N76" s="664" t="s">
        <v>15408</v>
      </c>
      <c r="O76" s="649" t="s">
        <v>11878</v>
      </c>
      <c r="P76" s="518" t="s">
        <v>78</v>
      </c>
      <c r="Q76" s="518" t="s">
        <v>15409</v>
      </c>
      <c r="R76" s="518" t="s">
        <v>78</v>
      </c>
      <c r="S76" s="518" t="s">
        <v>13908</v>
      </c>
      <c r="T76" s="518"/>
      <c r="U76" s="665"/>
      <c r="V76" s="735">
        <v>34372.0</v>
      </c>
    </row>
    <row r="77">
      <c r="A77" s="269">
        <v>76.0</v>
      </c>
      <c r="B77" s="269" t="s">
        <v>15894</v>
      </c>
      <c r="C77" s="510" t="s">
        <v>15959</v>
      </c>
      <c r="D77" s="510" t="s">
        <v>15960</v>
      </c>
      <c r="E77" s="646" t="s">
        <v>15896</v>
      </c>
      <c r="F77" s="646" t="s">
        <v>15961</v>
      </c>
      <c r="G77" s="510" t="s">
        <v>15962</v>
      </c>
      <c r="H77" s="269" t="s">
        <v>15938</v>
      </c>
      <c r="I77" s="272" t="s">
        <v>15939</v>
      </c>
      <c r="J77" s="362" t="s">
        <v>15940</v>
      </c>
      <c r="K77" s="736" t="s">
        <v>15941</v>
      </c>
      <c r="L77" s="724">
        <v>0.002777777777777778</v>
      </c>
      <c r="M77" s="725" t="s">
        <v>15963</v>
      </c>
      <c r="N77" s="649" t="s">
        <v>15408</v>
      </c>
      <c r="O77" s="649" t="s">
        <v>11878</v>
      </c>
      <c r="P77" s="518" t="s">
        <v>78</v>
      </c>
      <c r="Q77" s="518" t="s">
        <v>15409</v>
      </c>
      <c r="R77" s="518" t="s">
        <v>78</v>
      </c>
      <c r="S77" s="518" t="s">
        <v>13908</v>
      </c>
      <c r="T77" s="518"/>
      <c r="U77" s="649"/>
      <c r="V77" s="757"/>
    </row>
    <row r="78">
      <c r="A78" s="278">
        <v>77.0</v>
      </c>
      <c r="B78" s="269" t="s">
        <v>15894</v>
      </c>
      <c r="C78" s="518" t="s">
        <v>15959</v>
      </c>
      <c r="D78" s="518" t="s">
        <v>15964</v>
      </c>
      <c r="E78" s="656" t="s">
        <v>15896</v>
      </c>
      <c r="F78" s="656" t="s">
        <v>15961</v>
      </c>
      <c r="G78" s="518" t="s">
        <v>15965</v>
      </c>
      <c r="H78" s="278" t="s">
        <v>15966</v>
      </c>
      <c r="I78" s="272" t="s">
        <v>15967</v>
      </c>
      <c r="J78" s="363" t="s">
        <v>15968</v>
      </c>
      <c r="K78" s="744" t="s">
        <v>15969</v>
      </c>
      <c r="L78" s="745">
        <v>0.009166666666666667</v>
      </c>
      <c r="M78" s="729" t="s">
        <v>15970</v>
      </c>
      <c r="N78" s="618" t="s">
        <v>15408</v>
      </c>
      <c r="O78" s="649" t="s">
        <v>11878</v>
      </c>
      <c r="P78" s="518" t="s">
        <v>78</v>
      </c>
      <c r="Q78" s="518" t="s">
        <v>15409</v>
      </c>
      <c r="R78" s="518" t="s">
        <v>78</v>
      </c>
      <c r="S78" s="518" t="s">
        <v>13908</v>
      </c>
      <c r="T78" s="518"/>
      <c r="U78" s="618"/>
      <c r="V78" s="730">
        <v>34382.0</v>
      </c>
    </row>
    <row r="79">
      <c r="A79" s="278">
        <v>78.0</v>
      </c>
      <c r="B79" s="269" t="s">
        <v>15894</v>
      </c>
      <c r="C79" s="518" t="s">
        <v>15959</v>
      </c>
      <c r="D79" s="518" t="s">
        <v>15971</v>
      </c>
      <c r="E79" s="656" t="s">
        <v>15896</v>
      </c>
      <c r="F79" s="656" t="s">
        <v>15961</v>
      </c>
      <c r="G79" s="518" t="s">
        <v>15972</v>
      </c>
      <c r="H79" s="278" t="s">
        <v>15973</v>
      </c>
      <c r="I79" s="272" t="s">
        <v>15974</v>
      </c>
      <c r="J79" s="363" t="s">
        <v>15975</v>
      </c>
      <c r="K79" s="744" t="s">
        <v>15976</v>
      </c>
      <c r="L79" s="745">
        <v>0.005381944444444444</v>
      </c>
      <c r="M79" s="729" t="s">
        <v>15977</v>
      </c>
      <c r="N79" s="618" t="s">
        <v>15408</v>
      </c>
      <c r="O79" s="649" t="s">
        <v>11878</v>
      </c>
      <c r="P79" s="518" t="s">
        <v>78</v>
      </c>
      <c r="Q79" s="518" t="s">
        <v>15409</v>
      </c>
      <c r="R79" s="518" t="s">
        <v>78</v>
      </c>
      <c r="S79" s="518" t="s">
        <v>13908</v>
      </c>
      <c r="T79" s="518"/>
      <c r="U79" s="618"/>
      <c r="V79" s="730">
        <v>34384.0</v>
      </c>
    </row>
    <row r="80">
      <c r="A80" s="278">
        <v>79.0</v>
      </c>
      <c r="B80" s="269" t="s">
        <v>15894</v>
      </c>
      <c r="C80" s="518" t="s">
        <v>15959</v>
      </c>
      <c r="D80" s="518" t="s">
        <v>15978</v>
      </c>
      <c r="E80" s="656" t="s">
        <v>15896</v>
      </c>
      <c r="F80" s="656" t="s">
        <v>15961</v>
      </c>
      <c r="G80" s="518" t="s">
        <v>15979</v>
      </c>
      <c r="H80" s="278" t="s">
        <v>15980</v>
      </c>
      <c r="I80" s="272" t="s">
        <v>15981</v>
      </c>
      <c r="J80" s="363" t="s">
        <v>15982</v>
      </c>
      <c r="K80" s="744" t="s">
        <v>15983</v>
      </c>
      <c r="L80" s="745">
        <v>0.004131944444444444</v>
      </c>
      <c r="M80" s="729" t="s">
        <v>15685</v>
      </c>
      <c r="N80" s="618" t="s">
        <v>15408</v>
      </c>
      <c r="O80" s="649" t="s">
        <v>11878</v>
      </c>
      <c r="P80" s="518" t="s">
        <v>78</v>
      </c>
      <c r="Q80" s="518" t="s">
        <v>15409</v>
      </c>
      <c r="R80" s="518" t="s">
        <v>78</v>
      </c>
      <c r="S80" s="518" t="s">
        <v>13908</v>
      </c>
      <c r="T80" s="518"/>
      <c r="U80" s="618"/>
      <c r="V80" s="730">
        <v>34390.0</v>
      </c>
    </row>
    <row r="81">
      <c r="A81" s="278">
        <v>80.0</v>
      </c>
      <c r="B81" s="269" t="s">
        <v>15894</v>
      </c>
      <c r="C81" s="518" t="s">
        <v>15959</v>
      </c>
      <c r="D81" s="518" t="s">
        <v>15984</v>
      </c>
      <c r="E81" s="656" t="s">
        <v>15896</v>
      </c>
      <c r="F81" s="656" t="s">
        <v>15961</v>
      </c>
      <c r="G81" s="518" t="s">
        <v>15985</v>
      </c>
      <c r="H81" s="278" t="s">
        <v>15986</v>
      </c>
      <c r="I81" s="272" t="s">
        <v>15987</v>
      </c>
      <c r="J81" s="363" t="s">
        <v>15988</v>
      </c>
      <c r="K81" s="744" t="s">
        <v>15989</v>
      </c>
      <c r="L81" s="745">
        <v>0.0042824074074074075</v>
      </c>
      <c r="M81" s="729" t="s">
        <v>15990</v>
      </c>
      <c r="N81" s="618" t="s">
        <v>15408</v>
      </c>
      <c r="O81" s="649" t="s">
        <v>11878</v>
      </c>
      <c r="P81" s="518"/>
      <c r="Q81" s="518" t="s">
        <v>15409</v>
      </c>
      <c r="R81" s="518" t="s">
        <v>78</v>
      </c>
      <c r="S81" s="518" t="s">
        <v>13908</v>
      </c>
      <c r="T81" s="518"/>
      <c r="U81" s="618" t="s">
        <v>15991</v>
      </c>
      <c r="V81" s="730">
        <v>34394.0</v>
      </c>
    </row>
    <row r="82">
      <c r="A82" s="278">
        <v>81.0</v>
      </c>
      <c r="B82" s="269" t="s">
        <v>15894</v>
      </c>
      <c r="C82" s="518" t="s">
        <v>15959</v>
      </c>
      <c r="D82" s="518" t="s">
        <v>15992</v>
      </c>
      <c r="E82" s="656" t="s">
        <v>15896</v>
      </c>
      <c r="F82" s="656" t="s">
        <v>15961</v>
      </c>
      <c r="G82" s="518" t="s">
        <v>15993</v>
      </c>
      <c r="H82" s="278" t="s">
        <v>15994</v>
      </c>
      <c r="I82" s="272" t="s">
        <v>15995</v>
      </c>
      <c r="J82" s="363" t="s">
        <v>15996</v>
      </c>
      <c r="K82" s="744" t="s">
        <v>15997</v>
      </c>
      <c r="L82" s="745">
        <v>0.005520833333333333</v>
      </c>
      <c r="M82" s="729" t="s">
        <v>15998</v>
      </c>
      <c r="N82" s="618" t="s">
        <v>15408</v>
      </c>
      <c r="O82" s="649" t="s">
        <v>11878</v>
      </c>
      <c r="P82" s="518" t="s">
        <v>78</v>
      </c>
      <c r="Q82" s="518" t="s">
        <v>15409</v>
      </c>
      <c r="R82" s="518" t="s">
        <v>78</v>
      </c>
      <c r="S82" s="518" t="s">
        <v>13908</v>
      </c>
      <c r="T82" s="518"/>
      <c r="U82" s="618"/>
      <c r="V82" s="756"/>
    </row>
    <row r="83">
      <c r="A83" s="287">
        <v>83.0</v>
      </c>
      <c r="B83" s="319" t="s">
        <v>15894</v>
      </c>
      <c r="C83" s="528" t="s">
        <v>15959</v>
      </c>
      <c r="D83" s="528" t="s">
        <v>15999</v>
      </c>
      <c r="E83" s="661" t="s">
        <v>15896</v>
      </c>
      <c r="F83" s="661" t="s">
        <v>15961</v>
      </c>
      <c r="G83" s="528" t="s">
        <v>16000</v>
      </c>
      <c r="H83" s="287" t="s">
        <v>16001</v>
      </c>
      <c r="I83" s="272" t="s">
        <v>16002</v>
      </c>
      <c r="J83" s="364" t="s">
        <v>16003</v>
      </c>
      <c r="K83" s="737" t="s">
        <v>16004</v>
      </c>
      <c r="L83" s="738">
        <v>0.009710648148148149</v>
      </c>
      <c r="M83" s="734" t="s">
        <v>16005</v>
      </c>
      <c r="N83" s="664" t="s">
        <v>15408</v>
      </c>
      <c r="O83" s="649" t="s">
        <v>11878</v>
      </c>
      <c r="P83" s="518" t="s">
        <v>78</v>
      </c>
      <c r="Q83" s="518" t="s">
        <v>15409</v>
      </c>
      <c r="R83" s="518" t="s">
        <v>78</v>
      </c>
      <c r="S83" s="518" t="s">
        <v>13908</v>
      </c>
      <c r="T83" s="518"/>
      <c r="U83" s="665"/>
      <c r="V83" s="735">
        <v>34399.0</v>
      </c>
    </row>
    <row r="84">
      <c r="A84" s="319">
        <v>84.0</v>
      </c>
      <c r="B84" s="319" t="s">
        <v>16006</v>
      </c>
      <c r="C84" s="596" t="s">
        <v>16006</v>
      </c>
      <c r="D84" s="596" t="s">
        <v>16007</v>
      </c>
      <c r="E84" s="679" t="s">
        <v>16008</v>
      </c>
      <c r="F84" s="679" t="s">
        <v>16008</v>
      </c>
      <c r="G84" s="596" t="s">
        <v>16009</v>
      </c>
      <c r="H84" s="319" t="s">
        <v>16010</v>
      </c>
      <c r="I84" s="272" t="s">
        <v>16011</v>
      </c>
      <c r="J84" s="739" t="s">
        <v>16012</v>
      </c>
      <c r="K84" s="758" t="s">
        <v>16013</v>
      </c>
      <c r="L84" s="759">
        <v>0.010532407407407407</v>
      </c>
      <c r="M84" s="760" t="s">
        <v>16014</v>
      </c>
      <c r="N84" s="602" t="s">
        <v>15408</v>
      </c>
      <c r="O84" s="649" t="s">
        <v>11878</v>
      </c>
      <c r="P84" s="518" t="s">
        <v>78</v>
      </c>
      <c r="Q84" s="518" t="s">
        <v>15409</v>
      </c>
      <c r="R84" s="518" t="s">
        <v>78</v>
      </c>
      <c r="S84" s="518" t="s">
        <v>13908</v>
      </c>
      <c r="T84" s="518"/>
      <c r="U84" s="683"/>
      <c r="V84" s="743">
        <v>32408.0</v>
      </c>
    </row>
    <row r="85">
      <c r="A85" s="319">
        <v>85.0</v>
      </c>
      <c r="B85" s="319" t="s">
        <v>16006</v>
      </c>
      <c r="C85" s="596" t="s">
        <v>16015</v>
      </c>
      <c r="D85" s="596" t="s">
        <v>16016</v>
      </c>
      <c r="E85" s="679" t="s">
        <v>16008</v>
      </c>
      <c r="F85" s="679" t="s">
        <v>16017</v>
      </c>
      <c r="G85" s="596" t="s">
        <v>16018</v>
      </c>
      <c r="H85" s="319" t="s">
        <v>16019</v>
      </c>
      <c r="I85" s="272" t="s">
        <v>16020</v>
      </c>
      <c r="J85" s="739" t="s">
        <v>16021</v>
      </c>
      <c r="K85" s="740" t="s">
        <v>16022</v>
      </c>
      <c r="L85" s="741">
        <v>0.006701388888888889</v>
      </c>
      <c r="M85" s="742" t="s">
        <v>16023</v>
      </c>
      <c r="N85" s="602" t="s">
        <v>15408</v>
      </c>
      <c r="O85" s="649" t="s">
        <v>11878</v>
      </c>
      <c r="P85" s="518"/>
      <c r="Q85" s="518" t="s">
        <v>15409</v>
      </c>
      <c r="R85" s="518" t="s">
        <v>78</v>
      </c>
      <c r="S85" s="518" t="s">
        <v>13908</v>
      </c>
      <c r="T85" s="518"/>
      <c r="U85" s="683" t="s">
        <v>15991</v>
      </c>
      <c r="V85" s="761"/>
    </row>
    <row r="86">
      <c r="A86" s="269">
        <v>86.0</v>
      </c>
      <c r="B86" s="269" t="s">
        <v>16006</v>
      </c>
      <c r="C86" s="510" t="s">
        <v>16024</v>
      </c>
      <c r="D86" s="510" t="s">
        <v>16025</v>
      </c>
      <c r="E86" s="646" t="s">
        <v>16008</v>
      </c>
      <c r="F86" s="646" t="s">
        <v>16026</v>
      </c>
      <c r="G86" s="510" t="s">
        <v>16027</v>
      </c>
      <c r="H86" s="269" t="s">
        <v>16028</v>
      </c>
      <c r="I86" s="272" t="s">
        <v>16029</v>
      </c>
      <c r="J86" s="362" t="s">
        <v>16030</v>
      </c>
      <c r="K86" s="736" t="s">
        <v>16031</v>
      </c>
      <c r="L86" s="724">
        <v>0.006006944444444444</v>
      </c>
      <c r="M86" s="725" t="s">
        <v>16032</v>
      </c>
      <c r="N86" s="516" t="s">
        <v>15408</v>
      </c>
      <c r="O86" s="649" t="s">
        <v>11878</v>
      </c>
      <c r="P86" s="518"/>
      <c r="Q86" s="518" t="s">
        <v>15409</v>
      </c>
      <c r="R86" s="518" t="s">
        <v>78</v>
      </c>
      <c r="S86" s="518" t="s">
        <v>13908</v>
      </c>
      <c r="T86" s="518"/>
      <c r="U86" s="649" t="s">
        <v>15991</v>
      </c>
      <c r="V86" s="726">
        <v>32411.0</v>
      </c>
    </row>
    <row r="87">
      <c r="A87" s="278">
        <v>87.0</v>
      </c>
      <c r="B87" s="269" t="s">
        <v>16006</v>
      </c>
      <c r="C87" s="518" t="s">
        <v>16024</v>
      </c>
      <c r="D87" s="518" t="s">
        <v>16033</v>
      </c>
      <c r="E87" s="656" t="s">
        <v>16008</v>
      </c>
      <c r="F87" s="656" t="s">
        <v>16026</v>
      </c>
      <c r="G87" s="518" t="s">
        <v>16034</v>
      </c>
      <c r="H87" s="278" t="s">
        <v>16035</v>
      </c>
      <c r="I87" s="272" t="s">
        <v>16036</v>
      </c>
      <c r="J87" s="363" t="s">
        <v>16037</v>
      </c>
      <c r="K87" s="744" t="s">
        <v>16038</v>
      </c>
      <c r="L87" s="745">
        <v>0.004074074074074074</v>
      </c>
      <c r="M87" s="729" t="s">
        <v>16039</v>
      </c>
      <c r="N87" s="524" t="s">
        <v>15408</v>
      </c>
      <c r="O87" s="649" t="s">
        <v>11878</v>
      </c>
      <c r="P87" s="518" t="s">
        <v>78</v>
      </c>
      <c r="Q87" s="518" t="s">
        <v>15409</v>
      </c>
      <c r="R87" s="518" t="s">
        <v>78</v>
      </c>
      <c r="S87" s="518" t="s">
        <v>13908</v>
      </c>
      <c r="T87" s="518"/>
      <c r="U87" s="618"/>
      <c r="V87" s="756"/>
    </row>
    <row r="88">
      <c r="A88" s="278">
        <v>88.0</v>
      </c>
      <c r="B88" s="269" t="s">
        <v>16006</v>
      </c>
      <c r="C88" s="518" t="s">
        <v>16024</v>
      </c>
      <c r="D88" s="518" t="s">
        <v>16040</v>
      </c>
      <c r="E88" s="656" t="s">
        <v>16008</v>
      </c>
      <c r="F88" s="656" t="s">
        <v>16026</v>
      </c>
      <c r="G88" s="518" t="s">
        <v>16041</v>
      </c>
      <c r="H88" s="278" t="s">
        <v>16042</v>
      </c>
      <c r="I88" s="272" t="s">
        <v>16043</v>
      </c>
      <c r="J88" s="363" t="s">
        <v>16044</v>
      </c>
      <c r="K88" s="744" t="s">
        <v>16045</v>
      </c>
      <c r="L88" s="745">
        <v>0.0033912037037037036</v>
      </c>
      <c r="M88" s="729" t="s">
        <v>16046</v>
      </c>
      <c r="N88" s="524" t="s">
        <v>15408</v>
      </c>
      <c r="O88" s="649" t="s">
        <v>11878</v>
      </c>
      <c r="P88" s="518" t="s">
        <v>78</v>
      </c>
      <c r="Q88" s="518" t="s">
        <v>15409</v>
      </c>
      <c r="R88" s="518" t="s">
        <v>78</v>
      </c>
      <c r="S88" s="518" t="s">
        <v>13908</v>
      </c>
      <c r="T88" s="518"/>
      <c r="U88" s="618"/>
      <c r="V88" s="730">
        <v>32412.0</v>
      </c>
    </row>
    <row r="89">
      <c r="A89" s="287">
        <v>90.0</v>
      </c>
      <c r="B89" s="319" t="s">
        <v>16006</v>
      </c>
      <c r="C89" s="528" t="s">
        <v>16024</v>
      </c>
      <c r="D89" s="528" t="s">
        <v>16047</v>
      </c>
      <c r="E89" s="661" t="s">
        <v>16008</v>
      </c>
      <c r="F89" s="661" t="s">
        <v>16026</v>
      </c>
      <c r="G89" s="528" t="s">
        <v>16048</v>
      </c>
      <c r="H89" s="287" t="s">
        <v>16049</v>
      </c>
      <c r="I89" s="272" t="s">
        <v>16050</v>
      </c>
      <c r="J89" s="364" t="s">
        <v>16051</v>
      </c>
      <c r="K89" s="737" t="s">
        <v>16052</v>
      </c>
      <c r="L89" s="738">
        <v>0.0029745370370370373</v>
      </c>
      <c r="M89" s="734" t="s">
        <v>16053</v>
      </c>
      <c r="N89" s="535" t="s">
        <v>15408</v>
      </c>
      <c r="O89" s="649" t="s">
        <v>11878</v>
      </c>
      <c r="P89" s="518" t="s">
        <v>78</v>
      </c>
      <c r="Q89" s="518" t="s">
        <v>15409</v>
      </c>
      <c r="R89" s="518" t="s">
        <v>78</v>
      </c>
      <c r="S89" s="518" t="s">
        <v>13908</v>
      </c>
      <c r="T89" s="518"/>
      <c r="U89" s="665"/>
      <c r="V89" s="735">
        <v>34532.0</v>
      </c>
    </row>
    <row r="90">
      <c r="A90" s="269">
        <v>91.0</v>
      </c>
      <c r="B90" s="269" t="s">
        <v>16006</v>
      </c>
      <c r="C90" s="510" t="s">
        <v>16054</v>
      </c>
      <c r="D90" s="510" t="s">
        <v>16055</v>
      </c>
      <c r="E90" s="646" t="s">
        <v>16008</v>
      </c>
      <c r="F90" s="646" t="s">
        <v>16056</v>
      </c>
      <c r="G90" s="510" t="s">
        <v>16057</v>
      </c>
      <c r="H90" s="269" t="s">
        <v>16058</v>
      </c>
      <c r="I90" s="272" t="s">
        <v>16059</v>
      </c>
      <c r="J90" s="362" t="s">
        <v>16060</v>
      </c>
      <c r="K90" s="752" t="s">
        <v>16061</v>
      </c>
      <c r="L90" s="753">
        <v>0.0045138888888888885</v>
      </c>
      <c r="M90" s="725" t="s">
        <v>16062</v>
      </c>
      <c r="N90" s="516" t="s">
        <v>15408</v>
      </c>
      <c r="O90" s="649" t="s">
        <v>11878</v>
      </c>
      <c r="P90" s="518" t="s">
        <v>78</v>
      </c>
      <c r="Q90" s="518" t="s">
        <v>15409</v>
      </c>
      <c r="R90" s="518" t="s">
        <v>78</v>
      </c>
      <c r="S90" s="518" t="s">
        <v>13908</v>
      </c>
      <c r="T90" s="518"/>
      <c r="U90" s="649"/>
      <c r="V90" s="757"/>
    </row>
    <row r="91">
      <c r="A91" s="278">
        <v>92.0</v>
      </c>
      <c r="B91" s="269" t="s">
        <v>16006</v>
      </c>
      <c r="C91" s="518" t="s">
        <v>16054</v>
      </c>
      <c r="D91" s="518" t="s">
        <v>16063</v>
      </c>
      <c r="E91" s="656" t="s">
        <v>16008</v>
      </c>
      <c r="F91" s="656" t="s">
        <v>16056</v>
      </c>
      <c r="G91" s="518" t="s">
        <v>16064</v>
      </c>
      <c r="H91" s="278" t="s">
        <v>16065</v>
      </c>
      <c r="I91" s="272" t="s">
        <v>16066</v>
      </c>
      <c r="J91" s="363" t="s">
        <v>16067</v>
      </c>
      <c r="K91" s="762" t="s">
        <v>16068</v>
      </c>
      <c r="L91" s="728">
        <v>0.003726851851851852</v>
      </c>
      <c r="M91" s="729" t="s">
        <v>16069</v>
      </c>
      <c r="N91" s="524" t="s">
        <v>15408</v>
      </c>
      <c r="O91" s="649" t="s">
        <v>11878</v>
      </c>
      <c r="P91" s="518" t="s">
        <v>78</v>
      </c>
      <c r="Q91" s="518" t="s">
        <v>15409</v>
      </c>
      <c r="R91" s="518" t="s">
        <v>78</v>
      </c>
      <c r="S91" s="518" t="s">
        <v>13908</v>
      </c>
      <c r="T91" s="518"/>
      <c r="U91" s="618"/>
      <c r="V91" s="730">
        <v>34535.0</v>
      </c>
    </row>
    <row r="92">
      <c r="A92" s="278">
        <v>93.0</v>
      </c>
      <c r="B92" s="269" t="s">
        <v>16006</v>
      </c>
      <c r="C92" s="518" t="s">
        <v>16054</v>
      </c>
      <c r="D92" s="518" t="s">
        <v>16070</v>
      </c>
      <c r="E92" s="656" t="s">
        <v>16008</v>
      </c>
      <c r="F92" s="656" t="s">
        <v>16056</v>
      </c>
      <c r="G92" s="518" t="s">
        <v>16071</v>
      </c>
      <c r="H92" s="278" t="s">
        <v>16072</v>
      </c>
      <c r="I92" s="272" t="s">
        <v>16073</v>
      </c>
      <c r="J92" s="363" t="s">
        <v>16074</v>
      </c>
      <c r="K92" s="762" t="s">
        <v>16075</v>
      </c>
      <c r="L92" s="728">
        <v>0.00712962962962963</v>
      </c>
      <c r="M92" s="729" t="s">
        <v>16076</v>
      </c>
      <c r="N92" s="524" t="s">
        <v>15408</v>
      </c>
      <c r="O92" s="649" t="s">
        <v>11878</v>
      </c>
      <c r="P92" s="518" t="s">
        <v>78</v>
      </c>
      <c r="Q92" s="518" t="s">
        <v>15409</v>
      </c>
      <c r="R92" s="518" t="s">
        <v>78</v>
      </c>
      <c r="S92" s="518" t="s">
        <v>13908</v>
      </c>
      <c r="T92" s="518"/>
      <c r="U92" s="618"/>
      <c r="V92" s="730">
        <v>34536.0</v>
      </c>
    </row>
    <row r="93">
      <c r="A93" s="278">
        <v>94.0</v>
      </c>
      <c r="B93" s="269" t="s">
        <v>16006</v>
      </c>
      <c r="C93" s="518" t="s">
        <v>16054</v>
      </c>
      <c r="D93" s="518" t="s">
        <v>16077</v>
      </c>
      <c r="E93" s="656" t="s">
        <v>16008</v>
      </c>
      <c r="F93" s="656" t="s">
        <v>16056</v>
      </c>
      <c r="G93" s="518" t="s">
        <v>16078</v>
      </c>
      <c r="H93" s="278" t="s">
        <v>16079</v>
      </c>
      <c r="I93" s="272" t="s">
        <v>16080</v>
      </c>
      <c r="J93" s="363" t="s">
        <v>16081</v>
      </c>
      <c r="K93" s="762" t="s">
        <v>16082</v>
      </c>
      <c r="L93" s="728">
        <v>0.004224537037037037</v>
      </c>
      <c r="M93" s="729" t="s">
        <v>16083</v>
      </c>
      <c r="N93" s="524" t="s">
        <v>15408</v>
      </c>
      <c r="O93" s="649" t="s">
        <v>11878</v>
      </c>
      <c r="P93" s="518" t="s">
        <v>78</v>
      </c>
      <c r="Q93" s="518" t="s">
        <v>15409</v>
      </c>
      <c r="R93" s="518" t="s">
        <v>78</v>
      </c>
      <c r="S93" s="518" t="s">
        <v>13908</v>
      </c>
      <c r="T93" s="518"/>
      <c r="U93" s="618"/>
      <c r="V93" s="730">
        <v>34537.0</v>
      </c>
    </row>
    <row r="94">
      <c r="A94" s="278">
        <v>95.0</v>
      </c>
      <c r="B94" s="269" t="s">
        <v>16006</v>
      </c>
      <c r="C94" s="518" t="s">
        <v>16054</v>
      </c>
      <c r="D94" s="518" t="s">
        <v>16084</v>
      </c>
      <c r="E94" s="656" t="s">
        <v>16008</v>
      </c>
      <c r="F94" s="656" t="s">
        <v>16056</v>
      </c>
      <c r="G94" s="518" t="s">
        <v>16085</v>
      </c>
      <c r="H94" s="278" t="s">
        <v>16086</v>
      </c>
      <c r="I94" s="272" t="s">
        <v>16087</v>
      </c>
      <c r="J94" s="363" t="s">
        <v>16088</v>
      </c>
      <c r="K94" s="762" t="s">
        <v>16089</v>
      </c>
      <c r="L94" s="728">
        <v>0.0069097222222222225</v>
      </c>
      <c r="M94" s="729" t="s">
        <v>16090</v>
      </c>
      <c r="N94" s="524" t="s">
        <v>15408</v>
      </c>
      <c r="O94" s="649" t="s">
        <v>11878</v>
      </c>
      <c r="P94" s="518" t="s">
        <v>78</v>
      </c>
      <c r="Q94" s="518" t="s">
        <v>15409</v>
      </c>
      <c r="R94" s="518" t="s">
        <v>78</v>
      </c>
      <c r="S94" s="518" t="s">
        <v>13908</v>
      </c>
      <c r="T94" s="518"/>
      <c r="U94" s="618"/>
      <c r="V94" s="730">
        <v>34539.0</v>
      </c>
    </row>
    <row r="95">
      <c r="A95" s="278">
        <v>96.0</v>
      </c>
      <c r="B95" s="269" t="s">
        <v>16006</v>
      </c>
      <c r="C95" s="518" t="s">
        <v>16054</v>
      </c>
      <c r="D95" s="518" t="s">
        <v>16091</v>
      </c>
      <c r="E95" s="656" t="s">
        <v>16008</v>
      </c>
      <c r="F95" s="656" t="s">
        <v>16056</v>
      </c>
      <c r="G95" s="518" t="s">
        <v>16092</v>
      </c>
      <c r="H95" s="278" t="s">
        <v>16093</v>
      </c>
      <c r="I95" s="272" t="s">
        <v>16094</v>
      </c>
      <c r="J95" s="363" t="s">
        <v>16095</v>
      </c>
      <c r="K95" s="744" t="s">
        <v>16096</v>
      </c>
      <c r="L95" s="745">
        <v>0.005381944444444444</v>
      </c>
      <c r="M95" s="729" t="s">
        <v>16097</v>
      </c>
      <c r="N95" s="524" t="s">
        <v>15408</v>
      </c>
      <c r="O95" s="649" t="s">
        <v>11878</v>
      </c>
      <c r="P95" s="518" t="s">
        <v>78</v>
      </c>
      <c r="Q95" s="518" t="s">
        <v>15409</v>
      </c>
      <c r="R95" s="518" t="s">
        <v>78</v>
      </c>
      <c r="S95" s="518" t="s">
        <v>13908</v>
      </c>
      <c r="T95" s="518"/>
      <c r="U95" s="618"/>
      <c r="V95" s="730">
        <v>34541.0</v>
      </c>
    </row>
    <row r="96">
      <c r="A96" s="278">
        <v>97.0</v>
      </c>
      <c r="B96" s="269" t="s">
        <v>16006</v>
      </c>
      <c r="C96" s="518" t="s">
        <v>16054</v>
      </c>
      <c r="D96" s="518" t="s">
        <v>16098</v>
      </c>
      <c r="E96" s="656" t="s">
        <v>16008</v>
      </c>
      <c r="F96" s="656" t="s">
        <v>16056</v>
      </c>
      <c r="G96" s="518" t="s">
        <v>16099</v>
      </c>
      <c r="H96" s="278" t="s">
        <v>16100</v>
      </c>
      <c r="I96" s="272" t="s">
        <v>16101</v>
      </c>
      <c r="J96" s="363" t="s">
        <v>16102</v>
      </c>
      <c r="K96" s="762" t="s">
        <v>16103</v>
      </c>
      <c r="L96" s="728">
        <v>0.007916666666666667</v>
      </c>
      <c r="M96" s="729" t="s">
        <v>16104</v>
      </c>
      <c r="N96" s="524" t="s">
        <v>15408</v>
      </c>
      <c r="O96" s="649" t="s">
        <v>11878</v>
      </c>
      <c r="P96" s="518" t="s">
        <v>78</v>
      </c>
      <c r="Q96" s="518" t="s">
        <v>15409</v>
      </c>
      <c r="R96" s="518" t="s">
        <v>78</v>
      </c>
      <c r="S96" s="518" t="s">
        <v>13908</v>
      </c>
      <c r="T96" s="518"/>
      <c r="U96" s="618"/>
      <c r="V96" s="730">
        <v>34545.0</v>
      </c>
    </row>
    <row r="97">
      <c r="A97" s="287">
        <v>98.0</v>
      </c>
      <c r="B97" s="319" t="s">
        <v>16006</v>
      </c>
      <c r="C97" s="528" t="s">
        <v>16054</v>
      </c>
      <c r="D97" s="528" t="s">
        <v>16105</v>
      </c>
      <c r="E97" s="661" t="s">
        <v>16008</v>
      </c>
      <c r="F97" s="661" t="s">
        <v>16056</v>
      </c>
      <c r="G97" s="528" t="s">
        <v>16106</v>
      </c>
      <c r="H97" s="287" t="s">
        <v>16107</v>
      </c>
      <c r="I97" s="272" t="s">
        <v>16108</v>
      </c>
      <c r="J97" s="364" t="s">
        <v>16109</v>
      </c>
      <c r="K97" s="737" t="s">
        <v>16110</v>
      </c>
      <c r="L97" s="738">
        <v>0.004710648148148148</v>
      </c>
      <c r="M97" s="734" t="s">
        <v>16111</v>
      </c>
      <c r="N97" s="535" t="s">
        <v>15408</v>
      </c>
      <c r="O97" s="649" t="s">
        <v>11878</v>
      </c>
      <c r="P97" s="518" t="s">
        <v>78</v>
      </c>
      <c r="Q97" s="518" t="s">
        <v>15409</v>
      </c>
      <c r="R97" s="518" t="s">
        <v>78</v>
      </c>
      <c r="S97" s="518" t="s">
        <v>13908</v>
      </c>
      <c r="T97" s="518"/>
      <c r="U97" s="665"/>
      <c r="V97" s="735">
        <v>34956.0</v>
      </c>
    </row>
    <row r="98">
      <c r="A98" s="269">
        <v>99.0</v>
      </c>
      <c r="B98" s="269" t="s">
        <v>16112</v>
      </c>
      <c r="C98" s="510" t="s">
        <v>16113</v>
      </c>
      <c r="D98" s="510" t="s">
        <v>16114</v>
      </c>
      <c r="E98" s="646" t="s">
        <v>16115</v>
      </c>
      <c r="F98" s="646" t="s">
        <v>16116</v>
      </c>
      <c r="G98" s="510" t="s">
        <v>16117</v>
      </c>
      <c r="H98" s="269" t="s">
        <v>16118</v>
      </c>
      <c r="I98" s="272" t="s">
        <v>16119</v>
      </c>
      <c r="J98" s="362" t="s">
        <v>16120</v>
      </c>
      <c r="K98" s="723" t="s">
        <v>16121</v>
      </c>
      <c r="L98" s="724">
        <v>0.005335648148148148</v>
      </c>
      <c r="M98" s="725" t="s">
        <v>16122</v>
      </c>
      <c r="N98" s="516" t="s">
        <v>15408</v>
      </c>
      <c r="O98" s="649" t="s">
        <v>11878</v>
      </c>
      <c r="P98" s="518" t="s">
        <v>78</v>
      </c>
      <c r="Q98" s="518" t="s">
        <v>15409</v>
      </c>
      <c r="R98" s="518" t="s">
        <v>78</v>
      </c>
      <c r="S98" s="518" t="s">
        <v>13908</v>
      </c>
      <c r="T98" s="518"/>
      <c r="U98" s="649"/>
      <c r="V98" s="726">
        <v>31429.0</v>
      </c>
    </row>
    <row r="99">
      <c r="A99" s="278">
        <v>100.0</v>
      </c>
      <c r="B99" s="269" t="s">
        <v>16112</v>
      </c>
      <c r="C99" s="518" t="s">
        <v>16113</v>
      </c>
      <c r="D99" s="518" t="s">
        <v>16123</v>
      </c>
      <c r="E99" s="656" t="s">
        <v>16115</v>
      </c>
      <c r="F99" s="656" t="s">
        <v>16116</v>
      </c>
      <c r="G99" s="518" t="s">
        <v>16124</v>
      </c>
      <c r="H99" s="278" t="s">
        <v>16125</v>
      </c>
      <c r="I99" s="272" t="s">
        <v>16126</v>
      </c>
      <c r="J99" s="363" t="s">
        <v>16127</v>
      </c>
      <c r="K99" s="763" t="s">
        <v>16128</v>
      </c>
      <c r="L99" s="745">
        <v>0.005902777777777778</v>
      </c>
      <c r="M99" s="729" t="s">
        <v>16129</v>
      </c>
      <c r="N99" s="524" t="s">
        <v>15408</v>
      </c>
      <c r="O99" s="649" t="s">
        <v>11878</v>
      </c>
      <c r="P99" s="518" t="s">
        <v>78</v>
      </c>
      <c r="Q99" s="518" t="s">
        <v>15409</v>
      </c>
      <c r="R99" s="518" t="s">
        <v>78</v>
      </c>
      <c r="S99" s="518" t="s">
        <v>13908</v>
      </c>
      <c r="T99" s="518"/>
      <c r="U99" s="618"/>
      <c r="V99" s="730">
        <v>31430.0</v>
      </c>
    </row>
    <row r="100">
      <c r="A100" s="278">
        <v>101.0</v>
      </c>
      <c r="B100" s="269" t="s">
        <v>16112</v>
      </c>
      <c r="C100" s="518" t="s">
        <v>16113</v>
      </c>
      <c r="D100" s="518" t="s">
        <v>16130</v>
      </c>
      <c r="E100" s="656" t="s">
        <v>16115</v>
      </c>
      <c r="F100" s="656" t="s">
        <v>16116</v>
      </c>
      <c r="G100" s="518" t="s">
        <v>16131</v>
      </c>
      <c r="H100" s="278" t="s">
        <v>16132</v>
      </c>
      <c r="I100" s="272" t="s">
        <v>16133</v>
      </c>
      <c r="J100" s="363" t="s">
        <v>16134</v>
      </c>
      <c r="K100" s="763" t="s">
        <v>16135</v>
      </c>
      <c r="L100" s="745">
        <v>0.007175925925925926</v>
      </c>
      <c r="M100" s="729" t="s">
        <v>16136</v>
      </c>
      <c r="N100" s="524" t="s">
        <v>15408</v>
      </c>
      <c r="O100" s="649" t="s">
        <v>11878</v>
      </c>
      <c r="P100" s="518" t="s">
        <v>78</v>
      </c>
      <c r="Q100" s="518" t="s">
        <v>15409</v>
      </c>
      <c r="R100" s="518" t="s">
        <v>78</v>
      </c>
      <c r="S100" s="518" t="s">
        <v>13908</v>
      </c>
      <c r="T100" s="518"/>
      <c r="U100" s="618"/>
      <c r="V100" s="730">
        <v>31431.0</v>
      </c>
    </row>
    <row r="101">
      <c r="A101" s="278">
        <v>102.0</v>
      </c>
      <c r="B101" s="269" t="s">
        <v>16112</v>
      </c>
      <c r="C101" s="518" t="s">
        <v>16113</v>
      </c>
      <c r="D101" s="518" t="s">
        <v>16137</v>
      </c>
      <c r="E101" s="656" t="s">
        <v>16115</v>
      </c>
      <c r="F101" s="656" t="s">
        <v>16116</v>
      </c>
      <c r="G101" s="518" t="s">
        <v>16138</v>
      </c>
      <c r="H101" s="278" t="s">
        <v>16139</v>
      </c>
      <c r="I101" s="272" t="s">
        <v>16140</v>
      </c>
      <c r="J101" s="363" t="s">
        <v>16141</v>
      </c>
      <c r="K101" s="763" t="s">
        <v>16142</v>
      </c>
      <c r="L101" s="745">
        <v>0.004085648148148148</v>
      </c>
      <c r="M101" s="729" t="s">
        <v>16143</v>
      </c>
      <c r="N101" s="524" t="s">
        <v>15408</v>
      </c>
      <c r="O101" s="649" t="s">
        <v>11878</v>
      </c>
      <c r="P101" s="518" t="s">
        <v>78</v>
      </c>
      <c r="Q101" s="518" t="s">
        <v>15409</v>
      </c>
      <c r="R101" s="518" t="s">
        <v>78</v>
      </c>
      <c r="S101" s="518" t="s">
        <v>13908</v>
      </c>
      <c r="T101" s="518"/>
      <c r="U101" s="618"/>
      <c r="V101" s="730">
        <v>31432.0</v>
      </c>
    </row>
    <row r="102">
      <c r="A102" s="278">
        <v>103.0</v>
      </c>
      <c r="B102" s="269" t="s">
        <v>16112</v>
      </c>
      <c r="C102" s="518" t="s">
        <v>16113</v>
      </c>
      <c r="D102" s="518" t="s">
        <v>16144</v>
      </c>
      <c r="E102" s="656" t="s">
        <v>16115</v>
      </c>
      <c r="F102" s="656" t="s">
        <v>16116</v>
      </c>
      <c r="G102" s="518" t="s">
        <v>16145</v>
      </c>
      <c r="H102" s="654" t="s">
        <v>16146</v>
      </c>
      <c r="I102" s="272" t="s">
        <v>16147</v>
      </c>
      <c r="J102" s="363" t="s">
        <v>16148</v>
      </c>
      <c r="K102" s="763" t="s">
        <v>16149</v>
      </c>
      <c r="L102" s="745">
        <v>0.0051736111111111115</v>
      </c>
      <c r="M102" s="729" t="s">
        <v>16150</v>
      </c>
      <c r="N102" s="524" t="s">
        <v>15408</v>
      </c>
      <c r="O102" s="649" t="s">
        <v>11878</v>
      </c>
      <c r="P102" s="518" t="s">
        <v>78</v>
      </c>
      <c r="Q102" s="518" t="s">
        <v>15409</v>
      </c>
      <c r="R102" s="518" t="s">
        <v>78</v>
      </c>
      <c r="S102" s="518" t="s">
        <v>13908</v>
      </c>
      <c r="T102" s="518"/>
      <c r="U102" s="618"/>
      <c r="V102" s="730">
        <v>31433.0</v>
      </c>
    </row>
    <row r="103">
      <c r="A103" s="278">
        <v>104.0</v>
      </c>
      <c r="B103" s="269" t="s">
        <v>16112</v>
      </c>
      <c r="C103" s="518" t="s">
        <v>16113</v>
      </c>
      <c r="D103" s="518" t="s">
        <v>16151</v>
      </c>
      <c r="E103" s="656" t="s">
        <v>16115</v>
      </c>
      <c r="F103" s="656" t="s">
        <v>16116</v>
      </c>
      <c r="G103" s="518" t="s">
        <v>16152</v>
      </c>
      <c r="H103" s="278" t="s">
        <v>16153</v>
      </c>
      <c r="I103" s="272" t="s">
        <v>16154</v>
      </c>
      <c r="J103" s="363" t="s">
        <v>16155</v>
      </c>
      <c r="K103" s="727" t="s">
        <v>16156</v>
      </c>
      <c r="L103" s="728">
        <v>0.008796296296296297</v>
      </c>
      <c r="M103" s="729" t="s">
        <v>16157</v>
      </c>
      <c r="N103" s="524" t="s">
        <v>15408</v>
      </c>
      <c r="O103" s="649" t="s">
        <v>11878</v>
      </c>
      <c r="P103" s="518" t="s">
        <v>78</v>
      </c>
      <c r="Q103" s="518" t="s">
        <v>15409</v>
      </c>
      <c r="R103" s="518" t="s">
        <v>78</v>
      </c>
      <c r="S103" s="518" t="s">
        <v>13908</v>
      </c>
      <c r="T103" s="518"/>
      <c r="U103" s="618"/>
      <c r="V103" s="756"/>
    </row>
    <row r="104">
      <c r="A104" s="390">
        <v>105.0</v>
      </c>
      <c r="B104" s="269" t="s">
        <v>16112</v>
      </c>
      <c r="C104" s="541" t="s">
        <v>16113</v>
      </c>
      <c r="D104" s="541" t="s">
        <v>16158</v>
      </c>
      <c r="E104" s="651" t="s">
        <v>16115</v>
      </c>
      <c r="F104" s="651" t="s">
        <v>16116</v>
      </c>
      <c r="G104" s="541" t="s">
        <v>16159</v>
      </c>
      <c r="H104" s="390" t="s">
        <v>16160</v>
      </c>
      <c r="I104" s="272" t="s">
        <v>16161</v>
      </c>
      <c r="J104" s="569" t="s">
        <v>16162</v>
      </c>
      <c r="K104" s="764" t="s">
        <v>16163</v>
      </c>
      <c r="L104" s="765">
        <v>0.009444444444444445</v>
      </c>
      <c r="M104" s="766" t="s">
        <v>16164</v>
      </c>
      <c r="N104" s="547" t="s">
        <v>15408</v>
      </c>
      <c r="O104" s="649" t="s">
        <v>11878</v>
      </c>
      <c r="P104" s="541"/>
      <c r="Q104" s="518" t="s">
        <v>15409</v>
      </c>
      <c r="R104" s="541" t="s">
        <v>78</v>
      </c>
      <c r="S104" s="518" t="s">
        <v>13908</v>
      </c>
      <c r="T104" s="541"/>
      <c r="U104" s="630" t="s">
        <v>16165</v>
      </c>
      <c r="V104" s="767"/>
    </row>
    <row r="105">
      <c r="A105" s="278">
        <v>106.0</v>
      </c>
      <c r="B105" s="269" t="s">
        <v>16112</v>
      </c>
      <c r="C105" s="518" t="s">
        <v>16113</v>
      </c>
      <c r="D105" s="518" t="s">
        <v>16166</v>
      </c>
      <c r="E105" s="656" t="s">
        <v>16115</v>
      </c>
      <c r="F105" s="656" t="s">
        <v>16116</v>
      </c>
      <c r="G105" s="518" t="s">
        <v>16167</v>
      </c>
      <c r="H105" s="278" t="s">
        <v>16160</v>
      </c>
      <c r="I105" s="272" t="s">
        <v>16161</v>
      </c>
      <c r="J105" s="363" t="s">
        <v>16168</v>
      </c>
      <c r="K105" s="763" t="s">
        <v>16169</v>
      </c>
      <c r="L105" s="745">
        <v>0.0059490740740740745</v>
      </c>
      <c r="M105" s="729" t="s">
        <v>16170</v>
      </c>
      <c r="N105" s="524" t="s">
        <v>15408</v>
      </c>
      <c r="O105" s="649" t="s">
        <v>11878</v>
      </c>
      <c r="P105" s="518" t="s">
        <v>78</v>
      </c>
      <c r="Q105" s="518" t="s">
        <v>15409</v>
      </c>
      <c r="R105" s="518" t="s">
        <v>78</v>
      </c>
      <c r="S105" s="518" t="s">
        <v>13908</v>
      </c>
      <c r="T105" s="518"/>
      <c r="U105" s="618"/>
      <c r="V105" s="756"/>
    </row>
    <row r="106">
      <c r="A106" s="390">
        <v>107.0</v>
      </c>
      <c r="B106" s="269" t="s">
        <v>16112</v>
      </c>
      <c r="C106" s="541" t="s">
        <v>16113</v>
      </c>
      <c r="D106" s="541" t="s">
        <v>16171</v>
      </c>
      <c r="E106" s="651" t="s">
        <v>16115</v>
      </c>
      <c r="F106" s="651" t="s">
        <v>16116</v>
      </c>
      <c r="G106" s="541" t="s">
        <v>16172</v>
      </c>
      <c r="H106" s="390" t="s">
        <v>16173</v>
      </c>
      <c r="I106" s="272" t="s">
        <v>16174</v>
      </c>
      <c r="J106" s="569" t="s">
        <v>16175</v>
      </c>
      <c r="K106" s="768" t="s">
        <v>16176</v>
      </c>
      <c r="L106" s="769">
        <v>0.011215277777777777</v>
      </c>
      <c r="M106" s="770" t="s">
        <v>16177</v>
      </c>
      <c r="N106" s="547" t="s">
        <v>15408</v>
      </c>
      <c r="O106" s="649" t="s">
        <v>11878</v>
      </c>
      <c r="P106" s="541" t="s">
        <v>78</v>
      </c>
      <c r="Q106" s="518" t="s">
        <v>15409</v>
      </c>
      <c r="R106" s="541" t="s">
        <v>78</v>
      </c>
      <c r="S106" s="518" t="s">
        <v>13908</v>
      </c>
      <c r="T106" s="541"/>
      <c r="U106" s="630"/>
      <c r="V106" s="767"/>
    </row>
    <row r="107">
      <c r="A107" s="390">
        <v>108.0</v>
      </c>
      <c r="B107" s="269" t="s">
        <v>16112</v>
      </c>
      <c r="C107" s="541" t="s">
        <v>16113</v>
      </c>
      <c r="D107" s="541" t="s">
        <v>16178</v>
      </c>
      <c r="E107" s="651" t="s">
        <v>16115</v>
      </c>
      <c r="F107" s="651" t="s">
        <v>16116</v>
      </c>
      <c r="G107" s="541" t="s">
        <v>16179</v>
      </c>
      <c r="H107" s="390" t="s">
        <v>16180</v>
      </c>
      <c r="I107" s="272" t="s">
        <v>16181</v>
      </c>
      <c r="J107" s="569" t="s">
        <v>16182</v>
      </c>
      <c r="K107" s="768" t="s">
        <v>16183</v>
      </c>
      <c r="L107" s="769">
        <v>0.012199074074074074</v>
      </c>
      <c r="M107" s="770" t="s">
        <v>16184</v>
      </c>
      <c r="N107" s="547" t="s">
        <v>15408</v>
      </c>
      <c r="O107" s="649" t="s">
        <v>11878</v>
      </c>
      <c r="P107" s="541" t="s">
        <v>78</v>
      </c>
      <c r="Q107" s="518" t="s">
        <v>15409</v>
      </c>
      <c r="R107" s="541" t="s">
        <v>78</v>
      </c>
      <c r="S107" s="518" t="s">
        <v>13908</v>
      </c>
      <c r="T107" s="541"/>
      <c r="U107" s="630"/>
      <c r="V107" s="767"/>
    </row>
    <row r="108">
      <c r="A108" s="390">
        <v>109.0</v>
      </c>
      <c r="B108" s="269" t="s">
        <v>16112</v>
      </c>
      <c r="C108" s="541" t="s">
        <v>16113</v>
      </c>
      <c r="D108" s="541" t="s">
        <v>16185</v>
      </c>
      <c r="E108" s="651" t="s">
        <v>16115</v>
      </c>
      <c r="F108" s="651" t="s">
        <v>16116</v>
      </c>
      <c r="G108" s="541" t="s">
        <v>16186</v>
      </c>
      <c r="H108" s="390" t="s">
        <v>16187</v>
      </c>
      <c r="I108" s="272" t="s">
        <v>16188</v>
      </c>
      <c r="J108" s="569" t="s">
        <v>16189</v>
      </c>
      <c r="K108" s="768" t="s">
        <v>16190</v>
      </c>
      <c r="L108" s="769">
        <v>0.008402777777777778</v>
      </c>
      <c r="M108" s="770" t="s">
        <v>16191</v>
      </c>
      <c r="N108" s="547" t="s">
        <v>15408</v>
      </c>
      <c r="O108" s="649" t="s">
        <v>11878</v>
      </c>
      <c r="P108" s="541" t="s">
        <v>78</v>
      </c>
      <c r="Q108" s="518" t="s">
        <v>15409</v>
      </c>
      <c r="R108" s="541" t="s">
        <v>78</v>
      </c>
      <c r="S108" s="518" t="s">
        <v>13908</v>
      </c>
      <c r="T108" s="541"/>
      <c r="U108" s="630"/>
      <c r="V108" s="767"/>
    </row>
    <row r="109">
      <c r="A109" s="390">
        <v>110.0</v>
      </c>
      <c r="B109" s="269" t="s">
        <v>16112</v>
      </c>
      <c r="C109" s="541" t="s">
        <v>16113</v>
      </c>
      <c r="D109" s="541" t="s">
        <v>16192</v>
      </c>
      <c r="E109" s="651" t="s">
        <v>16115</v>
      </c>
      <c r="F109" s="651" t="s">
        <v>16116</v>
      </c>
      <c r="G109" s="541" t="s">
        <v>16193</v>
      </c>
      <c r="H109" s="390" t="s">
        <v>16194</v>
      </c>
      <c r="I109" s="272" t="s">
        <v>16195</v>
      </c>
      <c r="J109" s="569" t="s">
        <v>16196</v>
      </c>
      <c r="K109" s="771" t="s">
        <v>16163</v>
      </c>
      <c r="L109" s="772">
        <v>0.009444444444444445</v>
      </c>
      <c r="M109" s="766" t="s">
        <v>16197</v>
      </c>
      <c r="N109" s="547" t="s">
        <v>15408</v>
      </c>
      <c r="O109" s="649" t="s">
        <v>11878</v>
      </c>
      <c r="P109" s="541"/>
      <c r="Q109" s="518" t="s">
        <v>15409</v>
      </c>
      <c r="R109" s="541" t="s">
        <v>78</v>
      </c>
      <c r="S109" s="518" t="s">
        <v>13908</v>
      </c>
      <c r="T109" s="541"/>
      <c r="U109" s="630" t="s">
        <v>16198</v>
      </c>
      <c r="V109" s="767"/>
    </row>
    <row r="110">
      <c r="A110" s="278">
        <v>111.0</v>
      </c>
      <c r="B110" s="269" t="s">
        <v>16112</v>
      </c>
      <c r="C110" s="518" t="s">
        <v>16113</v>
      </c>
      <c r="D110" s="518" t="s">
        <v>16199</v>
      </c>
      <c r="E110" s="656" t="s">
        <v>16115</v>
      </c>
      <c r="F110" s="656" t="s">
        <v>16116</v>
      </c>
      <c r="G110" s="518" t="s">
        <v>16200</v>
      </c>
      <c r="H110" s="278" t="s">
        <v>16201</v>
      </c>
      <c r="I110" s="272" t="s">
        <v>16202</v>
      </c>
      <c r="J110" s="363" t="s">
        <v>16203</v>
      </c>
      <c r="K110" s="763" t="s">
        <v>16204</v>
      </c>
      <c r="L110" s="745">
        <v>0.006724537037037037</v>
      </c>
      <c r="M110" s="731" t="s">
        <v>16205</v>
      </c>
      <c r="N110" s="524" t="s">
        <v>15408</v>
      </c>
      <c r="O110" s="649" t="s">
        <v>11878</v>
      </c>
      <c r="P110" s="518" t="s">
        <v>78</v>
      </c>
      <c r="Q110" s="518" t="s">
        <v>15409</v>
      </c>
      <c r="R110" s="518" t="s">
        <v>78</v>
      </c>
      <c r="S110" s="518" t="s">
        <v>13908</v>
      </c>
      <c r="T110" s="518"/>
      <c r="U110" s="618"/>
      <c r="V110" s="756"/>
    </row>
    <row r="111">
      <c r="A111" s="773">
        <v>112.0</v>
      </c>
      <c r="B111" s="319" t="s">
        <v>16112</v>
      </c>
      <c r="C111" s="550" t="s">
        <v>16113</v>
      </c>
      <c r="D111" s="550" t="s">
        <v>16206</v>
      </c>
      <c r="E111" s="674" t="s">
        <v>16115</v>
      </c>
      <c r="F111" s="674" t="s">
        <v>16116</v>
      </c>
      <c r="G111" s="550" t="s">
        <v>16207</v>
      </c>
      <c r="H111" s="773" t="s">
        <v>16208</v>
      </c>
      <c r="I111" s="272" t="s">
        <v>16209</v>
      </c>
      <c r="J111" s="774" t="s">
        <v>16210</v>
      </c>
      <c r="K111" s="775" t="s">
        <v>16211</v>
      </c>
      <c r="L111" s="776">
        <v>0.004768518518518518</v>
      </c>
      <c r="M111" s="754" t="s">
        <v>16212</v>
      </c>
      <c r="N111" s="555" t="s">
        <v>15408</v>
      </c>
      <c r="O111" s="649" t="s">
        <v>11878</v>
      </c>
      <c r="P111" s="541" t="s">
        <v>78</v>
      </c>
      <c r="Q111" s="518" t="s">
        <v>15409</v>
      </c>
      <c r="R111" s="541" t="s">
        <v>78</v>
      </c>
      <c r="S111" s="518" t="s">
        <v>13908</v>
      </c>
      <c r="T111" s="541"/>
      <c r="U111" s="777"/>
      <c r="V111" s="778"/>
    </row>
    <row r="112">
      <c r="A112" s="269">
        <v>113.0</v>
      </c>
      <c r="B112" s="269" t="s">
        <v>16112</v>
      </c>
      <c r="C112" s="510" t="s">
        <v>16213</v>
      </c>
      <c r="D112" s="510" t="s">
        <v>16214</v>
      </c>
      <c r="E112" s="646" t="s">
        <v>16115</v>
      </c>
      <c r="F112" s="646" t="s">
        <v>16215</v>
      </c>
      <c r="G112" s="510" t="s">
        <v>16216</v>
      </c>
      <c r="H112" s="269" t="s">
        <v>16217</v>
      </c>
      <c r="I112" s="272" t="s">
        <v>16218</v>
      </c>
      <c r="J112" s="779" t="s">
        <v>16219</v>
      </c>
      <c r="K112" s="780" t="s">
        <v>16220</v>
      </c>
      <c r="L112" s="753">
        <v>0.0033912037037037036</v>
      </c>
      <c r="M112" s="725" t="s">
        <v>16221</v>
      </c>
      <c r="N112" s="649" t="s">
        <v>15408</v>
      </c>
      <c r="O112" s="649" t="s">
        <v>11878</v>
      </c>
      <c r="P112" s="518" t="s">
        <v>78</v>
      </c>
      <c r="Q112" s="518" t="s">
        <v>15409</v>
      </c>
      <c r="R112" s="518" t="s">
        <v>78</v>
      </c>
      <c r="S112" s="518" t="s">
        <v>13908</v>
      </c>
      <c r="T112" s="518"/>
      <c r="U112" s="649"/>
      <c r="V112" s="726">
        <v>31437.0</v>
      </c>
    </row>
    <row r="113">
      <c r="A113" s="390">
        <v>114.0</v>
      </c>
      <c r="B113" s="269" t="s">
        <v>16112</v>
      </c>
      <c r="C113" s="541" t="s">
        <v>16213</v>
      </c>
      <c r="D113" s="541" t="s">
        <v>16222</v>
      </c>
      <c r="E113" s="651" t="s">
        <v>16115</v>
      </c>
      <c r="F113" s="651" t="s">
        <v>16215</v>
      </c>
      <c r="G113" s="541" t="s">
        <v>16223</v>
      </c>
      <c r="H113" s="390" t="s">
        <v>16224</v>
      </c>
      <c r="I113" s="272" t="s">
        <v>16225</v>
      </c>
      <c r="J113" s="569" t="s">
        <v>16226</v>
      </c>
      <c r="K113" s="764" t="s">
        <v>16227</v>
      </c>
      <c r="L113" s="765">
        <v>0.005659722222222222</v>
      </c>
      <c r="M113" s="781" t="s">
        <v>16228</v>
      </c>
      <c r="N113" s="630" t="s">
        <v>15408</v>
      </c>
      <c r="O113" s="649" t="s">
        <v>11878</v>
      </c>
      <c r="P113" s="541"/>
      <c r="Q113" s="518" t="s">
        <v>15409</v>
      </c>
      <c r="R113" s="541" t="s">
        <v>78</v>
      </c>
      <c r="S113" s="518" t="s">
        <v>13908</v>
      </c>
      <c r="T113" s="541"/>
      <c r="U113" s="630" t="s">
        <v>16229</v>
      </c>
      <c r="V113" s="782">
        <v>31438.0</v>
      </c>
    </row>
    <row r="114">
      <c r="A114" s="278">
        <v>115.0</v>
      </c>
      <c r="B114" s="269" t="s">
        <v>16112</v>
      </c>
      <c r="C114" s="518" t="s">
        <v>16213</v>
      </c>
      <c r="D114" s="518" t="s">
        <v>16230</v>
      </c>
      <c r="E114" s="656" t="s">
        <v>16115</v>
      </c>
      <c r="F114" s="656" t="s">
        <v>16215</v>
      </c>
      <c r="G114" s="518" t="s">
        <v>16231</v>
      </c>
      <c r="H114" s="278" t="s">
        <v>16232</v>
      </c>
      <c r="I114" s="272" t="s">
        <v>16233</v>
      </c>
      <c r="J114" s="363" t="s">
        <v>16234</v>
      </c>
      <c r="K114" s="727" t="s">
        <v>16235</v>
      </c>
      <c r="L114" s="728">
        <v>0.008645833333333333</v>
      </c>
      <c r="M114" s="729" t="s">
        <v>16236</v>
      </c>
      <c r="N114" s="618" t="s">
        <v>15408</v>
      </c>
      <c r="O114" s="649" t="s">
        <v>11878</v>
      </c>
      <c r="P114" s="518" t="s">
        <v>78</v>
      </c>
      <c r="Q114" s="518" t="s">
        <v>15409</v>
      </c>
      <c r="R114" s="518" t="s">
        <v>78</v>
      </c>
      <c r="S114" s="518" t="s">
        <v>13908</v>
      </c>
      <c r="T114" s="518"/>
      <c r="U114" s="618"/>
      <c r="V114" s="730">
        <v>31440.0</v>
      </c>
    </row>
    <row r="115">
      <c r="A115" s="287">
        <v>116.0</v>
      </c>
      <c r="B115" s="319" t="s">
        <v>16112</v>
      </c>
      <c r="C115" s="528" t="s">
        <v>16213</v>
      </c>
      <c r="D115" s="528" t="s">
        <v>16237</v>
      </c>
      <c r="E115" s="661" t="s">
        <v>16115</v>
      </c>
      <c r="F115" s="661" t="s">
        <v>16215</v>
      </c>
      <c r="G115" s="528" t="s">
        <v>16238</v>
      </c>
      <c r="H115" s="287" t="s">
        <v>16239</v>
      </c>
      <c r="I115" s="272" t="s">
        <v>16240</v>
      </c>
      <c r="J115" s="364" t="s">
        <v>16241</v>
      </c>
      <c r="K115" s="783" t="s">
        <v>16242</v>
      </c>
      <c r="L115" s="738">
        <v>0.007881944444444445</v>
      </c>
      <c r="M115" s="734" t="s">
        <v>16243</v>
      </c>
      <c r="N115" s="664" t="s">
        <v>15408</v>
      </c>
      <c r="O115" s="649" t="s">
        <v>11878</v>
      </c>
      <c r="P115" s="518" t="s">
        <v>78</v>
      </c>
      <c r="Q115" s="518" t="s">
        <v>15409</v>
      </c>
      <c r="R115" s="518" t="s">
        <v>78</v>
      </c>
      <c r="S115" s="518" t="s">
        <v>13908</v>
      </c>
      <c r="T115" s="518"/>
      <c r="U115" s="665"/>
      <c r="V115" s="735">
        <v>31442.0</v>
      </c>
    </row>
    <row r="116">
      <c r="A116" s="319">
        <v>117.0</v>
      </c>
      <c r="B116" s="319" t="s">
        <v>16244</v>
      </c>
      <c r="C116" s="596" t="s">
        <v>16245</v>
      </c>
      <c r="D116" s="596" t="s">
        <v>16246</v>
      </c>
      <c r="E116" s="679" t="s">
        <v>16247</v>
      </c>
      <c r="F116" s="679" t="s">
        <v>16248</v>
      </c>
      <c r="G116" s="596" t="s">
        <v>16249</v>
      </c>
      <c r="H116" s="319" t="s">
        <v>16250</v>
      </c>
      <c r="I116" s="272" t="s">
        <v>16251</v>
      </c>
      <c r="J116" s="739" t="s">
        <v>16252</v>
      </c>
      <c r="K116" s="784" t="s">
        <v>16253</v>
      </c>
      <c r="L116" s="741">
        <v>0.004722222222222222</v>
      </c>
      <c r="M116" s="742" t="s">
        <v>16254</v>
      </c>
      <c r="N116" s="682" t="s">
        <v>15408</v>
      </c>
      <c r="O116" s="649" t="s">
        <v>11878</v>
      </c>
      <c r="P116" s="518" t="s">
        <v>78</v>
      </c>
      <c r="Q116" s="518" t="s">
        <v>15409</v>
      </c>
      <c r="R116" s="518" t="s">
        <v>78</v>
      </c>
      <c r="S116" s="518" t="s">
        <v>13908</v>
      </c>
      <c r="T116" s="518"/>
      <c r="U116" s="683"/>
      <c r="V116" s="743">
        <v>32426.0</v>
      </c>
    </row>
    <row r="117">
      <c r="A117" s="269">
        <v>118.0</v>
      </c>
      <c r="B117" s="269" t="s">
        <v>16244</v>
      </c>
      <c r="C117" s="510" t="s">
        <v>16255</v>
      </c>
      <c r="D117" s="510" t="s">
        <v>16256</v>
      </c>
      <c r="E117" s="646" t="s">
        <v>16247</v>
      </c>
      <c r="F117" s="646" t="s">
        <v>16257</v>
      </c>
      <c r="G117" s="510" t="s">
        <v>16258</v>
      </c>
      <c r="H117" s="269" t="s">
        <v>16259</v>
      </c>
      <c r="I117" s="272" t="s">
        <v>16260</v>
      </c>
      <c r="J117" s="362" t="s">
        <v>16261</v>
      </c>
      <c r="K117" s="723" t="s">
        <v>16262</v>
      </c>
      <c r="L117" s="724">
        <v>0.005648148148148148</v>
      </c>
      <c r="M117" s="725" t="s">
        <v>16263</v>
      </c>
      <c r="N117" s="649" t="s">
        <v>15408</v>
      </c>
      <c r="O117" s="649" t="s">
        <v>11878</v>
      </c>
      <c r="P117" s="518" t="s">
        <v>78</v>
      </c>
      <c r="Q117" s="518" t="s">
        <v>15409</v>
      </c>
      <c r="R117" s="518" t="s">
        <v>78</v>
      </c>
      <c r="S117" s="518" t="s">
        <v>13908</v>
      </c>
      <c r="T117" s="518"/>
      <c r="U117" s="649"/>
      <c r="V117" s="726">
        <v>31455.0</v>
      </c>
    </row>
    <row r="118">
      <c r="A118" s="773">
        <v>119.0</v>
      </c>
      <c r="B118" s="319" t="s">
        <v>16244</v>
      </c>
      <c r="C118" s="550" t="s">
        <v>16255</v>
      </c>
      <c r="D118" s="550" t="s">
        <v>16264</v>
      </c>
      <c r="E118" s="674" t="s">
        <v>16247</v>
      </c>
      <c r="F118" s="674" t="s">
        <v>16257</v>
      </c>
      <c r="G118" s="550" t="s">
        <v>16265</v>
      </c>
      <c r="H118" s="773" t="s">
        <v>16266</v>
      </c>
      <c r="I118" s="272" t="s">
        <v>16267</v>
      </c>
      <c r="J118" s="774" t="s">
        <v>16268</v>
      </c>
      <c r="K118" s="785" t="s">
        <v>16269</v>
      </c>
      <c r="L118" s="786">
        <v>0.008425925925925925</v>
      </c>
      <c r="M118" s="787" t="s">
        <v>16270</v>
      </c>
      <c r="N118" s="677" t="s">
        <v>15408</v>
      </c>
      <c r="O118" s="649" t="s">
        <v>11878</v>
      </c>
      <c r="P118" s="541" t="s">
        <v>78</v>
      </c>
      <c r="Q118" s="518" t="s">
        <v>15409</v>
      </c>
      <c r="R118" s="541" t="s">
        <v>78</v>
      </c>
      <c r="S118" s="518" t="s">
        <v>13908</v>
      </c>
      <c r="T118" s="541"/>
      <c r="U118" s="777"/>
      <c r="V118" s="788">
        <v>34957.0</v>
      </c>
    </row>
    <row r="119">
      <c r="A119" s="269">
        <v>120.0</v>
      </c>
      <c r="B119" s="269" t="s">
        <v>16244</v>
      </c>
      <c r="C119" s="510" t="s">
        <v>16245</v>
      </c>
      <c r="D119" s="510" t="s">
        <v>16271</v>
      </c>
      <c r="E119" s="646" t="s">
        <v>16247</v>
      </c>
      <c r="F119" s="646" t="s">
        <v>16248</v>
      </c>
      <c r="G119" s="510" t="s">
        <v>16272</v>
      </c>
      <c r="H119" s="269" t="s">
        <v>16273</v>
      </c>
      <c r="I119" s="272" t="s">
        <v>16274</v>
      </c>
      <c r="J119" s="362" t="s">
        <v>16275</v>
      </c>
      <c r="K119" s="752" t="s">
        <v>16276</v>
      </c>
      <c r="L119" s="753">
        <v>0.007592592592592593</v>
      </c>
      <c r="M119" s="725" t="s">
        <v>16277</v>
      </c>
      <c r="N119" s="649" t="s">
        <v>15408</v>
      </c>
      <c r="O119" s="649" t="s">
        <v>11878</v>
      </c>
      <c r="P119" s="518" t="s">
        <v>78</v>
      </c>
      <c r="Q119" s="518" t="s">
        <v>15409</v>
      </c>
      <c r="R119" s="518" t="s">
        <v>78</v>
      </c>
      <c r="S119" s="518" t="s">
        <v>13908</v>
      </c>
      <c r="T119" s="518"/>
      <c r="U119" s="649"/>
      <c r="V119" s="726">
        <v>34958.0</v>
      </c>
    </row>
    <row r="120">
      <c r="A120" s="390">
        <v>121.0</v>
      </c>
      <c r="B120" s="269" t="s">
        <v>16244</v>
      </c>
      <c r="C120" s="541" t="s">
        <v>16245</v>
      </c>
      <c r="D120" s="541" t="s">
        <v>16278</v>
      </c>
      <c r="E120" s="651" t="s">
        <v>16247</v>
      </c>
      <c r="F120" s="651" t="s">
        <v>16248</v>
      </c>
      <c r="G120" s="541" t="s">
        <v>16279</v>
      </c>
      <c r="H120" s="390" t="s">
        <v>16280</v>
      </c>
      <c r="I120" s="272" t="s">
        <v>16281</v>
      </c>
      <c r="J120" s="569" t="s">
        <v>16282</v>
      </c>
      <c r="K120" s="789" t="s">
        <v>16283</v>
      </c>
      <c r="L120" s="765">
        <v>0.007430555555555556</v>
      </c>
      <c r="M120" s="770" t="s">
        <v>16284</v>
      </c>
      <c r="N120" s="630" t="s">
        <v>15408</v>
      </c>
      <c r="O120" s="649" t="s">
        <v>11878</v>
      </c>
      <c r="P120" s="541" t="s">
        <v>78</v>
      </c>
      <c r="Q120" s="518" t="s">
        <v>15409</v>
      </c>
      <c r="R120" s="541" t="s">
        <v>78</v>
      </c>
      <c r="S120" s="518" t="s">
        <v>13908</v>
      </c>
      <c r="T120" s="541"/>
      <c r="U120" s="630"/>
      <c r="V120" s="782">
        <v>34959.0</v>
      </c>
    </row>
    <row r="121">
      <c r="A121" s="278">
        <v>122.0</v>
      </c>
      <c r="B121" s="269" t="s">
        <v>16244</v>
      </c>
      <c r="C121" s="518" t="s">
        <v>16245</v>
      </c>
      <c r="D121" s="518" t="s">
        <v>16244</v>
      </c>
      <c r="E121" s="656" t="s">
        <v>16247</v>
      </c>
      <c r="F121" s="656" t="s">
        <v>16248</v>
      </c>
      <c r="G121" s="518" t="s">
        <v>16247</v>
      </c>
      <c r="H121" s="278" t="s">
        <v>16285</v>
      </c>
      <c r="I121" s="272" t="s">
        <v>16286</v>
      </c>
      <c r="J121" s="363" t="s">
        <v>16287</v>
      </c>
      <c r="K121" s="744" t="s">
        <v>16288</v>
      </c>
      <c r="L121" s="745">
        <v>0.006689814814814815</v>
      </c>
      <c r="M121" s="729" t="s">
        <v>16289</v>
      </c>
      <c r="N121" s="618" t="s">
        <v>15408</v>
      </c>
      <c r="O121" s="649" t="s">
        <v>11878</v>
      </c>
      <c r="P121" s="518" t="s">
        <v>78</v>
      </c>
      <c r="Q121" s="518" t="s">
        <v>15409</v>
      </c>
      <c r="R121" s="518" t="s">
        <v>78</v>
      </c>
      <c r="S121" s="518" t="s">
        <v>13908</v>
      </c>
      <c r="T121" s="518"/>
      <c r="U121" s="618"/>
      <c r="V121" s="730">
        <v>34962.0</v>
      </c>
    </row>
    <row r="122">
      <c r="A122" s="390">
        <v>123.0</v>
      </c>
      <c r="B122" s="269" t="s">
        <v>16244</v>
      </c>
      <c r="C122" s="541" t="s">
        <v>16245</v>
      </c>
      <c r="D122" s="541" t="s">
        <v>16290</v>
      </c>
      <c r="E122" s="651" t="s">
        <v>16247</v>
      </c>
      <c r="F122" s="651" t="s">
        <v>16248</v>
      </c>
      <c r="G122" s="541" t="s">
        <v>16291</v>
      </c>
      <c r="H122" s="390" t="s">
        <v>16292</v>
      </c>
      <c r="I122" s="272" t="s">
        <v>16293</v>
      </c>
      <c r="J122" s="569" t="s">
        <v>16294</v>
      </c>
      <c r="K122" s="790" t="s">
        <v>16295</v>
      </c>
      <c r="L122" s="769">
        <v>0.006944444444444444</v>
      </c>
      <c r="M122" s="770" t="s">
        <v>16296</v>
      </c>
      <c r="N122" s="630" t="s">
        <v>15408</v>
      </c>
      <c r="O122" s="649" t="s">
        <v>11878</v>
      </c>
      <c r="P122" s="541" t="s">
        <v>78</v>
      </c>
      <c r="Q122" s="518" t="s">
        <v>15409</v>
      </c>
      <c r="R122" s="541" t="s">
        <v>78</v>
      </c>
      <c r="S122" s="518" t="s">
        <v>13908</v>
      </c>
      <c r="T122" s="541"/>
      <c r="U122" s="630"/>
      <c r="V122" s="782">
        <v>34963.0</v>
      </c>
    </row>
    <row r="123">
      <c r="A123" s="278">
        <v>124.0</v>
      </c>
      <c r="B123" s="269" t="s">
        <v>16244</v>
      </c>
      <c r="C123" s="518" t="s">
        <v>16245</v>
      </c>
      <c r="D123" s="518" t="s">
        <v>16297</v>
      </c>
      <c r="E123" s="656" t="s">
        <v>16247</v>
      </c>
      <c r="F123" s="656" t="s">
        <v>16248</v>
      </c>
      <c r="G123" s="518" t="s">
        <v>16298</v>
      </c>
      <c r="H123" s="278" t="s">
        <v>16299</v>
      </c>
      <c r="I123" s="272" t="s">
        <v>16300</v>
      </c>
      <c r="J123" s="363" t="s">
        <v>16301</v>
      </c>
      <c r="K123" s="762" t="s">
        <v>16302</v>
      </c>
      <c r="L123" s="728">
        <v>0.005902777777777778</v>
      </c>
      <c r="M123" s="729" t="s">
        <v>16303</v>
      </c>
      <c r="N123" s="618" t="s">
        <v>15408</v>
      </c>
      <c r="O123" s="649" t="s">
        <v>11878</v>
      </c>
      <c r="P123" s="518" t="s">
        <v>78</v>
      </c>
      <c r="Q123" s="518" t="s">
        <v>15409</v>
      </c>
      <c r="R123" s="518" t="s">
        <v>78</v>
      </c>
      <c r="S123" s="518" t="s">
        <v>13908</v>
      </c>
      <c r="T123" s="518"/>
      <c r="U123" s="618"/>
      <c r="V123" s="730">
        <v>34965.0</v>
      </c>
    </row>
    <row r="124">
      <c r="A124" s="278">
        <v>125.0</v>
      </c>
      <c r="B124" s="269" t="s">
        <v>16244</v>
      </c>
      <c r="C124" s="518" t="s">
        <v>16245</v>
      </c>
      <c r="D124" s="518" t="s">
        <v>16304</v>
      </c>
      <c r="E124" s="656" t="s">
        <v>16247</v>
      </c>
      <c r="F124" s="656" t="s">
        <v>16248</v>
      </c>
      <c r="G124" s="518" t="s">
        <v>16305</v>
      </c>
      <c r="H124" s="278" t="s">
        <v>16306</v>
      </c>
      <c r="I124" s="272" t="s">
        <v>16307</v>
      </c>
      <c r="J124" s="363" t="s">
        <v>16308</v>
      </c>
      <c r="K124" s="762" t="s">
        <v>16309</v>
      </c>
      <c r="L124" s="728">
        <v>0.008402777777777778</v>
      </c>
      <c r="M124" s="729" t="s">
        <v>16310</v>
      </c>
      <c r="N124" s="618" t="s">
        <v>15408</v>
      </c>
      <c r="O124" s="649" t="s">
        <v>11878</v>
      </c>
      <c r="P124" s="518" t="s">
        <v>78</v>
      </c>
      <c r="Q124" s="518" t="s">
        <v>15409</v>
      </c>
      <c r="R124" s="518" t="s">
        <v>78</v>
      </c>
      <c r="S124" s="518" t="s">
        <v>13908</v>
      </c>
      <c r="T124" s="518"/>
      <c r="U124" s="618"/>
      <c r="V124" s="730">
        <v>34966.0</v>
      </c>
    </row>
    <row r="125">
      <c r="A125" s="287">
        <v>126.0</v>
      </c>
      <c r="B125" s="319" t="s">
        <v>16244</v>
      </c>
      <c r="C125" s="528" t="s">
        <v>16245</v>
      </c>
      <c r="D125" s="528" t="s">
        <v>16311</v>
      </c>
      <c r="E125" s="661" t="s">
        <v>16247</v>
      </c>
      <c r="F125" s="661" t="s">
        <v>16248</v>
      </c>
      <c r="G125" s="528" t="s">
        <v>16312</v>
      </c>
      <c r="H125" s="287" t="s">
        <v>15653</v>
      </c>
      <c r="I125" s="272" t="s">
        <v>15654</v>
      </c>
      <c r="J125" s="364" t="s">
        <v>16313</v>
      </c>
      <c r="K125" s="791" t="s">
        <v>16314</v>
      </c>
      <c r="L125" s="733">
        <v>0.004618055555555556</v>
      </c>
      <c r="M125" s="734" t="s">
        <v>16315</v>
      </c>
      <c r="N125" s="664" t="s">
        <v>15408</v>
      </c>
      <c r="O125" s="649" t="s">
        <v>11878</v>
      </c>
      <c r="P125" s="518" t="s">
        <v>78</v>
      </c>
      <c r="Q125" s="518" t="s">
        <v>15409</v>
      </c>
      <c r="R125" s="518" t="s">
        <v>78</v>
      </c>
      <c r="S125" s="518" t="s">
        <v>13908</v>
      </c>
      <c r="T125" s="518"/>
      <c r="U125" s="665"/>
      <c r="V125" s="735">
        <v>34968.0</v>
      </c>
    </row>
    <row r="126">
      <c r="A126" s="319">
        <v>127.0</v>
      </c>
      <c r="B126" s="319" t="s">
        <v>16316</v>
      </c>
      <c r="C126" s="596" t="s">
        <v>16317</v>
      </c>
      <c r="D126" s="596" t="s">
        <v>16318</v>
      </c>
      <c r="E126" s="679" t="s">
        <v>16319</v>
      </c>
      <c r="F126" s="679" t="s">
        <v>16320</v>
      </c>
      <c r="G126" s="596" t="s">
        <v>16321</v>
      </c>
      <c r="H126" s="319" t="s">
        <v>16322</v>
      </c>
      <c r="I126" s="272" t="s">
        <v>16323</v>
      </c>
      <c r="J126" s="739" t="s">
        <v>16324</v>
      </c>
      <c r="K126" s="740" t="s">
        <v>16325</v>
      </c>
      <c r="L126" s="741">
        <v>0.008611111111111111</v>
      </c>
      <c r="M126" s="742" t="s">
        <v>16326</v>
      </c>
      <c r="N126" s="682" t="s">
        <v>15408</v>
      </c>
      <c r="O126" s="649" t="s">
        <v>11878</v>
      </c>
      <c r="P126" s="518" t="s">
        <v>78</v>
      </c>
      <c r="Q126" s="518" t="s">
        <v>15409</v>
      </c>
      <c r="R126" s="518" t="s">
        <v>78</v>
      </c>
      <c r="S126" s="518" t="s">
        <v>13908</v>
      </c>
      <c r="T126" s="518"/>
      <c r="U126" s="683"/>
      <c r="V126" s="743">
        <v>35035.0</v>
      </c>
    </row>
    <row r="127">
      <c r="A127" s="269">
        <v>128.0</v>
      </c>
      <c r="B127" s="269" t="s">
        <v>16316</v>
      </c>
      <c r="C127" s="510" t="s">
        <v>16327</v>
      </c>
      <c r="D127" s="510" t="s">
        <v>16328</v>
      </c>
      <c r="E127" s="646" t="s">
        <v>16319</v>
      </c>
      <c r="F127" s="646" t="s">
        <v>16329</v>
      </c>
      <c r="G127" s="510" t="s">
        <v>16330</v>
      </c>
      <c r="H127" s="269" t="s">
        <v>16331</v>
      </c>
      <c r="I127" s="272" t="s">
        <v>16332</v>
      </c>
      <c r="J127" s="362" t="s">
        <v>16333</v>
      </c>
      <c r="K127" s="736" t="s">
        <v>16334</v>
      </c>
      <c r="L127" s="724">
        <v>0.009016203703703703</v>
      </c>
      <c r="M127" s="725" t="s">
        <v>16335</v>
      </c>
      <c r="N127" s="649" t="s">
        <v>15408</v>
      </c>
      <c r="O127" s="649" t="s">
        <v>11878</v>
      </c>
      <c r="P127" s="518" t="s">
        <v>78</v>
      </c>
      <c r="Q127" s="518" t="s">
        <v>15409</v>
      </c>
      <c r="R127" s="518" t="s">
        <v>78</v>
      </c>
      <c r="S127" s="518" t="s">
        <v>13908</v>
      </c>
      <c r="T127" s="518"/>
      <c r="U127" s="649"/>
      <c r="V127" s="726">
        <v>35036.0</v>
      </c>
    </row>
    <row r="128">
      <c r="A128" s="287">
        <v>129.0</v>
      </c>
      <c r="B128" s="319" t="s">
        <v>16316</v>
      </c>
      <c r="C128" s="528" t="s">
        <v>16327</v>
      </c>
      <c r="D128" s="528" t="s">
        <v>16336</v>
      </c>
      <c r="E128" s="661" t="s">
        <v>16319</v>
      </c>
      <c r="F128" s="661" t="s">
        <v>16329</v>
      </c>
      <c r="G128" s="528" t="s">
        <v>16337</v>
      </c>
      <c r="H128" s="287" t="s">
        <v>16338</v>
      </c>
      <c r="I128" s="272" t="s">
        <v>16339</v>
      </c>
      <c r="J128" s="364" t="s">
        <v>16340</v>
      </c>
      <c r="K128" s="737" t="s">
        <v>16341</v>
      </c>
      <c r="L128" s="738">
        <v>0.004675925925925926</v>
      </c>
      <c r="M128" s="734" t="s">
        <v>16342</v>
      </c>
      <c r="N128" s="664" t="s">
        <v>15408</v>
      </c>
      <c r="O128" s="649" t="s">
        <v>11878</v>
      </c>
      <c r="P128" s="518" t="s">
        <v>78</v>
      </c>
      <c r="Q128" s="518" t="s">
        <v>15409</v>
      </c>
      <c r="R128" s="518" t="s">
        <v>78</v>
      </c>
      <c r="S128" s="518" t="s">
        <v>13908</v>
      </c>
      <c r="T128" s="518"/>
      <c r="U128" s="665"/>
      <c r="V128" s="735">
        <v>35037.0</v>
      </c>
    </row>
    <row r="129">
      <c r="A129" s="269">
        <v>130.0</v>
      </c>
      <c r="B129" s="269" t="s">
        <v>16316</v>
      </c>
      <c r="C129" s="510" t="s">
        <v>16343</v>
      </c>
      <c r="D129" s="510" t="s">
        <v>16344</v>
      </c>
      <c r="E129" s="646" t="s">
        <v>16319</v>
      </c>
      <c r="F129" s="646" t="s">
        <v>16345</v>
      </c>
      <c r="G129" s="510" t="s">
        <v>16346</v>
      </c>
      <c r="H129" s="269" t="s">
        <v>16347</v>
      </c>
      <c r="I129" s="272" t="s">
        <v>16348</v>
      </c>
      <c r="J129" s="362" t="s">
        <v>16349</v>
      </c>
      <c r="K129" s="736" t="s">
        <v>16350</v>
      </c>
      <c r="L129" s="724">
        <v>0.0060185185185185185</v>
      </c>
      <c r="M129" s="725" t="s">
        <v>16351</v>
      </c>
      <c r="N129" s="649" t="s">
        <v>15408</v>
      </c>
      <c r="O129" s="649" t="s">
        <v>11878</v>
      </c>
      <c r="P129" s="518" t="s">
        <v>78</v>
      </c>
      <c r="Q129" s="518" t="s">
        <v>15409</v>
      </c>
      <c r="R129" s="518" t="s">
        <v>78</v>
      </c>
      <c r="S129" s="518" t="s">
        <v>13908</v>
      </c>
      <c r="T129" s="518"/>
      <c r="U129" s="649"/>
      <c r="V129" s="726">
        <v>35038.0</v>
      </c>
    </row>
    <row r="130">
      <c r="A130" s="278">
        <v>131.0</v>
      </c>
      <c r="B130" s="269" t="s">
        <v>16316</v>
      </c>
      <c r="C130" s="518" t="s">
        <v>16343</v>
      </c>
      <c r="D130" s="518" t="s">
        <v>16352</v>
      </c>
      <c r="E130" s="656" t="s">
        <v>16319</v>
      </c>
      <c r="F130" s="656" t="s">
        <v>16345</v>
      </c>
      <c r="G130" s="518" t="s">
        <v>16353</v>
      </c>
      <c r="H130" s="278" t="s">
        <v>16354</v>
      </c>
      <c r="I130" s="272" t="s">
        <v>16355</v>
      </c>
      <c r="J130" s="363" t="s">
        <v>16356</v>
      </c>
      <c r="K130" s="744" t="s">
        <v>16357</v>
      </c>
      <c r="L130" s="745">
        <v>0.009479166666666667</v>
      </c>
      <c r="M130" s="729" t="s">
        <v>16358</v>
      </c>
      <c r="N130" s="618" t="s">
        <v>15408</v>
      </c>
      <c r="O130" s="649" t="s">
        <v>11878</v>
      </c>
      <c r="P130" s="518" t="s">
        <v>78</v>
      </c>
      <c r="Q130" s="518" t="s">
        <v>15409</v>
      </c>
      <c r="R130" s="518" t="s">
        <v>78</v>
      </c>
      <c r="S130" s="518" t="s">
        <v>13908</v>
      </c>
      <c r="T130" s="518"/>
      <c r="U130" s="618"/>
      <c r="V130" s="730">
        <v>35039.0</v>
      </c>
    </row>
    <row r="131">
      <c r="A131" s="287">
        <v>132.0</v>
      </c>
      <c r="B131" s="319" t="s">
        <v>16316</v>
      </c>
      <c r="C131" s="528" t="s">
        <v>16343</v>
      </c>
      <c r="D131" s="528" t="s">
        <v>16359</v>
      </c>
      <c r="E131" s="661" t="s">
        <v>16319</v>
      </c>
      <c r="F131" s="661" t="s">
        <v>16345</v>
      </c>
      <c r="G131" s="528" t="s">
        <v>16360</v>
      </c>
      <c r="H131" s="287" t="s">
        <v>16361</v>
      </c>
      <c r="I131" s="272" t="s">
        <v>16362</v>
      </c>
      <c r="J131" s="364" t="s">
        <v>16363</v>
      </c>
      <c r="K131" s="737" t="s">
        <v>16364</v>
      </c>
      <c r="L131" s="738">
        <v>0.008506944444444444</v>
      </c>
      <c r="M131" s="754" t="s">
        <v>16365</v>
      </c>
      <c r="N131" s="664" t="s">
        <v>15408</v>
      </c>
      <c r="O131" s="649" t="s">
        <v>11878</v>
      </c>
      <c r="P131" s="518" t="s">
        <v>78</v>
      </c>
      <c r="Q131" s="518" t="s">
        <v>15409</v>
      </c>
      <c r="R131" s="518" t="s">
        <v>78</v>
      </c>
      <c r="S131" s="518" t="s">
        <v>13908</v>
      </c>
      <c r="T131" s="518"/>
      <c r="U131" s="665"/>
      <c r="V131" s="735">
        <v>35040.0</v>
      </c>
    </row>
    <row r="132">
      <c r="A132" s="269">
        <v>133.0</v>
      </c>
      <c r="B132" s="269" t="s">
        <v>16316</v>
      </c>
      <c r="C132" s="510" t="s">
        <v>16366</v>
      </c>
      <c r="D132" s="510" t="s">
        <v>16367</v>
      </c>
      <c r="E132" s="646" t="s">
        <v>16319</v>
      </c>
      <c r="F132" s="646" t="s">
        <v>16368</v>
      </c>
      <c r="G132" s="510" t="s">
        <v>16369</v>
      </c>
      <c r="H132" s="269" t="s">
        <v>16370</v>
      </c>
      <c r="I132" s="272" t="s">
        <v>16371</v>
      </c>
      <c r="J132" s="362" t="s">
        <v>16372</v>
      </c>
      <c r="K132" s="736" t="s">
        <v>16373</v>
      </c>
      <c r="L132" s="724">
        <v>0.001574074074074074</v>
      </c>
      <c r="M132" s="725" t="s">
        <v>16374</v>
      </c>
      <c r="N132" s="649" t="s">
        <v>15408</v>
      </c>
      <c r="O132" s="649" t="s">
        <v>11878</v>
      </c>
      <c r="P132" s="518" t="s">
        <v>78</v>
      </c>
      <c r="Q132" s="518" t="s">
        <v>15409</v>
      </c>
      <c r="R132" s="518" t="s">
        <v>78</v>
      </c>
      <c r="S132" s="518" t="s">
        <v>13908</v>
      </c>
      <c r="T132" s="518"/>
      <c r="U132" s="649"/>
      <c r="V132" s="726">
        <v>35041.0</v>
      </c>
    </row>
    <row r="133">
      <c r="A133" s="278">
        <v>134.0</v>
      </c>
      <c r="B133" s="269" t="s">
        <v>16316</v>
      </c>
      <c r="C133" s="518" t="s">
        <v>16366</v>
      </c>
      <c r="D133" s="518" t="s">
        <v>16375</v>
      </c>
      <c r="E133" s="656" t="s">
        <v>16319</v>
      </c>
      <c r="F133" s="656" t="s">
        <v>16368</v>
      </c>
      <c r="G133" s="518" t="s">
        <v>16376</v>
      </c>
      <c r="H133" s="278" t="s">
        <v>16377</v>
      </c>
      <c r="I133" s="272" t="s">
        <v>16378</v>
      </c>
      <c r="J133" s="363" t="s">
        <v>16379</v>
      </c>
      <c r="K133" s="744" t="s">
        <v>16380</v>
      </c>
      <c r="L133" s="745">
        <v>0.010324074074074074</v>
      </c>
      <c r="M133" s="729" t="s">
        <v>16381</v>
      </c>
      <c r="N133" s="618" t="s">
        <v>15408</v>
      </c>
      <c r="O133" s="649" t="s">
        <v>11878</v>
      </c>
      <c r="P133" s="518" t="s">
        <v>78</v>
      </c>
      <c r="Q133" s="518" t="s">
        <v>15409</v>
      </c>
      <c r="R133" s="518" t="s">
        <v>78</v>
      </c>
      <c r="S133" s="518" t="s">
        <v>13908</v>
      </c>
      <c r="T133" s="518"/>
      <c r="U133" s="618"/>
      <c r="V133" s="730">
        <v>35042.0</v>
      </c>
    </row>
    <row r="134">
      <c r="A134" s="287">
        <v>135.0</v>
      </c>
      <c r="B134" s="319" t="s">
        <v>16316</v>
      </c>
      <c r="C134" s="528" t="s">
        <v>16366</v>
      </c>
      <c r="D134" s="528" t="s">
        <v>16382</v>
      </c>
      <c r="E134" s="661" t="s">
        <v>16319</v>
      </c>
      <c r="F134" s="661" t="s">
        <v>16368</v>
      </c>
      <c r="G134" s="528" t="s">
        <v>16383</v>
      </c>
      <c r="H134" s="287" t="s">
        <v>16384</v>
      </c>
      <c r="I134" s="272" t="s">
        <v>16385</v>
      </c>
      <c r="J134" s="364" t="s">
        <v>16386</v>
      </c>
      <c r="K134" s="737" t="s">
        <v>16387</v>
      </c>
      <c r="L134" s="738">
        <v>0.004641203703703704</v>
      </c>
      <c r="M134" s="734" t="s">
        <v>16388</v>
      </c>
      <c r="N134" s="664" t="s">
        <v>15408</v>
      </c>
      <c r="O134" s="649" t="s">
        <v>11878</v>
      </c>
      <c r="P134" s="518" t="s">
        <v>78</v>
      </c>
      <c r="Q134" s="518" t="s">
        <v>15409</v>
      </c>
      <c r="R134" s="518" t="s">
        <v>78</v>
      </c>
      <c r="S134" s="518" t="s">
        <v>13908</v>
      </c>
      <c r="T134" s="518"/>
      <c r="U134" s="665"/>
      <c r="V134" s="735">
        <v>35043.0</v>
      </c>
    </row>
    <row r="135">
      <c r="A135" s="269">
        <v>136.0</v>
      </c>
      <c r="B135" s="269" t="s">
        <v>16316</v>
      </c>
      <c r="C135" s="510" t="s">
        <v>16389</v>
      </c>
      <c r="D135" s="510" t="s">
        <v>16390</v>
      </c>
      <c r="E135" s="646" t="s">
        <v>16319</v>
      </c>
      <c r="F135" s="646" t="s">
        <v>16391</v>
      </c>
      <c r="G135" s="510" t="s">
        <v>16392</v>
      </c>
      <c r="H135" s="269" t="s">
        <v>16393</v>
      </c>
      <c r="I135" s="272" t="s">
        <v>16394</v>
      </c>
      <c r="J135" s="362" t="s">
        <v>16395</v>
      </c>
      <c r="K135" s="736" t="s">
        <v>16396</v>
      </c>
      <c r="L135" s="724">
        <v>0.003923611111111111</v>
      </c>
      <c r="M135" s="725" t="s">
        <v>16397</v>
      </c>
      <c r="N135" s="649" t="s">
        <v>15408</v>
      </c>
      <c r="O135" s="649" t="s">
        <v>11878</v>
      </c>
      <c r="P135" s="518" t="s">
        <v>78</v>
      </c>
      <c r="Q135" s="518" t="s">
        <v>15409</v>
      </c>
      <c r="R135" s="518" t="s">
        <v>78</v>
      </c>
      <c r="S135" s="518" t="s">
        <v>13908</v>
      </c>
      <c r="T135" s="518"/>
      <c r="U135" s="649"/>
      <c r="V135" s="726">
        <v>35044.0</v>
      </c>
    </row>
    <row r="136">
      <c r="A136" s="278">
        <v>137.0</v>
      </c>
      <c r="B136" s="269" t="s">
        <v>16316</v>
      </c>
      <c r="C136" s="518" t="s">
        <v>16389</v>
      </c>
      <c r="D136" s="518" t="s">
        <v>16398</v>
      </c>
      <c r="E136" s="656" t="s">
        <v>16319</v>
      </c>
      <c r="F136" s="656" t="s">
        <v>16391</v>
      </c>
      <c r="G136" s="518" t="s">
        <v>16399</v>
      </c>
      <c r="H136" s="654" t="s">
        <v>16400</v>
      </c>
      <c r="I136" s="272" t="s">
        <v>16401</v>
      </c>
      <c r="J136" s="363" t="s">
        <v>16402</v>
      </c>
      <c r="K136" s="744" t="s">
        <v>16403</v>
      </c>
      <c r="L136" s="745">
        <v>0.007141203703703703</v>
      </c>
      <c r="M136" s="729" t="s">
        <v>16404</v>
      </c>
      <c r="N136" s="618" t="s">
        <v>15408</v>
      </c>
      <c r="O136" s="649" t="s">
        <v>11878</v>
      </c>
      <c r="P136" s="518" t="s">
        <v>78</v>
      </c>
      <c r="Q136" s="518" t="s">
        <v>15409</v>
      </c>
      <c r="R136" s="518" t="s">
        <v>78</v>
      </c>
      <c r="S136" s="518" t="s">
        <v>13908</v>
      </c>
      <c r="T136" s="518"/>
      <c r="U136" s="618"/>
      <c r="V136" s="730">
        <v>35045.0</v>
      </c>
    </row>
    <row r="137">
      <c r="A137" s="278">
        <v>138.0</v>
      </c>
      <c r="B137" s="269" t="s">
        <v>16316</v>
      </c>
      <c r="C137" s="518" t="s">
        <v>16389</v>
      </c>
      <c r="D137" s="518" t="s">
        <v>16405</v>
      </c>
      <c r="E137" s="656" t="s">
        <v>16319</v>
      </c>
      <c r="F137" s="656" t="s">
        <v>16391</v>
      </c>
      <c r="G137" s="518" t="s">
        <v>16406</v>
      </c>
      <c r="H137" s="278" t="s">
        <v>16407</v>
      </c>
      <c r="I137" s="272" t="s">
        <v>16408</v>
      </c>
      <c r="J137" s="363" t="s">
        <v>16409</v>
      </c>
      <c r="K137" s="744" t="s">
        <v>16410</v>
      </c>
      <c r="L137" s="745">
        <v>0.005960648148148148</v>
      </c>
      <c r="M137" s="729" t="s">
        <v>16411</v>
      </c>
      <c r="N137" s="618" t="s">
        <v>15408</v>
      </c>
      <c r="O137" s="649" t="s">
        <v>11878</v>
      </c>
      <c r="P137" s="518" t="s">
        <v>78</v>
      </c>
      <c r="Q137" s="518" t="s">
        <v>15409</v>
      </c>
      <c r="R137" s="518" t="s">
        <v>78</v>
      </c>
      <c r="S137" s="518" t="s">
        <v>13908</v>
      </c>
      <c r="T137" s="518"/>
      <c r="U137" s="618"/>
      <c r="V137" s="730">
        <v>35047.0</v>
      </c>
    </row>
    <row r="138">
      <c r="A138" s="278">
        <v>139.0</v>
      </c>
      <c r="B138" s="269" t="s">
        <v>16316</v>
      </c>
      <c r="C138" s="518" t="s">
        <v>16389</v>
      </c>
      <c r="D138" s="518" t="s">
        <v>16412</v>
      </c>
      <c r="E138" s="656" t="s">
        <v>16319</v>
      </c>
      <c r="F138" s="656" t="s">
        <v>16391</v>
      </c>
      <c r="G138" s="518" t="s">
        <v>16413</v>
      </c>
      <c r="H138" s="278" t="s">
        <v>16414</v>
      </c>
      <c r="I138" s="272" t="s">
        <v>16415</v>
      </c>
      <c r="J138" s="363" t="s">
        <v>16416</v>
      </c>
      <c r="K138" s="744" t="s">
        <v>16417</v>
      </c>
      <c r="L138" s="745">
        <v>0.002777777777777778</v>
      </c>
      <c r="M138" s="729" t="s">
        <v>16418</v>
      </c>
      <c r="N138" s="618" t="s">
        <v>15408</v>
      </c>
      <c r="O138" s="649" t="s">
        <v>11878</v>
      </c>
      <c r="P138" s="518" t="s">
        <v>78</v>
      </c>
      <c r="Q138" s="518" t="s">
        <v>15409</v>
      </c>
      <c r="R138" s="518" t="s">
        <v>78</v>
      </c>
      <c r="S138" s="518" t="s">
        <v>13908</v>
      </c>
      <c r="T138" s="518"/>
      <c r="U138" s="618"/>
      <c r="V138" s="730">
        <v>35048.0</v>
      </c>
    </row>
    <row r="139">
      <c r="A139" s="278">
        <v>140.0</v>
      </c>
      <c r="B139" s="269" t="s">
        <v>16316</v>
      </c>
      <c r="C139" s="518" t="s">
        <v>16389</v>
      </c>
      <c r="D139" s="518" t="s">
        <v>16419</v>
      </c>
      <c r="E139" s="656" t="s">
        <v>16319</v>
      </c>
      <c r="F139" s="656" t="s">
        <v>16391</v>
      </c>
      <c r="G139" s="518" t="s">
        <v>16420</v>
      </c>
      <c r="H139" s="278" t="s">
        <v>16421</v>
      </c>
      <c r="I139" s="272" t="s">
        <v>16422</v>
      </c>
      <c r="J139" s="363" t="s">
        <v>16423</v>
      </c>
      <c r="K139" s="744" t="s">
        <v>16424</v>
      </c>
      <c r="L139" s="745">
        <v>0.005532407407407408</v>
      </c>
      <c r="M139" s="729" t="s">
        <v>16425</v>
      </c>
      <c r="N139" s="618" t="s">
        <v>15408</v>
      </c>
      <c r="O139" s="649" t="s">
        <v>11878</v>
      </c>
      <c r="P139" s="518" t="s">
        <v>78</v>
      </c>
      <c r="Q139" s="518" t="s">
        <v>15409</v>
      </c>
      <c r="R139" s="518" t="s">
        <v>78</v>
      </c>
      <c r="S139" s="518" t="s">
        <v>13908</v>
      </c>
      <c r="T139" s="518"/>
      <c r="U139" s="618"/>
      <c r="V139" s="730">
        <v>35049.0</v>
      </c>
    </row>
    <row r="140">
      <c r="A140" s="278">
        <v>141.0</v>
      </c>
      <c r="B140" s="269" t="s">
        <v>16316</v>
      </c>
      <c r="C140" s="518" t="s">
        <v>16389</v>
      </c>
      <c r="D140" s="518" t="s">
        <v>16426</v>
      </c>
      <c r="E140" s="656" t="s">
        <v>16319</v>
      </c>
      <c r="F140" s="656" t="s">
        <v>16391</v>
      </c>
      <c r="G140" s="518" t="s">
        <v>16427</v>
      </c>
      <c r="H140" s="278" t="s">
        <v>16428</v>
      </c>
      <c r="I140" s="272" t="s">
        <v>16429</v>
      </c>
      <c r="J140" s="363" t="s">
        <v>16430</v>
      </c>
      <c r="K140" s="744" t="s">
        <v>16431</v>
      </c>
      <c r="L140" s="745">
        <v>0.004861111111111111</v>
      </c>
      <c r="M140" s="729" t="s">
        <v>16432</v>
      </c>
      <c r="N140" s="618" t="s">
        <v>15408</v>
      </c>
      <c r="O140" s="649" t="s">
        <v>11878</v>
      </c>
      <c r="P140" s="518" t="s">
        <v>78</v>
      </c>
      <c r="Q140" s="518" t="s">
        <v>15409</v>
      </c>
      <c r="R140" s="518" t="s">
        <v>78</v>
      </c>
      <c r="S140" s="518" t="s">
        <v>13908</v>
      </c>
      <c r="T140" s="518"/>
      <c r="U140" s="618"/>
      <c r="V140" s="730">
        <v>35050.0</v>
      </c>
    </row>
    <row r="141">
      <c r="A141" s="278">
        <v>142.0</v>
      </c>
      <c r="B141" s="269" t="s">
        <v>16316</v>
      </c>
      <c r="C141" s="518" t="s">
        <v>16389</v>
      </c>
      <c r="D141" s="518" t="s">
        <v>16433</v>
      </c>
      <c r="E141" s="656" t="s">
        <v>16319</v>
      </c>
      <c r="F141" s="656" t="s">
        <v>16391</v>
      </c>
      <c r="G141" s="518" t="s">
        <v>16434</v>
      </c>
      <c r="H141" s="278" t="s">
        <v>16435</v>
      </c>
      <c r="I141" s="272" t="s">
        <v>16436</v>
      </c>
      <c r="J141" s="363" t="s">
        <v>16437</v>
      </c>
      <c r="K141" s="744" t="s">
        <v>16438</v>
      </c>
      <c r="L141" s="745">
        <v>0.006655092592592593</v>
      </c>
      <c r="M141" s="729" t="s">
        <v>16439</v>
      </c>
      <c r="N141" s="618" t="s">
        <v>15408</v>
      </c>
      <c r="O141" s="649" t="s">
        <v>11878</v>
      </c>
      <c r="P141" s="518" t="s">
        <v>78</v>
      </c>
      <c r="Q141" s="518" t="s">
        <v>15409</v>
      </c>
      <c r="R141" s="518" t="s">
        <v>78</v>
      </c>
      <c r="S141" s="518" t="s">
        <v>13908</v>
      </c>
      <c r="T141" s="518"/>
      <c r="U141" s="618"/>
      <c r="V141" s="730">
        <v>35051.0</v>
      </c>
    </row>
    <row r="142">
      <c r="A142" s="278">
        <v>143.0</v>
      </c>
      <c r="B142" s="269" t="s">
        <v>16316</v>
      </c>
      <c r="C142" s="518" t="s">
        <v>16389</v>
      </c>
      <c r="D142" s="518" t="s">
        <v>16440</v>
      </c>
      <c r="E142" s="656" t="s">
        <v>16319</v>
      </c>
      <c r="F142" s="656" t="s">
        <v>16391</v>
      </c>
      <c r="G142" s="518" t="s">
        <v>16441</v>
      </c>
      <c r="H142" s="278" t="s">
        <v>16442</v>
      </c>
      <c r="I142" s="272" t="s">
        <v>16443</v>
      </c>
      <c r="J142" s="363" t="s">
        <v>16444</v>
      </c>
      <c r="K142" s="744" t="s">
        <v>16445</v>
      </c>
      <c r="L142" s="745">
        <v>0.004537037037037037</v>
      </c>
      <c r="M142" s="729" t="s">
        <v>16446</v>
      </c>
      <c r="N142" s="618" t="s">
        <v>15408</v>
      </c>
      <c r="O142" s="649" t="s">
        <v>11878</v>
      </c>
      <c r="P142" s="518" t="s">
        <v>78</v>
      </c>
      <c r="Q142" s="518" t="s">
        <v>15409</v>
      </c>
      <c r="R142" s="518" t="s">
        <v>78</v>
      </c>
      <c r="S142" s="518" t="s">
        <v>13908</v>
      </c>
      <c r="T142" s="518"/>
      <c r="U142" s="618"/>
      <c r="V142" s="730">
        <v>35052.0</v>
      </c>
    </row>
    <row r="143">
      <c r="A143" s="278">
        <v>144.0</v>
      </c>
      <c r="B143" s="269" t="s">
        <v>16316</v>
      </c>
      <c r="C143" s="518" t="s">
        <v>16389</v>
      </c>
      <c r="D143" s="518" t="s">
        <v>16447</v>
      </c>
      <c r="E143" s="656" t="s">
        <v>16319</v>
      </c>
      <c r="F143" s="656" t="s">
        <v>16391</v>
      </c>
      <c r="G143" s="518" t="s">
        <v>16448</v>
      </c>
      <c r="H143" s="278" t="s">
        <v>16449</v>
      </c>
      <c r="I143" s="272" t="s">
        <v>16450</v>
      </c>
      <c r="J143" s="363" t="s">
        <v>16451</v>
      </c>
      <c r="K143" s="744" t="s">
        <v>16452</v>
      </c>
      <c r="L143" s="745">
        <v>0.00431712962962963</v>
      </c>
      <c r="M143" s="729" t="s">
        <v>16453</v>
      </c>
      <c r="N143" s="618" t="s">
        <v>15408</v>
      </c>
      <c r="O143" s="649" t="s">
        <v>11878</v>
      </c>
      <c r="P143" s="518" t="s">
        <v>78</v>
      </c>
      <c r="Q143" s="518" t="s">
        <v>15409</v>
      </c>
      <c r="R143" s="518" t="s">
        <v>78</v>
      </c>
      <c r="S143" s="518" t="s">
        <v>13908</v>
      </c>
      <c r="T143" s="518"/>
      <c r="U143" s="618"/>
      <c r="V143" s="730">
        <v>35053.0</v>
      </c>
    </row>
    <row r="144">
      <c r="A144" s="278">
        <v>145.0</v>
      </c>
      <c r="B144" s="269" t="s">
        <v>16316</v>
      </c>
      <c r="C144" s="518" t="s">
        <v>16389</v>
      </c>
      <c r="D144" s="518" t="s">
        <v>16454</v>
      </c>
      <c r="E144" s="656" t="s">
        <v>16319</v>
      </c>
      <c r="F144" s="656" t="s">
        <v>16391</v>
      </c>
      <c r="G144" s="518" t="s">
        <v>16455</v>
      </c>
      <c r="H144" s="278" t="s">
        <v>16456</v>
      </c>
      <c r="I144" s="272" t="s">
        <v>16457</v>
      </c>
      <c r="J144" s="363" t="s">
        <v>16458</v>
      </c>
      <c r="K144" s="744" t="s">
        <v>16459</v>
      </c>
      <c r="L144" s="745">
        <v>0.0060185185185185185</v>
      </c>
      <c r="M144" s="729" t="s">
        <v>16460</v>
      </c>
      <c r="N144" s="618" t="s">
        <v>15408</v>
      </c>
      <c r="O144" s="649" t="s">
        <v>11878</v>
      </c>
      <c r="P144" s="518" t="s">
        <v>78</v>
      </c>
      <c r="Q144" s="518" t="s">
        <v>15409</v>
      </c>
      <c r="R144" s="518" t="s">
        <v>78</v>
      </c>
      <c r="S144" s="518" t="s">
        <v>13908</v>
      </c>
      <c r="T144" s="518"/>
      <c r="U144" s="618"/>
      <c r="V144" s="730">
        <v>35054.0</v>
      </c>
    </row>
    <row r="145">
      <c r="A145" s="278">
        <v>146.0</v>
      </c>
      <c r="B145" s="269" t="s">
        <v>16316</v>
      </c>
      <c r="C145" s="518" t="s">
        <v>16389</v>
      </c>
      <c r="D145" s="518" t="s">
        <v>16461</v>
      </c>
      <c r="E145" s="656" t="s">
        <v>16319</v>
      </c>
      <c r="F145" s="656" t="s">
        <v>16391</v>
      </c>
      <c r="G145" s="518" t="s">
        <v>16462</v>
      </c>
      <c r="H145" s="278" t="s">
        <v>16463</v>
      </c>
      <c r="I145" s="272" t="s">
        <v>16464</v>
      </c>
      <c r="J145" s="363" t="s">
        <v>16465</v>
      </c>
      <c r="K145" s="744" t="s">
        <v>16466</v>
      </c>
      <c r="L145" s="745">
        <v>0.004479166666666667</v>
      </c>
      <c r="M145" s="729" t="s">
        <v>16467</v>
      </c>
      <c r="N145" s="618" t="s">
        <v>15408</v>
      </c>
      <c r="O145" s="649" t="s">
        <v>11878</v>
      </c>
      <c r="P145" s="518" t="s">
        <v>78</v>
      </c>
      <c r="Q145" s="518" t="s">
        <v>15409</v>
      </c>
      <c r="R145" s="518" t="s">
        <v>78</v>
      </c>
      <c r="S145" s="518" t="s">
        <v>13908</v>
      </c>
      <c r="T145" s="518"/>
      <c r="U145" s="618"/>
      <c r="V145" s="730">
        <v>35055.0</v>
      </c>
    </row>
    <row r="146">
      <c r="A146" s="278">
        <v>147.0</v>
      </c>
      <c r="B146" s="269" t="s">
        <v>16316</v>
      </c>
      <c r="C146" s="518" t="s">
        <v>16389</v>
      </c>
      <c r="D146" s="518" t="s">
        <v>16468</v>
      </c>
      <c r="E146" s="656" t="s">
        <v>16319</v>
      </c>
      <c r="F146" s="656" t="s">
        <v>16391</v>
      </c>
      <c r="G146" s="518" t="s">
        <v>16469</v>
      </c>
      <c r="H146" s="278" t="s">
        <v>16470</v>
      </c>
      <c r="I146" s="272" t="s">
        <v>16471</v>
      </c>
      <c r="J146" s="363" t="s">
        <v>16472</v>
      </c>
      <c r="K146" s="744" t="s">
        <v>16473</v>
      </c>
      <c r="L146" s="745">
        <v>0.005625</v>
      </c>
      <c r="M146" s="729" t="s">
        <v>16474</v>
      </c>
      <c r="N146" s="618" t="s">
        <v>15408</v>
      </c>
      <c r="O146" s="649" t="s">
        <v>11878</v>
      </c>
      <c r="P146" s="518" t="s">
        <v>78</v>
      </c>
      <c r="Q146" s="518" t="s">
        <v>15409</v>
      </c>
      <c r="R146" s="518" t="s">
        <v>78</v>
      </c>
      <c r="S146" s="518" t="s">
        <v>13908</v>
      </c>
      <c r="T146" s="518"/>
      <c r="U146" s="618"/>
      <c r="V146" s="730">
        <v>35056.0</v>
      </c>
    </row>
    <row r="147">
      <c r="A147" s="278">
        <v>148.0</v>
      </c>
      <c r="B147" s="269" t="s">
        <v>16316</v>
      </c>
      <c r="C147" s="518" t="s">
        <v>16389</v>
      </c>
      <c r="D147" s="518" t="s">
        <v>16475</v>
      </c>
      <c r="E147" s="656" t="s">
        <v>16319</v>
      </c>
      <c r="F147" s="656" t="s">
        <v>16391</v>
      </c>
      <c r="G147" s="518" t="s">
        <v>16476</v>
      </c>
      <c r="H147" s="278" t="s">
        <v>16477</v>
      </c>
      <c r="I147" s="272" t="s">
        <v>16478</v>
      </c>
      <c r="J147" s="363" t="s">
        <v>16479</v>
      </c>
      <c r="K147" s="744" t="s">
        <v>16480</v>
      </c>
      <c r="L147" s="745">
        <v>0.008761574074074074</v>
      </c>
      <c r="M147" s="729" t="s">
        <v>16481</v>
      </c>
      <c r="N147" s="618" t="s">
        <v>15408</v>
      </c>
      <c r="O147" s="649" t="s">
        <v>11878</v>
      </c>
      <c r="P147" s="518" t="s">
        <v>78</v>
      </c>
      <c r="Q147" s="518" t="s">
        <v>15409</v>
      </c>
      <c r="R147" s="518" t="s">
        <v>78</v>
      </c>
      <c r="S147" s="518" t="s">
        <v>13908</v>
      </c>
      <c r="T147" s="518"/>
      <c r="U147" s="618"/>
      <c r="V147" s="730">
        <v>35057.0</v>
      </c>
    </row>
    <row r="148">
      <c r="A148" s="287">
        <v>149.0</v>
      </c>
      <c r="B148" s="319" t="s">
        <v>16316</v>
      </c>
      <c r="C148" s="528" t="s">
        <v>16389</v>
      </c>
      <c r="D148" s="528" t="s">
        <v>16482</v>
      </c>
      <c r="E148" s="661" t="s">
        <v>16319</v>
      </c>
      <c r="F148" s="661" t="s">
        <v>16391</v>
      </c>
      <c r="G148" s="528" t="s">
        <v>16483</v>
      </c>
      <c r="H148" s="287" t="s">
        <v>16484</v>
      </c>
      <c r="I148" s="272" t="s">
        <v>16485</v>
      </c>
      <c r="J148" s="364" t="s">
        <v>16486</v>
      </c>
      <c r="K148" s="737" t="s">
        <v>16487</v>
      </c>
      <c r="L148" s="738">
        <v>0.01056712962962963</v>
      </c>
      <c r="M148" s="734" t="s">
        <v>16488</v>
      </c>
      <c r="N148" s="664" t="s">
        <v>15408</v>
      </c>
      <c r="O148" s="649" t="s">
        <v>11878</v>
      </c>
      <c r="P148" s="518" t="s">
        <v>78</v>
      </c>
      <c r="Q148" s="518" t="s">
        <v>15409</v>
      </c>
      <c r="R148" s="518" t="s">
        <v>78</v>
      </c>
      <c r="S148" s="518" t="s">
        <v>13908</v>
      </c>
      <c r="T148" s="518"/>
      <c r="U148" s="665"/>
      <c r="V148" s="735">
        <v>35058.0</v>
      </c>
    </row>
    <row r="149">
      <c r="A149" s="269">
        <v>150.0</v>
      </c>
      <c r="B149" s="269" t="s">
        <v>16316</v>
      </c>
      <c r="C149" s="510" t="s">
        <v>16489</v>
      </c>
      <c r="D149" s="510" t="s">
        <v>16490</v>
      </c>
      <c r="E149" s="646" t="s">
        <v>16319</v>
      </c>
      <c r="F149" s="646" t="s">
        <v>16491</v>
      </c>
      <c r="G149" s="510" t="s">
        <v>16492</v>
      </c>
      <c r="H149" s="269" t="s">
        <v>16493</v>
      </c>
      <c r="I149" s="272" t="s">
        <v>16494</v>
      </c>
      <c r="J149" s="362" t="s">
        <v>16495</v>
      </c>
      <c r="K149" s="736" t="s">
        <v>16496</v>
      </c>
      <c r="L149" s="724">
        <v>0.006238425925925926</v>
      </c>
      <c r="M149" s="725" t="s">
        <v>16497</v>
      </c>
      <c r="N149" s="649" t="s">
        <v>15408</v>
      </c>
      <c r="O149" s="649" t="s">
        <v>11878</v>
      </c>
      <c r="P149" s="518" t="s">
        <v>78</v>
      </c>
      <c r="Q149" s="518" t="s">
        <v>15409</v>
      </c>
      <c r="R149" s="518" t="s">
        <v>78</v>
      </c>
      <c r="S149" s="518" t="s">
        <v>13908</v>
      </c>
      <c r="T149" s="518"/>
      <c r="U149" s="649"/>
      <c r="V149" s="726">
        <v>35060.0</v>
      </c>
    </row>
    <row r="150">
      <c r="A150" s="278">
        <v>151.0</v>
      </c>
      <c r="B150" s="269" t="s">
        <v>16316</v>
      </c>
      <c r="C150" s="518" t="s">
        <v>16489</v>
      </c>
      <c r="D150" s="518" t="s">
        <v>16498</v>
      </c>
      <c r="E150" s="656" t="s">
        <v>16319</v>
      </c>
      <c r="F150" s="656" t="s">
        <v>16491</v>
      </c>
      <c r="G150" s="518" t="s">
        <v>16499</v>
      </c>
      <c r="H150" s="278" t="s">
        <v>16500</v>
      </c>
      <c r="I150" s="272" t="s">
        <v>16501</v>
      </c>
      <c r="J150" s="363" t="s">
        <v>16502</v>
      </c>
      <c r="K150" s="744" t="s">
        <v>16503</v>
      </c>
      <c r="L150" s="745">
        <v>0.008206018518518519</v>
      </c>
      <c r="M150" s="729" t="s">
        <v>16504</v>
      </c>
      <c r="N150" s="618" t="s">
        <v>15408</v>
      </c>
      <c r="O150" s="649" t="s">
        <v>11878</v>
      </c>
      <c r="P150" s="518" t="s">
        <v>78</v>
      </c>
      <c r="Q150" s="518" t="s">
        <v>15409</v>
      </c>
      <c r="R150" s="518" t="s">
        <v>78</v>
      </c>
      <c r="S150" s="518" t="s">
        <v>13908</v>
      </c>
      <c r="T150" s="518"/>
      <c r="U150" s="618"/>
      <c r="V150" s="730">
        <v>35061.0</v>
      </c>
    </row>
    <row r="151">
      <c r="A151" s="278">
        <v>152.0</v>
      </c>
      <c r="B151" s="269" t="s">
        <v>16316</v>
      </c>
      <c r="C151" s="518" t="s">
        <v>16489</v>
      </c>
      <c r="D151" s="518" t="s">
        <v>16505</v>
      </c>
      <c r="E151" s="656" t="s">
        <v>16319</v>
      </c>
      <c r="F151" s="656" t="s">
        <v>16491</v>
      </c>
      <c r="G151" s="518" t="s">
        <v>16506</v>
      </c>
      <c r="H151" s="278" t="s">
        <v>16507</v>
      </c>
      <c r="I151" s="272" t="s">
        <v>16508</v>
      </c>
      <c r="J151" s="363" t="s">
        <v>16509</v>
      </c>
      <c r="K151" s="744" t="s">
        <v>16510</v>
      </c>
      <c r="L151" s="745">
        <v>0.004270833333333333</v>
      </c>
      <c r="M151" s="729" t="s">
        <v>16511</v>
      </c>
      <c r="N151" s="618" t="s">
        <v>15408</v>
      </c>
      <c r="O151" s="649" t="s">
        <v>11878</v>
      </c>
      <c r="P151" s="518" t="s">
        <v>78</v>
      </c>
      <c r="Q151" s="518" t="s">
        <v>15409</v>
      </c>
      <c r="R151" s="518" t="s">
        <v>78</v>
      </c>
      <c r="S151" s="518" t="s">
        <v>13908</v>
      </c>
      <c r="T151" s="518"/>
      <c r="U151" s="618"/>
      <c r="V151" s="730">
        <v>35062.0</v>
      </c>
    </row>
    <row r="152">
      <c r="A152" s="278">
        <v>153.0</v>
      </c>
      <c r="B152" s="269" t="s">
        <v>16316</v>
      </c>
      <c r="C152" s="518" t="s">
        <v>16489</v>
      </c>
      <c r="D152" s="518" t="s">
        <v>16512</v>
      </c>
      <c r="E152" s="656" t="s">
        <v>16319</v>
      </c>
      <c r="F152" s="656" t="s">
        <v>16491</v>
      </c>
      <c r="G152" s="518" t="s">
        <v>16513</v>
      </c>
      <c r="H152" s="278" t="s">
        <v>16514</v>
      </c>
      <c r="I152" s="272" t="s">
        <v>16515</v>
      </c>
      <c r="J152" s="363" t="s">
        <v>16516</v>
      </c>
      <c r="K152" s="744" t="s">
        <v>16517</v>
      </c>
      <c r="L152" s="745">
        <v>0.004085648148148148</v>
      </c>
      <c r="M152" s="729" t="s">
        <v>16518</v>
      </c>
      <c r="N152" s="618" t="s">
        <v>15408</v>
      </c>
      <c r="O152" s="649" t="s">
        <v>11878</v>
      </c>
      <c r="P152" s="518" t="s">
        <v>78</v>
      </c>
      <c r="Q152" s="518" t="s">
        <v>15409</v>
      </c>
      <c r="R152" s="518" t="s">
        <v>78</v>
      </c>
      <c r="S152" s="518" t="s">
        <v>13908</v>
      </c>
      <c r="T152" s="518"/>
      <c r="U152" s="618"/>
      <c r="V152" s="730">
        <v>35063.0</v>
      </c>
    </row>
    <row r="153">
      <c r="A153" s="278">
        <v>154.0</v>
      </c>
      <c r="B153" s="269" t="s">
        <v>16316</v>
      </c>
      <c r="C153" s="518" t="s">
        <v>16489</v>
      </c>
      <c r="D153" s="518" t="s">
        <v>16519</v>
      </c>
      <c r="E153" s="656" t="s">
        <v>16319</v>
      </c>
      <c r="F153" s="656" t="s">
        <v>16491</v>
      </c>
      <c r="G153" s="518" t="s">
        <v>16520</v>
      </c>
      <c r="H153" s="278" t="s">
        <v>16521</v>
      </c>
      <c r="I153" s="272" t="s">
        <v>16522</v>
      </c>
      <c r="J153" s="363" t="s">
        <v>16523</v>
      </c>
      <c r="K153" s="744" t="s">
        <v>16524</v>
      </c>
      <c r="L153" s="745">
        <v>0.006643518518518518</v>
      </c>
      <c r="M153" s="729" t="s">
        <v>16525</v>
      </c>
      <c r="N153" s="618" t="s">
        <v>15408</v>
      </c>
      <c r="O153" s="649" t="s">
        <v>11878</v>
      </c>
      <c r="P153" s="518" t="s">
        <v>78</v>
      </c>
      <c r="Q153" s="518" t="s">
        <v>15409</v>
      </c>
      <c r="R153" s="518" t="s">
        <v>78</v>
      </c>
      <c r="S153" s="518" t="s">
        <v>13908</v>
      </c>
      <c r="T153" s="518"/>
      <c r="U153" s="618"/>
      <c r="V153" s="730">
        <v>35064.0</v>
      </c>
    </row>
    <row r="154">
      <c r="A154" s="278">
        <v>155.0</v>
      </c>
      <c r="B154" s="269" t="s">
        <v>16316</v>
      </c>
      <c r="C154" s="518" t="s">
        <v>16489</v>
      </c>
      <c r="D154" s="518" t="s">
        <v>16526</v>
      </c>
      <c r="E154" s="656" t="s">
        <v>16319</v>
      </c>
      <c r="F154" s="656" t="s">
        <v>16491</v>
      </c>
      <c r="G154" s="518" t="s">
        <v>16527</v>
      </c>
      <c r="H154" s="278" t="s">
        <v>16528</v>
      </c>
      <c r="I154" s="272" t="s">
        <v>16529</v>
      </c>
      <c r="J154" s="363" t="s">
        <v>16530</v>
      </c>
      <c r="K154" s="744" t="s">
        <v>16531</v>
      </c>
      <c r="L154" s="745">
        <v>0.006793981481481482</v>
      </c>
      <c r="M154" s="729" t="s">
        <v>16532</v>
      </c>
      <c r="N154" s="618" t="s">
        <v>15408</v>
      </c>
      <c r="O154" s="649" t="s">
        <v>11878</v>
      </c>
      <c r="P154" s="518" t="s">
        <v>78</v>
      </c>
      <c r="Q154" s="518" t="s">
        <v>15409</v>
      </c>
      <c r="R154" s="518" t="s">
        <v>78</v>
      </c>
      <c r="S154" s="518" t="s">
        <v>13908</v>
      </c>
      <c r="T154" s="518"/>
      <c r="U154" s="618"/>
      <c r="V154" s="730">
        <v>35065.0</v>
      </c>
    </row>
    <row r="155">
      <c r="A155" s="278">
        <v>156.0</v>
      </c>
      <c r="B155" s="269" t="s">
        <v>16316</v>
      </c>
      <c r="C155" s="518" t="s">
        <v>16489</v>
      </c>
      <c r="D155" s="518" t="s">
        <v>16533</v>
      </c>
      <c r="E155" s="656" t="s">
        <v>16319</v>
      </c>
      <c r="F155" s="656" t="s">
        <v>16491</v>
      </c>
      <c r="G155" s="518" t="s">
        <v>16534</v>
      </c>
      <c r="H155" s="278" t="s">
        <v>16535</v>
      </c>
      <c r="I155" s="272" t="s">
        <v>16536</v>
      </c>
      <c r="J155" s="363" t="s">
        <v>16537</v>
      </c>
      <c r="K155" s="744" t="s">
        <v>16538</v>
      </c>
      <c r="L155" s="745">
        <v>0.008900462962962962</v>
      </c>
      <c r="M155" s="729" t="s">
        <v>16539</v>
      </c>
      <c r="N155" s="618" t="s">
        <v>15408</v>
      </c>
      <c r="O155" s="649" t="s">
        <v>11878</v>
      </c>
      <c r="P155" s="518" t="s">
        <v>78</v>
      </c>
      <c r="Q155" s="518" t="s">
        <v>15409</v>
      </c>
      <c r="R155" s="518" t="s">
        <v>78</v>
      </c>
      <c r="S155" s="518" t="s">
        <v>13908</v>
      </c>
      <c r="T155" s="518"/>
      <c r="U155" s="618"/>
      <c r="V155" s="730">
        <v>35066.0</v>
      </c>
    </row>
    <row r="156">
      <c r="A156" s="278">
        <v>157.0</v>
      </c>
      <c r="B156" s="269" t="s">
        <v>16316</v>
      </c>
      <c r="C156" s="518" t="s">
        <v>16489</v>
      </c>
      <c r="D156" s="518" t="s">
        <v>16540</v>
      </c>
      <c r="E156" s="656" t="s">
        <v>16319</v>
      </c>
      <c r="F156" s="656" t="s">
        <v>16491</v>
      </c>
      <c r="G156" s="518" t="s">
        <v>16541</v>
      </c>
      <c r="H156" s="278" t="s">
        <v>16542</v>
      </c>
      <c r="I156" s="272" t="s">
        <v>16543</v>
      </c>
      <c r="J156" s="363" t="s">
        <v>16544</v>
      </c>
      <c r="K156" s="744" t="s">
        <v>16545</v>
      </c>
      <c r="L156" s="745">
        <v>0.004212962962962963</v>
      </c>
      <c r="M156" s="729" t="s">
        <v>16546</v>
      </c>
      <c r="N156" s="618" t="s">
        <v>15408</v>
      </c>
      <c r="O156" s="649" t="s">
        <v>11878</v>
      </c>
      <c r="P156" s="518" t="s">
        <v>78</v>
      </c>
      <c r="Q156" s="518" t="s">
        <v>15409</v>
      </c>
      <c r="R156" s="518" t="s">
        <v>78</v>
      </c>
      <c r="S156" s="518" t="s">
        <v>13908</v>
      </c>
      <c r="T156" s="518"/>
      <c r="U156" s="618"/>
      <c r="V156" s="730">
        <v>35067.0</v>
      </c>
    </row>
    <row r="157">
      <c r="A157" s="287">
        <v>158.0</v>
      </c>
      <c r="B157" s="319" t="s">
        <v>16316</v>
      </c>
      <c r="C157" s="528" t="s">
        <v>16489</v>
      </c>
      <c r="D157" s="528" t="s">
        <v>16547</v>
      </c>
      <c r="E157" s="661" t="s">
        <v>16319</v>
      </c>
      <c r="F157" s="661" t="s">
        <v>16491</v>
      </c>
      <c r="G157" s="528" t="s">
        <v>16548</v>
      </c>
      <c r="H157" s="287" t="s">
        <v>16549</v>
      </c>
      <c r="I157" s="272" t="s">
        <v>16550</v>
      </c>
      <c r="J157" s="364" t="s">
        <v>16551</v>
      </c>
      <c r="K157" s="737" t="s">
        <v>16552</v>
      </c>
      <c r="L157" s="738">
        <v>0.006678240740740741</v>
      </c>
      <c r="M157" s="734" t="s">
        <v>16553</v>
      </c>
      <c r="N157" s="664" t="s">
        <v>15408</v>
      </c>
      <c r="O157" s="649" t="s">
        <v>11878</v>
      </c>
      <c r="P157" s="518" t="s">
        <v>78</v>
      </c>
      <c r="Q157" s="518" t="s">
        <v>15409</v>
      </c>
      <c r="R157" s="518" t="s">
        <v>78</v>
      </c>
      <c r="S157" s="518" t="s">
        <v>13908</v>
      </c>
      <c r="T157" s="518"/>
      <c r="U157" s="665"/>
      <c r="V157" s="735">
        <v>35068.0</v>
      </c>
    </row>
    <row r="158">
      <c r="A158" s="269">
        <v>159.0</v>
      </c>
      <c r="B158" s="269" t="s">
        <v>16316</v>
      </c>
      <c r="C158" s="510" t="s">
        <v>16366</v>
      </c>
      <c r="D158" s="510" t="s">
        <v>16554</v>
      </c>
      <c r="E158" s="646" t="s">
        <v>16319</v>
      </c>
      <c r="F158" s="646" t="s">
        <v>16368</v>
      </c>
      <c r="G158" s="510" t="s">
        <v>16555</v>
      </c>
      <c r="H158" s="269" t="s">
        <v>16556</v>
      </c>
      <c r="I158" s="272" t="s">
        <v>16557</v>
      </c>
      <c r="J158" s="362" t="s">
        <v>16558</v>
      </c>
      <c r="K158" s="752" t="s">
        <v>16559</v>
      </c>
      <c r="L158" s="753">
        <v>0.006006944444444444</v>
      </c>
      <c r="M158" s="725" t="s">
        <v>16560</v>
      </c>
      <c r="N158" s="649" t="s">
        <v>15408</v>
      </c>
      <c r="O158" s="649" t="s">
        <v>11878</v>
      </c>
      <c r="P158" s="518" t="s">
        <v>78</v>
      </c>
      <c r="Q158" s="518" t="s">
        <v>15409</v>
      </c>
      <c r="R158" s="518" t="s">
        <v>78</v>
      </c>
      <c r="S158" s="518" t="s">
        <v>13908</v>
      </c>
      <c r="T158" s="518"/>
      <c r="U158" s="649"/>
      <c r="V158" s="726">
        <v>35069.0</v>
      </c>
    </row>
    <row r="159">
      <c r="A159" s="278">
        <v>160.0</v>
      </c>
      <c r="B159" s="269" t="s">
        <v>16316</v>
      </c>
      <c r="C159" s="518" t="s">
        <v>16366</v>
      </c>
      <c r="D159" s="518" t="s">
        <v>16561</v>
      </c>
      <c r="E159" s="656" t="s">
        <v>16319</v>
      </c>
      <c r="F159" s="656" t="s">
        <v>16368</v>
      </c>
      <c r="G159" s="518" t="s">
        <v>16562</v>
      </c>
      <c r="H159" s="278" t="s">
        <v>16563</v>
      </c>
      <c r="I159" s="272" t="s">
        <v>16564</v>
      </c>
      <c r="J159" s="363" t="s">
        <v>16565</v>
      </c>
      <c r="K159" s="744" t="s">
        <v>16566</v>
      </c>
      <c r="L159" s="745">
        <v>0.009270833333333334</v>
      </c>
      <c r="M159" s="731" t="s">
        <v>16567</v>
      </c>
      <c r="N159" s="618" t="s">
        <v>15408</v>
      </c>
      <c r="O159" s="649" t="s">
        <v>11878</v>
      </c>
      <c r="P159" s="518" t="s">
        <v>78</v>
      </c>
      <c r="Q159" s="518" t="s">
        <v>15409</v>
      </c>
      <c r="R159" s="518" t="s">
        <v>78</v>
      </c>
      <c r="S159" s="518" t="s">
        <v>13908</v>
      </c>
      <c r="T159" s="518"/>
      <c r="U159" s="618"/>
      <c r="V159" s="730">
        <v>35070.0</v>
      </c>
    </row>
    <row r="160">
      <c r="A160" s="278">
        <v>161.0</v>
      </c>
      <c r="B160" s="269" t="s">
        <v>16316</v>
      </c>
      <c r="C160" s="518" t="s">
        <v>16366</v>
      </c>
      <c r="D160" s="518" t="s">
        <v>16568</v>
      </c>
      <c r="E160" s="656" t="s">
        <v>16319</v>
      </c>
      <c r="F160" s="656" t="s">
        <v>16368</v>
      </c>
      <c r="G160" s="518" t="s">
        <v>16569</v>
      </c>
      <c r="H160" s="278" t="s">
        <v>16570</v>
      </c>
      <c r="I160" s="272" t="s">
        <v>16571</v>
      </c>
      <c r="J160" s="363" t="s">
        <v>16572</v>
      </c>
      <c r="K160" s="744" t="s">
        <v>16573</v>
      </c>
      <c r="L160" s="745">
        <v>0.009837962962962963</v>
      </c>
      <c r="M160" s="729" t="s">
        <v>16574</v>
      </c>
      <c r="N160" s="618" t="s">
        <v>15408</v>
      </c>
      <c r="O160" s="649" t="s">
        <v>11878</v>
      </c>
      <c r="P160" s="518"/>
      <c r="Q160" s="518" t="s">
        <v>15409</v>
      </c>
      <c r="R160" s="518" t="s">
        <v>78</v>
      </c>
      <c r="S160" s="518" t="s">
        <v>13908</v>
      </c>
      <c r="T160" s="518"/>
      <c r="U160" s="618" t="s">
        <v>16575</v>
      </c>
      <c r="V160" s="730">
        <v>35071.0</v>
      </c>
    </row>
    <row r="161">
      <c r="A161" s="287">
        <v>162.0</v>
      </c>
      <c r="B161" s="319" t="s">
        <v>16316</v>
      </c>
      <c r="C161" s="528" t="s">
        <v>16366</v>
      </c>
      <c r="D161" s="528" t="s">
        <v>16576</v>
      </c>
      <c r="E161" s="661" t="s">
        <v>16319</v>
      </c>
      <c r="F161" s="661" t="s">
        <v>16368</v>
      </c>
      <c r="G161" s="528" t="s">
        <v>16577</v>
      </c>
      <c r="H161" s="287" t="s">
        <v>16578</v>
      </c>
      <c r="I161" s="272" t="s">
        <v>16579</v>
      </c>
      <c r="J161" s="364" t="s">
        <v>16580</v>
      </c>
      <c r="K161" s="737" t="s">
        <v>16581</v>
      </c>
      <c r="L161" s="738">
        <v>0.004861111111111111</v>
      </c>
      <c r="M161" s="734" t="s">
        <v>16582</v>
      </c>
      <c r="N161" s="664" t="s">
        <v>15408</v>
      </c>
      <c r="O161" s="649" t="s">
        <v>11878</v>
      </c>
      <c r="P161" s="518" t="s">
        <v>78</v>
      </c>
      <c r="Q161" s="518" t="s">
        <v>15409</v>
      </c>
      <c r="R161" s="518" t="s">
        <v>78</v>
      </c>
      <c r="S161" s="518" t="s">
        <v>13908</v>
      </c>
      <c r="T161" s="518"/>
      <c r="U161" s="665"/>
      <c r="V161" s="735">
        <v>35072.0</v>
      </c>
    </row>
    <row r="162">
      <c r="A162" s="269">
        <v>163.0</v>
      </c>
      <c r="B162" s="269" t="s">
        <v>16583</v>
      </c>
      <c r="C162" s="510" t="s">
        <v>16584</v>
      </c>
      <c r="D162" s="510" t="s">
        <v>16585</v>
      </c>
      <c r="E162" s="646" t="s">
        <v>16586</v>
      </c>
      <c r="F162" s="646" t="s">
        <v>16587</v>
      </c>
      <c r="G162" s="510" t="s">
        <v>16588</v>
      </c>
      <c r="H162" s="269" t="s">
        <v>16589</v>
      </c>
      <c r="I162" s="272" t="s">
        <v>16590</v>
      </c>
      <c r="J162" s="362" t="s">
        <v>16591</v>
      </c>
      <c r="K162" s="736" t="s">
        <v>16592</v>
      </c>
      <c r="L162" s="724">
        <v>0.004756944444444445</v>
      </c>
      <c r="M162" s="725" t="s">
        <v>16593</v>
      </c>
      <c r="N162" s="649" t="s">
        <v>15408</v>
      </c>
      <c r="O162" s="649" t="s">
        <v>11878</v>
      </c>
      <c r="P162" s="518"/>
      <c r="Q162" s="518" t="s">
        <v>15409</v>
      </c>
      <c r="R162" s="518" t="s">
        <v>78</v>
      </c>
      <c r="S162" s="518" t="s">
        <v>13908</v>
      </c>
      <c r="T162" s="518"/>
      <c r="U162" s="649" t="s">
        <v>16594</v>
      </c>
      <c r="V162" s="726">
        <v>32369.0</v>
      </c>
    </row>
    <row r="163">
      <c r="A163" s="278">
        <v>164.0</v>
      </c>
      <c r="B163" s="654" t="s">
        <v>16583</v>
      </c>
      <c r="C163" s="518" t="s">
        <v>16584</v>
      </c>
      <c r="D163" s="518" t="s">
        <v>16595</v>
      </c>
      <c r="E163" s="656" t="s">
        <v>16586</v>
      </c>
      <c r="F163" s="656" t="s">
        <v>16587</v>
      </c>
      <c r="G163" s="518" t="s">
        <v>16596</v>
      </c>
      <c r="H163" s="278" t="s">
        <v>16597</v>
      </c>
      <c r="I163" s="272" t="s">
        <v>16598</v>
      </c>
      <c r="J163" s="363" t="s">
        <v>16599</v>
      </c>
      <c r="K163" s="744" t="s">
        <v>16600</v>
      </c>
      <c r="L163" s="745">
        <v>0.0053125</v>
      </c>
      <c r="M163" s="729" t="s">
        <v>16601</v>
      </c>
      <c r="N163" s="618" t="s">
        <v>15408</v>
      </c>
      <c r="O163" s="649" t="s">
        <v>11878</v>
      </c>
      <c r="P163" s="518" t="s">
        <v>78</v>
      </c>
      <c r="Q163" s="518" t="s">
        <v>15409</v>
      </c>
      <c r="R163" s="518" t="s">
        <v>78</v>
      </c>
      <c r="S163" s="518" t="s">
        <v>13908</v>
      </c>
      <c r="T163" s="518"/>
      <c r="U163" s="618"/>
      <c r="V163" s="730">
        <v>32367.0</v>
      </c>
    </row>
    <row r="164">
      <c r="A164" s="278">
        <v>165.0</v>
      </c>
      <c r="B164" s="654" t="s">
        <v>16583</v>
      </c>
      <c r="C164" s="518" t="s">
        <v>16584</v>
      </c>
      <c r="D164" s="518" t="s">
        <v>16602</v>
      </c>
      <c r="E164" s="656" t="s">
        <v>16586</v>
      </c>
      <c r="F164" s="656" t="s">
        <v>16587</v>
      </c>
      <c r="G164" s="518" t="s">
        <v>16603</v>
      </c>
      <c r="H164" s="278" t="s">
        <v>16604</v>
      </c>
      <c r="I164" s="272" t="s">
        <v>16605</v>
      </c>
      <c r="J164" s="363" t="s">
        <v>16606</v>
      </c>
      <c r="K164" s="744" t="s">
        <v>16607</v>
      </c>
      <c r="L164" s="745">
        <v>0.00587962962962963</v>
      </c>
      <c r="M164" s="729" t="s">
        <v>16608</v>
      </c>
      <c r="N164" s="618" t="s">
        <v>15408</v>
      </c>
      <c r="O164" s="649" t="s">
        <v>11878</v>
      </c>
      <c r="P164" s="518" t="s">
        <v>78</v>
      </c>
      <c r="Q164" s="518" t="s">
        <v>15409</v>
      </c>
      <c r="R164" s="518" t="s">
        <v>78</v>
      </c>
      <c r="S164" s="518" t="s">
        <v>13908</v>
      </c>
      <c r="T164" s="518"/>
      <c r="U164" s="618"/>
      <c r="V164" s="730">
        <v>32357.0</v>
      </c>
    </row>
    <row r="165">
      <c r="A165" s="278">
        <v>166.0</v>
      </c>
      <c r="B165" s="654" t="s">
        <v>16583</v>
      </c>
      <c r="C165" s="518" t="s">
        <v>16584</v>
      </c>
      <c r="D165" s="518" t="s">
        <v>16609</v>
      </c>
      <c r="E165" s="656" t="s">
        <v>16586</v>
      </c>
      <c r="F165" s="656" t="s">
        <v>16587</v>
      </c>
      <c r="G165" s="518" t="s">
        <v>16610</v>
      </c>
      <c r="H165" s="278" t="s">
        <v>16611</v>
      </c>
      <c r="I165" s="272" t="s">
        <v>16612</v>
      </c>
      <c r="J165" s="363" t="s">
        <v>16613</v>
      </c>
      <c r="K165" s="744" t="s">
        <v>16614</v>
      </c>
      <c r="L165" s="745">
        <v>0.00587962962962963</v>
      </c>
      <c r="M165" s="729" t="s">
        <v>16615</v>
      </c>
      <c r="N165" s="618" t="s">
        <v>15408</v>
      </c>
      <c r="O165" s="649" t="s">
        <v>11878</v>
      </c>
      <c r="P165" s="518" t="s">
        <v>78</v>
      </c>
      <c r="Q165" s="518" t="s">
        <v>15409</v>
      </c>
      <c r="R165" s="518" t="s">
        <v>78</v>
      </c>
      <c r="S165" s="518" t="s">
        <v>13908</v>
      </c>
      <c r="T165" s="518"/>
      <c r="U165" s="618"/>
      <c r="V165" s="730">
        <v>32372.0</v>
      </c>
    </row>
    <row r="166">
      <c r="A166" s="278">
        <v>167.0</v>
      </c>
      <c r="B166" s="654" t="s">
        <v>16583</v>
      </c>
      <c r="C166" s="518" t="s">
        <v>16584</v>
      </c>
      <c r="D166" s="518" t="s">
        <v>16616</v>
      </c>
      <c r="E166" s="656" t="s">
        <v>16586</v>
      </c>
      <c r="F166" s="656" t="s">
        <v>16587</v>
      </c>
      <c r="G166" s="518" t="s">
        <v>16617</v>
      </c>
      <c r="H166" s="278" t="s">
        <v>16618</v>
      </c>
      <c r="I166" s="272" t="s">
        <v>16619</v>
      </c>
      <c r="J166" s="363" t="s">
        <v>16620</v>
      </c>
      <c r="K166" s="744" t="s">
        <v>16621</v>
      </c>
      <c r="L166" s="745">
        <v>0.006423611111111111</v>
      </c>
      <c r="M166" s="729" t="s">
        <v>16622</v>
      </c>
      <c r="N166" s="618" t="s">
        <v>15408</v>
      </c>
      <c r="O166" s="649" t="s">
        <v>11878</v>
      </c>
      <c r="P166" s="518" t="s">
        <v>78</v>
      </c>
      <c r="Q166" s="518" t="s">
        <v>15409</v>
      </c>
      <c r="R166" s="518" t="s">
        <v>78</v>
      </c>
      <c r="S166" s="518" t="s">
        <v>13908</v>
      </c>
      <c r="T166" s="518"/>
      <c r="U166" s="618"/>
      <c r="V166" s="730">
        <v>32371.0</v>
      </c>
    </row>
    <row r="167">
      <c r="A167" s="278">
        <v>168.0</v>
      </c>
      <c r="B167" s="654" t="s">
        <v>16583</v>
      </c>
      <c r="C167" s="518" t="s">
        <v>16584</v>
      </c>
      <c r="D167" s="518" t="s">
        <v>16623</v>
      </c>
      <c r="E167" s="656" t="s">
        <v>16586</v>
      </c>
      <c r="F167" s="656" t="s">
        <v>16587</v>
      </c>
      <c r="G167" s="518" t="s">
        <v>16624</v>
      </c>
      <c r="H167" s="278" t="s">
        <v>16625</v>
      </c>
      <c r="I167" s="272" t="s">
        <v>16626</v>
      </c>
      <c r="J167" s="363" t="s">
        <v>16627</v>
      </c>
      <c r="K167" s="762" t="s">
        <v>16628</v>
      </c>
      <c r="L167" s="728">
        <v>0.006643518518518518</v>
      </c>
      <c r="M167" s="729" t="s">
        <v>16629</v>
      </c>
      <c r="N167" s="618" t="s">
        <v>15408</v>
      </c>
      <c r="O167" s="649" t="s">
        <v>11878</v>
      </c>
      <c r="P167" s="518" t="s">
        <v>78</v>
      </c>
      <c r="Q167" s="518" t="s">
        <v>15409</v>
      </c>
      <c r="R167" s="518" t="s">
        <v>78</v>
      </c>
      <c r="S167" s="518" t="s">
        <v>13908</v>
      </c>
      <c r="T167" s="518"/>
      <c r="U167" s="618"/>
      <c r="V167" s="730">
        <v>32375.0</v>
      </c>
    </row>
    <row r="168">
      <c r="A168" s="287">
        <v>169.0</v>
      </c>
      <c r="B168" s="659" t="s">
        <v>16583</v>
      </c>
      <c r="C168" s="528" t="s">
        <v>16584</v>
      </c>
      <c r="D168" s="528" t="s">
        <v>16630</v>
      </c>
      <c r="E168" s="661" t="s">
        <v>16586</v>
      </c>
      <c r="F168" s="661" t="s">
        <v>16587</v>
      </c>
      <c r="G168" s="528" t="s">
        <v>16631</v>
      </c>
      <c r="H168" s="287" t="s">
        <v>16632</v>
      </c>
      <c r="I168" s="272" t="s">
        <v>16633</v>
      </c>
      <c r="J168" s="364" t="s">
        <v>16634</v>
      </c>
      <c r="K168" s="737" t="s">
        <v>16635</v>
      </c>
      <c r="L168" s="738">
        <v>0.0069328703703703705</v>
      </c>
      <c r="M168" s="734" t="s">
        <v>16636</v>
      </c>
      <c r="N168" s="664" t="s">
        <v>15408</v>
      </c>
      <c r="O168" s="649" t="s">
        <v>11878</v>
      </c>
      <c r="P168" s="518" t="s">
        <v>78</v>
      </c>
      <c r="Q168" s="518" t="s">
        <v>15409</v>
      </c>
      <c r="R168" s="518" t="s">
        <v>78</v>
      </c>
      <c r="S168" s="518" t="s">
        <v>13908</v>
      </c>
      <c r="T168" s="518"/>
      <c r="U168" s="665"/>
      <c r="V168" s="792"/>
    </row>
    <row r="169">
      <c r="A169" s="269">
        <v>170.0</v>
      </c>
      <c r="B169" s="793" t="s">
        <v>16583</v>
      </c>
      <c r="C169" s="510" t="s">
        <v>16637</v>
      </c>
      <c r="D169" s="510" t="s">
        <v>16638</v>
      </c>
      <c r="E169" s="646" t="s">
        <v>16586</v>
      </c>
      <c r="F169" s="646" t="s">
        <v>16639</v>
      </c>
      <c r="G169" s="510" t="s">
        <v>16640</v>
      </c>
      <c r="H169" s="269" t="s">
        <v>16641</v>
      </c>
      <c r="I169" s="272" t="s">
        <v>16642</v>
      </c>
      <c r="J169" s="362" t="s">
        <v>16643</v>
      </c>
      <c r="K169" s="736" t="s">
        <v>16644</v>
      </c>
      <c r="L169" s="724">
        <v>0.0062268518518518515</v>
      </c>
      <c r="M169" s="725" t="s">
        <v>16645</v>
      </c>
      <c r="N169" s="649" t="s">
        <v>15408</v>
      </c>
      <c r="O169" s="649" t="s">
        <v>11878</v>
      </c>
      <c r="P169" s="518" t="s">
        <v>78</v>
      </c>
      <c r="Q169" s="518" t="s">
        <v>15409</v>
      </c>
      <c r="R169" s="518" t="s">
        <v>78</v>
      </c>
      <c r="S169" s="518" t="s">
        <v>13908</v>
      </c>
      <c r="T169" s="518"/>
      <c r="U169" s="649"/>
      <c r="V169" s="726">
        <v>31403.0</v>
      </c>
    </row>
    <row r="170">
      <c r="A170" s="278">
        <v>171.0</v>
      </c>
      <c r="B170" s="654" t="s">
        <v>16583</v>
      </c>
      <c r="C170" s="518" t="s">
        <v>16637</v>
      </c>
      <c r="D170" s="518" t="s">
        <v>16646</v>
      </c>
      <c r="E170" s="656" t="s">
        <v>16586</v>
      </c>
      <c r="F170" s="656" t="s">
        <v>16639</v>
      </c>
      <c r="G170" s="518" t="s">
        <v>16647</v>
      </c>
      <c r="H170" s="278" t="s">
        <v>16648</v>
      </c>
      <c r="I170" s="272" t="s">
        <v>16649</v>
      </c>
      <c r="J170" s="363" t="s">
        <v>16650</v>
      </c>
      <c r="K170" s="744" t="s">
        <v>16651</v>
      </c>
      <c r="L170" s="745">
        <v>0.005694444444444445</v>
      </c>
      <c r="M170" s="729" t="s">
        <v>16652</v>
      </c>
      <c r="N170" s="618" t="s">
        <v>15408</v>
      </c>
      <c r="O170" s="649" t="s">
        <v>11878</v>
      </c>
      <c r="P170" s="518" t="s">
        <v>78</v>
      </c>
      <c r="Q170" s="518" t="s">
        <v>15409</v>
      </c>
      <c r="R170" s="518" t="s">
        <v>78</v>
      </c>
      <c r="S170" s="518" t="s">
        <v>13908</v>
      </c>
      <c r="T170" s="518"/>
      <c r="U170" s="618"/>
      <c r="V170" s="730">
        <v>31405.0</v>
      </c>
    </row>
    <row r="171">
      <c r="A171" s="278">
        <v>172.0</v>
      </c>
      <c r="B171" s="654" t="s">
        <v>16583</v>
      </c>
      <c r="C171" s="518" t="s">
        <v>16637</v>
      </c>
      <c r="D171" s="518" t="s">
        <v>16653</v>
      </c>
      <c r="E171" s="656" t="s">
        <v>16586</v>
      </c>
      <c r="F171" s="656" t="s">
        <v>16639</v>
      </c>
      <c r="G171" s="518" t="s">
        <v>16654</v>
      </c>
      <c r="H171" s="278" t="s">
        <v>16655</v>
      </c>
      <c r="I171" s="272" t="s">
        <v>16656</v>
      </c>
      <c r="J171" s="363" t="s">
        <v>16657</v>
      </c>
      <c r="K171" s="744" t="s">
        <v>16658</v>
      </c>
      <c r="L171" s="745">
        <v>0.006597222222222222</v>
      </c>
      <c r="M171" s="729" t="s">
        <v>16659</v>
      </c>
      <c r="N171" s="618" t="s">
        <v>15408</v>
      </c>
      <c r="O171" s="649" t="s">
        <v>11878</v>
      </c>
      <c r="P171" s="518" t="s">
        <v>78</v>
      </c>
      <c r="Q171" s="518" t="s">
        <v>15409</v>
      </c>
      <c r="R171" s="518" t="s">
        <v>78</v>
      </c>
      <c r="S171" s="518" t="s">
        <v>13908</v>
      </c>
      <c r="T171" s="518"/>
      <c r="U171" s="618"/>
      <c r="V171" s="730">
        <v>31408.0</v>
      </c>
    </row>
    <row r="172">
      <c r="A172" s="278">
        <v>173.0</v>
      </c>
      <c r="B172" s="654" t="s">
        <v>16583</v>
      </c>
      <c r="C172" s="518" t="s">
        <v>16637</v>
      </c>
      <c r="D172" s="518" t="s">
        <v>16660</v>
      </c>
      <c r="E172" s="656" t="s">
        <v>16586</v>
      </c>
      <c r="F172" s="656" t="s">
        <v>16639</v>
      </c>
      <c r="G172" s="518" t="s">
        <v>16661</v>
      </c>
      <c r="H172" s="278" t="s">
        <v>16662</v>
      </c>
      <c r="I172" s="272" t="s">
        <v>16663</v>
      </c>
      <c r="J172" s="363" t="s">
        <v>16664</v>
      </c>
      <c r="K172" s="744" t="s">
        <v>16665</v>
      </c>
      <c r="L172" s="745">
        <v>0.007905092592592592</v>
      </c>
      <c r="M172" s="729" t="s">
        <v>16645</v>
      </c>
      <c r="N172" s="618" t="s">
        <v>15408</v>
      </c>
      <c r="O172" s="649" t="s">
        <v>11878</v>
      </c>
      <c r="P172" s="518"/>
      <c r="Q172" s="518" t="s">
        <v>15409</v>
      </c>
      <c r="R172" s="518" t="s">
        <v>78</v>
      </c>
      <c r="S172" s="518" t="s">
        <v>13908</v>
      </c>
      <c r="T172" s="518"/>
      <c r="U172" s="618" t="s">
        <v>16666</v>
      </c>
      <c r="V172" s="730">
        <v>31409.0</v>
      </c>
    </row>
    <row r="173">
      <c r="A173" s="278">
        <v>174.0</v>
      </c>
      <c r="B173" s="654" t="s">
        <v>16583</v>
      </c>
      <c r="C173" s="518" t="s">
        <v>16637</v>
      </c>
      <c r="D173" s="518" t="s">
        <v>16667</v>
      </c>
      <c r="E173" s="656" t="s">
        <v>16586</v>
      </c>
      <c r="F173" s="656" t="s">
        <v>16639</v>
      </c>
      <c r="G173" s="518" t="s">
        <v>16668</v>
      </c>
      <c r="H173" s="278" t="s">
        <v>16669</v>
      </c>
      <c r="I173" s="272" t="s">
        <v>16670</v>
      </c>
      <c r="J173" s="363" t="s">
        <v>16671</v>
      </c>
      <c r="K173" s="744" t="s">
        <v>16672</v>
      </c>
      <c r="L173" s="745">
        <v>0.004050925925925926</v>
      </c>
      <c r="M173" s="729" t="s">
        <v>16673</v>
      </c>
      <c r="N173" s="618" t="s">
        <v>15408</v>
      </c>
      <c r="O173" s="649" t="s">
        <v>11878</v>
      </c>
      <c r="P173" s="518" t="s">
        <v>78</v>
      </c>
      <c r="Q173" s="518" t="s">
        <v>15409</v>
      </c>
      <c r="R173" s="518" t="s">
        <v>78</v>
      </c>
      <c r="S173" s="518" t="s">
        <v>13908</v>
      </c>
      <c r="T173" s="518"/>
      <c r="U173" s="618"/>
      <c r="V173" s="730">
        <v>31406.0</v>
      </c>
    </row>
    <row r="174">
      <c r="A174" s="278">
        <v>175.0</v>
      </c>
      <c r="B174" s="654" t="s">
        <v>16583</v>
      </c>
      <c r="C174" s="518" t="s">
        <v>16637</v>
      </c>
      <c r="D174" s="518" t="s">
        <v>16674</v>
      </c>
      <c r="E174" s="656" t="s">
        <v>16586</v>
      </c>
      <c r="F174" s="656" t="s">
        <v>16639</v>
      </c>
      <c r="G174" s="518" t="s">
        <v>16675</v>
      </c>
      <c r="H174" s="278" t="s">
        <v>16676</v>
      </c>
      <c r="I174" s="272" t="s">
        <v>16677</v>
      </c>
      <c r="J174" s="363" t="s">
        <v>16678</v>
      </c>
      <c r="K174" s="744" t="s">
        <v>16679</v>
      </c>
      <c r="L174" s="745">
        <v>0.006377314814814815</v>
      </c>
      <c r="M174" s="729" t="s">
        <v>16680</v>
      </c>
      <c r="N174" s="618" t="s">
        <v>15408</v>
      </c>
      <c r="O174" s="649" t="s">
        <v>11878</v>
      </c>
      <c r="P174" s="518" t="s">
        <v>78</v>
      </c>
      <c r="Q174" s="518" t="s">
        <v>15409</v>
      </c>
      <c r="R174" s="518" t="s">
        <v>78</v>
      </c>
      <c r="S174" s="518" t="s">
        <v>13908</v>
      </c>
      <c r="T174" s="518"/>
      <c r="U174" s="618"/>
      <c r="V174" s="730">
        <v>31418.0</v>
      </c>
    </row>
    <row r="175">
      <c r="A175" s="278">
        <v>176.0</v>
      </c>
      <c r="B175" s="654" t="s">
        <v>16583</v>
      </c>
      <c r="C175" s="518" t="s">
        <v>16637</v>
      </c>
      <c r="D175" s="518" t="s">
        <v>16681</v>
      </c>
      <c r="E175" s="656" t="s">
        <v>16586</v>
      </c>
      <c r="F175" s="656" t="s">
        <v>16639</v>
      </c>
      <c r="G175" s="518" t="s">
        <v>16682</v>
      </c>
      <c r="H175" s="278" t="s">
        <v>16683</v>
      </c>
      <c r="I175" s="272" t="s">
        <v>16684</v>
      </c>
      <c r="J175" s="363" t="s">
        <v>16685</v>
      </c>
      <c r="K175" s="744" t="s">
        <v>16686</v>
      </c>
      <c r="L175" s="745">
        <v>0.006724537037037037</v>
      </c>
      <c r="M175" s="729" t="s">
        <v>16687</v>
      </c>
      <c r="N175" s="618" t="s">
        <v>15408</v>
      </c>
      <c r="O175" s="649" t="s">
        <v>11878</v>
      </c>
      <c r="P175" s="518" t="s">
        <v>78</v>
      </c>
      <c r="Q175" s="518" t="s">
        <v>15409</v>
      </c>
      <c r="R175" s="518" t="s">
        <v>78</v>
      </c>
      <c r="S175" s="518" t="s">
        <v>13908</v>
      </c>
      <c r="T175" s="518"/>
      <c r="U175" s="618"/>
      <c r="V175" s="730">
        <v>31420.0</v>
      </c>
    </row>
    <row r="176">
      <c r="A176" s="278">
        <v>177.0</v>
      </c>
      <c r="B176" s="654" t="s">
        <v>16583</v>
      </c>
      <c r="C176" s="518" t="s">
        <v>16637</v>
      </c>
      <c r="D176" s="518" t="s">
        <v>16688</v>
      </c>
      <c r="E176" s="656" t="s">
        <v>16586</v>
      </c>
      <c r="F176" s="656" t="s">
        <v>16639</v>
      </c>
      <c r="G176" s="518" t="s">
        <v>16689</v>
      </c>
      <c r="H176" s="278" t="s">
        <v>16690</v>
      </c>
      <c r="I176" s="272" t="s">
        <v>16691</v>
      </c>
      <c r="J176" s="363" t="s">
        <v>16692</v>
      </c>
      <c r="K176" s="744" t="s">
        <v>16693</v>
      </c>
      <c r="L176" s="745">
        <v>0.00662037037037037</v>
      </c>
      <c r="M176" s="729" t="s">
        <v>16694</v>
      </c>
      <c r="N176" s="618" t="s">
        <v>15408</v>
      </c>
      <c r="O176" s="649" t="s">
        <v>11878</v>
      </c>
      <c r="P176" s="518" t="s">
        <v>78</v>
      </c>
      <c r="Q176" s="518" t="s">
        <v>15409</v>
      </c>
      <c r="R176" s="518" t="s">
        <v>78</v>
      </c>
      <c r="S176" s="518" t="s">
        <v>13908</v>
      </c>
      <c r="T176" s="518"/>
      <c r="U176" s="618"/>
      <c r="V176" s="730">
        <v>31417.0</v>
      </c>
    </row>
    <row r="177">
      <c r="A177" s="278">
        <v>178.0</v>
      </c>
      <c r="B177" s="654" t="s">
        <v>16583</v>
      </c>
      <c r="C177" s="518" t="s">
        <v>16637</v>
      </c>
      <c r="D177" s="518" t="s">
        <v>16695</v>
      </c>
      <c r="E177" s="656" t="s">
        <v>16586</v>
      </c>
      <c r="F177" s="656" t="s">
        <v>16639</v>
      </c>
      <c r="G177" s="518" t="s">
        <v>16696</v>
      </c>
      <c r="H177" s="278" t="s">
        <v>16697</v>
      </c>
      <c r="I177" s="272" t="s">
        <v>16698</v>
      </c>
      <c r="J177" s="363" t="s">
        <v>16699</v>
      </c>
      <c r="K177" s="744" t="s">
        <v>16700</v>
      </c>
      <c r="L177" s="745">
        <v>0.004502314814814815</v>
      </c>
      <c r="M177" s="729" t="s">
        <v>16701</v>
      </c>
      <c r="N177" s="618" t="s">
        <v>15408</v>
      </c>
      <c r="O177" s="649" t="s">
        <v>11878</v>
      </c>
      <c r="P177" s="518" t="s">
        <v>78</v>
      </c>
      <c r="Q177" s="518" t="s">
        <v>15409</v>
      </c>
      <c r="R177" s="518" t="s">
        <v>78</v>
      </c>
      <c r="S177" s="518" t="s">
        <v>13908</v>
      </c>
      <c r="T177" s="518"/>
      <c r="U177" s="618"/>
      <c r="V177" s="730">
        <v>31421.0</v>
      </c>
    </row>
    <row r="178">
      <c r="A178" s="278">
        <v>179.0</v>
      </c>
      <c r="B178" s="654" t="s">
        <v>16583</v>
      </c>
      <c r="C178" s="518" t="s">
        <v>16637</v>
      </c>
      <c r="D178" s="518" t="s">
        <v>16702</v>
      </c>
      <c r="E178" s="656" t="s">
        <v>16586</v>
      </c>
      <c r="F178" s="656" t="s">
        <v>16639</v>
      </c>
      <c r="G178" s="518" t="s">
        <v>16703</v>
      </c>
      <c r="H178" s="278" t="s">
        <v>16704</v>
      </c>
      <c r="I178" s="272" t="s">
        <v>16705</v>
      </c>
      <c r="J178" s="363" t="s">
        <v>16706</v>
      </c>
      <c r="K178" s="744" t="s">
        <v>16707</v>
      </c>
      <c r="L178" s="745">
        <v>0.005613425925925926</v>
      </c>
      <c r="M178" s="729" t="s">
        <v>16708</v>
      </c>
      <c r="N178" s="618" t="s">
        <v>15408</v>
      </c>
      <c r="O178" s="649" t="s">
        <v>11878</v>
      </c>
      <c r="P178" s="518" t="s">
        <v>78</v>
      </c>
      <c r="Q178" s="518" t="s">
        <v>15409</v>
      </c>
      <c r="R178" s="518" t="s">
        <v>78</v>
      </c>
      <c r="S178" s="518" t="s">
        <v>13908</v>
      </c>
      <c r="T178" s="518"/>
      <c r="U178" s="618"/>
      <c r="V178" s="730">
        <v>31423.0</v>
      </c>
    </row>
    <row r="179">
      <c r="A179" s="278">
        <v>180.0</v>
      </c>
      <c r="B179" s="654" t="s">
        <v>16583</v>
      </c>
      <c r="C179" s="518" t="s">
        <v>16637</v>
      </c>
      <c r="D179" s="518" t="s">
        <v>16709</v>
      </c>
      <c r="E179" s="656" t="s">
        <v>16586</v>
      </c>
      <c r="F179" s="656" t="s">
        <v>16639</v>
      </c>
      <c r="G179" s="518" t="s">
        <v>16710</v>
      </c>
      <c r="H179" s="278" t="s">
        <v>16711</v>
      </c>
      <c r="I179" s="272" t="s">
        <v>16712</v>
      </c>
      <c r="J179" s="363" t="s">
        <v>16713</v>
      </c>
      <c r="K179" s="744" t="s">
        <v>16714</v>
      </c>
      <c r="L179" s="745">
        <v>0.004861111111111111</v>
      </c>
      <c r="M179" s="729" t="s">
        <v>16715</v>
      </c>
      <c r="N179" s="618" t="s">
        <v>15408</v>
      </c>
      <c r="O179" s="649" t="s">
        <v>11878</v>
      </c>
      <c r="P179" s="518" t="s">
        <v>78</v>
      </c>
      <c r="Q179" s="518" t="s">
        <v>15409</v>
      </c>
      <c r="R179" s="518" t="s">
        <v>78</v>
      </c>
      <c r="S179" s="518" t="s">
        <v>13908</v>
      </c>
      <c r="T179" s="518"/>
      <c r="U179" s="618"/>
      <c r="V179" s="730">
        <v>31424.0</v>
      </c>
    </row>
    <row r="180">
      <c r="A180" s="287">
        <v>181.0</v>
      </c>
      <c r="B180" s="659" t="s">
        <v>16583</v>
      </c>
      <c r="C180" s="528" t="s">
        <v>16637</v>
      </c>
      <c r="D180" s="528" t="s">
        <v>16585</v>
      </c>
      <c r="E180" s="661" t="s">
        <v>16586</v>
      </c>
      <c r="F180" s="661" t="s">
        <v>16639</v>
      </c>
      <c r="G180" s="528" t="s">
        <v>16588</v>
      </c>
      <c r="H180" s="287" t="s">
        <v>16716</v>
      </c>
      <c r="I180" s="272" t="s">
        <v>16717</v>
      </c>
      <c r="J180" s="364" t="s">
        <v>16718</v>
      </c>
      <c r="K180" s="737" t="s">
        <v>16719</v>
      </c>
      <c r="L180" s="738">
        <v>0.004872685185185185</v>
      </c>
      <c r="M180" s="734" t="s">
        <v>16593</v>
      </c>
      <c r="N180" s="664" t="s">
        <v>15408</v>
      </c>
      <c r="O180" s="649" t="s">
        <v>11878</v>
      </c>
      <c r="P180" s="518" t="s">
        <v>78</v>
      </c>
      <c r="Q180" s="518" t="s">
        <v>15409</v>
      </c>
      <c r="R180" s="518" t="s">
        <v>78</v>
      </c>
      <c r="S180" s="518" t="s">
        <v>13908</v>
      </c>
      <c r="T180" s="518"/>
      <c r="U180" s="665"/>
      <c r="V180" s="735">
        <v>31425.0</v>
      </c>
    </row>
    <row r="181">
      <c r="A181" s="269">
        <v>182.0</v>
      </c>
      <c r="B181" s="269" t="s">
        <v>16720</v>
      </c>
      <c r="C181" s="510" t="s">
        <v>16721</v>
      </c>
      <c r="D181" s="510" t="s">
        <v>16722</v>
      </c>
      <c r="E181" s="646" t="s">
        <v>16723</v>
      </c>
      <c r="F181" s="646" t="s">
        <v>16724</v>
      </c>
      <c r="G181" s="510" t="s">
        <v>16725</v>
      </c>
      <c r="H181" s="269" t="s">
        <v>16726</v>
      </c>
      <c r="I181" s="272" t="s">
        <v>16727</v>
      </c>
      <c r="J181" s="362" t="s">
        <v>16728</v>
      </c>
      <c r="K181" s="736" t="s">
        <v>16729</v>
      </c>
      <c r="L181" s="724">
        <v>0.009849537037037037</v>
      </c>
      <c r="M181" s="725" t="s">
        <v>16730</v>
      </c>
      <c r="N181" s="649" t="s">
        <v>15408</v>
      </c>
      <c r="O181" s="649" t="s">
        <v>11878</v>
      </c>
      <c r="P181" s="518" t="s">
        <v>78</v>
      </c>
      <c r="Q181" s="518" t="s">
        <v>15409</v>
      </c>
      <c r="R181" s="518" t="s">
        <v>78</v>
      </c>
      <c r="S181" s="518" t="s">
        <v>13908</v>
      </c>
      <c r="T181" s="518"/>
      <c r="U181" s="649"/>
      <c r="V181" s="726">
        <v>32391.0</v>
      </c>
    </row>
    <row r="182">
      <c r="A182" s="278">
        <v>183.0</v>
      </c>
      <c r="B182" s="269" t="s">
        <v>16720</v>
      </c>
      <c r="C182" s="518" t="s">
        <v>16721</v>
      </c>
      <c r="D182" s="518" t="s">
        <v>16731</v>
      </c>
      <c r="E182" s="656" t="s">
        <v>16723</v>
      </c>
      <c r="F182" s="656" t="s">
        <v>16724</v>
      </c>
      <c r="G182" s="518" t="s">
        <v>16732</v>
      </c>
      <c r="H182" s="278" t="s">
        <v>16733</v>
      </c>
      <c r="I182" s="272" t="s">
        <v>16734</v>
      </c>
      <c r="J182" s="363" t="s">
        <v>16735</v>
      </c>
      <c r="K182" s="744" t="s">
        <v>16736</v>
      </c>
      <c r="L182" s="745">
        <v>0.005011574074074074</v>
      </c>
      <c r="M182" s="729" t="s">
        <v>16737</v>
      </c>
      <c r="N182" s="618" t="s">
        <v>15408</v>
      </c>
      <c r="O182" s="649" t="s">
        <v>11878</v>
      </c>
      <c r="P182" s="518" t="s">
        <v>78</v>
      </c>
      <c r="Q182" s="518" t="s">
        <v>15409</v>
      </c>
      <c r="R182" s="518" t="s">
        <v>78</v>
      </c>
      <c r="S182" s="518" t="s">
        <v>13908</v>
      </c>
      <c r="T182" s="518"/>
      <c r="U182" s="618"/>
      <c r="V182" s="730">
        <v>32393.0</v>
      </c>
    </row>
    <row r="183">
      <c r="A183" s="278">
        <v>184.0</v>
      </c>
      <c r="B183" s="269" t="s">
        <v>16720</v>
      </c>
      <c r="C183" s="518" t="s">
        <v>16721</v>
      </c>
      <c r="D183" s="518" t="s">
        <v>16738</v>
      </c>
      <c r="E183" s="656" t="s">
        <v>16723</v>
      </c>
      <c r="F183" s="656" t="s">
        <v>16724</v>
      </c>
      <c r="G183" s="518" t="s">
        <v>16739</v>
      </c>
      <c r="H183" s="655" t="s">
        <v>16740</v>
      </c>
      <c r="I183" s="272" t="s">
        <v>16741</v>
      </c>
      <c r="J183" s="794" t="s">
        <v>16742</v>
      </c>
      <c r="K183" s="744" t="s">
        <v>16743</v>
      </c>
      <c r="L183" s="745">
        <v>0.006458333333333333</v>
      </c>
      <c r="M183" s="729" t="s">
        <v>16744</v>
      </c>
      <c r="N183" s="618" t="s">
        <v>15408</v>
      </c>
      <c r="O183" s="649" t="s">
        <v>11878</v>
      </c>
      <c r="P183" s="518" t="s">
        <v>78</v>
      </c>
      <c r="Q183" s="518" t="s">
        <v>15409</v>
      </c>
      <c r="R183" s="518" t="s">
        <v>78</v>
      </c>
      <c r="S183" s="518" t="s">
        <v>13908</v>
      </c>
      <c r="T183" s="518"/>
      <c r="U183" s="618"/>
      <c r="V183" s="730">
        <v>32395.0</v>
      </c>
    </row>
    <row r="184">
      <c r="A184" s="278">
        <v>185.0</v>
      </c>
      <c r="B184" s="269" t="s">
        <v>16720</v>
      </c>
      <c r="C184" s="518" t="s">
        <v>16721</v>
      </c>
      <c r="D184" s="518" t="s">
        <v>16745</v>
      </c>
      <c r="E184" s="656" t="s">
        <v>16723</v>
      </c>
      <c r="F184" s="656" t="s">
        <v>16724</v>
      </c>
      <c r="G184" s="518" t="s">
        <v>16027</v>
      </c>
      <c r="H184" s="278" t="s">
        <v>16746</v>
      </c>
      <c r="I184" s="272" t="s">
        <v>16747</v>
      </c>
      <c r="J184" s="363" t="s">
        <v>16748</v>
      </c>
      <c r="K184" s="744" t="s">
        <v>16749</v>
      </c>
      <c r="L184" s="745">
        <v>0.0033564814814814816</v>
      </c>
      <c r="M184" s="729" t="s">
        <v>16032</v>
      </c>
      <c r="N184" s="618" t="s">
        <v>15408</v>
      </c>
      <c r="O184" s="649" t="s">
        <v>11878</v>
      </c>
      <c r="P184" s="518" t="s">
        <v>78</v>
      </c>
      <c r="Q184" s="518" t="s">
        <v>15409</v>
      </c>
      <c r="R184" s="518" t="s">
        <v>78</v>
      </c>
      <c r="S184" s="518" t="s">
        <v>13908</v>
      </c>
      <c r="T184" s="518"/>
      <c r="U184" s="618"/>
      <c r="V184" s="756"/>
    </row>
    <row r="185">
      <c r="A185" s="287">
        <v>186.0</v>
      </c>
      <c r="B185" s="319" t="s">
        <v>16720</v>
      </c>
      <c r="C185" s="528" t="s">
        <v>16721</v>
      </c>
      <c r="D185" s="528" t="s">
        <v>16750</v>
      </c>
      <c r="E185" s="661" t="s">
        <v>16723</v>
      </c>
      <c r="F185" s="661" t="s">
        <v>16724</v>
      </c>
      <c r="G185" s="528" t="s">
        <v>16751</v>
      </c>
      <c r="H185" s="660" t="s">
        <v>16042</v>
      </c>
      <c r="I185" s="272" t="s">
        <v>16043</v>
      </c>
      <c r="J185" s="795" t="s">
        <v>16044</v>
      </c>
      <c r="K185" s="737" t="s">
        <v>16045</v>
      </c>
      <c r="L185" s="738">
        <v>0.0033912037037037036</v>
      </c>
      <c r="M185" s="734" t="s">
        <v>16046</v>
      </c>
      <c r="N185" s="664" t="s">
        <v>15408</v>
      </c>
      <c r="O185" s="649" t="s">
        <v>11878</v>
      </c>
      <c r="P185" s="518" t="s">
        <v>78</v>
      </c>
      <c r="Q185" s="518" t="s">
        <v>15409</v>
      </c>
      <c r="R185" s="518" t="s">
        <v>78</v>
      </c>
      <c r="S185" s="518" t="s">
        <v>13908</v>
      </c>
      <c r="T185" s="518"/>
      <c r="U185" s="665"/>
      <c r="V185" s="735">
        <v>32396.0</v>
      </c>
    </row>
    <row r="186">
      <c r="A186" s="269">
        <v>187.0</v>
      </c>
      <c r="B186" s="269" t="s">
        <v>16720</v>
      </c>
      <c r="C186" s="510" t="s">
        <v>16752</v>
      </c>
      <c r="D186" s="510" t="s">
        <v>16753</v>
      </c>
      <c r="E186" s="646" t="s">
        <v>16723</v>
      </c>
      <c r="F186" s="646" t="s">
        <v>16754</v>
      </c>
      <c r="G186" s="510" t="s">
        <v>16755</v>
      </c>
      <c r="H186" s="269" t="s">
        <v>16756</v>
      </c>
      <c r="I186" s="272" t="s">
        <v>16757</v>
      </c>
      <c r="J186" s="362" t="s">
        <v>16758</v>
      </c>
      <c r="K186" s="736" t="s">
        <v>16759</v>
      </c>
      <c r="L186" s="724">
        <v>0.00568287037037037</v>
      </c>
      <c r="M186" s="725" t="s">
        <v>16760</v>
      </c>
      <c r="N186" s="649" t="s">
        <v>15408</v>
      </c>
      <c r="O186" s="649" t="s">
        <v>11878</v>
      </c>
      <c r="P186" s="518" t="s">
        <v>78</v>
      </c>
      <c r="Q186" s="518" t="s">
        <v>15409</v>
      </c>
      <c r="R186" s="518" t="s">
        <v>78</v>
      </c>
      <c r="S186" s="518" t="s">
        <v>13908</v>
      </c>
      <c r="T186" s="518"/>
      <c r="U186" s="649"/>
      <c r="V186" s="757"/>
    </row>
    <row r="187">
      <c r="A187" s="278">
        <v>188.0</v>
      </c>
      <c r="B187" s="269" t="s">
        <v>16720</v>
      </c>
      <c r="C187" s="518" t="s">
        <v>16752</v>
      </c>
      <c r="D187" s="518" t="s">
        <v>16761</v>
      </c>
      <c r="E187" s="656" t="s">
        <v>16723</v>
      </c>
      <c r="F187" s="656" t="s">
        <v>16754</v>
      </c>
      <c r="G187" s="518" t="s">
        <v>16762</v>
      </c>
      <c r="H187" s="655" t="s">
        <v>16763</v>
      </c>
      <c r="I187" s="272" t="s">
        <v>16764</v>
      </c>
      <c r="J187" s="794" t="s">
        <v>16765</v>
      </c>
      <c r="K187" s="744" t="s">
        <v>16766</v>
      </c>
      <c r="L187" s="745">
        <v>0.010034722222222223</v>
      </c>
      <c r="M187" s="729" t="s">
        <v>16767</v>
      </c>
      <c r="N187" s="618" t="s">
        <v>15408</v>
      </c>
      <c r="O187" s="649" t="s">
        <v>11878</v>
      </c>
      <c r="P187" s="518" t="s">
        <v>78</v>
      </c>
      <c r="Q187" s="518" t="s">
        <v>15409</v>
      </c>
      <c r="R187" s="518" t="s">
        <v>78</v>
      </c>
      <c r="S187" s="518" t="s">
        <v>13908</v>
      </c>
      <c r="T187" s="518"/>
      <c r="U187" s="618"/>
      <c r="V187" s="730">
        <v>32379.0</v>
      </c>
    </row>
    <row r="188">
      <c r="A188" s="278">
        <v>189.0</v>
      </c>
      <c r="B188" s="269" t="s">
        <v>16720</v>
      </c>
      <c r="C188" s="518" t="s">
        <v>16752</v>
      </c>
      <c r="D188" s="518" t="s">
        <v>16768</v>
      </c>
      <c r="E188" s="656" t="s">
        <v>16723</v>
      </c>
      <c r="F188" s="656" t="s">
        <v>16754</v>
      </c>
      <c r="G188" s="518" t="s">
        <v>16769</v>
      </c>
      <c r="H188" s="655" t="s">
        <v>16770</v>
      </c>
      <c r="I188" s="272" t="s">
        <v>16771</v>
      </c>
      <c r="J188" s="794" t="s">
        <v>16772</v>
      </c>
      <c r="K188" s="744" t="s">
        <v>16773</v>
      </c>
      <c r="L188" s="745">
        <v>0.007546296296296297</v>
      </c>
      <c r="M188" s="729" t="s">
        <v>16774</v>
      </c>
      <c r="N188" s="618" t="s">
        <v>15408</v>
      </c>
      <c r="O188" s="649" t="s">
        <v>11878</v>
      </c>
      <c r="P188" s="518" t="s">
        <v>78</v>
      </c>
      <c r="Q188" s="518" t="s">
        <v>15409</v>
      </c>
      <c r="R188" s="518" t="s">
        <v>78</v>
      </c>
      <c r="S188" s="518" t="s">
        <v>13908</v>
      </c>
      <c r="T188" s="518"/>
      <c r="U188" s="618"/>
      <c r="V188" s="730">
        <v>32386.0</v>
      </c>
    </row>
    <row r="189">
      <c r="A189" s="278">
        <v>190.0</v>
      </c>
      <c r="B189" s="269" t="s">
        <v>16720</v>
      </c>
      <c r="C189" s="518" t="s">
        <v>16752</v>
      </c>
      <c r="D189" s="518" t="s">
        <v>16775</v>
      </c>
      <c r="E189" s="656" t="s">
        <v>16723</v>
      </c>
      <c r="F189" s="656" t="s">
        <v>16754</v>
      </c>
      <c r="G189" s="518" t="s">
        <v>16776</v>
      </c>
      <c r="H189" s="655" t="s">
        <v>16777</v>
      </c>
      <c r="I189" s="272" t="s">
        <v>16778</v>
      </c>
      <c r="J189" s="794" t="s">
        <v>16779</v>
      </c>
      <c r="K189" s="744" t="s">
        <v>16780</v>
      </c>
      <c r="L189" s="745">
        <v>0.007673611111111111</v>
      </c>
      <c r="M189" s="729" t="s">
        <v>16781</v>
      </c>
      <c r="N189" s="618" t="s">
        <v>15408</v>
      </c>
      <c r="O189" s="649" t="s">
        <v>11878</v>
      </c>
      <c r="P189" s="518" t="s">
        <v>78</v>
      </c>
      <c r="Q189" s="518" t="s">
        <v>15409</v>
      </c>
      <c r="R189" s="518" t="s">
        <v>78</v>
      </c>
      <c r="S189" s="518" t="s">
        <v>13908</v>
      </c>
      <c r="T189" s="518"/>
      <c r="U189" s="618"/>
      <c r="V189" s="730">
        <v>32358.0</v>
      </c>
    </row>
    <row r="190">
      <c r="A190" s="278">
        <v>191.0</v>
      </c>
      <c r="B190" s="269" t="s">
        <v>16720</v>
      </c>
      <c r="C190" s="518" t="s">
        <v>16752</v>
      </c>
      <c r="D190" s="518" t="s">
        <v>16782</v>
      </c>
      <c r="E190" s="656" t="s">
        <v>16723</v>
      </c>
      <c r="F190" s="656" t="s">
        <v>16754</v>
      </c>
      <c r="G190" s="518" t="s">
        <v>16783</v>
      </c>
      <c r="H190" s="655" t="s">
        <v>16784</v>
      </c>
      <c r="I190" s="272" t="s">
        <v>16785</v>
      </c>
      <c r="J190" s="794" t="s">
        <v>16786</v>
      </c>
      <c r="K190" s="744" t="s">
        <v>16787</v>
      </c>
      <c r="L190" s="745">
        <v>0.008958333333333334</v>
      </c>
      <c r="M190" s="729" t="s">
        <v>16788</v>
      </c>
      <c r="N190" s="618" t="s">
        <v>15408</v>
      </c>
      <c r="O190" s="649" t="s">
        <v>16789</v>
      </c>
      <c r="P190" s="518" t="s">
        <v>78</v>
      </c>
      <c r="Q190" s="518" t="s">
        <v>15409</v>
      </c>
      <c r="R190" s="518" t="s">
        <v>78</v>
      </c>
      <c r="S190" s="518" t="s">
        <v>13908</v>
      </c>
      <c r="T190" s="518"/>
      <c r="U190" s="618"/>
      <c r="V190" s="730">
        <v>32359.0</v>
      </c>
    </row>
    <row r="191">
      <c r="A191" s="278">
        <v>192.0</v>
      </c>
      <c r="B191" s="269" t="s">
        <v>16720</v>
      </c>
      <c r="C191" s="518" t="s">
        <v>16752</v>
      </c>
      <c r="D191" s="518" t="s">
        <v>16731</v>
      </c>
      <c r="E191" s="656" t="s">
        <v>16723</v>
      </c>
      <c r="F191" s="656" t="s">
        <v>16754</v>
      </c>
      <c r="G191" s="518" t="s">
        <v>16732</v>
      </c>
      <c r="H191" s="655" t="s">
        <v>16733</v>
      </c>
      <c r="I191" s="272" t="s">
        <v>16734</v>
      </c>
      <c r="J191" s="794" t="s">
        <v>16735</v>
      </c>
      <c r="K191" s="744" t="s">
        <v>16736</v>
      </c>
      <c r="L191" s="745">
        <v>0.005011574074074074</v>
      </c>
      <c r="M191" s="729" t="s">
        <v>16737</v>
      </c>
      <c r="N191" s="618" t="s">
        <v>15408</v>
      </c>
      <c r="O191" s="649" t="s">
        <v>16789</v>
      </c>
      <c r="P191" s="518" t="s">
        <v>78</v>
      </c>
      <c r="Q191" s="518" t="s">
        <v>15409</v>
      </c>
      <c r="R191" s="518" t="s">
        <v>78</v>
      </c>
      <c r="S191" s="518" t="s">
        <v>13908</v>
      </c>
      <c r="T191" s="518"/>
      <c r="U191" s="618"/>
      <c r="V191" s="730">
        <v>32395.0</v>
      </c>
    </row>
    <row r="192">
      <c r="A192" s="278">
        <v>193.0</v>
      </c>
      <c r="B192" s="269" t="s">
        <v>16720</v>
      </c>
      <c r="C192" s="518" t="s">
        <v>16752</v>
      </c>
      <c r="D192" s="518" t="s">
        <v>16790</v>
      </c>
      <c r="E192" s="656" t="s">
        <v>16723</v>
      </c>
      <c r="F192" s="656" t="s">
        <v>16754</v>
      </c>
      <c r="G192" s="518" t="s">
        <v>16791</v>
      </c>
      <c r="H192" s="655" t="s">
        <v>16792</v>
      </c>
      <c r="I192" s="272" t="s">
        <v>16793</v>
      </c>
      <c r="J192" s="794" t="s">
        <v>16794</v>
      </c>
      <c r="K192" s="744" t="s">
        <v>16795</v>
      </c>
      <c r="L192" s="745">
        <v>0.0084375</v>
      </c>
      <c r="M192" s="729" t="s">
        <v>16796</v>
      </c>
      <c r="N192" s="618" t="s">
        <v>15408</v>
      </c>
      <c r="O192" s="649" t="s">
        <v>16789</v>
      </c>
      <c r="P192" s="518" t="s">
        <v>78</v>
      </c>
      <c r="Q192" s="518" t="s">
        <v>15409</v>
      </c>
      <c r="R192" s="518" t="s">
        <v>78</v>
      </c>
      <c r="S192" s="518" t="s">
        <v>13908</v>
      </c>
      <c r="T192" s="518"/>
      <c r="U192" s="618"/>
      <c r="V192" s="730">
        <v>34461.0</v>
      </c>
    </row>
    <row r="193">
      <c r="A193" s="287">
        <v>194.0</v>
      </c>
      <c r="B193" s="319" t="s">
        <v>16720</v>
      </c>
      <c r="C193" s="528" t="s">
        <v>16752</v>
      </c>
      <c r="D193" s="528" t="s">
        <v>16797</v>
      </c>
      <c r="E193" s="661" t="s">
        <v>16723</v>
      </c>
      <c r="F193" s="661" t="s">
        <v>16754</v>
      </c>
      <c r="G193" s="528" t="s">
        <v>16798</v>
      </c>
      <c r="H193" s="287" t="s">
        <v>16799</v>
      </c>
      <c r="I193" s="272" t="s">
        <v>16800</v>
      </c>
      <c r="J193" s="364" t="s">
        <v>16801</v>
      </c>
      <c r="K193" s="737" t="s">
        <v>16802</v>
      </c>
      <c r="L193" s="738">
        <v>0.004340277777777778</v>
      </c>
      <c r="M193" s="734" t="s">
        <v>16803</v>
      </c>
      <c r="N193" s="664" t="s">
        <v>15408</v>
      </c>
      <c r="O193" s="649" t="s">
        <v>16789</v>
      </c>
      <c r="P193" s="518" t="s">
        <v>78</v>
      </c>
      <c r="Q193" s="518" t="s">
        <v>15409</v>
      </c>
      <c r="R193" s="518" t="s">
        <v>78</v>
      </c>
      <c r="S193" s="518" t="s">
        <v>13908</v>
      </c>
      <c r="T193" s="518"/>
      <c r="U193" s="665"/>
      <c r="V193" s="735">
        <v>32361.0</v>
      </c>
    </row>
    <row r="194">
      <c r="A194" s="319">
        <v>195.0</v>
      </c>
      <c r="B194" s="319" t="s">
        <v>16720</v>
      </c>
      <c r="C194" s="596" t="s">
        <v>16804</v>
      </c>
      <c r="D194" s="596" t="s">
        <v>16805</v>
      </c>
      <c r="E194" s="679" t="s">
        <v>16723</v>
      </c>
      <c r="F194" s="679" t="s">
        <v>16806</v>
      </c>
      <c r="G194" s="596" t="s">
        <v>16807</v>
      </c>
      <c r="H194" s="678" t="s">
        <v>16808</v>
      </c>
      <c r="I194" s="272" t="s">
        <v>16809</v>
      </c>
      <c r="J194" s="796" t="s">
        <v>16810</v>
      </c>
      <c r="K194" s="740" t="s">
        <v>16811</v>
      </c>
      <c r="L194" s="741">
        <v>0.006805555555555555</v>
      </c>
      <c r="M194" s="742" t="s">
        <v>16812</v>
      </c>
      <c r="N194" s="682" t="s">
        <v>15408</v>
      </c>
      <c r="O194" s="649" t="s">
        <v>16789</v>
      </c>
      <c r="P194" s="518" t="s">
        <v>78</v>
      </c>
      <c r="Q194" s="518" t="s">
        <v>15409</v>
      </c>
      <c r="R194" s="518" t="s">
        <v>78</v>
      </c>
      <c r="S194" s="518" t="s">
        <v>13908</v>
      </c>
      <c r="T194" s="518"/>
      <c r="U194" s="683"/>
      <c r="V194" s="743">
        <v>34462.0</v>
      </c>
    </row>
    <row r="195">
      <c r="A195" s="269">
        <f>A194+1</f>
        <v>196</v>
      </c>
      <c r="B195" s="417" t="s">
        <v>16813</v>
      </c>
      <c r="C195" s="510" t="s">
        <v>16245</v>
      </c>
      <c r="D195" s="510" t="s">
        <v>16814</v>
      </c>
      <c r="E195" s="646" t="s">
        <v>16815</v>
      </c>
      <c r="F195" s="646" t="s">
        <v>16248</v>
      </c>
      <c r="G195" s="510" t="s">
        <v>16816</v>
      </c>
      <c r="H195" s="269" t="s">
        <v>16817</v>
      </c>
      <c r="I195" s="272" t="s">
        <v>16818</v>
      </c>
      <c r="J195" s="362" t="s">
        <v>16819</v>
      </c>
      <c r="K195" s="736" t="s">
        <v>16820</v>
      </c>
      <c r="L195" s="724">
        <v>0.004016203703703704</v>
      </c>
      <c r="M195" s="725" t="s">
        <v>16821</v>
      </c>
      <c r="N195" s="649" t="s">
        <v>15408</v>
      </c>
      <c r="O195" s="649" t="s">
        <v>16789</v>
      </c>
      <c r="P195" s="518" t="s">
        <v>78</v>
      </c>
      <c r="Q195" s="518" t="s">
        <v>15409</v>
      </c>
      <c r="R195" s="518" t="s">
        <v>78</v>
      </c>
      <c r="S195" s="518" t="s">
        <v>13908</v>
      </c>
      <c r="T195" s="518"/>
      <c r="U195" s="649"/>
      <c r="V195" s="726">
        <v>34974.0</v>
      </c>
    </row>
    <row r="196">
      <c r="A196" s="278">
        <v>200.0</v>
      </c>
      <c r="B196" s="417" t="s">
        <v>16813</v>
      </c>
      <c r="C196" s="518" t="s">
        <v>16245</v>
      </c>
      <c r="D196" s="518" t="s">
        <v>16822</v>
      </c>
      <c r="E196" s="656" t="s">
        <v>16815</v>
      </c>
      <c r="F196" s="656" t="s">
        <v>16248</v>
      </c>
      <c r="G196" s="518" t="s">
        <v>16823</v>
      </c>
      <c r="H196" s="278" t="s">
        <v>16824</v>
      </c>
      <c r="I196" s="272" t="s">
        <v>16825</v>
      </c>
      <c r="J196" s="363" t="s">
        <v>16826</v>
      </c>
      <c r="K196" s="744" t="s">
        <v>16827</v>
      </c>
      <c r="L196" s="745">
        <v>0.0050347222222222225</v>
      </c>
      <c r="M196" s="729" t="s">
        <v>16828</v>
      </c>
      <c r="N196" s="618" t="s">
        <v>15408</v>
      </c>
      <c r="O196" s="649" t="s">
        <v>16789</v>
      </c>
      <c r="P196" s="518" t="s">
        <v>78</v>
      </c>
      <c r="Q196" s="518" t="s">
        <v>15409</v>
      </c>
      <c r="R196" s="518" t="s">
        <v>78</v>
      </c>
      <c r="S196" s="518" t="s">
        <v>13908</v>
      </c>
      <c r="T196" s="518"/>
      <c r="U196" s="618"/>
      <c r="V196" s="730">
        <v>34975.0</v>
      </c>
    </row>
    <row r="197">
      <c r="A197" s="278">
        <v>201.0</v>
      </c>
      <c r="B197" s="417" t="s">
        <v>16813</v>
      </c>
      <c r="C197" s="518" t="s">
        <v>16245</v>
      </c>
      <c r="D197" s="518" t="s">
        <v>16829</v>
      </c>
      <c r="E197" s="656" t="s">
        <v>16815</v>
      </c>
      <c r="F197" s="656" t="s">
        <v>16248</v>
      </c>
      <c r="G197" s="518" t="s">
        <v>16830</v>
      </c>
      <c r="H197" s="278" t="s">
        <v>16831</v>
      </c>
      <c r="I197" s="272" t="s">
        <v>16832</v>
      </c>
      <c r="J197" s="363" t="s">
        <v>16833</v>
      </c>
      <c r="K197" s="744" t="s">
        <v>16834</v>
      </c>
      <c r="L197" s="745">
        <v>0.0038078703703703703</v>
      </c>
      <c r="M197" s="729" t="s">
        <v>16835</v>
      </c>
      <c r="N197" s="618" t="s">
        <v>15408</v>
      </c>
      <c r="O197" s="649" t="s">
        <v>16789</v>
      </c>
      <c r="P197" s="518" t="s">
        <v>78</v>
      </c>
      <c r="Q197" s="518" t="s">
        <v>15409</v>
      </c>
      <c r="R197" s="518" t="s">
        <v>78</v>
      </c>
      <c r="S197" s="518" t="s">
        <v>13908</v>
      </c>
      <c r="T197" s="518"/>
      <c r="U197" s="618"/>
      <c r="V197" s="730">
        <v>34973.0</v>
      </c>
    </row>
    <row r="198">
      <c r="A198" s="278">
        <v>202.0</v>
      </c>
      <c r="B198" s="417" t="s">
        <v>16813</v>
      </c>
      <c r="C198" s="518" t="s">
        <v>16245</v>
      </c>
      <c r="D198" s="518" t="s">
        <v>16836</v>
      </c>
      <c r="E198" s="656" t="s">
        <v>16815</v>
      </c>
      <c r="F198" s="656" t="s">
        <v>16248</v>
      </c>
      <c r="G198" s="518" t="s">
        <v>16837</v>
      </c>
      <c r="H198" s="278" t="s">
        <v>16838</v>
      </c>
      <c r="I198" s="272" t="s">
        <v>16839</v>
      </c>
      <c r="J198" s="363" t="s">
        <v>16840</v>
      </c>
      <c r="K198" s="744" t="s">
        <v>16841</v>
      </c>
      <c r="L198" s="745">
        <v>0.004155092592592592</v>
      </c>
      <c r="M198" s="729" t="s">
        <v>16835</v>
      </c>
      <c r="N198" s="618" t="s">
        <v>15408</v>
      </c>
      <c r="O198" s="649" t="s">
        <v>16789</v>
      </c>
      <c r="P198" s="518"/>
      <c r="Q198" s="518" t="s">
        <v>15409</v>
      </c>
      <c r="R198" s="518" t="s">
        <v>78</v>
      </c>
      <c r="S198" s="518" t="s">
        <v>13908</v>
      </c>
      <c r="T198" s="518"/>
      <c r="U198" s="618" t="s">
        <v>16842</v>
      </c>
      <c r="V198" s="730">
        <v>34976.0</v>
      </c>
    </row>
    <row r="199">
      <c r="A199" s="278">
        <v>203.0</v>
      </c>
      <c r="B199" s="417" t="s">
        <v>16813</v>
      </c>
      <c r="C199" s="518" t="s">
        <v>16245</v>
      </c>
      <c r="D199" s="518" t="s">
        <v>16843</v>
      </c>
      <c r="E199" s="656" t="s">
        <v>16815</v>
      </c>
      <c r="F199" s="656" t="s">
        <v>16248</v>
      </c>
      <c r="G199" s="518" t="s">
        <v>16844</v>
      </c>
      <c r="H199" s="278" t="s">
        <v>16845</v>
      </c>
      <c r="I199" s="272" t="s">
        <v>16846</v>
      </c>
      <c r="J199" s="363" t="s">
        <v>16847</v>
      </c>
      <c r="K199" s="744" t="s">
        <v>16848</v>
      </c>
      <c r="L199" s="745">
        <v>0.004224537037037037</v>
      </c>
      <c r="M199" s="729" t="s">
        <v>16849</v>
      </c>
      <c r="N199" s="618" t="s">
        <v>15408</v>
      </c>
      <c r="O199" s="649" t="s">
        <v>16789</v>
      </c>
      <c r="P199" s="518" t="s">
        <v>78</v>
      </c>
      <c r="Q199" s="518" t="s">
        <v>15409</v>
      </c>
      <c r="R199" s="518" t="s">
        <v>78</v>
      </c>
      <c r="S199" s="518" t="s">
        <v>13908</v>
      </c>
      <c r="T199" s="518"/>
      <c r="U199" s="618"/>
      <c r="V199" s="730">
        <v>34977.0</v>
      </c>
    </row>
    <row r="200">
      <c r="A200" s="278">
        <v>204.0</v>
      </c>
      <c r="B200" s="417" t="s">
        <v>16813</v>
      </c>
      <c r="C200" s="518" t="s">
        <v>16245</v>
      </c>
      <c r="D200" s="518" t="s">
        <v>16850</v>
      </c>
      <c r="E200" s="656" t="s">
        <v>16815</v>
      </c>
      <c r="F200" s="656" t="s">
        <v>16248</v>
      </c>
      <c r="G200" s="518" t="s">
        <v>16851</v>
      </c>
      <c r="H200" s="278" t="s">
        <v>16852</v>
      </c>
      <c r="I200" s="272" t="s">
        <v>16853</v>
      </c>
      <c r="J200" s="363" t="s">
        <v>16854</v>
      </c>
      <c r="K200" s="744" t="s">
        <v>16855</v>
      </c>
      <c r="L200" s="745">
        <v>0.004108796296296296</v>
      </c>
      <c r="M200" s="729" t="s">
        <v>16856</v>
      </c>
      <c r="N200" s="618" t="s">
        <v>15408</v>
      </c>
      <c r="O200" s="649" t="s">
        <v>16789</v>
      </c>
      <c r="P200" s="518" t="s">
        <v>78</v>
      </c>
      <c r="Q200" s="518" t="s">
        <v>15409</v>
      </c>
      <c r="R200" s="518" t="s">
        <v>78</v>
      </c>
      <c r="S200" s="518" t="s">
        <v>13908</v>
      </c>
      <c r="T200" s="518"/>
      <c r="U200" s="618"/>
      <c r="V200" s="730">
        <v>34978.0</v>
      </c>
    </row>
    <row r="201">
      <c r="A201" s="287">
        <v>205.0</v>
      </c>
      <c r="B201" s="751" t="s">
        <v>16813</v>
      </c>
      <c r="C201" s="528" t="s">
        <v>16245</v>
      </c>
      <c r="D201" s="528" t="s">
        <v>16857</v>
      </c>
      <c r="E201" s="661" t="s">
        <v>16815</v>
      </c>
      <c r="F201" s="661" t="s">
        <v>16248</v>
      </c>
      <c r="G201" s="528" t="s">
        <v>16858</v>
      </c>
      <c r="H201" s="287" t="s">
        <v>16859</v>
      </c>
      <c r="I201" s="272" t="s">
        <v>16860</v>
      </c>
      <c r="J201" s="364" t="s">
        <v>16861</v>
      </c>
      <c r="K201" s="737" t="s">
        <v>16862</v>
      </c>
      <c r="L201" s="738">
        <v>0.006284722222222222</v>
      </c>
      <c r="M201" s="734" t="s">
        <v>16863</v>
      </c>
      <c r="N201" s="664" t="s">
        <v>15408</v>
      </c>
      <c r="O201" s="649" t="s">
        <v>16789</v>
      </c>
      <c r="P201" s="518" t="s">
        <v>78</v>
      </c>
      <c r="Q201" s="518" t="s">
        <v>15409</v>
      </c>
      <c r="R201" s="518" t="s">
        <v>78</v>
      </c>
      <c r="S201" s="518" t="s">
        <v>13908</v>
      </c>
      <c r="T201" s="518"/>
      <c r="U201" s="665"/>
      <c r="V201" s="735">
        <v>34978.0</v>
      </c>
    </row>
    <row r="202">
      <c r="A202" s="269">
        <v>206.0</v>
      </c>
      <c r="B202" s="269" t="s">
        <v>16864</v>
      </c>
      <c r="C202" s="510" t="s">
        <v>16865</v>
      </c>
      <c r="D202" s="510" t="s">
        <v>16866</v>
      </c>
      <c r="E202" s="646" t="s">
        <v>16867</v>
      </c>
      <c r="F202" s="646" t="s">
        <v>16868</v>
      </c>
      <c r="G202" s="510" t="s">
        <v>16869</v>
      </c>
      <c r="H202" s="269" t="s">
        <v>16870</v>
      </c>
      <c r="I202" s="272" t="s">
        <v>16871</v>
      </c>
      <c r="J202" s="362" t="s">
        <v>16872</v>
      </c>
      <c r="K202" s="736" t="s">
        <v>16873</v>
      </c>
      <c r="L202" s="724">
        <v>0.005023148148148148</v>
      </c>
      <c r="M202" s="725" t="s">
        <v>16874</v>
      </c>
      <c r="N202" s="649" t="s">
        <v>15408</v>
      </c>
      <c r="O202" s="649" t="s">
        <v>16789</v>
      </c>
      <c r="P202" s="518" t="s">
        <v>78</v>
      </c>
      <c r="Q202" s="518" t="s">
        <v>15409</v>
      </c>
      <c r="R202" s="518" t="s">
        <v>78</v>
      </c>
      <c r="S202" s="518" t="s">
        <v>13908</v>
      </c>
      <c r="T202" s="518"/>
      <c r="U202" s="649"/>
      <c r="V202" s="726">
        <v>35106.0</v>
      </c>
    </row>
    <row r="203">
      <c r="A203" s="278">
        <v>207.0</v>
      </c>
      <c r="B203" s="259" t="s">
        <v>16864</v>
      </c>
      <c r="C203" s="518" t="s">
        <v>16865</v>
      </c>
      <c r="D203" s="518" t="s">
        <v>16875</v>
      </c>
      <c r="E203" s="656" t="s">
        <v>16867</v>
      </c>
      <c r="F203" s="656" t="s">
        <v>16868</v>
      </c>
      <c r="G203" s="518" t="s">
        <v>16876</v>
      </c>
      <c r="H203" s="278" t="s">
        <v>16877</v>
      </c>
      <c r="I203" s="272" t="s">
        <v>16878</v>
      </c>
      <c r="J203" s="363" t="s">
        <v>16879</v>
      </c>
      <c r="K203" s="744" t="s">
        <v>16880</v>
      </c>
      <c r="L203" s="745">
        <v>0.006354166666666667</v>
      </c>
      <c r="M203" s="729" t="s">
        <v>16881</v>
      </c>
      <c r="N203" s="618" t="s">
        <v>15408</v>
      </c>
      <c r="O203" s="649" t="s">
        <v>16789</v>
      </c>
      <c r="P203" s="518" t="s">
        <v>78</v>
      </c>
      <c r="Q203" s="518" t="s">
        <v>15409</v>
      </c>
      <c r="R203" s="518" t="s">
        <v>78</v>
      </c>
      <c r="S203" s="518" t="s">
        <v>13908</v>
      </c>
      <c r="T203" s="518"/>
      <c r="U203" s="618"/>
      <c r="V203" s="730">
        <v>35107.0</v>
      </c>
    </row>
    <row r="204">
      <c r="A204" s="278">
        <v>208.0</v>
      </c>
      <c r="B204" s="278" t="s">
        <v>16864</v>
      </c>
      <c r="C204" s="518" t="s">
        <v>16865</v>
      </c>
      <c r="D204" s="518" t="s">
        <v>16882</v>
      </c>
      <c r="E204" s="656" t="s">
        <v>16867</v>
      </c>
      <c r="F204" s="656" t="s">
        <v>16868</v>
      </c>
      <c r="G204" s="518" t="s">
        <v>16883</v>
      </c>
      <c r="H204" s="278" t="s">
        <v>16884</v>
      </c>
      <c r="I204" s="272" t="s">
        <v>16885</v>
      </c>
      <c r="J204" s="363" t="s">
        <v>16886</v>
      </c>
      <c r="K204" s="744" t="s">
        <v>16887</v>
      </c>
      <c r="L204" s="745">
        <v>0.006875</v>
      </c>
      <c r="M204" s="729" t="s">
        <v>16888</v>
      </c>
      <c r="N204" s="618" t="s">
        <v>15408</v>
      </c>
      <c r="O204" s="649" t="s">
        <v>16789</v>
      </c>
      <c r="P204" s="518" t="s">
        <v>78</v>
      </c>
      <c r="Q204" s="518" t="s">
        <v>15409</v>
      </c>
      <c r="R204" s="518" t="s">
        <v>78</v>
      </c>
      <c r="S204" s="518" t="s">
        <v>13908</v>
      </c>
      <c r="T204" s="518"/>
      <c r="U204" s="618"/>
      <c r="V204" s="730">
        <v>35108.0</v>
      </c>
    </row>
    <row r="205">
      <c r="A205" s="287">
        <v>209.0</v>
      </c>
      <c r="B205" s="260" t="s">
        <v>16864</v>
      </c>
      <c r="C205" s="528" t="s">
        <v>16865</v>
      </c>
      <c r="D205" s="528" t="s">
        <v>16889</v>
      </c>
      <c r="E205" s="661" t="s">
        <v>16867</v>
      </c>
      <c r="F205" s="661" t="s">
        <v>16868</v>
      </c>
      <c r="G205" s="528" t="s">
        <v>16890</v>
      </c>
      <c r="H205" s="287" t="s">
        <v>16891</v>
      </c>
      <c r="I205" s="272" t="s">
        <v>16892</v>
      </c>
      <c r="J205" s="364" t="s">
        <v>16893</v>
      </c>
      <c r="K205" s="737" t="s">
        <v>16894</v>
      </c>
      <c r="L205" s="738">
        <v>0.008587962962962962</v>
      </c>
      <c r="M205" s="734" t="s">
        <v>16895</v>
      </c>
      <c r="N205" s="664" t="s">
        <v>15408</v>
      </c>
      <c r="O205" s="649" t="s">
        <v>16789</v>
      </c>
      <c r="P205" s="518" t="s">
        <v>78</v>
      </c>
      <c r="Q205" s="518" t="s">
        <v>15409</v>
      </c>
      <c r="R205" s="518" t="s">
        <v>78</v>
      </c>
      <c r="S205" s="518" t="s">
        <v>13908</v>
      </c>
      <c r="T205" s="518"/>
      <c r="U205" s="665"/>
      <c r="V205" s="735">
        <v>35109.0</v>
      </c>
    </row>
    <row r="206">
      <c r="A206" s="269">
        <v>210.0</v>
      </c>
      <c r="B206" s="256" t="s">
        <v>16864</v>
      </c>
      <c r="C206" s="510" t="s">
        <v>16896</v>
      </c>
      <c r="D206" s="510" t="s">
        <v>16897</v>
      </c>
      <c r="E206" s="646" t="s">
        <v>16867</v>
      </c>
      <c r="F206" s="646" t="s">
        <v>16898</v>
      </c>
      <c r="G206" s="510" t="s">
        <v>16899</v>
      </c>
      <c r="H206" s="269" t="s">
        <v>16900</v>
      </c>
      <c r="I206" s="272" t="s">
        <v>16901</v>
      </c>
      <c r="J206" s="362" t="s">
        <v>16902</v>
      </c>
      <c r="K206" s="736" t="s">
        <v>16903</v>
      </c>
      <c r="L206" s="724">
        <v>0.00730324074074074</v>
      </c>
      <c r="M206" s="725" t="s">
        <v>16904</v>
      </c>
      <c r="N206" s="649" t="s">
        <v>15408</v>
      </c>
      <c r="O206" s="649" t="s">
        <v>16789</v>
      </c>
      <c r="P206" s="518" t="s">
        <v>78</v>
      </c>
      <c r="Q206" s="518" t="s">
        <v>15409</v>
      </c>
      <c r="R206" s="518" t="s">
        <v>78</v>
      </c>
      <c r="S206" s="518" t="s">
        <v>13908</v>
      </c>
      <c r="T206" s="518"/>
      <c r="U206" s="649"/>
      <c r="V206" s="726">
        <v>35110.0</v>
      </c>
    </row>
    <row r="207">
      <c r="A207" s="278">
        <v>211.0</v>
      </c>
      <c r="B207" s="259" t="s">
        <v>16864</v>
      </c>
      <c r="C207" s="518" t="s">
        <v>16896</v>
      </c>
      <c r="D207" s="518" t="s">
        <v>16905</v>
      </c>
      <c r="E207" s="656" t="s">
        <v>16867</v>
      </c>
      <c r="F207" s="656" t="s">
        <v>16898</v>
      </c>
      <c r="G207" s="518" t="s">
        <v>16906</v>
      </c>
      <c r="H207" s="278" t="s">
        <v>16907</v>
      </c>
      <c r="I207" s="272" t="s">
        <v>16908</v>
      </c>
      <c r="J207" s="363" t="s">
        <v>16909</v>
      </c>
      <c r="K207" s="744" t="s">
        <v>16910</v>
      </c>
      <c r="L207" s="745">
        <v>0.010115740740740741</v>
      </c>
      <c r="M207" s="729" t="s">
        <v>16911</v>
      </c>
      <c r="N207" s="618" t="s">
        <v>15408</v>
      </c>
      <c r="O207" s="649" t="s">
        <v>16789</v>
      </c>
      <c r="P207" s="518" t="s">
        <v>78</v>
      </c>
      <c r="Q207" s="518" t="s">
        <v>15409</v>
      </c>
      <c r="R207" s="518" t="s">
        <v>78</v>
      </c>
      <c r="S207" s="518" t="s">
        <v>13908</v>
      </c>
      <c r="T207" s="518"/>
      <c r="U207" s="618"/>
      <c r="V207" s="730">
        <v>35111.0</v>
      </c>
    </row>
    <row r="208">
      <c r="A208" s="278">
        <v>212.0</v>
      </c>
      <c r="B208" s="259" t="s">
        <v>16864</v>
      </c>
      <c r="C208" s="518" t="s">
        <v>16896</v>
      </c>
      <c r="D208" s="518" t="s">
        <v>16912</v>
      </c>
      <c r="E208" s="656" t="s">
        <v>16867</v>
      </c>
      <c r="F208" s="656" t="s">
        <v>16898</v>
      </c>
      <c r="G208" s="518" t="s">
        <v>16913</v>
      </c>
      <c r="H208" s="278" t="s">
        <v>16914</v>
      </c>
      <c r="I208" s="272" t="s">
        <v>16915</v>
      </c>
      <c r="J208" s="363" t="s">
        <v>16916</v>
      </c>
      <c r="K208" s="744" t="s">
        <v>16917</v>
      </c>
      <c r="L208" s="745">
        <v>0.007847222222222222</v>
      </c>
      <c r="M208" s="729" t="s">
        <v>16918</v>
      </c>
      <c r="N208" s="618" t="s">
        <v>15408</v>
      </c>
      <c r="O208" s="649" t="s">
        <v>16789</v>
      </c>
      <c r="P208" s="518" t="s">
        <v>78</v>
      </c>
      <c r="Q208" s="518" t="s">
        <v>15409</v>
      </c>
      <c r="R208" s="518" t="s">
        <v>78</v>
      </c>
      <c r="S208" s="518" t="s">
        <v>13908</v>
      </c>
      <c r="T208" s="518"/>
      <c r="U208" s="618"/>
      <c r="V208" s="730">
        <v>35112.0</v>
      </c>
    </row>
    <row r="209">
      <c r="A209" s="287">
        <v>213.0</v>
      </c>
      <c r="B209" s="260" t="s">
        <v>16864</v>
      </c>
      <c r="C209" s="528" t="s">
        <v>16896</v>
      </c>
      <c r="D209" s="528" t="s">
        <v>16919</v>
      </c>
      <c r="E209" s="661" t="s">
        <v>16867</v>
      </c>
      <c r="F209" s="661" t="s">
        <v>16898</v>
      </c>
      <c r="G209" s="528" t="s">
        <v>16920</v>
      </c>
      <c r="H209" s="287" t="s">
        <v>16921</v>
      </c>
      <c r="I209" s="272" t="s">
        <v>16922</v>
      </c>
      <c r="J209" s="364" t="s">
        <v>16923</v>
      </c>
      <c r="K209" s="737" t="s">
        <v>16924</v>
      </c>
      <c r="L209" s="738">
        <v>0.009409722222222222</v>
      </c>
      <c r="M209" s="734" t="s">
        <v>16925</v>
      </c>
      <c r="N209" s="664" t="s">
        <v>15408</v>
      </c>
      <c r="O209" s="649" t="s">
        <v>16789</v>
      </c>
      <c r="P209" s="518" t="s">
        <v>78</v>
      </c>
      <c r="Q209" s="518" t="s">
        <v>15409</v>
      </c>
      <c r="R209" s="518" t="s">
        <v>78</v>
      </c>
      <c r="S209" s="518" t="s">
        <v>13908</v>
      </c>
      <c r="T209" s="518"/>
      <c r="U209" s="665"/>
      <c r="V209" s="735">
        <v>35113.0</v>
      </c>
    </row>
    <row r="210">
      <c r="A210" s="269">
        <v>214.0</v>
      </c>
      <c r="B210" s="256" t="s">
        <v>16864</v>
      </c>
      <c r="C210" s="510" t="s">
        <v>16926</v>
      </c>
      <c r="D210" s="510" t="s">
        <v>16927</v>
      </c>
      <c r="E210" s="646" t="s">
        <v>16867</v>
      </c>
      <c r="F210" s="646" t="s">
        <v>16928</v>
      </c>
      <c r="G210" s="510" t="s">
        <v>16929</v>
      </c>
      <c r="H210" s="269" t="s">
        <v>16930</v>
      </c>
      <c r="I210" s="272" t="s">
        <v>16931</v>
      </c>
      <c r="J210" s="362" t="s">
        <v>16932</v>
      </c>
      <c r="K210" s="736" t="s">
        <v>16933</v>
      </c>
      <c r="L210" s="724">
        <v>0.005439814814814815</v>
      </c>
      <c r="M210" s="725" t="s">
        <v>16934</v>
      </c>
      <c r="N210" s="649" t="s">
        <v>15408</v>
      </c>
      <c r="O210" s="649" t="s">
        <v>16789</v>
      </c>
      <c r="P210" s="518" t="s">
        <v>78</v>
      </c>
      <c r="Q210" s="518" t="s">
        <v>15409</v>
      </c>
      <c r="R210" s="518" t="s">
        <v>78</v>
      </c>
      <c r="S210" s="518" t="s">
        <v>13908</v>
      </c>
      <c r="T210" s="518"/>
      <c r="U210" s="649"/>
      <c r="V210" s="726">
        <v>35114.0</v>
      </c>
    </row>
    <row r="211">
      <c r="A211" s="278">
        <v>215.0</v>
      </c>
      <c r="B211" s="259" t="s">
        <v>16864</v>
      </c>
      <c r="C211" s="518" t="s">
        <v>16926</v>
      </c>
      <c r="D211" s="518" t="s">
        <v>16935</v>
      </c>
      <c r="E211" s="656" t="s">
        <v>16867</v>
      </c>
      <c r="F211" s="656" t="s">
        <v>16928</v>
      </c>
      <c r="G211" s="518" t="s">
        <v>16936</v>
      </c>
      <c r="H211" s="278" t="s">
        <v>16937</v>
      </c>
      <c r="I211" s="272" t="s">
        <v>16938</v>
      </c>
      <c r="J211" s="363" t="s">
        <v>16939</v>
      </c>
      <c r="K211" s="744" t="s">
        <v>16940</v>
      </c>
      <c r="L211" s="745">
        <v>0.006331018518518519</v>
      </c>
      <c r="M211" s="729" t="s">
        <v>16941</v>
      </c>
      <c r="N211" s="618" t="s">
        <v>15408</v>
      </c>
      <c r="O211" s="649" t="s">
        <v>16789</v>
      </c>
      <c r="P211" s="518" t="s">
        <v>78</v>
      </c>
      <c r="Q211" s="518" t="s">
        <v>15409</v>
      </c>
      <c r="R211" s="518" t="s">
        <v>78</v>
      </c>
      <c r="S211" s="518" t="s">
        <v>13908</v>
      </c>
      <c r="T211" s="518"/>
      <c r="U211" s="618"/>
      <c r="V211" s="730">
        <v>35115.0</v>
      </c>
    </row>
    <row r="212">
      <c r="A212" s="278">
        <v>216.0</v>
      </c>
      <c r="B212" s="259" t="s">
        <v>16864</v>
      </c>
      <c r="C212" s="518" t="s">
        <v>16926</v>
      </c>
      <c r="D212" s="518" t="s">
        <v>16942</v>
      </c>
      <c r="E212" s="656" t="s">
        <v>16867</v>
      </c>
      <c r="F212" s="656" t="s">
        <v>16928</v>
      </c>
      <c r="G212" s="518" t="s">
        <v>16943</v>
      </c>
      <c r="H212" s="278" t="s">
        <v>16944</v>
      </c>
      <c r="I212" s="272" t="s">
        <v>16945</v>
      </c>
      <c r="J212" s="363" t="s">
        <v>16946</v>
      </c>
      <c r="K212" s="744" t="s">
        <v>16947</v>
      </c>
      <c r="L212" s="745">
        <v>0.004699074074074074</v>
      </c>
      <c r="M212" s="729" t="s">
        <v>16948</v>
      </c>
      <c r="N212" s="618" t="s">
        <v>15408</v>
      </c>
      <c r="O212" s="649" t="s">
        <v>16789</v>
      </c>
      <c r="P212" s="518" t="s">
        <v>78</v>
      </c>
      <c r="Q212" s="518" t="s">
        <v>15409</v>
      </c>
      <c r="R212" s="518" t="s">
        <v>78</v>
      </c>
      <c r="S212" s="518" t="s">
        <v>13908</v>
      </c>
      <c r="T212" s="518"/>
      <c r="U212" s="618"/>
      <c r="V212" s="730">
        <v>35119.0</v>
      </c>
    </row>
    <row r="213">
      <c r="A213" s="278">
        <v>217.0</v>
      </c>
      <c r="B213" s="259" t="s">
        <v>16864</v>
      </c>
      <c r="C213" s="518" t="s">
        <v>16926</v>
      </c>
      <c r="D213" s="518" t="s">
        <v>16949</v>
      </c>
      <c r="E213" s="656" t="s">
        <v>16867</v>
      </c>
      <c r="F213" s="656" t="s">
        <v>16928</v>
      </c>
      <c r="G213" s="518" t="s">
        <v>16950</v>
      </c>
      <c r="H213" s="278" t="s">
        <v>16951</v>
      </c>
      <c r="I213" s="272" t="s">
        <v>16952</v>
      </c>
      <c r="J213" s="363" t="s">
        <v>16953</v>
      </c>
      <c r="K213" s="744" t="s">
        <v>16954</v>
      </c>
      <c r="L213" s="745">
        <v>0.007592592592592593</v>
      </c>
      <c r="M213" s="729" t="s">
        <v>16955</v>
      </c>
      <c r="N213" s="618" t="s">
        <v>15408</v>
      </c>
      <c r="O213" s="649" t="s">
        <v>16789</v>
      </c>
      <c r="P213" s="518" t="s">
        <v>78</v>
      </c>
      <c r="Q213" s="518" t="s">
        <v>15409</v>
      </c>
      <c r="R213" s="518" t="s">
        <v>78</v>
      </c>
      <c r="S213" s="518" t="s">
        <v>13908</v>
      </c>
      <c r="T213" s="518"/>
      <c r="U213" s="618"/>
      <c r="V213" s="730">
        <v>35120.0</v>
      </c>
    </row>
    <row r="214">
      <c r="A214" s="287">
        <v>218.0</v>
      </c>
      <c r="B214" s="260" t="s">
        <v>16864</v>
      </c>
      <c r="C214" s="528" t="s">
        <v>16926</v>
      </c>
      <c r="D214" s="528" t="s">
        <v>16956</v>
      </c>
      <c r="E214" s="661" t="s">
        <v>16867</v>
      </c>
      <c r="F214" s="661" t="s">
        <v>16928</v>
      </c>
      <c r="G214" s="528" t="s">
        <v>16957</v>
      </c>
      <c r="H214" s="287" t="s">
        <v>16958</v>
      </c>
      <c r="I214" s="272" t="s">
        <v>16959</v>
      </c>
      <c r="J214" s="364" t="s">
        <v>16960</v>
      </c>
      <c r="K214" s="737" t="s">
        <v>16961</v>
      </c>
      <c r="L214" s="738">
        <v>0.007025462962962963</v>
      </c>
      <c r="M214" s="734" t="s">
        <v>16962</v>
      </c>
      <c r="N214" s="664" t="s">
        <v>15408</v>
      </c>
      <c r="O214" s="649" t="s">
        <v>16789</v>
      </c>
      <c r="P214" s="518" t="s">
        <v>78</v>
      </c>
      <c r="Q214" s="518" t="s">
        <v>15409</v>
      </c>
      <c r="R214" s="518" t="s">
        <v>78</v>
      </c>
      <c r="S214" s="518" t="s">
        <v>13908</v>
      </c>
      <c r="T214" s="518"/>
      <c r="U214" s="665"/>
      <c r="V214" s="735">
        <v>35121.0</v>
      </c>
    </row>
    <row r="215">
      <c r="A215" s="269">
        <v>219.0</v>
      </c>
      <c r="B215" s="256" t="s">
        <v>16864</v>
      </c>
      <c r="C215" s="510" t="s">
        <v>16963</v>
      </c>
      <c r="D215" s="510" t="s">
        <v>16964</v>
      </c>
      <c r="E215" s="646" t="s">
        <v>16867</v>
      </c>
      <c r="F215" s="646" t="s">
        <v>16965</v>
      </c>
      <c r="G215" s="510" t="s">
        <v>16966</v>
      </c>
      <c r="H215" s="269" t="s">
        <v>16967</v>
      </c>
      <c r="I215" s="272" t="s">
        <v>16968</v>
      </c>
      <c r="J215" s="362" t="s">
        <v>16969</v>
      </c>
      <c r="K215" s="736" t="s">
        <v>16970</v>
      </c>
      <c r="L215" s="724">
        <v>0.007569444444444445</v>
      </c>
      <c r="M215" s="725" t="s">
        <v>16971</v>
      </c>
      <c r="N215" s="649" t="s">
        <v>15408</v>
      </c>
      <c r="O215" s="649" t="s">
        <v>16789</v>
      </c>
      <c r="P215" s="518" t="s">
        <v>78</v>
      </c>
      <c r="Q215" s="518" t="s">
        <v>15409</v>
      </c>
      <c r="R215" s="518" t="s">
        <v>78</v>
      </c>
      <c r="S215" s="518" t="s">
        <v>13908</v>
      </c>
      <c r="T215" s="518"/>
      <c r="U215" s="649"/>
      <c r="V215" s="726">
        <v>35122.0</v>
      </c>
    </row>
    <row r="216">
      <c r="A216" s="278">
        <v>220.0</v>
      </c>
      <c r="B216" s="259" t="s">
        <v>16864</v>
      </c>
      <c r="C216" s="518" t="s">
        <v>16963</v>
      </c>
      <c r="D216" s="518" t="s">
        <v>16972</v>
      </c>
      <c r="E216" s="656" t="s">
        <v>16867</v>
      </c>
      <c r="F216" s="656" t="s">
        <v>16965</v>
      </c>
      <c r="G216" s="518" t="s">
        <v>16973</v>
      </c>
      <c r="H216" s="278" t="s">
        <v>16974</v>
      </c>
      <c r="I216" s="272" t="s">
        <v>16975</v>
      </c>
      <c r="J216" s="363" t="s">
        <v>16976</v>
      </c>
      <c r="K216" s="744" t="s">
        <v>16977</v>
      </c>
      <c r="L216" s="745">
        <v>0.0071643518518518514</v>
      </c>
      <c r="M216" s="729" t="s">
        <v>16978</v>
      </c>
      <c r="N216" s="618" t="s">
        <v>15408</v>
      </c>
      <c r="O216" s="649" t="s">
        <v>16789</v>
      </c>
      <c r="P216" s="518" t="s">
        <v>78</v>
      </c>
      <c r="Q216" s="518" t="s">
        <v>15409</v>
      </c>
      <c r="R216" s="518" t="s">
        <v>78</v>
      </c>
      <c r="S216" s="518" t="s">
        <v>13908</v>
      </c>
      <c r="T216" s="518"/>
      <c r="U216" s="618"/>
      <c r="V216" s="730">
        <v>35123.0</v>
      </c>
    </row>
    <row r="217">
      <c r="A217" s="287">
        <v>221.0</v>
      </c>
      <c r="B217" s="260" t="s">
        <v>16864</v>
      </c>
      <c r="C217" s="528" t="s">
        <v>16963</v>
      </c>
      <c r="D217" s="528" t="s">
        <v>16979</v>
      </c>
      <c r="E217" s="661" t="s">
        <v>16867</v>
      </c>
      <c r="F217" s="661" t="s">
        <v>16965</v>
      </c>
      <c r="G217" s="528" t="s">
        <v>16980</v>
      </c>
      <c r="H217" s="287" t="s">
        <v>16981</v>
      </c>
      <c r="I217" s="272" t="s">
        <v>16982</v>
      </c>
      <c r="J217" s="364" t="s">
        <v>16983</v>
      </c>
      <c r="K217" s="737" t="s">
        <v>16984</v>
      </c>
      <c r="L217" s="738">
        <v>0.004884259259259259</v>
      </c>
      <c r="M217" s="734" t="s">
        <v>16985</v>
      </c>
      <c r="N217" s="664" t="s">
        <v>15408</v>
      </c>
      <c r="O217" s="649" t="s">
        <v>16789</v>
      </c>
      <c r="P217" s="518" t="s">
        <v>78</v>
      </c>
      <c r="Q217" s="518" t="s">
        <v>15409</v>
      </c>
      <c r="R217" s="518" t="s">
        <v>78</v>
      </c>
      <c r="S217" s="518" t="s">
        <v>13908</v>
      </c>
      <c r="T217" s="518"/>
      <c r="U217" s="665"/>
      <c r="V217" s="735">
        <v>35124.0</v>
      </c>
    </row>
    <row r="218">
      <c r="A218" s="269">
        <v>222.0</v>
      </c>
      <c r="B218" s="256" t="s">
        <v>16864</v>
      </c>
      <c r="C218" s="510" t="s">
        <v>16986</v>
      </c>
      <c r="D218" s="510" t="s">
        <v>16987</v>
      </c>
      <c r="E218" s="646" t="s">
        <v>16867</v>
      </c>
      <c r="F218" s="646" t="s">
        <v>16988</v>
      </c>
      <c r="G218" s="510" t="s">
        <v>16989</v>
      </c>
      <c r="H218" s="269" t="s">
        <v>16990</v>
      </c>
      <c r="I218" s="272" t="s">
        <v>16991</v>
      </c>
      <c r="J218" s="362" t="s">
        <v>16992</v>
      </c>
      <c r="K218" s="736" t="s">
        <v>16993</v>
      </c>
      <c r="L218" s="724">
        <v>0.009386574074074073</v>
      </c>
      <c r="M218" s="725" t="s">
        <v>16994</v>
      </c>
      <c r="N218" s="649" t="s">
        <v>15408</v>
      </c>
      <c r="O218" s="649" t="s">
        <v>16789</v>
      </c>
      <c r="P218" s="518" t="s">
        <v>78</v>
      </c>
      <c r="Q218" s="518" t="s">
        <v>15409</v>
      </c>
      <c r="R218" s="518" t="s">
        <v>78</v>
      </c>
      <c r="S218" s="518" t="s">
        <v>13908</v>
      </c>
      <c r="T218" s="518"/>
      <c r="U218" s="649"/>
      <c r="V218" s="726">
        <v>35125.0</v>
      </c>
    </row>
    <row r="219">
      <c r="A219" s="287">
        <v>223.0</v>
      </c>
      <c r="B219" s="260" t="s">
        <v>16864</v>
      </c>
      <c r="C219" s="528" t="s">
        <v>16986</v>
      </c>
      <c r="D219" s="528" t="s">
        <v>16995</v>
      </c>
      <c r="E219" s="661" t="s">
        <v>16867</v>
      </c>
      <c r="F219" s="661" t="s">
        <v>16988</v>
      </c>
      <c r="G219" s="528" t="s">
        <v>16996</v>
      </c>
      <c r="H219" s="287" t="s">
        <v>16997</v>
      </c>
      <c r="I219" s="272" t="s">
        <v>16998</v>
      </c>
      <c r="J219" s="364" t="s">
        <v>16999</v>
      </c>
      <c r="K219" s="737" t="s">
        <v>17000</v>
      </c>
      <c r="L219" s="738">
        <v>0.00525462962962963</v>
      </c>
      <c r="M219" s="734" t="s">
        <v>17001</v>
      </c>
      <c r="N219" s="664" t="s">
        <v>15408</v>
      </c>
      <c r="O219" s="649" t="s">
        <v>16789</v>
      </c>
      <c r="P219" s="518" t="s">
        <v>78</v>
      </c>
      <c r="Q219" s="518" t="s">
        <v>15409</v>
      </c>
      <c r="R219" s="518" t="s">
        <v>78</v>
      </c>
      <c r="S219" s="518" t="s">
        <v>13908</v>
      </c>
      <c r="T219" s="518"/>
      <c r="U219" s="665"/>
      <c r="V219" s="735">
        <v>35126.0</v>
      </c>
    </row>
    <row r="220">
      <c r="A220" s="269">
        <v>224.0</v>
      </c>
      <c r="B220" s="256" t="s">
        <v>16864</v>
      </c>
      <c r="C220" s="510" t="s">
        <v>17002</v>
      </c>
      <c r="D220" s="510" t="s">
        <v>17002</v>
      </c>
      <c r="E220" s="646" t="s">
        <v>16867</v>
      </c>
      <c r="F220" s="646" t="s">
        <v>17003</v>
      </c>
      <c r="G220" s="510" t="s">
        <v>17003</v>
      </c>
      <c r="H220" s="269" t="s">
        <v>17004</v>
      </c>
      <c r="I220" s="272" t="s">
        <v>17005</v>
      </c>
      <c r="J220" s="362" t="s">
        <v>17006</v>
      </c>
      <c r="K220" s="736" t="s">
        <v>17007</v>
      </c>
      <c r="L220" s="724">
        <v>0.005729166666666666</v>
      </c>
      <c r="M220" s="725" t="s">
        <v>17008</v>
      </c>
      <c r="N220" s="649" t="s">
        <v>15408</v>
      </c>
      <c r="O220" s="649" t="s">
        <v>16789</v>
      </c>
      <c r="P220" s="518" t="s">
        <v>78</v>
      </c>
      <c r="Q220" s="518" t="s">
        <v>15409</v>
      </c>
      <c r="R220" s="518" t="s">
        <v>78</v>
      </c>
      <c r="S220" s="518" t="s">
        <v>13908</v>
      </c>
      <c r="T220" s="518"/>
      <c r="U220" s="649"/>
      <c r="V220" s="726">
        <v>35127.0</v>
      </c>
    </row>
    <row r="221">
      <c r="A221" s="278">
        <v>225.0</v>
      </c>
      <c r="B221" s="259" t="s">
        <v>16864</v>
      </c>
      <c r="C221" s="518" t="s">
        <v>17002</v>
      </c>
      <c r="D221" s="518" t="s">
        <v>17009</v>
      </c>
      <c r="E221" s="656" t="s">
        <v>16867</v>
      </c>
      <c r="F221" s="656" t="s">
        <v>17003</v>
      </c>
      <c r="G221" s="518" t="s">
        <v>17010</v>
      </c>
      <c r="H221" s="278" t="s">
        <v>17011</v>
      </c>
      <c r="I221" s="272" t="s">
        <v>17012</v>
      </c>
      <c r="J221" s="363" t="s">
        <v>17013</v>
      </c>
      <c r="K221" s="744" t="s">
        <v>17014</v>
      </c>
      <c r="L221" s="745">
        <v>0.010335648148148148</v>
      </c>
      <c r="M221" s="729" t="s">
        <v>17015</v>
      </c>
      <c r="N221" s="618" t="s">
        <v>15408</v>
      </c>
      <c r="O221" s="649" t="s">
        <v>16789</v>
      </c>
      <c r="P221" s="518" t="s">
        <v>78</v>
      </c>
      <c r="Q221" s="518" t="s">
        <v>15409</v>
      </c>
      <c r="R221" s="518" t="s">
        <v>78</v>
      </c>
      <c r="S221" s="518" t="s">
        <v>13908</v>
      </c>
      <c r="T221" s="518"/>
      <c r="U221" s="618"/>
      <c r="V221" s="730">
        <v>35128.0</v>
      </c>
    </row>
    <row r="222">
      <c r="A222" s="287">
        <v>226.0</v>
      </c>
      <c r="B222" s="260" t="s">
        <v>16864</v>
      </c>
      <c r="C222" s="528" t="s">
        <v>17002</v>
      </c>
      <c r="D222" s="528" t="s">
        <v>17016</v>
      </c>
      <c r="E222" s="661" t="s">
        <v>16867</v>
      </c>
      <c r="F222" s="661" t="s">
        <v>17003</v>
      </c>
      <c r="G222" s="528" t="s">
        <v>17017</v>
      </c>
      <c r="H222" s="287" t="s">
        <v>17018</v>
      </c>
      <c r="I222" s="272" t="s">
        <v>17019</v>
      </c>
      <c r="J222" s="364" t="s">
        <v>17020</v>
      </c>
      <c r="K222" s="737" t="s">
        <v>17021</v>
      </c>
      <c r="L222" s="738">
        <v>0.00974537037037037</v>
      </c>
      <c r="M222" s="734" t="s">
        <v>17022</v>
      </c>
      <c r="N222" s="664" t="s">
        <v>15408</v>
      </c>
      <c r="O222" s="649" t="s">
        <v>16789</v>
      </c>
      <c r="P222" s="518" t="s">
        <v>78</v>
      </c>
      <c r="Q222" s="518" t="s">
        <v>15409</v>
      </c>
      <c r="R222" s="518" t="s">
        <v>78</v>
      </c>
      <c r="S222" s="518" t="s">
        <v>13908</v>
      </c>
      <c r="T222" s="518"/>
      <c r="U222" s="665"/>
      <c r="V222" s="735">
        <v>35129.0</v>
      </c>
    </row>
    <row r="223">
      <c r="A223" s="269">
        <v>227.0</v>
      </c>
      <c r="B223" s="256" t="s">
        <v>16864</v>
      </c>
      <c r="C223" s="510" t="s">
        <v>17023</v>
      </c>
      <c r="D223" s="510" t="s">
        <v>17024</v>
      </c>
      <c r="E223" s="646" t="s">
        <v>16867</v>
      </c>
      <c r="F223" s="646" t="s">
        <v>17025</v>
      </c>
      <c r="G223" s="510" t="s">
        <v>17026</v>
      </c>
      <c r="H223" s="269" t="s">
        <v>17027</v>
      </c>
      <c r="I223" s="272" t="s">
        <v>17028</v>
      </c>
      <c r="J223" s="362" t="s">
        <v>17029</v>
      </c>
      <c r="K223" s="736" t="s">
        <v>17030</v>
      </c>
      <c r="L223" s="724">
        <v>0.006631944444444445</v>
      </c>
      <c r="M223" s="725" t="s">
        <v>17031</v>
      </c>
      <c r="N223" s="649" t="s">
        <v>15408</v>
      </c>
      <c r="O223" s="649" t="s">
        <v>16789</v>
      </c>
      <c r="P223" s="518" t="s">
        <v>78</v>
      </c>
      <c r="Q223" s="518" t="s">
        <v>15409</v>
      </c>
      <c r="R223" s="518" t="s">
        <v>78</v>
      </c>
      <c r="S223" s="518" t="s">
        <v>13908</v>
      </c>
      <c r="T223" s="518"/>
      <c r="U223" s="649"/>
      <c r="V223" s="726">
        <v>35130.0</v>
      </c>
    </row>
    <row r="224">
      <c r="A224" s="287">
        <v>228.0</v>
      </c>
      <c r="B224" s="260" t="s">
        <v>16864</v>
      </c>
      <c r="C224" s="528" t="s">
        <v>17023</v>
      </c>
      <c r="D224" s="528" t="s">
        <v>17032</v>
      </c>
      <c r="E224" s="661" t="s">
        <v>16867</v>
      </c>
      <c r="F224" s="661" t="s">
        <v>17025</v>
      </c>
      <c r="G224" s="528" t="s">
        <v>17033</v>
      </c>
      <c r="H224" s="287" t="s">
        <v>17034</v>
      </c>
      <c r="I224" s="272" t="s">
        <v>17035</v>
      </c>
      <c r="J224" s="364" t="s">
        <v>17036</v>
      </c>
      <c r="K224" s="737" t="s">
        <v>17037</v>
      </c>
      <c r="L224" s="738">
        <v>0.005335648148148148</v>
      </c>
      <c r="M224" s="734" t="s">
        <v>17038</v>
      </c>
      <c r="N224" s="664" t="s">
        <v>15408</v>
      </c>
      <c r="O224" s="649" t="s">
        <v>16789</v>
      </c>
      <c r="P224" s="518" t="s">
        <v>78</v>
      </c>
      <c r="Q224" s="518" t="s">
        <v>15409</v>
      </c>
      <c r="R224" s="518" t="s">
        <v>78</v>
      </c>
      <c r="S224" s="518" t="s">
        <v>13908</v>
      </c>
      <c r="T224" s="518"/>
      <c r="U224" s="665"/>
      <c r="V224" s="735">
        <v>35131.0</v>
      </c>
    </row>
    <row r="225">
      <c r="A225" s="319">
        <v>229.0</v>
      </c>
      <c r="B225" s="797" t="s">
        <v>16864</v>
      </c>
      <c r="C225" s="596" t="s">
        <v>17039</v>
      </c>
      <c r="D225" s="596" t="s">
        <v>17040</v>
      </c>
      <c r="E225" s="679" t="s">
        <v>16867</v>
      </c>
      <c r="F225" s="679" t="s">
        <v>17041</v>
      </c>
      <c r="G225" s="596" t="s">
        <v>17042</v>
      </c>
      <c r="H225" s="319" t="s">
        <v>17043</v>
      </c>
      <c r="I225" s="272" t="s">
        <v>17044</v>
      </c>
      <c r="J225" s="739" t="s">
        <v>17045</v>
      </c>
      <c r="K225" s="740" t="s">
        <v>17046</v>
      </c>
      <c r="L225" s="741">
        <v>0.0059375</v>
      </c>
      <c r="M225" s="742" t="s">
        <v>17047</v>
      </c>
      <c r="N225" s="682" t="s">
        <v>15408</v>
      </c>
      <c r="O225" s="649" t="s">
        <v>16789</v>
      </c>
      <c r="P225" s="518" t="s">
        <v>78</v>
      </c>
      <c r="Q225" s="518" t="s">
        <v>15409</v>
      </c>
      <c r="R225" s="518" t="s">
        <v>78</v>
      </c>
      <c r="S225" s="518" t="s">
        <v>13908</v>
      </c>
      <c r="T225" s="518"/>
      <c r="U225" s="683"/>
      <c r="V225" s="743">
        <v>35132.0</v>
      </c>
    </row>
    <row r="226">
      <c r="A226" s="269">
        <v>230.0</v>
      </c>
      <c r="B226" s="269" t="s">
        <v>17048</v>
      </c>
      <c r="C226" s="510" t="s">
        <v>17049</v>
      </c>
      <c r="D226" s="510" t="s">
        <v>17050</v>
      </c>
      <c r="E226" s="646" t="s">
        <v>17051</v>
      </c>
      <c r="F226" s="646" t="s">
        <v>17052</v>
      </c>
      <c r="G226" s="510" t="s">
        <v>17053</v>
      </c>
      <c r="H226" s="269" t="s">
        <v>17054</v>
      </c>
      <c r="I226" s="272" t="s">
        <v>17055</v>
      </c>
      <c r="J226" s="362" t="s">
        <v>17056</v>
      </c>
      <c r="K226" s="736" t="s">
        <v>17057</v>
      </c>
      <c r="L226" s="724">
        <v>0.005763888888888889</v>
      </c>
      <c r="M226" s="725" t="s">
        <v>17058</v>
      </c>
      <c r="N226" s="649" t="s">
        <v>15408</v>
      </c>
      <c r="O226" s="649" t="s">
        <v>16789</v>
      </c>
      <c r="P226" s="518" t="s">
        <v>78</v>
      </c>
      <c r="Q226" s="518" t="s">
        <v>15409</v>
      </c>
      <c r="R226" s="518" t="s">
        <v>78</v>
      </c>
      <c r="S226" s="518" t="s">
        <v>13908</v>
      </c>
      <c r="T226" s="518"/>
      <c r="U226" s="649"/>
      <c r="V226" s="726">
        <v>35171.0</v>
      </c>
    </row>
    <row r="227">
      <c r="A227" s="773">
        <v>231.0</v>
      </c>
      <c r="B227" s="773" t="s">
        <v>17048</v>
      </c>
      <c r="C227" s="550" t="s">
        <v>17049</v>
      </c>
      <c r="D227" s="550" t="s">
        <v>17059</v>
      </c>
      <c r="E227" s="674" t="s">
        <v>17051</v>
      </c>
      <c r="F227" s="674" t="s">
        <v>17052</v>
      </c>
      <c r="G227" s="550" t="s">
        <v>17060</v>
      </c>
      <c r="H227" s="773" t="s">
        <v>17061</v>
      </c>
      <c r="I227" s="272" t="s">
        <v>17062</v>
      </c>
      <c r="J227" s="774" t="s">
        <v>17063</v>
      </c>
      <c r="K227" s="798" t="s">
        <v>17064</v>
      </c>
      <c r="L227" s="776">
        <v>0.005277777777777778</v>
      </c>
      <c r="M227" s="754" t="s">
        <v>17065</v>
      </c>
      <c r="N227" s="677" t="s">
        <v>15408</v>
      </c>
      <c r="O227" s="649" t="s">
        <v>16789</v>
      </c>
      <c r="P227" s="541" t="s">
        <v>78</v>
      </c>
      <c r="Q227" s="518" t="s">
        <v>15409</v>
      </c>
      <c r="R227" s="541" t="s">
        <v>78</v>
      </c>
      <c r="S227" s="518" t="s">
        <v>13908</v>
      </c>
      <c r="T227" s="541"/>
      <c r="U227" s="777"/>
      <c r="V227" s="788">
        <v>35185.0</v>
      </c>
    </row>
    <row r="228">
      <c r="A228" s="319">
        <v>232.0</v>
      </c>
      <c r="B228" s="319" t="s">
        <v>17066</v>
      </c>
      <c r="C228" s="596" t="s">
        <v>17067</v>
      </c>
      <c r="D228" s="596" t="s">
        <v>17068</v>
      </c>
      <c r="E228" s="679" t="s">
        <v>17069</v>
      </c>
      <c r="F228" s="679" t="s">
        <v>17070</v>
      </c>
      <c r="G228" s="596" t="s">
        <v>17071</v>
      </c>
      <c r="H228" s="319" t="s">
        <v>17072</v>
      </c>
      <c r="I228" s="272" t="s">
        <v>17073</v>
      </c>
      <c r="J228" s="739" t="s">
        <v>17074</v>
      </c>
      <c r="K228" s="758" t="s">
        <v>17075</v>
      </c>
      <c r="L228" s="759">
        <v>0.005578703703703704</v>
      </c>
      <c r="M228" s="742" t="s">
        <v>17076</v>
      </c>
      <c r="N228" s="682" t="s">
        <v>15408</v>
      </c>
      <c r="O228" s="649" t="s">
        <v>16789</v>
      </c>
      <c r="P228" s="518" t="s">
        <v>78</v>
      </c>
      <c r="Q228" s="518" t="s">
        <v>15409</v>
      </c>
      <c r="R228" s="518" t="s">
        <v>78</v>
      </c>
      <c r="S228" s="518" t="s">
        <v>13908</v>
      </c>
      <c r="T228" s="518"/>
      <c r="U228" s="683"/>
      <c r="V228" s="743">
        <v>31451.0</v>
      </c>
    </row>
    <row r="229">
      <c r="A229" s="269">
        <v>233.0</v>
      </c>
      <c r="B229" s="269" t="s">
        <v>17066</v>
      </c>
      <c r="C229" s="510" t="s">
        <v>17077</v>
      </c>
      <c r="D229" s="510" t="s">
        <v>15686</v>
      </c>
      <c r="E229" s="646" t="s">
        <v>17069</v>
      </c>
      <c r="F229" s="646" t="s">
        <v>17078</v>
      </c>
      <c r="G229" s="510" t="s">
        <v>15687</v>
      </c>
      <c r="H229" s="793" t="s">
        <v>15688</v>
      </c>
      <c r="I229" s="272" t="s">
        <v>15689</v>
      </c>
      <c r="J229" s="362" t="s">
        <v>15690</v>
      </c>
      <c r="K229" s="736" t="s">
        <v>15691</v>
      </c>
      <c r="L229" s="724">
        <v>0.008194444444444445</v>
      </c>
      <c r="M229" s="725" t="s">
        <v>17079</v>
      </c>
      <c r="N229" s="649" t="s">
        <v>15408</v>
      </c>
      <c r="O229" s="649" t="s">
        <v>16789</v>
      </c>
      <c r="P229" s="518" t="s">
        <v>78</v>
      </c>
      <c r="Q229" s="518" t="s">
        <v>15409</v>
      </c>
      <c r="R229" s="518" t="s">
        <v>78</v>
      </c>
      <c r="S229" s="518" t="s">
        <v>13908</v>
      </c>
      <c r="T229" s="518"/>
      <c r="U229" s="649"/>
      <c r="V229" s="726">
        <v>32488.0</v>
      </c>
    </row>
    <row r="230">
      <c r="A230" s="278">
        <v>234.0</v>
      </c>
      <c r="B230" s="269" t="s">
        <v>17066</v>
      </c>
      <c r="C230" s="518" t="s">
        <v>17080</v>
      </c>
      <c r="D230" s="518" t="s">
        <v>15686</v>
      </c>
      <c r="E230" s="656" t="e">
        <v>#VALUE!</v>
      </c>
      <c r="F230" s="656" t="s">
        <v>17081</v>
      </c>
      <c r="G230" s="518" t="s">
        <v>15687</v>
      </c>
      <c r="H230" s="278" t="s">
        <v>15688</v>
      </c>
      <c r="I230" s="272" t="s">
        <v>15689</v>
      </c>
      <c r="J230" s="363" t="s">
        <v>17082</v>
      </c>
      <c r="K230" s="744" t="s">
        <v>17083</v>
      </c>
      <c r="L230" s="745">
        <v>0.007476851851851852</v>
      </c>
      <c r="M230" s="781" t="s">
        <v>17084</v>
      </c>
      <c r="N230" s="618" t="s">
        <v>15408</v>
      </c>
      <c r="O230" s="649" t="s">
        <v>16789</v>
      </c>
      <c r="P230" s="518" t="s">
        <v>78</v>
      </c>
      <c r="Q230" s="518" t="s">
        <v>15409</v>
      </c>
      <c r="R230" s="518" t="s">
        <v>78</v>
      </c>
      <c r="S230" s="518" t="s">
        <v>13908</v>
      </c>
      <c r="T230" s="518"/>
      <c r="U230" s="618"/>
      <c r="V230" s="756"/>
    </row>
    <row r="231">
      <c r="A231" s="287">
        <v>235.0</v>
      </c>
      <c r="B231" s="319" t="s">
        <v>17066</v>
      </c>
      <c r="C231" s="528" t="s">
        <v>17080</v>
      </c>
      <c r="D231" s="528" t="s">
        <v>17085</v>
      </c>
      <c r="E231" s="661" t="s">
        <v>17069</v>
      </c>
      <c r="F231" s="661" t="s">
        <v>17081</v>
      </c>
      <c r="G231" s="528" t="s">
        <v>17086</v>
      </c>
      <c r="H231" s="287" t="s">
        <v>17087</v>
      </c>
      <c r="I231" s="272" t="s">
        <v>17088</v>
      </c>
      <c r="J231" s="364" t="s">
        <v>17089</v>
      </c>
      <c r="K231" s="737" t="s">
        <v>17090</v>
      </c>
      <c r="L231" s="738">
        <v>0.004722222222222222</v>
      </c>
      <c r="M231" s="734" t="s">
        <v>17091</v>
      </c>
      <c r="N231" s="664" t="s">
        <v>15408</v>
      </c>
      <c r="O231" s="649" t="s">
        <v>16789</v>
      </c>
      <c r="P231" s="518" t="s">
        <v>78</v>
      </c>
      <c r="Q231" s="518" t="s">
        <v>15409</v>
      </c>
      <c r="R231" s="518" t="s">
        <v>78</v>
      </c>
      <c r="S231" s="518" t="s">
        <v>13908</v>
      </c>
      <c r="T231" s="518"/>
      <c r="U231" s="665"/>
      <c r="V231" s="735">
        <v>34979.0</v>
      </c>
    </row>
    <row r="232">
      <c r="A232" s="269">
        <v>236.0</v>
      </c>
      <c r="B232" s="269" t="s">
        <v>17066</v>
      </c>
      <c r="C232" s="510" t="s">
        <v>17092</v>
      </c>
      <c r="D232" s="510" t="s">
        <v>17093</v>
      </c>
      <c r="E232" s="646" t="s">
        <v>17069</v>
      </c>
      <c r="F232" s="646" t="s">
        <v>17094</v>
      </c>
      <c r="G232" s="510" t="s">
        <v>17095</v>
      </c>
      <c r="H232" s="269" t="s">
        <v>17096</v>
      </c>
      <c r="I232" s="272" t="s">
        <v>17097</v>
      </c>
      <c r="J232" s="362" t="s">
        <v>17098</v>
      </c>
      <c r="K232" s="736" t="s">
        <v>17099</v>
      </c>
      <c r="L232" s="724">
        <v>0.006354166666666667</v>
      </c>
      <c r="M232" s="799" t="s">
        <v>17100</v>
      </c>
      <c r="N232" s="649" t="s">
        <v>15408</v>
      </c>
      <c r="O232" s="649" t="s">
        <v>16789</v>
      </c>
      <c r="P232" s="518" t="s">
        <v>78</v>
      </c>
      <c r="Q232" s="518" t="s">
        <v>15409</v>
      </c>
      <c r="R232" s="518" t="s">
        <v>78</v>
      </c>
      <c r="S232" s="518" t="s">
        <v>13908</v>
      </c>
      <c r="T232" s="518"/>
      <c r="U232" s="649"/>
      <c r="V232" s="726">
        <v>35013.0</v>
      </c>
    </row>
    <row r="233">
      <c r="A233" s="287">
        <v>237.0</v>
      </c>
      <c r="B233" s="319" t="s">
        <v>17066</v>
      </c>
      <c r="C233" s="528" t="s">
        <v>17092</v>
      </c>
      <c r="D233" s="528" t="s">
        <v>17092</v>
      </c>
      <c r="E233" s="661" t="s">
        <v>17069</v>
      </c>
      <c r="F233" s="661" t="s">
        <v>17094</v>
      </c>
      <c r="G233" s="528" t="s">
        <v>17094</v>
      </c>
      <c r="H233" s="659" t="s">
        <v>17101</v>
      </c>
      <c r="I233" s="272" t="s">
        <v>17102</v>
      </c>
      <c r="J233" s="364" t="s">
        <v>17103</v>
      </c>
      <c r="K233" s="737" t="s">
        <v>17104</v>
      </c>
      <c r="L233" s="738">
        <v>0.009189814814814816</v>
      </c>
      <c r="M233" s="734" t="s">
        <v>17105</v>
      </c>
      <c r="N233" s="664" t="s">
        <v>15408</v>
      </c>
      <c r="O233" s="649" t="s">
        <v>16789</v>
      </c>
      <c r="P233" s="518" t="s">
        <v>78</v>
      </c>
      <c r="Q233" s="518" t="s">
        <v>15409</v>
      </c>
      <c r="R233" s="518" t="s">
        <v>78</v>
      </c>
      <c r="S233" s="518" t="s">
        <v>13908</v>
      </c>
      <c r="T233" s="518"/>
      <c r="U233" s="665"/>
      <c r="V233" s="735">
        <v>32489.0</v>
      </c>
    </row>
    <row r="234">
      <c r="A234" s="269">
        <v>238.0</v>
      </c>
      <c r="B234" s="269" t="s">
        <v>17066</v>
      </c>
      <c r="C234" s="510" t="s">
        <v>17106</v>
      </c>
      <c r="D234" s="510" t="s">
        <v>17107</v>
      </c>
      <c r="E234" s="646" t="s">
        <v>17069</v>
      </c>
      <c r="F234" s="646" t="s">
        <v>17108</v>
      </c>
      <c r="G234" s="510" t="s">
        <v>17109</v>
      </c>
      <c r="H234" s="269" t="s">
        <v>17110</v>
      </c>
      <c r="I234" s="272" t="s">
        <v>17111</v>
      </c>
      <c r="J234" s="362" t="s">
        <v>17112</v>
      </c>
      <c r="K234" s="736" t="s">
        <v>17113</v>
      </c>
      <c r="L234" s="724">
        <v>0.005138888888888889</v>
      </c>
      <c r="M234" s="725" t="s">
        <v>17114</v>
      </c>
      <c r="N234" s="649" t="s">
        <v>15408</v>
      </c>
      <c r="O234" s="649" t="s">
        <v>16789</v>
      </c>
      <c r="P234" s="518" t="s">
        <v>78</v>
      </c>
      <c r="Q234" s="518" t="s">
        <v>15409</v>
      </c>
      <c r="R234" s="518" t="s">
        <v>78</v>
      </c>
      <c r="S234" s="518" t="s">
        <v>13908</v>
      </c>
      <c r="T234" s="518"/>
      <c r="U234" s="649"/>
      <c r="V234" s="726">
        <v>34979.0</v>
      </c>
    </row>
    <row r="235">
      <c r="A235" s="278">
        <v>239.0</v>
      </c>
      <c r="B235" s="269" t="s">
        <v>17066</v>
      </c>
      <c r="C235" s="518" t="s">
        <v>17106</v>
      </c>
      <c r="D235" s="518" t="s">
        <v>17115</v>
      </c>
      <c r="E235" s="656" t="s">
        <v>17069</v>
      </c>
      <c r="F235" s="656" t="s">
        <v>17108</v>
      </c>
      <c r="G235" s="518" t="s">
        <v>17116</v>
      </c>
      <c r="H235" s="278" t="s">
        <v>17117</v>
      </c>
      <c r="I235" s="272" t="s">
        <v>17118</v>
      </c>
      <c r="J235" s="363" t="s">
        <v>17119</v>
      </c>
      <c r="K235" s="744" t="s">
        <v>17120</v>
      </c>
      <c r="L235" s="745">
        <v>0.006099537037037037</v>
      </c>
      <c r="M235" s="729" t="s">
        <v>17121</v>
      </c>
      <c r="N235" s="618" t="s">
        <v>15408</v>
      </c>
      <c r="O235" s="649" t="s">
        <v>16789</v>
      </c>
      <c r="P235" s="518" t="s">
        <v>78</v>
      </c>
      <c r="Q235" s="518" t="s">
        <v>15409</v>
      </c>
      <c r="R235" s="518" t="s">
        <v>78</v>
      </c>
      <c r="S235" s="518" t="s">
        <v>13908</v>
      </c>
      <c r="T235" s="518"/>
      <c r="U235" s="618"/>
      <c r="V235" s="730">
        <v>34980.0</v>
      </c>
    </row>
    <row r="236">
      <c r="A236" s="278">
        <v>240.0</v>
      </c>
      <c r="B236" s="269" t="s">
        <v>17066</v>
      </c>
      <c r="C236" s="518" t="s">
        <v>17106</v>
      </c>
      <c r="D236" s="518" t="s">
        <v>17122</v>
      </c>
      <c r="E236" s="656" t="s">
        <v>17069</v>
      </c>
      <c r="F236" s="656" t="s">
        <v>17108</v>
      </c>
      <c r="G236" s="518" t="s">
        <v>17123</v>
      </c>
      <c r="H236" s="278" t="s">
        <v>17124</v>
      </c>
      <c r="I236" s="272" t="s">
        <v>17125</v>
      </c>
      <c r="J236" s="363" t="s">
        <v>17126</v>
      </c>
      <c r="K236" s="744" t="s">
        <v>17127</v>
      </c>
      <c r="L236" s="745">
        <v>0.007199074074074074</v>
      </c>
      <c r="M236" s="731" t="s">
        <v>17128</v>
      </c>
      <c r="N236" s="618" t="s">
        <v>15408</v>
      </c>
      <c r="O236" s="649" t="s">
        <v>16789</v>
      </c>
      <c r="P236" s="518" t="s">
        <v>78</v>
      </c>
      <c r="Q236" s="518" t="s">
        <v>15409</v>
      </c>
      <c r="R236" s="518" t="s">
        <v>78</v>
      </c>
      <c r="S236" s="518" t="s">
        <v>13908</v>
      </c>
      <c r="T236" s="518"/>
      <c r="U236" s="618"/>
      <c r="V236" s="730">
        <v>34981.0</v>
      </c>
    </row>
    <row r="237">
      <c r="A237" s="278">
        <v>241.0</v>
      </c>
      <c r="B237" s="269" t="s">
        <v>17066</v>
      </c>
      <c r="C237" s="518" t="s">
        <v>17106</v>
      </c>
      <c r="D237" s="518" t="s">
        <v>17129</v>
      </c>
      <c r="E237" s="656" t="s">
        <v>17069</v>
      </c>
      <c r="F237" s="656" t="s">
        <v>17108</v>
      </c>
      <c r="G237" s="518" t="s">
        <v>17130</v>
      </c>
      <c r="H237" s="278" t="s">
        <v>17131</v>
      </c>
      <c r="I237" s="272" t="s">
        <v>17132</v>
      </c>
      <c r="J237" s="363" t="s">
        <v>17133</v>
      </c>
      <c r="K237" s="744" t="s">
        <v>17134</v>
      </c>
      <c r="L237" s="745">
        <v>0.0022685185185185187</v>
      </c>
      <c r="M237" s="729" t="s">
        <v>17135</v>
      </c>
      <c r="N237" s="618" t="s">
        <v>15408</v>
      </c>
      <c r="O237" s="649" t="s">
        <v>16789</v>
      </c>
      <c r="P237" s="518" t="s">
        <v>78</v>
      </c>
      <c r="Q237" s="518" t="s">
        <v>15409</v>
      </c>
      <c r="R237" s="518" t="s">
        <v>78</v>
      </c>
      <c r="S237" s="518" t="s">
        <v>13908</v>
      </c>
      <c r="T237" s="518"/>
      <c r="U237" s="618"/>
      <c r="V237" s="730">
        <v>34983.0</v>
      </c>
    </row>
    <row r="238">
      <c r="A238" s="278">
        <v>242.0</v>
      </c>
      <c r="B238" s="269" t="s">
        <v>17066</v>
      </c>
      <c r="C238" s="518" t="s">
        <v>17106</v>
      </c>
      <c r="D238" s="518" t="s">
        <v>17136</v>
      </c>
      <c r="E238" s="656" t="s">
        <v>17069</v>
      </c>
      <c r="F238" s="656" t="s">
        <v>17108</v>
      </c>
      <c r="G238" s="518" t="s">
        <v>17137</v>
      </c>
      <c r="H238" s="278" t="s">
        <v>17138</v>
      </c>
      <c r="I238" s="272" t="s">
        <v>17139</v>
      </c>
      <c r="J238" s="363" t="s">
        <v>17140</v>
      </c>
      <c r="K238" s="744" t="s">
        <v>17141</v>
      </c>
      <c r="L238" s="745">
        <v>0.005706018518518518</v>
      </c>
      <c r="M238" s="729" t="s">
        <v>17142</v>
      </c>
      <c r="N238" s="618" t="s">
        <v>15408</v>
      </c>
      <c r="O238" s="649" t="s">
        <v>16789</v>
      </c>
      <c r="P238" s="518" t="s">
        <v>78</v>
      </c>
      <c r="Q238" s="518" t="s">
        <v>15409</v>
      </c>
      <c r="R238" s="518" t="s">
        <v>78</v>
      </c>
      <c r="S238" s="518" t="s">
        <v>13908</v>
      </c>
      <c r="T238" s="518"/>
      <c r="U238" s="618"/>
      <c r="V238" s="730">
        <v>34984.0</v>
      </c>
    </row>
    <row r="239">
      <c r="A239" s="278">
        <v>243.0</v>
      </c>
      <c r="B239" s="269" t="s">
        <v>17066</v>
      </c>
      <c r="C239" s="518" t="s">
        <v>17106</v>
      </c>
      <c r="D239" s="518" t="s">
        <v>17143</v>
      </c>
      <c r="E239" s="656" t="s">
        <v>17069</v>
      </c>
      <c r="F239" s="656" t="s">
        <v>17108</v>
      </c>
      <c r="G239" s="518" t="s">
        <v>17144</v>
      </c>
      <c r="H239" s="278" t="s">
        <v>17145</v>
      </c>
      <c r="I239" s="272" t="s">
        <v>17146</v>
      </c>
      <c r="J239" s="363" t="s">
        <v>17147</v>
      </c>
      <c r="K239" s="744" t="s">
        <v>17148</v>
      </c>
      <c r="L239" s="745">
        <v>0.007314814814814815</v>
      </c>
      <c r="M239" s="729" t="s">
        <v>17149</v>
      </c>
      <c r="N239" s="618" t="s">
        <v>15408</v>
      </c>
      <c r="O239" s="649" t="s">
        <v>16789</v>
      </c>
      <c r="P239" s="518" t="s">
        <v>78</v>
      </c>
      <c r="Q239" s="518" t="s">
        <v>15409</v>
      </c>
      <c r="R239" s="518" t="s">
        <v>78</v>
      </c>
      <c r="S239" s="518" t="s">
        <v>13908</v>
      </c>
      <c r="T239" s="518"/>
      <c r="U239" s="618"/>
      <c r="V239" s="730">
        <v>34985.0</v>
      </c>
    </row>
    <row r="240">
      <c r="A240" s="278">
        <v>244.0</v>
      </c>
      <c r="B240" s="269" t="s">
        <v>17066</v>
      </c>
      <c r="C240" s="518" t="s">
        <v>17106</v>
      </c>
      <c r="D240" s="518" t="s">
        <v>17150</v>
      </c>
      <c r="E240" s="656" t="s">
        <v>17069</v>
      </c>
      <c r="F240" s="656" t="s">
        <v>17108</v>
      </c>
      <c r="G240" s="518" t="s">
        <v>17151</v>
      </c>
      <c r="H240" s="654" t="s">
        <v>17152</v>
      </c>
      <c r="I240" s="272" t="s">
        <v>17153</v>
      </c>
      <c r="J240" s="363" t="s">
        <v>17154</v>
      </c>
      <c r="K240" s="744" t="s">
        <v>17155</v>
      </c>
      <c r="L240" s="745">
        <v>0.0052662037037037035</v>
      </c>
      <c r="M240" s="729" t="s">
        <v>17156</v>
      </c>
      <c r="N240" s="618" t="s">
        <v>15408</v>
      </c>
      <c r="O240" s="649" t="s">
        <v>16789</v>
      </c>
      <c r="P240" s="518" t="s">
        <v>78</v>
      </c>
      <c r="Q240" s="518" t="s">
        <v>15409</v>
      </c>
      <c r="R240" s="518" t="s">
        <v>78</v>
      </c>
      <c r="S240" s="518" t="s">
        <v>13908</v>
      </c>
      <c r="T240" s="518"/>
      <c r="U240" s="618"/>
      <c r="V240" s="730">
        <v>34986.0</v>
      </c>
    </row>
    <row r="241">
      <c r="A241" s="278">
        <v>245.0</v>
      </c>
      <c r="B241" s="269" t="s">
        <v>17066</v>
      </c>
      <c r="C241" s="518" t="s">
        <v>17106</v>
      </c>
      <c r="D241" s="518" t="s">
        <v>17157</v>
      </c>
      <c r="E241" s="656" t="s">
        <v>17069</v>
      </c>
      <c r="F241" s="656" t="s">
        <v>17108</v>
      </c>
      <c r="G241" s="518" t="s">
        <v>17158</v>
      </c>
      <c r="H241" s="278" t="s">
        <v>17159</v>
      </c>
      <c r="I241" s="272" t="s">
        <v>17160</v>
      </c>
      <c r="J241" s="363" t="s">
        <v>17161</v>
      </c>
      <c r="K241" s="744" t="s">
        <v>17162</v>
      </c>
      <c r="L241" s="745">
        <v>0.004814814814814815</v>
      </c>
      <c r="M241" s="729" t="s">
        <v>17163</v>
      </c>
      <c r="N241" s="618" t="s">
        <v>15408</v>
      </c>
      <c r="O241" s="649" t="s">
        <v>16789</v>
      </c>
      <c r="P241" s="518" t="s">
        <v>78</v>
      </c>
      <c r="Q241" s="518" t="s">
        <v>15409</v>
      </c>
      <c r="R241" s="518" t="s">
        <v>78</v>
      </c>
      <c r="S241" s="518" t="s">
        <v>13908</v>
      </c>
      <c r="T241" s="518"/>
      <c r="U241" s="618"/>
      <c r="V241" s="730">
        <v>34987.0</v>
      </c>
    </row>
    <row r="242">
      <c r="A242" s="278">
        <v>246.0</v>
      </c>
      <c r="B242" s="269" t="s">
        <v>17066</v>
      </c>
      <c r="C242" s="518" t="s">
        <v>17106</v>
      </c>
      <c r="D242" s="518" t="s">
        <v>17164</v>
      </c>
      <c r="E242" s="656" t="s">
        <v>17069</v>
      </c>
      <c r="F242" s="656" t="s">
        <v>17108</v>
      </c>
      <c r="G242" s="518" t="s">
        <v>17165</v>
      </c>
      <c r="H242" s="278" t="s">
        <v>17166</v>
      </c>
      <c r="I242" s="272" t="s">
        <v>17167</v>
      </c>
      <c r="J242" s="363" t="s">
        <v>17168</v>
      </c>
      <c r="K242" s="744" t="s">
        <v>17169</v>
      </c>
      <c r="L242" s="745">
        <v>0.0018055555555555555</v>
      </c>
      <c r="M242" s="729" t="s">
        <v>17170</v>
      </c>
      <c r="N242" s="618" t="s">
        <v>15408</v>
      </c>
      <c r="O242" s="649" t="s">
        <v>16789</v>
      </c>
      <c r="P242" s="518" t="s">
        <v>78</v>
      </c>
      <c r="Q242" s="518" t="s">
        <v>15409</v>
      </c>
      <c r="R242" s="518" t="s">
        <v>78</v>
      </c>
      <c r="S242" s="518" t="s">
        <v>13908</v>
      </c>
      <c r="T242" s="518"/>
      <c r="U242" s="618"/>
      <c r="V242" s="730">
        <v>34988.0</v>
      </c>
    </row>
    <row r="243">
      <c r="A243" s="278">
        <v>247.0</v>
      </c>
      <c r="B243" s="269" t="s">
        <v>17066</v>
      </c>
      <c r="C243" s="518" t="s">
        <v>17106</v>
      </c>
      <c r="D243" s="518" t="s">
        <v>17171</v>
      </c>
      <c r="E243" s="656" t="s">
        <v>17069</v>
      </c>
      <c r="F243" s="656" t="s">
        <v>17108</v>
      </c>
      <c r="G243" s="518" t="s">
        <v>17172</v>
      </c>
      <c r="H243" s="278" t="s">
        <v>17173</v>
      </c>
      <c r="I243" s="272" t="s">
        <v>17174</v>
      </c>
      <c r="J243" s="363" t="s">
        <v>17175</v>
      </c>
      <c r="K243" s="744" t="s">
        <v>17176</v>
      </c>
      <c r="L243" s="745">
        <v>0.0065625</v>
      </c>
      <c r="M243" s="729" t="s">
        <v>17177</v>
      </c>
      <c r="N243" s="618" t="s">
        <v>15408</v>
      </c>
      <c r="O243" s="649" t="s">
        <v>16789</v>
      </c>
      <c r="P243" s="518" t="s">
        <v>78</v>
      </c>
      <c r="Q243" s="518" t="s">
        <v>15409</v>
      </c>
      <c r="R243" s="518" t="s">
        <v>78</v>
      </c>
      <c r="S243" s="518" t="s">
        <v>13908</v>
      </c>
      <c r="T243" s="518"/>
      <c r="U243" s="618"/>
      <c r="V243" s="730">
        <v>34989.0</v>
      </c>
    </row>
    <row r="244">
      <c r="A244" s="287">
        <v>248.0</v>
      </c>
      <c r="B244" s="319" t="s">
        <v>17066</v>
      </c>
      <c r="C244" s="528" t="s">
        <v>17106</v>
      </c>
      <c r="D244" s="528" t="s">
        <v>17178</v>
      </c>
      <c r="E244" s="661" t="s">
        <v>17069</v>
      </c>
      <c r="F244" s="661" t="s">
        <v>17108</v>
      </c>
      <c r="G244" s="528" t="s">
        <v>17179</v>
      </c>
      <c r="H244" s="287" t="s">
        <v>17180</v>
      </c>
      <c r="I244" s="272" t="s">
        <v>17181</v>
      </c>
      <c r="J244" s="364" t="s">
        <v>17182</v>
      </c>
      <c r="K244" s="737" t="s">
        <v>17183</v>
      </c>
      <c r="L244" s="738">
        <v>0.008900462962962962</v>
      </c>
      <c r="M244" s="734" t="s">
        <v>17184</v>
      </c>
      <c r="N244" s="664" t="s">
        <v>15408</v>
      </c>
      <c r="O244" s="649" t="s">
        <v>16789</v>
      </c>
      <c r="P244" s="518" t="s">
        <v>78</v>
      </c>
      <c r="Q244" s="518" t="s">
        <v>15409</v>
      </c>
      <c r="R244" s="518" t="s">
        <v>78</v>
      </c>
      <c r="S244" s="518" t="s">
        <v>13908</v>
      </c>
      <c r="T244" s="518"/>
      <c r="U244" s="665"/>
      <c r="V244" s="735">
        <v>34990.0</v>
      </c>
    </row>
    <row r="245">
      <c r="A245" s="269">
        <v>249.0</v>
      </c>
      <c r="B245" s="269" t="s">
        <v>17066</v>
      </c>
      <c r="C245" s="510" t="s">
        <v>17185</v>
      </c>
      <c r="D245" s="510" t="s">
        <v>17186</v>
      </c>
      <c r="E245" s="646" t="s">
        <v>17069</v>
      </c>
      <c r="F245" s="646" t="s">
        <v>17187</v>
      </c>
      <c r="G245" s="510" t="s">
        <v>17188</v>
      </c>
      <c r="H245" s="269" t="s">
        <v>17189</v>
      </c>
      <c r="I245" s="272" t="s">
        <v>17190</v>
      </c>
      <c r="J245" s="362" t="s">
        <v>17191</v>
      </c>
      <c r="K245" s="736" t="s">
        <v>17192</v>
      </c>
      <c r="L245" s="724">
        <v>0.009502314814814814</v>
      </c>
      <c r="M245" s="725" t="s">
        <v>17193</v>
      </c>
      <c r="N245" s="649" t="s">
        <v>15408</v>
      </c>
      <c r="O245" s="649" t="s">
        <v>16789</v>
      </c>
      <c r="P245" s="518" t="s">
        <v>78</v>
      </c>
      <c r="Q245" s="518" t="s">
        <v>15409</v>
      </c>
      <c r="R245" s="518" t="s">
        <v>78</v>
      </c>
      <c r="S245" s="518" t="s">
        <v>13908</v>
      </c>
      <c r="T245" s="518"/>
      <c r="U245" s="649"/>
      <c r="V245" s="726">
        <v>34991.0</v>
      </c>
    </row>
    <row r="246">
      <c r="A246" s="278">
        <v>250.0</v>
      </c>
      <c r="B246" s="269" t="s">
        <v>17066</v>
      </c>
      <c r="C246" s="518" t="s">
        <v>17185</v>
      </c>
      <c r="D246" s="518" t="s">
        <v>17194</v>
      </c>
      <c r="E246" s="656" t="s">
        <v>17069</v>
      </c>
      <c r="F246" s="656" t="s">
        <v>17187</v>
      </c>
      <c r="G246" s="518" t="s">
        <v>17195</v>
      </c>
      <c r="H246" s="278" t="s">
        <v>17196</v>
      </c>
      <c r="I246" s="272" t="s">
        <v>17197</v>
      </c>
      <c r="J246" s="363" t="s">
        <v>17198</v>
      </c>
      <c r="K246" s="744" t="s">
        <v>17199</v>
      </c>
      <c r="L246" s="745">
        <v>0.007939814814814814</v>
      </c>
      <c r="M246" s="729" t="s">
        <v>17200</v>
      </c>
      <c r="N246" s="618" t="s">
        <v>15408</v>
      </c>
      <c r="O246" s="649" t="s">
        <v>16789</v>
      </c>
      <c r="P246" s="518" t="s">
        <v>78</v>
      </c>
      <c r="Q246" s="518" t="s">
        <v>15409</v>
      </c>
      <c r="R246" s="518" t="s">
        <v>78</v>
      </c>
      <c r="S246" s="518" t="s">
        <v>13908</v>
      </c>
      <c r="T246" s="518"/>
      <c r="U246" s="618"/>
      <c r="V246" s="730">
        <v>34992.0</v>
      </c>
    </row>
    <row r="247">
      <c r="A247" s="278">
        <v>251.0</v>
      </c>
      <c r="B247" s="269" t="s">
        <v>17066</v>
      </c>
      <c r="C247" s="518" t="s">
        <v>17185</v>
      </c>
      <c r="D247" s="518" t="s">
        <v>17201</v>
      </c>
      <c r="E247" s="656" t="s">
        <v>17069</v>
      </c>
      <c r="F247" s="656" t="s">
        <v>17187</v>
      </c>
      <c r="G247" s="518" t="s">
        <v>17202</v>
      </c>
      <c r="H247" s="278" t="s">
        <v>17203</v>
      </c>
      <c r="I247" s="272" t="s">
        <v>17204</v>
      </c>
      <c r="J247" s="363" t="s">
        <v>17205</v>
      </c>
      <c r="K247" s="744" t="s">
        <v>17206</v>
      </c>
      <c r="L247" s="745">
        <v>0.00832175925925926</v>
      </c>
      <c r="M247" s="729" t="s">
        <v>17207</v>
      </c>
      <c r="N247" s="618" t="s">
        <v>15408</v>
      </c>
      <c r="O247" s="649" t="s">
        <v>16789</v>
      </c>
      <c r="P247" s="518" t="s">
        <v>78</v>
      </c>
      <c r="Q247" s="518" t="s">
        <v>15409</v>
      </c>
      <c r="R247" s="518" t="s">
        <v>78</v>
      </c>
      <c r="S247" s="518" t="s">
        <v>13908</v>
      </c>
      <c r="T247" s="518"/>
      <c r="U247" s="618"/>
      <c r="V247" s="730">
        <v>34993.0</v>
      </c>
    </row>
    <row r="248">
      <c r="A248" s="278">
        <v>252.0</v>
      </c>
      <c r="B248" s="269" t="s">
        <v>17066</v>
      </c>
      <c r="C248" s="518" t="s">
        <v>17185</v>
      </c>
      <c r="D248" s="518" t="s">
        <v>17208</v>
      </c>
      <c r="E248" s="656" t="s">
        <v>17069</v>
      </c>
      <c r="F248" s="656" t="s">
        <v>17187</v>
      </c>
      <c r="G248" s="518" t="s">
        <v>17209</v>
      </c>
      <c r="H248" s="278" t="s">
        <v>17210</v>
      </c>
      <c r="I248" s="272" t="s">
        <v>17211</v>
      </c>
      <c r="J248" s="363" t="s">
        <v>17212</v>
      </c>
      <c r="K248" s="744" t="s">
        <v>17213</v>
      </c>
      <c r="L248" s="745">
        <v>0.004907407407407407</v>
      </c>
      <c r="M248" s="729" t="s">
        <v>17214</v>
      </c>
      <c r="N248" s="618" t="s">
        <v>15408</v>
      </c>
      <c r="O248" s="649" t="s">
        <v>16789</v>
      </c>
      <c r="P248" s="518" t="s">
        <v>78</v>
      </c>
      <c r="Q248" s="518" t="s">
        <v>15409</v>
      </c>
      <c r="R248" s="518" t="s">
        <v>78</v>
      </c>
      <c r="S248" s="518" t="s">
        <v>13908</v>
      </c>
      <c r="T248" s="518"/>
      <c r="U248" s="618"/>
      <c r="V248" s="730">
        <v>34994.0</v>
      </c>
    </row>
    <row r="249">
      <c r="A249" s="278">
        <v>253.0</v>
      </c>
      <c r="B249" s="269" t="s">
        <v>17066</v>
      </c>
      <c r="C249" s="518" t="s">
        <v>17185</v>
      </c>
      <c r="D249" s="518" t="s">
        <v>17215</v>
      </c>
      <c r="E249" s="656" t="s">
        <v>17069</v>
      </c>
      <c r="F249" s="656" t="s">
        <v>17187</v>
      </c>
      <c r="G249" s="518" t="s">
        <v>17216</v>
      </c>
      <c r="H249" s="278" t="s">
        <v>17217</v>
      </c>
      <c r="I249" s="272" t="s">
        <v>17218</v>
      </c>
      <c r="J249" s="363" t="s">
        <v>17219</v>
      </c>
      <c r="K249" s="744" t="s">
        <v>17220</v>
      </c>
      <c r="L249" s="745">
        <v>0.006678240740740741</v>
      </c>
      <c r="M249" s="729" t="s">
        <v>17221</v>
      </c>
      <c r="N249" s="618" t="s">
        <v>15408</v>
      </c>
      <c r="O249" s="649" t="s">
        <v>16789</v>
      </c>
      <c r="P249" s="518" t="s">
        <v>78</v>
      </c>
      <c r="Q249" s="518" t="s">
        <v>15409</v>
      </c>
      <c r="R249" s="518" t="s">
        <v>78</v>
      </c>
      <c r="S249" s="518" t="s">
        <v>13908</v>
      </c>
      <c r="T249" s="518"/>
      <c r="U249" s="618"/>
      <c r="V249" s="730">
        <v>34995.0</v>
      </c>
    </row>
    <row r="250">
      <c r="A250" s="278">
        <v>254.0</v>
      </c>
      <c r="B250" s="269" t="s">
        <v>17066</v>
      </c>
      <c r="C250" s="518" t="s">
        <v>17185</v>
      </c>
      <c r="D250" s="518" t="s">
        <v>17222</v>
      </c>
      <c r="E250" s="656" t="s">
        <v>17069</v>
      </c>
      <c r="F250" s="656" t="s">
        <v>17187</v>
      </c>
      <c r="G250" s="518" t="s">
        <v>17223</v>
      </c>
      <c r="H250" s="278" t="s">
        <v>17224</v>
      </c>
      <c r="I250" s="272" t="s">
        <v>17225</v>
      </c>
      <c r="J250" s="363" t="s">
        <v>17226</v>
      </c>
      <c r="K250" s="744" t="s">
        <v>17227</v>
      </c>
      <c r="L250" s="745">
        <v>0.005729166666666666</v>
      </c>
      <c r="M250" s="729" t="s">
        <v>17228</v>
      </c>
      <c r="N250" s="618" t="s">
        <v>15408</v>
      </c>
      <c r="O250" s="649" t="s">
        <v>16789</v>
      </c>
      <c r="P250" s="518" t="s">
        <v>78</v>
      </c>
      <c r="Q250" s="518" t="s">
        <v>15409</v>
      </c>
      <c r="R250" s="518" t="s">
        <v>78</v>
      </c>
      <c r="S250" s="518" t="s">
        <v>13908</v>
      </c>
      <c r="T250" s="518"/>
      <c r="U250" s="618"/>
      <c r="V250" s="730">
        <v>35080.0</v>
      </c>
    </row>
    <row r="251">
      <c r="A251" s="278">
        <v>255.0</v>
      </c>
      <c r="B251" s="269" t="s">
        <v>17066</v>
      </c>
      <c r="C251" s="518" t="s">
        <v>17185</v>
      </c>
      <c r="D251" s="518" t="s">
        <v>17229</v>
      </c>
      <c r="E251" s="656" t="s">
        <v>17069</v>
      </c>
      <c r="F251" s="656" t="s">
        <v>17187</v>
      </c>
      <c r="G251" s="518" t="s">
        <v>17230</v>
      </c>
      <c r="H251" s="278" t="s">
        <v>17231</v>
      </c>
      <c r="I251" s="272" t="s">
        <v>17232</v>
      </c>
      <c r="J251" s="363" t="s">
        <v>17233</v>
      </c>
      <c r="K251" s="744" t="s">
        <v>17234</v>
      </c>
      <c r="L251" s="745">
        <v>0.0043287037037037035</v>
      </c>
      <c r="M251" s="729" t="s">
        <v>17235</v>
      </c>
      <c r="N251" s="618" t="s">
        <v>15408</v>
      </c>
      <c r="O251" s="649" t="s">
        <v>16789</v>
      </c>
      <c r="P251" s="518" t="s">
        <v>78</v>
      </c>
      <c r="Q251" s="518" t="s">
        <v>15409</v>
      </c>
      <c r="R251" s="518" t="s">
        <v>78</v>
      </c>
      <c r="S251" s="518" t="s">
        <v>13908</v>
      </c>
      <c r="T251" s="518"/>
      <c r="U251" s="618"/>
      <c r="V251" s="730">
        <v>35084.0</v>
      </c>
    </row>
    <row r="252">
      <c r="A252" s="287">
        <v>256.0</v>
      </c>
      <c r="B252" s="319" t="s">
        <v>17066</v>
      </c>
      <c r="C252" s="528" t="s">
        <v>17185</v>
      </c>
      <c r="D252" s="528" t="s">
        <v>17236</v>
      </c>
      <c r="E252" s="661" t="s">
        <v>17069</v>
      </c>
      <c r="F252" s="661" t="s">
        <v>17187</v>
      </c>
      <c r="G252" s="528" t="s">
        <v>17237</v>
      </c>
      <c r="H252" s="659" t="s">
        <v>17238</v>
      </c>
      <c r="I252" s="272" t="s">
        <v>17239</v>
      </c>
      <c r="J252" s="364" t="s">
        <v>17240</v>
      </c>
      <c r="K252" s="737" t="s">
        <v>17241</v>
      </c>
      <c r="L252" s="738">
        <v>0.009189814814814816</v>
      </c>
      <c r="M252" s="734" t="s">
        <v>17242</v>
      </c>
      <c r="N252" s="664" t="s">
        <v>15408</v>
      </c>
      <c r="O252" s="649" t="s">
        <v>16789</v>
      </c>
      <c r="P252" s="518" t="s">
        <v>78</v>
      </c>
      <c r="Q252" s="518" t="s">
        <v>15409</v>
      </c>
      <c r="R252" s="518" t="s">
        <v>78</v>
      </c>
      <c r="S252" s="518" t="s">
        <v>13908</v>
      </c>
      <c r="T252" s="518"/>
      <c r="U252" s="665"/>
      <c r="V252" s="735">
        <v>34996.0</v>
      </c>
    </row>
    <row r="253">
      <c r="A253" s="269">
        <v>257.0</v>
      </c>
      <c r="B253" s="269" t="s">
        <v>17066</v>
      </c>
      <c r="C253" s="510" t="s">
        <v>17243</v>
      </c>
      <c r="D253" s="510" t="s">
        <v>17244</v>
      </c>
      <c r="E253" s="646" t="s">
        <v>17069</v>
      </c>
      <c r="F253" s="646" t="s">
        <v>17245</v>
      </c>
      <c r="G253" s="510" t="s">
        <v>17246</v>
      </c>
      <c r="H253" s="269" t="s">
        <v>17247</v>
      </c>
      <c r="I253" s="272" t="s">
        <v>17248</v>
      </c>
      <c r="J253" s="362" t="s">
        <v>17249</v>
      </c>
      <c r="K253" s="736" t="s">
        <v>17250</v>
      </c>
      <c r="L253" s="724">
        <v>0.006574074074074074</v>
      </c>
      <c r="M253" s="725" t="s">
        <v>17251</v>
      </c>
      <c r="N253" s="649" t="s">
        <v>15408</v>
      </c>
      <c r="O253" s="649" t="s">
        <v>16789</v>
      </c>
      <c r="P253" s="518" t="s">
        <v>78</v>
      </c>
      <c r="Q253" s="518" t="s">
        <v>15409</v>
      </c>
      <c r="R253" s="518" t="s">
        <v>78</v>
      </c>
      <c r="S253" s="518" t="s">
        <v>13908</v>
      </c>
      <c r="T253" s="518"/>
      <c r="U253" s="649"/>
      <c r="V253" s="726">
        <v>34997.0</v>
      </c>
    </row>
    <row r="254">
      <c r="A254" s="278">
        <v>258.0</v>
      </c>
      <c r="B254" s="269" t="s">
        <v>17066</v>
      </c>
      <c r="C254" s="518" t="s">
        <v>17243</v>
      </c>
      <c r="D254" s="518" t="s">
        <v>17252</v>
      </c>
      <c r="E254" s="656" t="s">
        <v>17069</v>
      </c>
      <c r="F254" s="656" t="s">
        <v>17245</v>
      </c>
      <c r="G254" s="518" t="s">
        <v>17253</v>
      </c>
      <c r="H254" s="278" t="s">
        <v>17254</v>
      </c>
      <c r="I254" s="272" t="s">
        <v>17255</v>
      </c>
      <c r="J254" s="363" t="s">
        <v>17256</v>
      </c>
      <c r="K254" s="744" t="s">
        <v>17257</v>
      </c>
      <c r="L254" s="745">
        <v>0.0050578703703703706</v>
      </c>
      <c r="M254" s="729" t="s">
        <v>17258</v>
      </c>
      <c r="N254" s="618" t="s">
        <v>15408</v>
      </c>
      <c r="O254" s="649" t="s">
        <v>16789</v>
      </c>
      <c r="P254" s="518" t="s">
        <v>78</v>
      </c>
      <c r="Q254" s="518" t="s">
        <v>15409</v>
      </c>
      <c r="R254" s="518" t="s">
        <v>78</v>
      </c>
      <c r="S254" s="518" t="s">
        <v>13908</v>
      </c>
      <c r="T254" s="518"/>
      <c r="U254" s="618"/>
      <c r="V254" s="730">
        <v>34998.0</v>
      </c>
    </row>
    <row r="255">
      <c r="A255" s="278">
        <v>259.0</v>
      </c>
      <c r="B255" s="269" t="s">
        <v>17066</v>
      </c>
      <c r="C255" s="518" t="s">
        <v>17243</v>
      </c>
      <c r="D255" s="518" t="s">
        <v>17259</v>
      </c>
      <c r="E255" s="656" t="s">
        <v>17069</v>
      </c>
      <c r="F255" s="656" t="s">
        <v>17245</v>
      </c>
      <c r="G255" s="518" t="s">
        <v>17260</v>
      </c>
      <c r="H255" s="278" t="s">
        <v>17261</v>
      </c>
      <c r="I255" s="272" t="s">
        <v>17262</v>
      </c>
      <c r="J255" s="363" t="s">
        <v>17263</v>
      </c>
      <c r="K255" s="744" t="s">
        <v>17264</v>
      </c>
      <c r="L255" s="745">
        <v>0.005474537037037037</v>
      </c>
      <c r="M255" s="729" t="s">
        <v>17265</v>
      </c>
      <c r="N255" s="618" t="s">
        <v>15408</v>
      </c>
      <c r="O255" s="649" t="s">
        <v>16789</v>
      </c>
      <c r="P255" s="518" t="s">
        <v>78</v>
      </c>
      <c r="Q255" s="518" t="s">
        <v>15409</v>
      </c>
      <c r="R255" s="518" t="s">
        <v>78</v>
      </c>
      <c r="S255" s="518" t="s">
        <v>13908</v>
      </c>
      <c r="T255" s="518"/>
      <c r="U255" s="618"/>
      <c r="V255" s="730">
        <v>35000.0</v>
      </c>
    </row>
    <row r="256">
      <c r="A256" s="278">
        <v>260.0</v>
      </c>
      <c r="B256" s="269" t="s">
        <v>17066</v>
      </c>
      <c r="C256" s="518" t="s">
        <v>17243</v>
      </c>
      <c r="D256" s="518" t="s">
        <v>17266</v>
      </c>
      <c r="E256" s="656" t="s">
        <v>17069</v>
      </c>
      <c r="F256" s="656" t="s">
        <v>17245</v>
      </c>
      <c r="G256" s="518" t="s">
        <v>17267</v>
      </c>
      <c r="H256" s="278" t="s">
        <v>17268</v>
      </c>
      <c r="I256" s="272" t="s">
        <v>17269</v>
      </c>
      <c r="J256" s="363" t="s">
        <v>17270</v>
      </c>
      <c r="K256" s="744" t="s">
        <v>17271</v>
      </c>
      <c r="L256" s="745">
        <v>0.010636574074074074</v>
      </c>
      <c r="M256" s="729" t="s">
        <v>17272</v>
      </c>
      <c r="N256" s="618" t="s">
        <v>15408</v>
      </c>
      <c r="O256" s="649" t="s">
        <v>16789</v>
      </c>
      <c r="P256" s="518" t="s">
        <v>78</v>
      </c>
      <c r="Q256" s="518" t="s">
        <v>15409</v>
      </c>
      <c r="R256" s="518" t="s">
        <v>78</v>
      </c>
      <c r="S256" s="518" t="s">
        <v>13908</v>
      </c>
      <c r="T256" s="518"/>
      <c r="U256" s="618"/>
      <c r="V256" s="730">
        <v>35001.0</v>
      </c>
    </row>
    <row r="257">
      <c r="A257" s="278">
        <v>261.0</v>
      </c>
      <c r="B257" s="269" t="s">
        <v>17066</v>
      </c>
      <c r="C257" s="518" t="s">
        <v>17243</v>
      </c>
      <c r="D257" s="518" t="s">
        <v>17273</v>
      </c>
      <c r="E257" s="656" t="s">
        <v>17069</v>
      </c>
      <c r="F257" s="656" t="s">
        <v>17245</v>
      </c>
      <c r="G257" s="518" t="s">
        <v>17274</v>
      </c>
      <c r="H257" s="278" t="s">
        <v>17275</v>
      </c>
      <c r="I257" s="272" t="s">
        <v>17276</v>
      </c>
      <c r="J257" s="363" t="s">
        <v>17277</v>
      </c>
      <c r="K257" s="744" t="s">
        <v>17278</v>
      </c>
      <c r="L257" s="745">
        <v>0.007037037037037037</v>
      </c>
      <c r="M257" s="729" t="s">
        <v>17279</v>
      </c>
      <c r="N257" s="618" t="s">
        <v>15408</v>
      </c>
      <c r="O257" s="649" t="s">
        <v>16789</v>
      </c>
      <c r="P257" s="518" t="s">
        <v>78</v>
      </c>
      <c r="Q257" s="518" t="s">
        <v>15409</v>
      </c>
      <c r="R257" s="518" t="s">
        <v>78</v>
      </c>
      <c r="S257" s="518" t="s">
        <v>13908</v>
      </c>
      <c r="T257" s="518"/>
      <c r="U257" s="618"/>
      <c r="V257" s="730">
        <v>35003.0</v>
      </c>
    </row>
    <row r="258">
      <c r="A258" s="287">
        <v>262.0</v>
      </c>
      <c r="B258" s="319" t="s">
        <v>17066</v>
      </c>
      <c r="C258" s="528" t="s">
        <v>17243</v>
      </c>
      <c r="D258" s="528" t="s">
        <v>17280</v>
      </c>
      <c r="E258" s="661" t="s">
        <v>17069</v>
      </c>
      <c r="F258" s="661" t="s">
        <v>17245</v>
      </c>
      <c r="G258" s="528" t="s">
        <v>17281</v>
      </c>
      <c r="H258" s="287" t="s">
        <v>17282</v>
      </c>
      <c r="I258" s="272" t="s">
        <v>17283</v>
      </c>
      <c r="J258" s="364" t="s">
        <v>17284</v>
      </c>
      <c r="K258" s="737" t="s">
        <v>17285</v>
      </c>
      <c r="L258" s="738">
        <v>0.0077314814814814815</v>
      </c>
      <c r="M258" s="734" t="s">
        <v>17286</v>
      </c>
      <c r="N258" s="664" t="s">
        <v>15408</v>
      </c>
      <c r="O258" s="649" t="s">
        <v>16789</v>
      </c>
      <c r="P258" s="518" t="s">
        <v>78</v>
      </c>
      <c r="Q258" s="518" t="s">
        <v>15409</v>
      </c>
      <c r="R258" s="518" t="s">
        <v>78</v>
      </c>
      <c r="S258" s="518" t="s">
        <v>13908</v>
      </c>
      <c r="T258" s="518"/>
      <c r="U258" s="665"/>
      <c r="V258" s="735">
        <v>35004.0</v>
      </c>
    </row>
    <row r="259">
      <c r="A259" s="269">
        <v>263.0</v>
      </c>
      <c r="B259" s="269" t="s">
        <v>17066</v>
      </c>
      <c r="C259" s="510" t="s">
        <v>17287</v>
      </c>
      <c r="D259" s="510" t="s">
        <v>17288</v>
      </c>
      <c r="E259" s="646" t="s">
        <v>17069</v>
      </c>
      <c r="F259" s="646" t="s">
        <v>17289</v>
      </c>
      <c r="G259" s="510" t="s">
        <v>17290</v>
      </c>
      <c r="H259" s="269" t="s">
        <v>17291</v>
      </c>
      <c r="I259" s="272" t="s">
        <v>17292</v>
      </c>
      <c r="J259" s="362" t="s">
        <v>17293</v>
      </c>
      <c r="K259" s="736" t="s">
        <v>17294</v>
      </c>
      <c r="L259" s="724">
        <v>0.008402777777777778</v>
      </c>
      <c r="M259" s="800" t="s">
        <v>17295</v>
      </c>
      <c r="N259" s="649" t="s">
        <v>15408</v>
      </c>
      <c r="O259" s="649" t="s">
        <v>16789</v>
      </c>
      <c r="P259" s="518" t="s">
        <v>78</v>
      </c>
      <c r="Q259" s="518" t="s">
        <v>15409</v>
      </c>
      <c r="R259" s="518" t="s">
        <v>78</v>
      </c>
      <c r="S259" s="518" t="s">
        <v>13908</v>
      </c>
      <c r="T259" s="518"/>
      <c r="U259" s="649"/>
      <c r="V259" s="726">
        <v>35005.0</v>
      </c>
    </row>
    <row r="260">
      <c r="A260" s="278">
        <v>264.0</v>
      </c>
      <c r="B260" s="269" t="s">
        <v>17066</v>
      </c>
      <c r="C260" s="518" t="s">
        <v>17287</v>
      </c>
      <c r="D260" s="518" t="s">
        <v>17296</v>
      </c>
      <c r="E260" s="656" t="s">
        <v>17069</v>
      </c>
      <c r="F260" s="656" t="s">
        <v>17289</v>
      </c>
      <c r="G260" s="518" t="s">
        <v>17297</v>
      </c>
      <c r="H260" s="278" t="s">
        <v>17298</v>
      </c>
      <c r="I260" s="272" t="s">
        <v>17299</v>
      </c>
      <c r="J260" s="363" t="s">
        <v>17300</v>
      </c>
      <c r="K260" s="744" t="s">
        <v>17301</v>
      </c>
      <c r="L260" s="745">
        <v>0.00537037037037037</v>
      </c>
      <c r="M260" s="729" t="s">
        <v>17302</v>
      </c>
      <c r="N260" s="618" t="s">
        <v>15408</v>
      </c>
      <c r="O260" s="649" t="s">
        <v>16789</v>
      </c>
      <c r="P260" s="518" t="s">
        <v>78</v>
      </c>
      <c r="Q260" s="518" t="s">
        <v>15409</v>
      </c>
      <c r="R260" s="518" t="s">
        <v>78</v>
      </c>
      <c r="S260" s="518" t="s">
        <v>13908</v>
      </c>
      <c r="T260" s="518"/>
      <c r="U260" s="618"/>
      <c r="V260" s="730">
        <v>35006.0</v>
      </c>
    </row>
    <row r="261">
      <c r="A261" s="278">
        <v>265.0</v>
      </c>
      <c r="B261" s="269" t="s">
        <v>17066</v>
      </c>
      <c r="C261" s="518" t="s">
        <v>17287</v>
      </c>
      <c r="D261" s="518" t="s">
        <v>17303</v>
      </c>
      <c r="E261" s="656" t="s">
        <v>17069</v>
      </c>
      <c r="F261" s="656" t="s">
        <v>17289</v>
      </c>
      <c r="G261" s="518" t="s">
        <v>17304</v>
      </c>
      <c r="H261" s="278" t="s">
        <v>17305</v>
      </c>
      <c r="I261" s="272" t="s">
        <v>17306</v>
      </c>
      <c r="J261" s="363" t="s">
        <v>17307</v>
      </c>
      <c r="K261" s="744" t="s">
        <v>17308</v>
      </c>
      <c r="L261" s="745">
        <v>0.007881944444444445</v>
      </c>
      <c r="M261" s="729" t="s">
        <v>17309</v>
      </c>
      <c r="N261" s="618" t="s">
        <v>15408</v>
      </c>
      <c r="O261" s="618" t="s">
        <v>13907</v>
      </c>
      <c r="P261" s="518" t="s">
        <v>78</v>
      </c>
      <c r="Q261" s="518" t="s">
        <v>15409</v>
      </c>
      <c r="R261" s="518" t="s">
        <v>78</v>
      </c>
      <c r="S261" s="518" t="s">
        <v>13908</v>
      </c>
      <c r="T261" s="518"/>
      <c r="U261" s="618"/>
      <c r="V261" s="730">
        <v>35007.0</v>
      </c>
    </row>
    <row r="262">
      <c r="A262" s="278">
        <v>266.0</v>
      </c>
      <c r="B262" s="269" t="s">
        <v>17066</v>
      </c>
      <c r="C262" s="518" t="s">
        <v>17287</v>
      </c>
      <c r="D262" s="518" t="s">
        <v>17310</v>
      </c>
      <c r="E262" s="656" t="s">
        <v>17069</v>
      </c>
      <c r="F262" s="656" t="s">
        <v>17289</v>
      </c>
      <c r="G262" s="518" t="s">
        <v>17311</v>
      </c>
      <c r="H262" s="278" t="s">
        <v>17312</v>
      </c>
      <c r="I262" s="272" t="s">
        <v>17313</v>
      </c>
      <c r="J262" s="363" t="s">
        <v>17314</v>
      </c>
      <c r="K262" s="744" t="s">
        <v>17315</v>
      </c>
      <c r="L262" s="745">
        <v>0.00949074074074074</v>
      </c>
      <c r="M262" s="729" t="s">
        <v>17316</v>
      </c>
      <c r="N262" s="618" t="s">
        <v>15408</v>
      </c>
      <c r="O262" s="618" t="s">
        <v>13907</v>
      </c>
      <c r="P262" s="541" t="s">
        <v>78</v>
      </c>
      <c r="Q262" s="541" t="s">
        <v>237</v>
      </c>
      <c r="R262" s="541"/>
      <c r="S262" s="541" t="s">
        <v>13906</v>
      </c>
      <c r="T262" s="541"/>
      <c r="U262" s="630"/>
      <c r="V262" s="730">
        <v>35008.0</v>
      </c>
    </row>
    <row r="263">
      <c r="A263" s="278">
        <v>267.0</v>
      </c>
      <c r="B263" s="269" t="s">
        <v>17066</v>
      </c>
      <c r="C263" s="518" t="s">
        <v>17287</v>
      </c>
      <c r="D263" s="518" t="s">
        <v>17317</v>
      </c>
      <c r="E263" s="656" t="s">
        <v>17069</v>
      </c>
      <c r="F263" s="656" t="s">
        <v>17289</v>
      </c>
      <c r="G263" s="518" t="s">
        <v>17318</v>
      </c>
      <c r="H263" s="278" t="s">
        <v>17319</v>
      </c>
      <c r="I263" s="272" t="s">
        <v>17320</v>
      </c>
      <c r="J263" s="363" t="s">
        <v>17321</v>
      </c>
      <c r="K263" s="744" t="s">
        <v>17322</v>
      </c>
      <c r="L263" s="745">
        <v>0.006666666666666667</v>
      </c>
      <c r="M263" s="729" t="s">
        <v>17323</v>
      </c>
      <c r="N263" s="618" t="s">
        <v>15408</v>
      </c>
      <c r="O263" s="618" t="s">
        <v>13907</v>
      </c>
      <c r="P263" s="541" t="s">
        <v>78</v>
      </c>
      <c r="Q263" s="541" t="s">
        <v>237</v>
      </c>
      <c r="R263" s="541"/>
      <c r="S263" s="541" t="s">
        <v>13906</v>
      </c>
      <c r="T263" s="541"/>
      <c r="U263" s="630"/>
      <c r="V263" s="730">
        <v>35009.0</v>
      </c>
    </row>
    <row r="264">
      <c r="A264" s="278">
        <v>268.0</v>
      </c>
      <c r="B264" s="269" t="s">
        <v>17066</v>
      </c>
      <c r="C264" s="518" t="s">
        <v>17287</v>
      </c>
      <c r="D264" s="518" t="s">
        <v>17324</v>
      </c>
      <c r="E264" s="656" t="s">
        <v>17069</v>
      </c>
      <c r="F264" s="656" t="s">
        <v>17289</v>
      </c>
      <c r="G264" s="518" t="s">
        <v>17325</v>
      </c>
      <c r="H264" s="278" t="s">
        <v>17326</v>
      </c>
      <c r="I264" s="272" t="s">
        <v>17327</v>
      </c>
      <c r="J264" s="363" t="s">
        <v>17328</v>
      </c>
      <c r="K264" s="744" t="s">
        <v>17329</v>
      </c>
      <c r="L264" s="745">
        <v>0.009027777777777777</v>
      </c>
      <c r="M264" s="729" t="s">
        <v>17330</v>
      </c>
      <c r="N264" s="618" t="s">
        <v>15408</v>
      </c>
      <c r="O264" s="618" t="s">
        <v>13907</v>
      </c>
      <c r="P264" s="541" t="s">
        <v>78</v>
      </c>
      <c r="Q264" s="541" t="s">
        <v>237</v>
      </c>
      <c r="R264" s="541"/>
      <c r="S264" s="541" t="s">
        <v>13906</v>
      </c>
      <c r="T264" s="541"/>
      <c r="U264" s="630"/>
      <c r="V264" s="730">
        <v>35010.0</v>
      </c>
    </row>
    <row r="265">
      <c r="A265" s="278">
        <v>269.0</v>
      </c>
      <c r="B265" s="269" t="s">
        <v>17066</v>
      </c>
      <c r="C265" s="518" t="s">
        <v>17287</v>
      </c>
      <c r="D265" s="518" t="s">
        <v>17331</v>
      </c>
      <c r="E265" s="656" t="s">
        <v>17069</v>
      </c>
      <c r="F265" s="656" t="s">
        <v>17289</v>
      </c>
      <c r="G265" s="518" t="s">
        <v>17332</v>
      </c>
      <c r="H265" s="278" t="s">
        <v>17333</v>
      </c>
      <c r="I265" s="272" t="s">
        <v>17334</v>
      </c>
      <c r="J265" s="363" t="s">
        <v>17335</v>
      </c>
      <c r="K265" s="744" t="s">
        <v>17336</v>
      </c>
      <c r="L265" s="745">
        <v>0.005763888888888889</v>
      </c>
      <c r="M265" s="729" t="s">
        <v>17337</v>
      </c>
      <c r="N265" s="618" t="s">
        <v>15408</v>
      </c>
      <c r="O265" s="618" t="s">
        <v>13907</v>
      </c>
      <c r="P265" s="541" t="s">
        <v>78</v>
      </c>
      <c r="Q265" s="541" t="s">
        <v>237</v>
      </c>
      <c r="R265" s="541"/>
      <c r="S265" s="541" t="s">
        <v>13906</v>
      </c>
      <c r="T265" s="541"/>
      <c r="U265" s="630"/>
      <c r="V265" s="730">
        <v>35011.0</v>
      </c>
    </row>
    <row r="266">
      <c r="A266" s="287">
        <v>270.0</v>
      </c>
      <c r="B266" s="319" t="s">
        <v>17066</v>
      </c>
      <c r="C266" s="528" t="s">
        <v>17287</v>
      </c>
      <c r="D266" s="528" t="s">
        <v>17093</v>
      </c>
      <c r="E266" s="661" t="s">
        <v>17069</v>
      </c>
      <c r="F266" s="661" t="s">
        <v>17289</v>
      </c>
      <c r="G266" s="528" t="s">
        <v>17095</v>
      </c>
      <c r="H266" s="287" t="s">
        <v>17096</v>
      </c>
      <c r="I266" s="272" t="s">
        <v>17097</v>
      </c>
      <c r="J266" s="364" t="s">
        <v>17098</v>
      </c>
      <c r="K266" s="737" t="s">
        <v>17099</v>
      </c>
      <c r="L266" s="738">
        <v>0.006354166666666667</v>
      </c>
      <c r="M266" s="734" t="s">
        <v>17338</v>
      </c>
      <c r="N266" s="664" t="s">
        <v>15408</v>
      </c>
      <c r="O266" s="618" t="s">
        <v>13907</v>
      </c>
      <c r="P266" s="541" t="s">
        <v>78</v>
      </c>
      <c r="Q266" s="541" t="s">
        <v>237</v>
      </c>
      <c r="R266" s="541"/>
      <c r="S266" s="541" t="s">
        <v>13906</v>
      </c>
      <c r="T266" s="541"/>
      <c r="U266" s="777"/>
      <c r="V266" s="735">
        <v>35012.0</v>
      </c>
    </row>
    <row r="267">
      <c r="A267" s="269">
        <v>271.0</v>
      </c>
      <c r="B267" s="269" t="s">
        <v>17066</v>
      </c>
      <c r="C267" s="510" t="s">
        <v>17093</v>
      </c>
      <c r="D267" s="510" t="s">
        <v>17339</v>
      </c>
      <c r="E267" s="646" t="s">
        <v>17069</v>
      </c>
      <c r="F267" s="646" t="s">
        <v>17095</v>
      </c>
      <c r="G267" s="510" t="s">
        <v>17340</v>
      </c>
      <c r="H267" s="269" t="s">
        <v>17341</v>
      </c>
      <c r="I267" s="272" t="s">
        <v>17342</v>
      </c>
      <c r="J267" s="362" t="s">
        <v>17343</v>
      </c>
      <c r="K267" s="736" t="s">
        <v>17344</v>
      </c>
      <c r="L267" s="724">
        <v>0.005208333333333333</v>
      </c>
      <c r="M267" s="725" t="s">
        <v>17345</v>
      </c>
      <c r="N267" s="649" t="s">
        <v>15408</v>
      </c>
      <c r="O267" s="618" t="s">
        <v>13907</v>
      </c>
      <c r="P267" s="541" t="s">
        <v>78</v>
      </c>
      <c r="Q267" s="541" t="s">
        <v>237</v>
      </c>
      <c r="R267" s="541"/>
      <c r="S267" s="541" t="s">
        <v>13906</v>
      </c>
      <c r="T267" s="541"/>
      <c r="U267" s="690"/>
      <c r="V267" s="726">
        <v>35013.0</v>
      </c>
    </row>
    <row r="268">
      <c r="A268" s="287">
        <v>272.0</v>
      </c>
      <c r="B268" s="319" t="s">
        <v>17066</v>
      </c>
      <c r="C268" s="528" t="s">
        <v>17093</v>
      </c>
      <c r="D268" s="528" t="s">
        <v>17346</v>
      </c>
      <c r="E268" s="661" t="s">
        <v>17069</v>
      </c>
      <c r="F268" s="661" t="s">
        <v>17095</v>
      </c>
      <c r="G268" s="528" t="s">
        <v>17347</v>
      </c>
      <c r="H268" s="287" t="s">
        <v>17348</v>
      </c>
      <c r="I268" s="272" t="s">
        <v>17349</v>
      </c>
      <c r="J268" s="364" t="s">
        <v>17350</v>
      </c>
      <c r="K268" s="737" t="s">
        <v>17351</v>
      </c>
      <c r="L268" s="738">
        <v>0.005960648148148148</v>
      </c>
      <c r="M268" s="734" t="s">
        <v>17352</v>
      </c>
      <c r="N268" s="664" t="s">
        <v>15408</v>
      </c>
      <c r="O268" s="618" t="s">
        <v>13907</v>
      </c>
      <c r="P268" s="541" t="s">
        <v>78</v>
      </c>
      <c r="Q268" s="541" t="s">
        <v>237</v>
      </c>
      <c r="R268" s="541"/>
      <c r="S268" s="541" t="s">
        <v>13906</v>
      </c>
      <c r="T268" s="541"/>
      <c r="U268" s="777"/>
      <c r="V268" s="735">
        <v>35014.0</v>
      </c>
    </row>
    <row r="269">
      <c r="A269" s="269">
        <v>273.0</v>
      </c>
      <c r="B269" s="269" t="s">
        <v>17353</v>
      </c>
      <c r="C269" s="510" t="s">
        <v>17354</v>
      </c>
      <c r="D269" s="510" t="s">
        <v>17355</v>
      </c>
      <c r="E269" s="646" t="s">
        <v>17356</v>
      </c>
      <c r="F269" s="646" t="s">
        <v>17108</v>
      </c>
      <c r="G269" s="510" t="s">
        <v>17357</v>
      </c>
      <c r="H269" s="269" t="s">
        <v>17358</v>
      </c>
      <c r="I269" s="272" t="s">
        <v>17359</v>
      </c>
      <c r="J269" s="362" t="s">
        <v>17360</v>
      </c>
      <c r="K269" s="736" t="s">
        <v>17361</v>
      </c>
      <c r="L269" s="724">
        <v>0.003715277777777778</v>
      </c>
      <c r="M269" s="725" t="s">
        <v>17362</v>
      </c>
      <c r="N269" s="649" t="s">
        <v>15408</v>
      </c>
      <c r="O269" s="618" t="s">
        <v>13907</v>
      </c>
      <c r="P269" s="541" t="s">
        <v>78</v>
      </c>
      <c r="Q269" s="541" t="s">
        <v>237</v>
      </c>
      <c r="R269" s="541"/>
      <c r="S269" s="541" t="s">
        <v>13906</v>
      </c>
      <c r="T269" s="541"/>
      <c r="U269" s="690"/>
      <c r="V269" s="726">
        <v>35073.0</v>
      </c>
    </row>
    <row r="270">
      <c r="A270" s="278">
        <v>274.0</v>
      </c>
      <c r="B270" s="269" t="s">
        <v>17353</v>
      </c>
      <c r="C270" s="518" t="s">
        <v>17354</v>
      </c>
      <c r="D270" s="518" t="s">
        <v>17363</v>
      </c>
      <c r="E270" s="656" t="s">
        <v>17356</v>
      </c>
      <c r="F270" s="656" t="s">
        <v>17108</v>
      </c>
      <c r="G270" s="518" t="s">
        <v>17364</v>
      </c>
      <c r="H270" s="278" t="s">
        <v>17365</v>
      </c>
      <c r="I270" s="272" t="s">
        <v>17366</v>
      </c>
      <c r="J270" s="363" t="s">
        <v>17367</v>
      </c>
      <c r="K270" s="744" t="s">
        <v>17368</v>
      </c>
      <c r="L270" s="745">
        <v>0.004340277777777778</v>
      </c>
      <c r="M270" s="729" t="s">
        <v>17369</v>
      </c>
      <c r="N270" s="618" t="s">
        <v>15408</v>
      </c>
      <c r="O270" s="618" t="s">
        <v>13907</v>
      </c>
      <c r="P270" s="541" t="s">
        <v>78</v>
      </c>
      <c r="Q270" s="541" t="s">
        <v>237</v>
      </c>
      <c r="R270" s="541"/>
      <c r="S270" s="541" t="s">
        <v>13906</v>
      </c>
      <c r="T270" s="541"/>
      <c r="U270" s="630"/>
      <c r="V270" s="730">
        <v>35074.0</v>
      </c>
    </row>
    <row r="271">
      <c r="A271" s="287">
        <v>275.0</v>
      </c>
      <c r="B271" s="319" t="s">
        <v>17353</v>
      </c>
      <c r="C271" s="528" t="s">
        <v>17354</v>
      </c>
      <c r="D271" s="528" t="s">
        <v>17370</v>
      </c>
      <c r="E271" s="661" t="s">
        <v>17356</v>
      </c>
      <c r="F271" s="661" t="s">
        <v>17108</v>
      </c>
      <c r="G271" s="528" t="s">
        <v>17371</v>
      </c>
      <c r="H271" s="287" t="s">
        <v>17372</v>
      </c>
      <c r="I271" s="272" t="s">
        <v>17373</v>
      </c>
      <c r="J271" s="364" t="s">
        <v>17374</v>
      </c>
      <c r="K271" s="737" t="s">
        <v>17375</v>
      </c>
      <c r="L271" s="738">
        <v>0.007418981481481481</v>
      </c>
      <c r="M271" s="734" t="s">
        <v>17376</v>
      </c>
      <c r="N271" s="664" t="s">
        <v>15408</v>
      </c>
      <c r="O271" s="618" t="s">
        <v>13907</v>
      </c>
      <c r="P271" s="541" t="s">
        <v>78</v>
      </c>
      <c r="Q271" s="541" t="s">
        <v>237</v>
      </c>
      <c r="R271" s="541"/>
      <c r="S271" s="541" t="s">
        <v>13906</v>
      </c>
      <c r="T271" s="541"/>
      <c r="U271" s="777"/>
      <c r="V271" s="735">
        <v>35075.0</v>
      </c>
    </row>
    <row r="272">
      <c r="A272" s="269">
        <v>276.0</v>
      </c>
      <c r="B272" s="269" t="s">
        <v>17353</v>
      </c>
      <c r="C272" s="510" t="s">
        <v>17377</v>
      </c>
      <c r="D272" s="510" t="s">
        <v>17378</v>
      </c>
      <c r="E272" s="646" t="s">
        <v>17356</v>
      </c>
      <c r="F272" s="646" t="s">
        <v>17379</v>
      </c>
      <c r="G272" s="510" t="s">
        <v>17380</v>
      </c>
      <c r="H272" s="269" t="s">
        <v>17381</v>
      </c>
      <c r="I272" s="272" t="s">
        <v>17382</v>
      </c>
      <c r="J272" s="362" t="s">
        <v>17383</v>
      </c>
      <c r="K272" s="736" t="s">
        <v>17384</v>
      </c>
      <c r="L272" s="724">
        <v>0.00619212962962963</v>
      </c>
      <c r="M272" s="725" t="s">
        <v>17385</v>
      </c>
      <c r="N272" s="649" t="s">
        <v>15408</v>
      </c>
      <c r="O272" s="618" t="s">
        <v>13907</v>
      </c>
      <c r="P272" s="541" t="s">
        <v>78</v>
      </c>
      <c r="Q272" s="541" t="s">
        <v>237</v>
      </c>
      <c r="R272" s="541"/>
      <c r="S272" s="541" t="s">
        <v>13906</v>
      </c>
      <c r="T272" s="541"/>
      <c r="U272" s="690"/>
      <c r="V272" s="726">
        <v>35076.0</v>
      </c>
    </row>
    <row r="273">
      <c r="A273" s="278">
        <v>277.0</v>
      </c>
      <c r="B273" s="269" t="s">
        <v>17353</v>
      </c>
      <c r="C273" s="518" t="s">
        <v>17377</v>
      </c>
      <c r="D273" s="518" t="s">
        <v>17386</v>
      </c>
      <c r="E273" s="656" t="s">
        <v>17356</v>
      </c>
      <c r="F273" s="656" t="s">
        <v>17379</v>
      </c>
      <c r="G273" s="518" t="s">
        <v>17387</v>
      </c>
      <c r="H273" s="278" t="s">
        <v>17388</v>
      </c>
      <c r="I273" s="272" t="s">
        <v>17389</v>
      </c>
      <c r="J273" s="363" t="s">
        <v>17390</v>
      </c>
      <c r="K273" s="744" t="s">
        <v>17391</v>
      </c>
      <c r="L273" s="745">
        <v>0.006944444444444444</v>
      </c>
      <c r="M273" s="729" t="s">
        <v>17392</v>
      </c>
      <c r="N273" s="618" t="s">
        <v>15408</v>
      </c>
      <c r="O273" s="618" t="s">
        <v>13907</v>
      </c>
      <c r="P273" s="541" t="s">
        <v>78</v>
      </c>
      <c r="Q273" s="541" t="s">
        <v>237</v>
      </c>
      <c r="R273" s="541"/>
      <c r="S273" s="541" t="s">
        <v>13906</v>
      </c>
      <c r="T273" s="541"/>
      <c r="U273" s="630"/>
      <c r="V273" s="730">
        <v>35077.0</v>
      </c>
    </row>
    <row r="274">
      <c r="A274" s="278">
        <v>278.0</v>
      </c>
      <c r="B274" s="269" t="s">
        <v>17353</v>
      </c>
      <c r="C274" s="518" t="s">
        <v>17377</v>
      </c>
      <c r="D274" s="518" t="s">
        <v>17393</v>
      </c>
      <c r="E274" s="656" t="s">
        <v>17356</v>
      </c>
      <c r="F274" s="656" t="s">
        <v>17379</v>
      </c>
      <c r="G274" s="518" t="s">
        <v>17394</v>
      </c>
      <c r="H274" s="278" t="s">
        <v>17395</v>
      </c>
      <c r="I274" s="272" t="s">
        <v>17396</v>
      </c>
      <c r="J274" s="363" t="s">
        <v>17397</v>
      </c>
      <c r="K274" s="744" t="s">
        <v>17398</v>
      </c>
      <c r="L274" s="745">
        <v>0.006435185185185185</v>
      </c>
      <c r="M274" s="729" t="s">
        <v>17399</v>
      </c>
      <c r="N274" s="618" t="s">
        <v>15408</v>
      </c>
      <c r="O274" s="618" t="s">
        <v>13907</v>
      </c>
      <c r="P274" s="541" t="s">
        <v>78</v>
      </c>
      <c r="Q274" s="541" t="s">
        <v>237</v>
      </c>
      <c r="R274" s="541"/>
      <c r="S274" s="541" t="s">
        <v>13906</v>
      </c>
      <c r="T274" s="541"/>
      <c r="U274" s="630"/>
      <c r="V274" s="730">
        <v>35078.0</v>
      </c>
    </row>
    <row r="275">
      <c r="A275" s="287">
        <v>279.0</v>
      </c>
      <c r="B275" s="319" t="s">
        <v>17353</v>
      </c>
      <c r="C275" s="528" t="s">
        <v>17377</v>
      </c>
      <c r="D275" s="528" t="s">
        <v>17400</v>
      </c>
      <c r="E275" s="661" t="s">
        <v>17356</v>
      </c>
      <c r="F275" s="661" t="s">
        <v>17379</v>
      </c>
      <c r="G275" s="528" t="s">
        <v>17401</v>
      </c>
      <c r="H275" s="287" t="s">
        <v>17224</v>
      </c>
      <c r="I275" s="272" t="s">
        <v>17225</v>
      </c>
      <c r="J275" s="364" t="s">
        <v>17226</v>
      </c>
      <c r="K275" s="737" t="s">
        <v>17227</v>
      </c>
      <c r="L275" s="738">
        <v>0.005729166666666666</v>
      </c>
      <c r="M275" s="734" t="s">
        <v>17228</v>
      </c>
      <c r="N275" s="664" t="s">
        <v>15408</v>
      </c>
      <c r="O275" s="618" t="s">
        <v>13907</v>
      </c>
      <c r="P275" s="541" t="s">
        <v>78</v>
      </c>
      <c r="Q275" s="541" t="s">
        <v>237</v>
      </c>
      <c r="R275" s="541"/>
      <c r="S275" s="541" t="s">
        <v>13906</v>
      </c>
      <c r="T275" s="541"/>
      <c r="U275" s="690" t="s">
        <v>17402</v>
      </c>
      <c r="V275" s="735">
        <v>35079.0</v>
      </c>
    </row>
    <row r="276">
      <c r="A276" s="269">
        <v>280.0</v>
      </c>
      <c r="B276" s="269" t="s">
        <v>17353</v>
      </c>
      <c r="C276" s="510" t="s">
        <v>17403</v>
      </c>
      <c r="D276" s="510" t="s">
        <v>17403</v>
      </c>
      <c r="E276" s="646" t="s">
        <v>17356</v>
      </c>
      <c r="F276" s="646" t="s">
        <v>17404</v>
      </c>
      <c r="G276" s="510" t="s">
        <v>17404</v>
      </c>
      <c r="H276" s="269" t="s">
        <v>17405</v>
      </c>
      <c r="I276" s="272" t="s">
        <v>17406</v>
      </c>
      <c r="J276" s="362" t="s">
        <v>17407</v>
      </c>
      <c r="K276" s="736" t="s">
        <v>17408</v>
      </c>
      <c r="L276" s="724">
        <v>0.005798611111111111</v>
      </c>
      <c r="M276" s="725" t="s">
        <v>17409</v>
      </c>
      <c r="N276" s="649" t="s">
        <v>15408</v>
      </c>
      <c r="O276" s="618" t="s">
        <v>13907</v>
      </c>
      <c r="P276" s="541" t="s">
        <v>78</v>
      </c>
      <c r="Q276" s="541" t="s">
        <v>237</v>
      </c>
      <c r="R276" s="541"/>
      <c r="S276" s="541" t="s">
        <v>13906</v>
      </c>
      <c r="T276" s="541"/>
      <c r="U276" s="690"/>
      <c r="V276" s="726">
        <v>35081.0</v>
      </c>
    </row>
    <row r="277">
      <c r="A277" s="278">
        <v>281.0</v>
      </c>
      <c r="B277" s="269" t="s">
        <v>17353</v>
      </c>
      <c r="C277" s="518" t="s">
        <v>17403</v>
      </c>
      <c r="D277" s="518" t="s">
        <v>17410</v>
      </c>
      <c r="E277" s="656" t="s">
        <v>17356</v>
      </c>
      <c r="F277" s="656" t="s">
        <v>17404</v>
      </c>
      <c r="G277" s="518" t="s">
        <v>17411</v>
      </c>
      <c r="H277" s="278" t="s">
        <v>17412</v>
      </c>
      <c r="I277" s="272" t="s">
        <v>17413</v>
      </c>
      <c r="J277" s="363" t="s">
        <v>17233</v>
      </c>
      <c r="K277" s="744" t="s">
        <v>17234</v>
      </c>
      <c r="L277" s="745">
        <v>0.0043287037037037035</v>
      </c>
      <c r="M277" s="731" t="s">
        <v>17235</v>
      </c>
      <c r="N277" s="618" t="s">
        <v>15408</v>
      </c>
      <c r="O277" s="618" t="s">
        <v>13907</v>
      </c>
      <c r="P277" s="541" t="s">
        <v>78</v>
      </c>
      <c r="Q277" s="541" t="s">
        <v>237</v>
      </c>
      <c r="R277" s="541"/>
      <c r="S277" s="541" t="s">
        <v>13906</v>
      </c>
      <c r="T277" s="541"/>
      <c r="U277" s="690" t="s">
        <v>17402</v>
      </c>
      <c r="V277" s="730">
        <v>35084.0</v>
      </c>
    </row>
    <row r="278">
      <c r="A278" s="287">
        <v>282.0</v>
      </c>
      <c r="B278" s="319" t="s">
        <v>17353</v>
      </c>
      <c r="C278" s="528" t="s">
        <v>17403</v>
      </c>
      <c r="D278" s="528" t="s">
        <v>17414</v>
      </c>
      <c r="E278" s="661" t="s">
        <v>17356</v>
      </c>
      <c r="F278" s="661" t="s">
        <v>17404</v>
      </c>
      <c r="G278" s="528" t="s">
        <v>17415</v>
      </c>
      <c r="H278" s="287" t="s">
        <v>17416</v>
      </c>
      <c r="I278" s="272" t="s">
        <v>17417</v>
      </c>
      <c r="J278" s="364" t="s">
        <v>17418</v>
      </c>
      <c r="K278" s="737" t="s">
        <v>17419</v>
      </c>
      <c r="L278" s="738">
        <v>0.008935185185185185</v>
      </c>
      <c r="M278" s="734" t="s">
        <v>17420</v>
      </c>
      <c r="N278" s="664" t="s">
        <v>15408</v>
      </c>
      <c r="O278" s="618" t="s">
        <v>13907</v>
      </c>
      <c r="P278" s="541" t="s">
        <v>78</v>
      </c>
      <c r="Q278" s="541" t="s">
        <v>237</v>
      </c>
      <c r="R278" s="541"/>
      <c r="S278" s="541" t="s">
        <v>13906</v>
      </c>
      <c r="T278" s="541"/>
      <c r="U278" s="777"/>
      <c r="V278" s="735">
        <v>35085.0</v>
      </c>
    </row>
    <row r="279">
      <c r="A279" s="269">
        <v>283.0</v>
      </c>
      <c r="B279" s="269" t="s">
        <v>17353</v>
      </c>
      <c r="C279" s="510" t="s">
        <v>17377</v>
      </c>
      <c r="D279" s="510" t="s">
        <v>17421</v>
      </c>
      <c r="E279" s="646" t="s">
        <v>17356</v>
      </c>
      <c r="F279" s="646" t="s">
        <v>17379</v>
      </c>
      <c r="G279" s="510" t="s">
        <v>17422</v>
      </c>
      <c r="H279" s="269" t="s">
        <v>17423</v>
      </c>
      <c r="I279" s="272" t="s">
        <v>17424</v>
      </c>
      <c r="J279" s="362" t="s">
        <v>17425</v>
      </c>
      <c r="K279" s="736" t="s">
        <v>17426</v>
      </c>
      <c r="L279" s="724">
        <v>0.009895833333333333</v>
      </c>
      <c r="M279" s="725" t="s">
        <v>17427</v>
      </c>
      <c r="N279" s="649" t="s">
        <v>15408</v>
      </c>
      <c r="O279" s="618" t="s">
        <v>13907</v>
      </c>
      <c r="P279" s="541" t="s">
        <v>78</v>
      </c>
      <c r="Q279" s="541" t="s">
        <v>237</v>
      </c>
      <c r="R279" s="541"/>
      <c r="S279" s="541" t="s">
        <v>13906</v>
      </c>
      <c r="T279" s="541"/>
      <c r="U279" s="690"/>
      <c r="V279" s="726">
        <v>35086.0</v>
      </c>
    </row>
    <row r="280">
      <c r="A280" s="278">
        <v>284.0</v>
      </c>
      <c r="B280" s="269" t="s">
        <v>17353</v>
      </c>
      <c r="C280" s="518" t="s">
        <v>17377</v>
      </c>
      <c r="D280" s="518" t="s">
        <v>17428</v>
      </c>
      <c r="E280" s="656" t="s">
        <v>17356</v>
      </c>
      <c r="F280" s="656" t="s">
        <v>17379</v>
      </c>
      <c r="G280" s="518" t="s">
        <v>17429</v>
      </c>
      <c r="H280" s="278" t="s">
        <v>17430</v>
      </c>
      <c r="I280" s="272" t="s">
        <v>17431</v>
      </c>
      <c r="J280" s="363" t="s">
        <v>17432</v>
      </c>
      <c r="K280" s="744" t="s">
        <v>17433</v>
      </c>
      <c r="L280" s="745">
        <v>0.010474537037037037</v>
      </c>
      <c r="M280" s="729" t="s">
        <v>17434</v>
      </c>
      <c r="N280" s="618" t="s">
        <v>15408</v>
      </c>
      <c r="O280" s="618" t="s">
        <v>13907</v>
      </c>
      <c r="P280" s="541" t="s">
        <v>78</v>
      </c>
      <c r="Q280" s="541" t="s">
        <v>237</v>
      </c>
      <c r="R280" s="541"/>
      <c r="S280" s="541" t="s">
        <v>13906</v>
      </c>
      <c r="T280" s="541"/>
      <c r="U280" s="630"/>
      <c r="V280" s="730">
        <v>35087.0</v>
      </c>
    </row>
    <row r="281">
      <c r="A281" s="278">
        <v>285.0</v>
      </c>
      <c r="B281" s="269" t="s">
        <v>17353</v>
      </c>
      <c r="C281" s="518" t="s">
        <v>17377</v>
      </c>
      <c r="D281" s="518" t="s">
        <v>17435</v>
      </c>
      <c r="E281" s="656" t="s">
        <v>17356</v>
      </c>
      <c r="F281" s="656" t="s">
        <v>17379</v>
      </c>
      <c r="G281" s="518" t="s">
        <v>17436</v>
      </c>
      <c r="H281" s="278" t="s">
        <v>17437</v>
      </c>
      <c r="I281" s="272" t="s">
        <v>17438</v>
      </c>
      <c r="J281" s="363" t="s">
        <v>17439</v>
      </c>
      <c r="K281" s="744" t="s">
        <v>17440</v>
      </c>
      <c r="L281" s="745">
        <v>0.007581018518518518</v>
      </c>
      <c r="M281" s="729" t="s">
        <v>17441</v>
      </c>
      <c r="N281" s="618" t="s">
        <v>15408</v>
      </c>
      <c r="O281" s="618" t="s">
        <v>13907</v>
      </c>
      <c r="P281" s="541" t="s">
        <v>78</v>
      </c>
      <c r="Q281" s="541" t="s">
        <v>237</v>
      </c>
      <c r="R281" s="541"/>
      <c r="S281" s="541" t="s">
        <v>13906</v>
      </c>
      <c r="T281" s="541"/>
      <c r="U281" s="630"/>
      <c r="V281" s="730">
        <v>35088.0</v>
      </c>
    </row>
    <row r="282">
      <c r="A282" s="278">
        <v>286.0</v>
      </c>
      <c r="B282" s="269" t="s">
        <v>17353</v>
      </c>
      <c r="C282" s="518" t="s">
        <v>17377</v>
      </c>
      <c r="D282" s="518" t="s">
        <v>17442</v>
      </c>
      <c r="E282" s="656" t="s">
        <v>17356</v>
      </c>
      <c r="F282" s="656" t="s">
        <v>17379</v>
      </c>
      <c r="G282" s="518" t="s">
        <v>17443</v>
      </c>
      <c r="H282" s="278" t="s">
        <v>17444</v>
      </c>
      <c r="I282" s="272" t="s">
        <v>17445</v>
      </c>
      <c r="J282" s="363" t="s">
        <v>17446</v>
      </c>
      <c r="K282" s="744" t="s">
        <v>17447</v>
      </c>
      <c r="L282" s="745">
        <v>0.00798611111111111</v>
      </c>
      <c r="M282" s="729" t="s">
        <v>17448</v>
      </c>
      <c r="N282" s="618" t="s">
        <v>15408</v>
      </c>
      <c r="O282" s="618" t="s">
        <v>13907</v>
      </c>
      <c r="P282" s="541" t="s">
        <v>78</v>
      </c>
      <c r="Q282" s="541" t="s">
        <v>237</v>
      </c>
      <c r="R282" s="541"/>
      <c r="S282" s="541" t="s">
        <v>13906</v>
      </c>
      <c r="T282" s="541"/>
      <c r="U282" s="630"/>
      <c r="V282" s="730">
        <v>35089.0</v>
      </c>
    </row>
    <row r="283">
      <c r="A283" s="278">
        <v>287.0</v>
      </c>
      <c r="B283" s="269" t="s">
        <v>17353</v>
      </c>
      <c r="C283" s="518" t="s">
        <v>17377</v>
      </c>
      <c r="D283" s="518" t="s">
        <v>17449</v>
      </c>
      <c r="E283" s="656" t="s">
        <v>17356</v>
      </c>
      <c r="F283" s="656" t="s">
        <v>17379</v>
      </c>
      <c r="G283" s="518" t="s">
        <v>17450</v>
      </c>
      <c r="H283" s="278" t="s">
        <v>17451</v>
      </c>
      <c r="I283" s="272" t="s">
        <v>17452</v>
      </c>
      <c r="J283" s="363" t="s">
        <v>17453</v>
      </c>
      <c r="K283" s="744" t="s">
        <v>17454</v>
      </c>
      <c r="L283" s="745">
        <v>0.006574074074074074</v>
      </c>
      <c r="M283" s="729" t="s">
        <v>17455</v>
      </c>
      <c r="N283" s="618" t="s">
        <v>15408</v>
      </c>
      <c r="O283" s="618" t="s">
        <v>13907</v>
      </c>
      <c r="P283" s="541" t="s">
        <v>78</v>
      </c>
      <c r="Q283" s="541" t="s">
        <v>237</v>
      </c>
      <c r="R283" s="541"/>
      <c r="S283" s="541" t="s">
        <v>13906</v>
      </c>
      <c r="T283" s="541"/>
      <c r="U283" s="630"/>
      <c r="V283" s="730">
        <v>35090.0</v>
      </c>
    </row>
    <row r="284">
      <c r="A284" s="278">
        <v>288.0</v>
      </c>
      <c r="B284" s="269" t="s">
        <v>17353</v>
      </c>
      <c r="C284" s="518" t="s">
        <v>17377</v>
      </c>
      <c r="D284" s="518" t="s">
        <v>17456</v>
      </c>
      <c r="E284" s="656" t="s">
        <v>17356</v>
      </c>
      <c r="F284" s="656" t="s">
        <v>17379</v>
      </c>
      <c r="G284" s="518" t="s">
        <v>17457</v>
      </c>
      <c r="H284" s="278" t="s">
        <v>17458</v>
      </c>
      <c r="I284" s="272" t="s">
        <v>17459</v>
      </c>
      <c r="J284" s="363" t="s">
        <v>17460</v>
      </c>
      <c r="K284" s="744" t="s">
        <v>17461</v>
      </c>
      <c r="L284" s="745">
        <v>0.009305555555555555</v>
      </c>
      <c r="M284" s="729" t="s">
        <v>17462</v>
      </c>
      <c r="N284" s="618" t="s">
        <v>15408</v>
      </c>
      <c r="O284" s="618" t="s">
        <v>13907</v>
      </c>
      <c r="P284" s="541" t="s">
        <v>78</v>
      </c>
      <c r="Q284" s="541" t="s">
        <v>237</v>
      </c>
      <c r="R284" s="541"/>
      <c r="S284" s="541" t="s">
        <v>13906</v>
      </c>
      <c r="T284" s="541"/>
      <c r="U284" s="630"/>
      <c r="V284" s="730">
        <v>35091.0</v>
      </c>
    </row>
    <row r="285">
      <c r="A285" s="278">
        <v>289.0</v>
      </c>
      <c r="B285" s="269" t="s">
        <v>17353</v>
      </c>
      <c r="C285" s="518" t="s">
        <v>17377</v>
      </c>
      <c r="D285" s="518" t="s">
        <v>17463</v>
      </c>
      <c r="E285" s="656" t="s">
        <v>17356</v>
      </c>
      <c r="F285" s="656" t="s">
        <v>17379</v>
      </c>
      <c r="G285" s="518" t="s">
        <v>17464</v>
      </c>
      <c r="H285" s="278" t="s">
        <v>17465</v>
      </c>
      <c r="I285" s="272" t="s">
        <v>17466</v>
      </c>
      <c r="J285" s="363" t="s">
        <v>17467</v>
      </c>
      <c r="K285" s="744" t="s">
        <v>17468</v>
      </c>
      <c r="L285" s="745">
        <v>0.009085648148148148</v>
      </c>
      <c r="M285" s="729" t="s">
        <v>17469</v>
      </c>
      <c r="N285" s="618" t="s">
        <v>15408</v>
      </c>
      <c r="O285" s="618" t="s">
        <v>13907</v>
      </c>
      <c r="P285" s="541" t="s">
        <v>78</v>
      </c>
      <c r="Q285" s="541" t="s">
        <v>237</v>
      </c>
      <c r="R285" s="541"/>
      <c r="S285" s="541" t="s">
        <v>13906</v>
      </c>
      <c r="T285" s="541"/>
      <c r="U285" s="630"/>
      <c r="V285" s="730">
        <v>35092.0</v>
      </c>
    </row>
    <row r="286">
      <c r="A286" s="278">
        <v>290.0</v>
      </c>
      <c r="B286" s="269" t="s">
        <v>17353</v>
      </c>
      <c r="C286" s="518" t="s">
        <v>17377</v>
      </c>
      <c r="D286" s="518" t="s">
        <v>17470</v>
      </c>
      <c r="E286" s="656" t="s">
        <v>17356</v>
      </c>
      <c r="F286" s="656" t="s">
        <v>17379</v>
      </c>
      <c r="G286" s="518" t="s">
        <v>17471</v>
      </c>
      <c r="H286" s="278" t="s">
        <v>17472</v>
      </c>
      <c r="I286" s="272" t="s">
        <v>17473</v>
      </c>
      <c r="J286" s="363" t="s">
        <v>17474</v>
      </c>
      <c r="K286" s="744" t="s">
        <v>17475</v>
      </c>
      <c r="L286" s="745">
        <v>0.009942129629629629</v>
      </c>
      <c r="M286" s="729" t="s">
        <v>17476</v>
      </c>
      <c r="N286" s="618" t="s">
        <v>15408</v>
      </c>
      <c r="O286" s="618" t="s">
        <v>13907</v>
      </c>
      <c r="P286" s="541" t="s">
        <v>78</v>
      </c>
      <c r="Q286" s="541" t="s">
        <v>237</v>
      </c>
      <c r="R286" s="541"/>
      <c r="S286" s="541" t="s">
        <v>13906</v>
      </c>
      <c r="T286" s="541"/>
      <c r="U286" s="630"/>
      <c r="V286" s="730">
        <v>35093.0</v>
      </c>
    </row>
    <row r="287">
      <c r="A287" s="278">
        <v>291.0</v>
      </c>
      <c r="B287" s="269" t="s">
        <v>17353</v>
      </c>
      <c r="C287" s="518" t="s">
        <v>17377</v>
      </c>
      <c r="D287" s="518" t="s">
        <v>17477</v>
      </c>
      <c r="E287" s="656" t="s">
        <v>17356</v>
      </c>
      <c r="F287" s="656" t="s">
        <v>17379</v>
      </c>
      <c r="G287" s="518" t="s">
        <v>17478</v>
      </c>
      <c r="H287" s="278" t="s">
        <v>17479</v>
      </c>
      <c r="I287" s="272" t="s">
        <v>17480</v>
      </c>
      <c r="J287" s="363" t="s">
        <v>17481</v>
      </c>
      <c r="K287" s="744" t="s">
        <v>17482</v>
      </c>
      <c r="L287" s="745">
        <v>0.009456018518518518</v>
      </c>
      <c r="M287" s="729" t="s">
        <v>17483</v>
      </c>
      <c r="N287" s="618" t="s">
        <v>15408</v>
      </c>
      <c r="O287" s="618" t="s">
        <v>13907</v>
      </c>
      <c r="P287" s="541" t="s">
        <v>78</v>
      </c>
      <c r="Q287" s="541" t="s">
        <v>237</v>
      </c>
      <c r="R287" s="541"/>
      <c r="S287" s="541" t="s">
        <v>13906</v>
      </c>
      <c r="T287" s="541"/>
      <c r="U287" s="630"/>
      <c r="V287" s="730">
        <v>35094.0</v>
      </c>
    </row>
    <row r="288">
      <c r="A288" s="287">
        <v>292.0</v>
      </c>
      <c r="B288" s="319" t="s">
        <v>17353</v>
      </c>
      <c r="C288" s="528" t="s">
        <v>17377</v>
      </c>
      <c r="D288" s="528" t="s">
        <v>17484</v>
      </c>
      <c r="E288" s="661" t="s">
        <v>17356</v>
      </c>
      <c r="F288" s="661" t="s">
        <v>17379</v>
      </c>
      <c r="G288" s="528" t="s">
        <v>17485</v>
      </c>
      <c r="H288" s="287" t="s">
        <v>17486</v>
      </c>
      <c r="I288" s="272" t="s">
        <v>17487</v>
      </c>
      <c r="J288" s="364" t="s">
        <v>17488</v>
      </c>
      <c r="K288" s="737" t="s">
        <v>17489</v>
      </c>
      <c r="L288" s="738">
        <v>0.004814814814814815</v>
      </c>
      <c r="M288" s="734" t="s">
        <v>17490</v>
      </c>
      <c r="N288" s="664" t="s">
        <v>15408</v>
      </c>
      <c r="O288" s="618" t="s">
        <v>13907</v>
      </c>
      <c r="P288" s="541" t="s">
        <v>78</v>
      </c>
      <c r="Q288" s="541" t="s">
        <v>237</v>
      </c>
      <c r="R288" s="541"/>
      <c r="S288" s="541" t="s">
        <v>13906</v>
      </c>
      <c r="T288" s="541"/>
      <c r="U288" s="777"/>
      <c r="V288" s="735">
        <v>35095.0</v>
      </c>
    </row>
    <row r="289">
      <c r="A289" s="269">
        <v>293.0</v>
      </c>
      <c r="B289" s="269" t="s">
        <v>17353</v>
      </c>
      <c r="C289" s="510" t="s">
        <v>17491</v>
      </c>
      <c r="D289" s="510" t="s">
        <v>17492</v>
      </c>
      <c r="E289" s="646" t="s">
        <v>17356</v>
      </c>
      <c r="F289" s="646" t="s">
        <v>17493</v>
      </c>
      <c r="G289" s="510" t="s">
        <v>17494</v>
      </c>
      <c r="H289" s="269" t="s">
        <v>17495</v>
      </c>
      <c r="I289" s="272" t="s">
        <v>17496</v>
      </c>
      <c r="J289" s="362" t="s">
        <v>17497</v>
      </c>
      <c r="K289" s="736" t="s">
        <v>17498</v>
      </c>
      <c r="L289" s="724">
        <v>0.005659722222222222</v>
      </c>
      <c r="M289" s="725" t="s">
        <v>17499</v>
      </c>
      <c r="N289" s="649" t="s">
        <v>15408</v>
      </c>
      <c r="O289" s="618" t="s">
        <v>13907</v>
      </c>
      <c r="P289" s="541" t="s">
        <v>78</v>
      </c>
      <c r="Q289" s="541" t="s">
        <v>237</v>
      </c>
      <c r="R289" s="541"/>
      <c r="S289" s="541" t="s">
        <v>13906</v>
      </c>
      <c r="T289" s="541"/>
      <c r="U289" s="690"/>
      <c r="V289" s="726">
        <v>35096.0</v>
      </c>
    </row>
    <row r="290">
      <c r="A290" s="278">
        <v>294.0</v>
      </c>
      <c r="B290" s="269" t="s">
        <v>17353</v>
      </c>
      <c r="C290" s="518" t="s">
        <v>17491</v>
      </c>
      <c r="D290" s="518" t="s">
        <v>17500</v>
      </c>
      <c r="E290" s="656" t="s">
        <v>17356</v>
      </c>
      <c r="F290" s="656" t="s">
        <v>17493</v>
      </c>
      <c r="G290" s="518" t="s">
        <v>17501</v>
      </c>
      <c r="H290" s="278" t="s">
        <v>17502</v>
      </c>
      <c r="I290" s="272" t="s">
        <v>17503</v>
      </c>
      <c r="J290" s="363" t="s">
        <v>17504</v>
      </c>
      <c r="K290" s="744" t="s">
        <v>17505</v>
      </c>
      <c r="L290" s="745">
        <v>0.004803240740740741</v>
      </c>
      <c r="M290" s="729" t="s">
        <v>17506</v>
      </c>
      <c r="N290" s="618" t="s">
        <v>15408</v>
      </c>
      <c r="O290" s="618" t="s">
        <v>13907</v>
      </c>
      <c r="P290" s="541" t="s">
        <v>78</v>
      </c>
      <c r="Q290" s="541" t="s">
        <v>237</v>
      </c>
      <c r="R290" s="541"/>
      <c r="S290" s="541" t="s">
        <v>13906</v>
      </c>
      <c r="T290" s="541"/>
      <c r="U290" s="630"/>
      <c r="V290" s="730">
        <v>35097.0</v>
      </c>
    </row>
    <row r="291">
      <c r="A291" s="287">
        <v>295.0</v>
      </c>
      <c r="B291" s="319" t="s">
        <v>17353</v>
      </c>
      <c r="C291" s="528" t="s">
        <v>17491</v>
      </c>
      <c r="D291" s="528" t="s">
        <v>17507</v>
      </c>
      <c r="E291" s="661" t="s">
        <v>17356</v>
      </c>
      <c r="F291" s="661" t="s">
        <v>17493</v>
      </c>
      <c r="G291" s="528" t="s">
        <v>17508</v>
      </c>
      <c r="H291" s="287" t="s">
        <v>17509</v>
      </c>
      <c r="I291" s="272" t="s">
        <v>17510</v>
      </c>
      <c r="J291" s="364" t="s">
        <v>17511</v>
      </c>
      <c r="K291" s="737" t="s">
        <v>17512</v>
      </c>
      <c r="L291" s="738">
        <v>0.006215277777777778</v>
      </c>
      <c r="M291" s="734" t="s">
        <v>17513</v>
      </c>
      <c r="N291" s="664" t="s">
        <v>15408</v>
      </c>
      <c r="O291" s="618" t="s">
        <v>13907</v>
      </c>
      <c r="P291" s="541" t="s">
        <v>78</v>
      </c>
      <c r="Q291" s="541" t="s">
        <v>237</v>
      </c>
      <c r="R291" s="541"/>
      <c r="S291" s="541" t="s">
        <v>13906</v>
      </c>
      <c r="T291" s="541"/>
      <c r="U291" s="777"/>
      <c r="V291" s="735">
        <v>35098.0</v>
      </c>
    </row>
    <row r="292">
      <c r="A292" s="269">
        <v>296.0</v>
      </c>
      <c r="B292" s="269" t="s">
        <v>17353</v>
      </c>
      <c r="C292" s="510" t="s">
        <v>17514</v>
      </c>
      <c r="D292" s="510" t="s">
        <v>17515</v>
      </c>
      <c r="E292" s="646" t="s">
        <v>17356</v>
      </c>
      <c r="F292" s="646" t="s">
        <v>17516</v>
      </c>
      <c r="G292" s="510" t="s">
        <v>17517</v>
      </c>
      <c r="H292" s="269" t="s">
        <v>17518</v>
      </c>
      <c r="I292" s="272" t="s">
        <v>17519</v>
      </c>
      <c r="J292" s="362" t="s">
        <v>17520</v>
      </c>
      <c r="K292" s="736" t="s">
        <v>17521</v>
      </c>
      <c r="L292" s="724">
        <v>0.006400462962962963</v>
      </c>
      <c r="M292" s="725" t="s">
        <v>17522</v>
      </c>
      <c r="N292" s="649" t="s">
        <v>15408</v>
      </c>
      <c r="O292" s="618" t="s">
        <v>13907</v>
      </c>
      <c r="P292" s="541" t="s">
        <v>78</v>
      </c>
      <c r="Q292" s="541" t="s">
        <v>237</v>
      </c>
      <c r="R292" s="541"/>
      <c r="S292" s="541" t="s">
        <v>13906</v>
      </c>
      <c r="T292" s="541"/>
      <c r="U292" s="690"/>
      <c r="V292" s="726">
        <v>35099.0</v>
      </c>
    </row>
    <row r="293">
      <c r="A293" s="278">
        <v>297.0</v>
      </c>
      <c r="B293" s="269" t="s">
        <v>17353</v>
      </c>
      <c r="C293" s="518" t="s">
        <v>17514</v>
      </c>
      <c r="D293" s="518" t="s">
        <v>17523</v>
      </c>
      <c r="E293" s="656" t="s">
        <v>17356</v>
      </c>
      <c r="F293" s="656" t="s">
        <v>17516</v>
      </c>
      <c r="G293" s="518" t="s">
        <v>17524</v>
      </c>
      <c r="H293" s="278" t="s">
        <v>17525</v>
      </c>
      <c r="I293" s="272" t="s">
        <v>17526</v>
      </c>
      <c r="J293" s="363" t="s">
        <v>17527</v>
      </c>
      <c r="K293" s="744" t="s">
        <v>17528</v>
      </c>
      <c r="L293" s="745">
        <v>0.0050810185185185186</v>
      </c>
      <c r="M293" s="729" t="s">
        <v>17529</v>
      </c>
      <c r="N293" s="618" t="s">
        <v>15408</v>
      </c>
      <c r="O293" s="618" t="s">
        <v>13907</v>
      </c>
      <c r="P293" s="541" t="s">
        <v>78</v>
      </c>
      <c r="Q293" s="541" t="s">
        <v>237</v>
      </c>
      <c r="R293" s="541"/>
      <c r="S293" s="541" t="s">
        <v>13906</v>
      </c>
      <c r="T293" s="541"/>
      <c r="U293" s="630"/>
      <c r="V293" s="730">
        <v>35100.0</v>
      </c>
    </row>
    <row r="294">
      <c r="A294" s="278">
        <v>298.0</v>
      </c>
      <c r="B294" s="269" t="s">
        <v>17353</v>
      </c>
      <c r="C294" s="518" t="s">
        <v>17514</v>
      </c>
      <c r="D294" s="518" t="s">
        <v>17530</v>
      </c>
      <c r="E294" s="656" t="s">
        <v>17356</v>
      </c>
      <c r="F294" s="656" t="s">
        <v>17516</v>
      </c>
      <c r="G294" s="518" t="s">
        <v>17531</v>
      </c>
      <c r="H294" s="278" t="s">
        <v>17532</v>
      </c>
      <c r="I294" s="272" t="s">
        <v>17533</v>
      </c>
      <c r="J294" s="363" t="s">
        <v>17534</v>
      </c>
      <c r="K294" s="744" t="s">
        <v>17535</v>
      </c>
      <c r="L294" s="745">
        <v>0.005405092592592592</v>
      </c>
      <c r="M294" s="729" t="s">
        <v>17536</v>
      </c>
      <c r="N294" s="618" t="s">
        <v>15408</v>
      </c>
      <c r="O294" s="618" t="s">
        <v>13907</v>
      </c>
      <c r="P294" s="541" t="s">
        <v>78</v>
      </c>
      <c r="Q294" s="541" t="s">
        <v>237</v>
      </c>
      <c r="R294" s="541"/>
      <c r="S294" s="541" t="s">
        <v>13906</v>
      </c>
      <c r="T294" s="541"/>
      <c r="U294" s="630"/>
      <c r="V294" s="730">
        <v>35101.0</v>
      </c>
    </row>
    <row r="295">
      <c r="A295" s="278">
        <v>299.0</v>
      </c>
      <c r="B295" s="269" t="s">
        <v>17353</v>
      </c>
      <c r="C295" s="518" t="s">
        <v>17514</v>
      </c>
      <c r="D295" s="518" t="s">
        <v>17537</v>
      </c>
      <c r="E295" s="656" t="s">
        <v>17356</v>
      </c>
      <c r="F295" s="656" t="s">
        <v>17516</v>
      </c>
      <c r="G295" s="518" t="s">
        <v>17538</v>
      </c>
      <c r="H295" s="278" t="s">
        <v>17539</v>
      </c>
      <c r="I295" s="272" t="s">
        <v>17540</v>
      </c>
      <c r="J295" s="363" t="s">
        <v>17541</v>
      </c>
      <c r="K295" s="744" t="s">
        <v>17542</v>
      </c>
      <c r="L295" s="745">
        <v>0.004143518518518519</v>
      </c>
      <c r="M295" s="729" t="s">
        <v>17543</v>
      </c>
      <c r="N295" s="618" t="s">
        <v>15408</v>
      </c>
      <c r="O295" s="618" t="s">
        <v>13907</v>
      </c>
      <c r="P295" s="541" t="s">
        <v>78</v>
      </c>
      <c r="Q295" s="541" t="s">
        <v>237</v>
      </c>
      <c r="R295" s="541"/>
      <c r="S295" s="541" t="s">
        <v>13906</v>
      </c>
      <c r="T295" s="541"/>
      <c r="U295" s="630"/>
      <c r="V295" s="730">
        <v>35102.0</v>
      </c>
    </row>
    <row r="296">
      <c r="A296" s="287">
        <v>300.0</v>
      </c>
      <c r="B296" s="319" t="s">
        <v>17353</v>
      </c>
      <c r="C296" s="528" t="s">
        <v>17514</v>
      </c>
      <c r="D296" s="528" t="s">
        <v>17544</v>
      </c>
      <c r="E296" s="661" t="s">
        <v>17356</v>
      </c>
      <c r="F296" s="661" t="s">
        <v>17516</v>
      </c>
      <c r="G296" s="528" t="s">
        <v>17545</v>
      </c>
      <c r="H296" s="287" t="s">
        <v>17546</v>
      </c>
      <c r="I296" s="272" t="s">
        <v>17547</v>
      </c>
      <c r="J296" s="364" t="s">
        <v>17548</v>
      </c>
      <c r="K296" s="737" t="s">
        <v>17549</v>
      </c>
      <c r="L296" s="738">
        <v>0.007974537037037037</v>
      </c>
      <c r="M296" s="734" t="s">
        <v>17550</v>
      </c>
      <c r="N296" s="664" t="s">
        <v>15408</v>
      </c>
      <c r="O296" s="618" t="s">
        <v>13907</v>
      </c>
      <c r="P296" s="541" t="s">
        <v>78</v>
      </c>
      <c r="Q296" s="541" t="s">
        <v>237</v>
      </c>
      <c r="R296" s="541"/>
      <c r="S296" s="541" t="s">
        <v>13906</v>
      </c>
      <c r="T296" s="541"/>
      <c r="U296" s="777"/>
      <c r="V296" s="735">
        <v>35103.0</v>
      </c>
    </row>
    <row r="297">
      <c r="A297" s="319">
        <v>301.0</v>
      </c>
      <c r="B297" s="319" t="s">
        <v>17353</v>
      </c>
      <c r="C297" s="596" t="s">
        <v>17544</v>
      </c>
      <c r="D297" s="596" t="s">
        <v>17551</v>
      </c>
      <c r="E297" s="679" t="s">
        <v>17356</v>
      </c>
      <c r="F297" s="679" t="s">
        <v>17545</v>
      </c>
      <c r="G297" s="596" t="s">
        <v>17552</v>
      </c>
      <c r="H297" s="319" t="s">
        <v>17553</v>
      </c>
      <c r="I297" s="272" t="s">
        <v>17554</v>
      </c>
      <c r="J297" s="739" t="s">
        <v>17555</v>
      </c>
      <c r="K297" s="740" t="s">
        <v>17556</v>
      </c>
      <c r="L297" s="741">
        <v>0.0036574074074074074</v>
      </c>
      <c r="M297" s="742" t="s">
        <v>17557</v>
      </c>
      <c r="N297" s="682" t="s">
        <v>15408</v>
      </c>
      <c r="O297" s="618" t="s">
        <v>13907</v>
      </c>
      <c r="P297" s="541" t="s">
        <v>78</v>
      </c>
      <c r="Q297" s="541" t="s">
        <v>237</v>
      </c>
      <c r="R297" s="541"/>
      <c r="S297" s="541" t="s">
        <v>13906</v>
      </c>
      <c r="T297" s="541"/>
      <c r="U297" s="801"/>
      <c r="V297" s="743">
        <v>35104.0</v>
      </c>
    </row>
    <row r="298">
      <c r="A298" s="319">
        <v>302.0</v>
      </c>
      <c r="B298" s="319" t="s">
        <v>17558</v>
      </c>
      <c r="C298" s="596" t="s">
        <v>17559</v>
      </c>
      <c r="D298" s="596" t="s">
        <v>17560</v>
      </c>
      <c r="E298" s="679" t="s">
        <v>17561</v>
      </c>
      <c r="F298" s="679" t="s">
        <v>17562</v>
      </c>
      <c r="G298" s="596" t="s">
        <v>17563</v>
      </c>
      <c r="H298" s="319" t="s">
        <v>17564</v>
      </c>
      <c r="I298" s="272" t="s">
        <v>17565</v>
      </c>
      <c r="J298" s="739" t="s">
        <v>17566</v>
      </c>
      <c r="K298" s="740" t="s">
        <v>17567</v>
      </c>
      <c r="L298" s="741">
        <v>0.003958333333333334</v>
      </c>
      <c r="M298" s="742" t="s">
        <v>17568</v>
      </c>
      <c r="N298" s="682" t="s">
        <v>15408</v>
      </c>
      <c r="O298" s="618" t="s">
        <v>13907</v>
      </c>
      <c r="P298" s="541" t="s">
        <v>78</v>
      </c>
      <c r="Q298" s="541" t="s">
        <v>237</v>
      </c>
      <c r="R298" s="541"/>
      <c r="S298" s="541" t="s">
        <v>13906</v>
      </c>
      <c r="T298" s="541"/>
      <c r="U298" s="801"/>
      <c r="V298" s="743">
        <v>35218.0</v>
      </c>
    </row>
    <row r="299">
      <c r="A299" s="319">
        <v>303.0</v>
      </c>
      <c r="B299" s="319" t="s">
        <v>17569</v>
      </c>
      <c r="C299" s="596" t="s">
        <v>17570</v>
      </c>
      <c r="D299" s="596" t="s">
        <v>17571</v>
      </c>
      <c r="E299" s="679" t="s">
        <v>17572</v>
      </c>
      <c r="F299" s="679" t="s">
        <v>17573</v>
      </c>
      <c r="G299" s="596" t="s">
        <v>17574</v>
      </c>
      <c r="H299" s="319" t="s">
        <v>17575</v>
      </c>
      <c r="I299" s="272" t="s">
        <v>17576</v>
      </c>
      <c r="J299" s="739" t="s">
        <v>17577</v>
      </c>
      <c r="K299" s="740" t="s">
        <v>17578</v>
      </c>
      <c r="L299" s="741">
        <v>0.0028587962962962963</v>
      </c>
      <c r="M299" s="742" t="s">
        <v>17579</v>
      </c>
      <c r="N299" s="682" t="s">
        <v>15408</v>
      </c>
      <c r="O299" s="618" t="s">
        <v>13907</v>
      </c>
      <c r="P299" s="541" t="s">
        <v>78</v>
      </c>
      <c r="Q299" s="541" t="s">
        <v>237</v>
      </c>
      <c r="R299" s="541"/>
      <c r="S299" s="541" t="s">
        <v>13906</v>
      </c>
      <c r="T299" s="541"/>
      <c r="U299" s="801"/>
      <c r="V299" s="743">
        <v>35219.0</v>
      </c>
    </row>
    <row r="300">
      <c r="A300" s="269">
        <v>304.0</v>
      </c>
      <c r="B300" s="269" t="s">
        <v>17580</v>
      </c>
      <c r="C300" s="510" t="s">
        <v>17581</v>
      </c>
      <c r="D300" s="510" t="s">
        <v>17581</v>
      </c>
      <c r="E300" s="646" t="s">
        <v>17582</v>
      </c>
      <c r="F300" s="646" t="s">
        <v>17583</v>
      </c>
      <c r="G300" s="510" t="s">
        <v>17583</v>
      </c>
      <c r="H300" s="269" t="s">
        <v>17584</v>
      </c>
      <c r="I300" s="272" t="s">
        <v>17585</v>
      </c>
      <c r="J300" s="362" t="s">
        <v>17586</v>
      </c>
      <c r="K300" s="736" t="s">
        <v>17587</v>
      </c>
      <c r="L300" s="724">
        <v>0.00832175925925926</v>
      </c>
      <c r="M300" s="725" t="s">
        <v>17588</v>
      </c>
      <c r="N300" s="649" t="s">
        <v>15408</v>
      </c>
      <c r="O300" s="618" t="s">
        <v>13907</v>
      </c>
      <c r="P300" s="541" t="s">
        <v>78</v>
      </c>
      <c r="Q300" s="541" t="s">
        <v>237</v>
      </c>
      <c r="R300" s="541"/>
      <c r="S300" s="541" t="s">
        <v>13906</v>
      </c>
      <c r="T300" s="541"/>
      <c r="U300" s="690"/>
      <c r="V300" s="726">
        <v>35139.0</v>
      </c>
    </row>
    <row r="301">
      <c r="A301" s="287">
        <v>305.0</v>
      </c>
      <c r="B301" s="287" t="s">
        <v>17580</v>
      </c>
      <c r="C301" s="528" t="s">
        <v>17581</v>
      </c>
      <c r="D301" s="528" t="s">
        <v>17589</v>
      </c>
      <c r="E301" s="661" t="s">
        <v>17582</v>
      </c>
      <c r="F301" s="661" t="s">
        <v>17583</v>
      </c>
      <c r="G301" s="528" t="s">
        <v>17590</v>
      </c>
      <c r="H301" s="287" t="s">
        <v>17591</v>
      </c>
      <c r="I301" s="272" t="s">
        <v>17592</v>
      </c>
      <c r="J301" s="364" t="s">
        <v>17593</v>
      </c>
      <c r="K301" s="737" t="s">
        <v>17594</v>
      </c>
      <c r="L301" s="738">
        <v>0.006319444444444444</v>
      </c>
      <c r="M301" s="734" t="s">
        <v>17595</v>
      </c>
      <c r="N301" s="664" t="s">
        <v>15408</v>
      </c>
      <c r="O301" s="618" t="s">
        <v>13907</v>
      </c>
      <c r="P301" s="541" t="s">
        <v>78</v>
      </c>
      <c r="Q301" s="541" t="s">
        <v>237</v>
      </c>
      <c r="R301" s="541"/>
      <c r="S301" s="541" t="s">
        <v>13906</v>
      </c>
      <c r="T301" s="541"/>
      <c r="U301" s="777"/>
      <c r="V301" s="735">
        <v>35140.0</v>
      </c>
    </row>
    <row r="302">
      <c r="A302" s="269">
        <v>306.0</v>
      </c>
      <c r="B302" s="269" t="s">
        <v>17580</v>
      </c>
      <c r="C302" s="510" t="s">
        <v>17596</v>
      </c>
      <c r="D302" s="510" t="s">
        <v>17597</v>
      </c>
      <c r="E302" s="646" t="s">
        <v>17582</v>
      </c>
      <c r="F302" s="646" t="s">
        <v>17598</v>
      </c>
      <c r="G302" s="510" t="s">
        <v>17599</v>
      </c>
      <c r="H302" s="269" t="s">
        <v>17600</v>
      </c>
      <c r="I302" s="272" t="s">
        <v>17601</v>
      </c>
      <c r="J302" s="362" t="s">
        <v>17602</v>
      </c>
      <c r="K302" s="736" t="s">
        <v>17603</v>
      </c>
      <c r="L302" s="724">
        <v>0.007638888888888889</v>
      </c>
      <c r="M302" s="725" t="s">
        <v>17604</v>
      </c>
      <c r="N302" s="649" t="s">
        <v>15408</v>
      </c>
      <c r="O302" s="618" t="s">
        <v>13907</v>
      </c>
      <c r="P302" s="541" t="s">
        <v>78</v>
      </c>
      <c r="Q302" s="541" t="s">
        <v>237</v>
      </c>
      <c r="R302" s="541"/>
      <c r="S302" s="541" t="s">
        <v>13906</v>
      </c>
      <c r="T302" s="541"/>
      <c r="U302" s="690"/>
      <c r="V302" s="726">
        <v>35141.0</v>
      </c>
    </row>
    <row r="303">
      <c r="A303" s="278">
        <v>307.0</v>
      </c>
      <c r="B303" s="278" t="s">
        <v>17580</v>
      </c>
      <c r="C303" s="518" t="s">
        <v>17596</v>
      </c>
      <c r="D303" s="541" t="s">
        <v>17605</v>
      </c>
      <c r="E303" s="656" t="s">
        <v>17582</v>
      </c>
      <c r="F303" s="656" t="s">
        <v>17598</v>
      </c>
      <c r="G303" s="518" t="s">
        <v>17606</v>
      </c>
      <c r="H303" s="278" t="s">
        <v>17607</v>
      </c>
      <c r="I303" s="272" t="s">
        <v>17608</v>
      </c>
      <c r="J303" s="363" t="s">
        <v>17609</v>
      </c>
      <c r="K303" s="744" t="s">
        <v>17610</v>
      </c>
      <c r="L303" s="745">
        <v>0.008055555555555555</v>
      </c>
      <c r="M303" s="731" t="s">
        <v>17611</v>
      </c>
      <c r="N303" s="618" t="s">
        <v>15408</v>
      </c>
      <c r="O303" s="618" t="s">
        <v>13907</v>
      </c>
      <c r="P303" s="541" t="s">
        <v>78</v>
      </c>
      <c r="Q303" s="541" t="s">
        <v>237</v>
      </c>
      <c r="R303" s="541"/>
      <c r="S303" s="541" t="s">
        <v>13906</v>
      </c>
      <c r="T303" s="541"/>
      <c r="U303" s="630"/>
      <c r="V303" s="730">
        <v>35142.0</v>
      </c>
    </row>
    <row r="304">
      <c r="A304" s="278">
        <v>308.0</v>
      </c>
      <c r="B304" s="278" t="s">
        <v>17580</v>
      </c>
      <c r="C304" s="518" t="s">
        <v>17596</v>
      </c>
      <c r="D304" s="541" t="s">
        <v>17612</v>
      </c>
      <c r="E304" s="656" t="s">
        <v>17582</v>
      </c>
      <c r="F304" s="656" t="s">
        <v>17598</v>
      </c>
      <c r="G304" s="518" t="s">
        <v>17613</v>
      </c>
      <c r="H304" s="278" t="s">
        <v>17614</v>
      </c>
      <c r="I304" s="272" t="s">
        <v>17615</v>
      </c>
      <c r="J304" s="363" t="s">
        <v>17616</v>
      </c>
      <c r="K304" s="744" t="s">
        <v>17617</v>
      </c>
      <c r="L304" s="745">
        <v>0.00625</v>
      </c>
      <c r="M304" s="729" t="s">
        <v>17618</v>
      </c>
      <c r="N304" s="618" t="s">
        <v>15408</v>
      </c>
      <c r="O304" s="618" t="s">
        <v>13907</v>
      </c>
      <c r="P304" s="541" t="s">
        <v>78</v>
      </c>
      <c r="Q304" s="541" t="s">
        <v>237</v>
      </c>
      <c r="R304" s="541"/>
      <c r="S304" s="541" t="s">
        <v>13906</v>
      </c>
      <c r="T304" s="541"/>
      <c r="U304" s="630" t="s">
        <v>17619</v>
      </c>
      <c r="V304" s="730">
        <v>35143.0</v>
      </c>
    </row>
    <row r="305">
      <c r="A305" s="287">
        <v>309.0</v>
      </c>
      <c r="B305" s="287" t="s">
        <v>17580</v>
      </c>
      <c r="C305" s="528" t="s">
        <v>17596</v>
      </c>
      <c r="D305" s="528" t="s">
        <v>17620</v>
      </c>
      <c r="E305" s="661" t="s">
        <v>17582</v>
      </c>
      <c r="F305" s="661" t="s">
        <v>17598</v>
      </c>
      <c r="G305" s="528" t="s">
        <v>17621</v>
      </c>
      <c r="H305" s="287" t="s">
        <v>17622</v>
      </c>
      <c r="I305" s="272" t="s">
        <v>17623</v>
      </c>
      <c r="J305" s="364" t="s">
        <v>17624</v>
      </c>
      <c r="K305" s="737" t="s">
        <v>17625</v>
      </c>
      <c r="L305" s="738">
        <v>0.004884259259259259</v>
      </c>
      <c r="M305" s="734" t="s">
        <v>17626</v>
      </c>
      <c r="N305" s="664" t="s">
        <v>15408</v>
      </c>
      <c r="O305" s="618" t="s">
        <v>13907</v>
      </c>
      <c r="P305" s="541" t="s">
        <v>78</v>
      </c>
      <c r="Q305" s="541" t="s">
        <v>237</v>
      </c>
      <c r="R305" s="541"/>
      <c r="S305" s="541" t="s">
        <v>13906</v>
      </c>
      <c r="T305" s="541"/>
      <c r="U305" s="777"/>
      <c r="V305" s="735">
        <v>35144.0</v>
      </c>
    </row>
    <row r="306">
      <c r="A306" s="269">
        <v>310.0</v>
      </c>
      <c r="B306" s="278" t="s">
        <v>17580</v>
      </c>
      <c r="C306" s="510" t="s">
        <v>17627</v>
      </c>
      <c r="D306" s="510" t="s">
        <v>17628</v>
      </c>
      <c r="E306" s="646" t="s">
        <v>17582</v>
      </c>
      <c r="F306" s="646" t="s">
        <v>17629</v>
      </c>
      <c r="G306" s="510" t="s">
        <v>17630</v>
      </c>
      <c r="H306" s="269" t="s">
        <v>17631</v>
      </c>
      <c r="I306" s="272" t="s">
        <v>17632</v>
      </c>
      <c r="J306" s="362" t="s">
        <v>17633</v>
      </c>
      <c r="K306" s="736" t="s">
        <v>17634</v>
      </c>
      <c r="L306" s="724">
        <v>0.008854166666666666</v>
      </c>
      <c r="M306" s="725" t="s">
        <v>17635</v>
      </c>
      <c r="N306" s="649" t="s">
        <v>15408</v>
      </c>
      <c r="O306" s="618" t="s">
        <v>13907</v>
      </c>
      <c r="P306" s="541" t="s">
        <v>78</v>
      </c>
      <c r="Q306" s="541" t="s">
        <v>237</v>
      </c>
      <c r="R306" s="541"/>
      <c r="S306" s="541" t="s">
        <v>13906</v>
      </c>
      <c r="T306" s="541"/>
      <c r="U306" s="690"/>
      <c r="V306" s="726">
        <v>35145.0</v>
      </c>
    </row>
    <row r="307">
      <c r="A307" s="278">
        <v>311.0</v>
      </c>
      <c r="B307" s="278" t="s">
        <v>17580</v>
      </c>
      <c r="C307" s="518" t="s">
        <v>17627</v>
      </c>
      <c r="D307" s="518" t="s">
        <v>17636</v>
      </c>
      <c r="E307" s="656" t="s">
        <v>17582</v>
      </c>
      <c r="F307" s="656" t="s">
        <v>17629</v>
      </c>
      <c r="G307" s="518" t="s">
        <v>17637</v>
      </c>
      <c r="H307" s="278" t="s">
        <v>17638</v>
      </c>
      <c r="I307" s="272" t="s">
        <v>17639</v>
      </c>
      <c r="J307" s="363" t="s">
        <v>17640</v>
      </c>
      <c r="K307" s="744" t="s">
        <v>17641</v>
      </c>
      <c r="L307" s="745">
        <v>0.007476851851851852</v>
      </c>
      <c r="M307" s="729" t="s">
        <v>17642</v>
      </c>
      <c r="N307" s="618" t="s">
        <v>15408</v>
      </c>
      <c r="O307" s="618" t="s">
        <v>13907</v>
      </c>
      <c r="P307" s="541" t="s">
        <v>78</v>
      </c>
      <c r="Q307" s="541" t="s">
        <v>237</v>
      </c>
      <c r="R307" s="541"/>
      <c r="S307" s="541" t="s">
        <v>13906</v>
      </c>
      <c r="T307" s="541"/>
      <c r="U307" s="630"/>
      <c r="V307" s="730">
        <v>35146.0</v>
      </c>
    </row>
    <row r="308">
      <c r="A308" s="278">
        <v>312.0</v>
      </c>
      <c r="B308" s="278" t="s">
        <v>17580</v>
      </c>
      <c r="C308" s="518" t="s">
        <v>17627</v>
      </c>
      <c r="D308" s="518" t="s">
        <v>17643</v>
      </c>
      <c r="E308" s="656" t="s">
        <v>17582</v>
      </c>
      <c r="F308" s="656" t="s">
        <v>17629</v>
      </c>
      <c r="G308" s="518" t="s">
        <v>17644</v>
      </c>
      <c r="H308" s="278" t="s">
        <v>17645</v>
      </c>
      <c r="I308" s="272" t="s">
        <v>17646</v>
      </c>
      <c r="J308" s="363" t="s">
        <v>17647</v>
      </c>
      <c r="K308" s="744" t="s">
        <v>17648</v>
      </c>
      <c r="L308" s="745">
        <v>0.007453703703703704</v>
      </c>
      <c r="M308" s="729" t="s">
        <v>17649</v>
      </c>
      <c r="N308" s="618" t="s">
        <v>15408</v>
      </c>
      <c r="O308" s="618" t="s">
        <v>13907</v>
      </c>
      <c r="P308" s="541" t="s">
        <v>78</v>
      </c>
      <c r="Q308" s="541" t="s">
        <v>237</v>
      </c>
      <c r="R308" s="541"/>
      <c r="S308" s="541" t="s">
        <v>13906</v>
      </c>
      <c r="T308" s="541"/>
      <c r="U308" s="630"/>
      <c r="V308" s="730">
        <v>35147.0</v>
      </c>
    </row>
    <row r="309">
      <c r="A309" s="278">
        <v>313.0</v>
      </c>
      <c r="B309" s="278" t="s">
        <v>17580</v>
      </c>
      <c r="C309" s="518" t="s">
        <v>17627</v>
      </c>
      <c r="D309" s="518" t="s">
        <v>17650</v>
      </c>
      <c r="E309" s="656" t="s">
        <v>17582</v>
      </c>
      <c r="F309" s="656" t="s">
        <v>17629</v>
      </c>
      <c r="G309" s="518" t="s">
        <v>17651</v>
      </c>
      <c r="H309" s="278" t="s">
        <v>17652</v>
      </c>
      <c r="I309" s="272" t="s">
        <v>17653</v>
      </c>
      <c r="J309" s="363" t="s">
        <v>17654</v>
      </c>
      <c r="K309" s="744" t="s">
        <v>17655</v>
      </c>
      <c r="L309" s="745">
        <v>0.007048611111111111</v>
      </c>
      <c r="M309" s="729" t="s">
        <v>17656</v>
      </c>
      <c r="N309" s="618" t="s">
        <v>15408</v>
      </c>
      <c r="O309" s="618" t="s">
        <v>13907</v>
      </c>
      <c r="P309" s="541" t="s">
        <v>78</v>
      </c>
      <c r="Q309" s="541" t="s">
        <v>237</v>
      </c>
      <c r="R309" s="541"/>
      <c r="S309" s="541" t="s">
        <v>13906</v>
      </c>
      <c r="T309" s="541"/>
      <c r="U309" s="630" t="s">
        <v>17657</v>
      </c>
      <c r="V309" s="730">
        <v>35148.0</v>
      </c>
    </row>
    <row r="310">
      <c r="A310" s="278">
        <v>314.0</v>
      </c>
      <c r="B310" s="278" t="s">
        <v>17580</v>
      </c>
      <c r="C310" s="518" t="s">
        <v>17627</v>
      </c>
      <c r="D310" s="518" t="s">
        <v>17658</v>
      </c>
      <c r="E310" s="656" t="s">
        <v>17582</v>
      </c>
      <c r="F310" s="656" t="s">
        <v>17629</v>
      </c>
      <c r="G310" s="518" t="s">
        <v>17659</v>
      </c>
      <c r="H310" s="278" t="s">
        <v>17660</v>
      </c>
      <c r="I310" s="272" t="s">
        <v>17661</v>
      </c>
      <c r="J310" s="363" t="s">
        <v>17662</v>
      </c>
      <c r="K310" s="744" t="s">
        <v>17663</v>
      </c>
      <c r="L310" s="745">
        <v>0.009664351851851851</v>
      </c>
      <c r="M310" s="729" t="s">
        <v>17664</v>
      </c>
      <c r="N310" s="618" t="s">
        <v>15408</v>
      </c>
      <c r="O310" s="618" t="s">
        <v>13907</v>
      </c>
      <c r="P310" s="541" t="s">
        <v>78</v>
      </c>
      <c r="Q310" s="541" t="s">
        <v>237</v>
      </c>
      <c r="R310" s="541"/>
      <c r="S310" s="541" t="s">
        <v>13906</v>
      </c>
      <c r="T310" s="541"/>
      <c r="U310" s="630"/>
      <c r="V310" s="730">
        <v>35149.0</v>
      </c>
    </row>
    <row r="311">
      <c r="A311" s="278">
        <v>315.0</v>
      </c>
      <c r="B311" s="278" t="s">
        <v>17580</v>
      </c>
      <c r="C311" s="518" t="s">
        <v>17627</v>
      </c>
      <c r="D311" s="518" t="s">
        <v>17665</v>
      </c>
      <c r="E311" s="656" t="s">
        <v>17582</v>
      </c>
      <c r="F311" s="656" t="s">
        <v>17629</v>
      </c>
      <c r="G311" s="518" t="s">
        <v>17666</v>
      </c>
      <c r="H311" s="278" t="s">
        <v>17667</v>
      </c>
      <c r="I311" s="272" t="s">
        <v>17668</v>
      </c>
      <c r="J311" s="363" t="s">
        <v>17669</v>
      </c>
      <c r="K311" s="744" t="s">
        <v>17670</v>
      </c>
      <c r="L311" s="745">
        <v>0.005393518518518519</v>
      </c>
      <c r="M311" s="729" t="s">
        <v>17671</v>
      </c>
      <c r="N311" s="618" t="s">
        <v>15408</v>
      </c>
      <c r="O311" s="618" t="s">
        <v>13907</v>
      </c>
      <c r="P311" s="541" t="s">
        <v>78</v>
      </c>
      <c r="Q311" s="541" t="s">
        <v>237</v>
      </c>
      <c r="R311" s="541"/>
      <c r="S311" s="541" t="s">
        <v>13906</v>
      </c>
      <c r="T311" s="541"/>
      <c r="U311" s="630"/>
      <c r="V311" s="730">
        <v>35150.0</v>
      </c>
    </row>
    <row r="312">
      <c r="A312" s="287">
        <v>316.0</v>
      </c>
      <c r="B312" s="287" t="s">
        <v>17580</v>
      </c>
      <c r="C312" s="528" t="s">
        <v>17627</v>
      </c>
      <c r="D312" s="528" t="s">
        <v>17672</v>
      </c>
      <c r="E312" s="661" t="s">
        <v>17582</v>
      </c>
      <c r="F312" s="661" t="s">
        <v>17629</v>
      </c>
      <c r="G312" s="528" t="s">
        <v>17673</v>
      </c>
      <c r="H312" s="287" t="s">
        <v>17674</v>
      </c>
      <c r="I312" s="272" t="s">
        <v>17675</v>
      </c>
      <c r="J312" s="364" t="s">
        <v>17676</v>
      </c>
      <c r="K312" s="737" t="s">
        <v>17677</v>
      </c>
      <c r="L312" s="738">
        <v>0.005381944444444444</v>
      </c>
      <c r="M312" s="734" t="s">
        <v>17678</v>
      </c>
      <c r="N312" s="664" t="s">
        <v>15408</v>
      </c>
      <c r="O312" s="618" t="s">
        <v>13907</v>
      </c>
      <c r="P312" s="541" t="s">
        <v>78</v>
      </c>
      <c r="Q312" s="541" t="s">
        <v>237</v>
      </c>
      <c r="R312" s="541"/>
      <c r="S312" s="541" t="s">
        <v>13906</v>
      </c>
      <c r="T312" s="541"/>
      <c r="U312" s="777"/>
      <c r="V312" s="735">
        <v>35151.0</v>
      </c>
    </row>
    <row r="313">
      <c r="A313" s="269">
        <v>317.0</v>
      </c>
      <c r="B313" s="269" t="s">
        <v>17580</v>
      </c>
      <c r="C313" s="510" t="s">
        <v>17589</v>
      </c>
      <c r="D313" s="510" t="s">
        <v>17679</v>
      </c>
      <c r="E313" s="646" t="s">
        <v>17582</v>
      </c>
      <c r="F313" s="646" t="s">
        <v>17590</v>
      </c>
      <c r="G313" s="510" t="s">
        <v>17680</v>
      </c>
      <c r="H313" s="269" t="s">
        <v>17681</v>
      </c>
      <c r="I313" s="272" t="s">
        <v>17682</v>
      </c>
      <c r="J313" s="362" t="s">
        <v>17683</v>
      </c>
      <c r="K313" s="736" t="s">
        <v>17684</v>
      </c>
      <c r="L313" s="724">
        <v>0.006608796296296297</v>
      </c>
      <c r="M313" s="725" t="s">
        <v>17685</v>
      </c>
      <c r="N313" s="649" t="s">
        <v>15408</v>
      </c>
      <c r="O313" s="618" t="s">
        <v>13907</v>
      </c>
      <c r="P313" s="541" t="s">
        <v>78</v>
      </c>
      <c r="Q313" s="541" t="s">
        <v>237</v>
      </c>
      <c r="R313" s="541"/>
      <c r="S313" s="541" t="s">
        <v>13906</v>
      </c>
      <c r="T313" s="541"/>
      <c r="U313" s="690" t="s">
        <v>17402</v>
      </c>
      <c r="V313" s="726">
        <v>35152.0</v>
      </c>
    </row>
    <row r="314">
      <c r="A314" s="278">
        <v>318.0</v>
      </c>
      <c r="B314" s="278" t="s">
        <v>17580</v>
      </c>
      <c r="C314" s="518" t="s">
        <v>17589</v>
      </c>
      <c r="D314" s="518" t="s">
        <v>17686</v>
      </c>
      <c r="E314" s="656" t="s">
        <v>17582</v>
      </c>
      <c r="F314" s="656" t="s">
        <v>17590</v>
      </c>
      <c r="G314" s="518" t="s">
        <v>17687</v>
      </c>
      <c r="H314" s="278" t="s">
        <v>17688</v>
      </c>
      <c r="I314" s="272" t="s">
        <v>17689</v>
      </c>
      <c r="J314" s="363" t="s">
        <v>17690</v>
      </c>
      <c r="K314" s="744" t="s">
        <v>17691</v>
      </c>
      <c r="L314" s="745">
        <v>0.005567129629629629</v>
      </c>
      <c r="M314" s="729" t="s">
        <v>17692</v>
      </c>
      <c r="N314" s="618" t="s">
        <v>15408</v>
      </c>
      <c r="O314" s="618" t="s">
        <v>13907</v>
      </c>
      <c r="P314" s="541" t="s">
        <v>78</v>
      </c>
      <c r="Q314" s="541" t="s">
        <v>237</v>
      </c>
      <c r="R314" s="541"/>
      <c r="S314" s="541" t="s">
        <v>13906</v>
      </c>
      <c r="T314" s="541"/>
      <c r="U314" s="630"/>
      <c r="V314" s="730">
        <v>35153.0</v>
      </c>
    </row>
    <row r="315">
      <c r="A315" s="278">
        <v>319.0</v>
      </c>
      <c r="B315" s="278" t="s">
        <v>17580</v>
      </c>
      <c r="C315" s="518" t="s">
        <v>17589</v>
      </c>
      <c r="D315" s="518" t="s">
        <v>17693</v>
      </c>
      <c r="E315" s="656" t="s">
        <v>17582</v>
      </c>
      <c r="F315" s="656" t="s">
        <v>17590</v>
      </c>
      <c r="G315" s="518" t="s">
        <v>17694</v>
      </c>
      <c r="H315" s="278" t="s">
        <v>17695</v>
      </c>
      <c r="I315" s="272" t="s">
        <v>17696</v>
      </c>
      <c r="J315" s="363" t="s">
        <v>17697</v>
      </c>
      <c r="K315" s="744" t="s">
        <v>17698</v>
      </c>
      <c r="L315" s="745">
        <v>0.006458333333333333</v>
      </c>
      <c r="M315" s="729" t="s">
        <v>17699</v>
      </c>
      <c r="N315" s="618" t="s">
        <v>15408</v>
      </c>
      <c r="O315" s="618" t="s">
        <v>13907</v>
      </c>
      <c r="P315" s="541" t="s">
        <v>78</v>
      </c>
      <c r="Q315" s="541" t="s">
        <v>237</v>
      </c>
      <c r="R315" s="541"/>
      <c r="S315" s="541" t="s">
        <v>13906</v>
      </c>
      <c r="T315" s="541"/>
      <c r="U315" s="630"/>
      <c r="V315" s="730">
        <v>35154.0</v>
      </c>
    </row>
    <row r="316">
      <c r="A316" s="278">
        <v>320.0</v>
      </c>
      <c r="B316" s="278" t="s">
        <v>17580</v>
      </c>
      <c r="C316" s="518" t="s">
        <v>17589</v>
      </c>
      <c r="D316" s="518" t="s">
        <v>17700</v>
      </c>
      <c r="E316" s="656" t="s">
        <v>17582</v>
      </c>
      <c r="F316" s="656" t="s">
        <v>17590</v>
      </c>
      <c r="G316" s="518" t="s">
        <v>17701</v>
      </c>
      <c r="H316" s="278" t="s">
        <v>17607</v>
      </c>
      <c r="I316" s="272" t="s">
        <v>17608</v>
      </c>
      <c r="J316" s="363" t="s">
        <v>17702</v>
      </c>
      <c r="K316" s="744" t="s">
        <v>17703</v>
      </c>
      <c r="L316" s="745">
        <v>0.004710648148148148</v>
      </c>
      <c r="M316" s="729" t="s">
        <v>17704</v>
      </c>
      <c r="N316" s="618" t="s">
        <v>15408</v>
      </c>
      <c r="O316" s="618" t="s">
        <v>13907</v>
      </c>
      <c r="P316" s="541" t="s">
        <v>78</v>
      </c>
      <c r="Q316" s="541" t="s">
        <v>237</v>
      </c>
      <c r="R316" s="541"/>
      <c r="S316" s="541" t="s">
        <v>13906</v>
      </c>
      <c r="T316" s="541"/>
      <c r="U316" s="630"/>
      <c r="V316" s="730">
        <v>35155.0</v>
      </c>
    </row>
    <row r="317">
      <c r="A317" s="278">
        <v>321.0</v>
      </c>
      <c r="B317" s="278" t="s">
        <v>17580</v>
      </c>
      <c r="C317" s="518" t="s">
        <v>17589</v>
      </c>
      <c r="D317" s="518" t="s">
        <v>17605</v>
      </c>
      <c r="E317" s="656" t="s">
        <v>17582</v>
      </c>
      <c r="F317" s="656" t="s">
        <v>17590</v>
      </c>
      <c r="G317" s="518" t="s">
        <v>17606</v>
      </c>
      <c r="H317" s="278" t="s">
        <v>17705</v>
      </c>
      <c r="I317" s="272" t="s">
        <v>17706</v>
      </c>
      <c r="J317" s="363" t="s">
        <v>17609</v>
      </c>
      <c r="K317" s="744" t="s">
        <v>17610</v>
      </c>
      <c r="L317" s="745">
        <v>0.008055555555555555</v>
      </c>
      <c r="M317" s="770" t="s">
        <v>17618</v>
      </c>
      <c r="N317" s="618" t="s">
        <v>15408</v>
      </c>
      <c r="O317" s="618" t="s">
        <v>13907</v>
      </c>
      <c r="P317" s="541" t="s">
        <v>78</v>
      </c>
      <c r="Q317" s="541" t="s">
        <v>237</v>
      </c>
      <c r="R317" s="541"/>
      <c r="S317" s="541" t="s">
        <v>13906</v>
      </c>
      <c r="T317" s="541"/>
      <c r="U317" s="630"/>
      <c r="V317" s="730">
        <v>35156.0</v>
      </c>
    </row>
    <row r="318">
      <c r="A318" s="287">
        <v>322.0</v>
      </c>
      <c r="B318" s="287" t="s">
        <v>17580</v>
      </c>
      <c r="C318" s="528" t="s">
        <v>17589</v>
      </c>
      <c r="D318" s="528" t="s">
        <v>17707</v>
      </c>
      <c r="E318" s="661" t="s">
        <v>17582</v>
      </c>
      <c r="F318" s="661" t="s">
        <v>17590</v>
      </c>
      <c r="G318" s="528" t="s">
        <v>17708</v>
      </c>
      <c r="H318" s="287" t="s">
        <v>17709</v>
      </c>
      <c r="I318" s="272" t="s">
        <v>17710</v>
      </c>
      <c r="J318" s="364" t="s">
        <v>17711</v>
      </c>
      <c r="K318" s="737" t="s">
        <v>17712</v>
      </c>
      <c r="L318" s="738">
        <v>0.008680555555555556</v>
      </c>
      <c r="M318" s="734" t="s">
        <v>17713</v>
      </c>
      <c r="N318" s="664" t="s">
        <v>15408</v>
      </c>
      <c r="O318" s="618" t="s">
        <v>13907</v>
      </c>
      <c r="P318" s="541" t="s">
        <v>78</v>
      </c>
      <c r="Q318" s="541" t="s">
        <v>237</v>
      </c>
      <c r="R318" s="541"/>
      <c r="S318" s="541" t="s">
        <v>13906</v>
      </c>
      <c r="T318" s="541"/>
      <c r="U318" s="777"/>
      <c r="V318" s="735">
        <v>35157.0</v>
      </c>
    </row>
    <row r="319">
      <c r="A319" s="269">
        <v>323.0</v>
      </c>
      <c r="B319" s="269" t="s">
        <v>17580</v>
      </c>
      <c r="C319" s="510" t="s">
        <v>17714</v>
      </c>
      <c r="D319" s="510" t="s">
        <v>17715</v>
      </c>
      <c r="E319" s="646" t="s">
        <v>17582</v>
      </c>
      <c r="F319" s="646" t="s">
        <v>17716</v>
      </c>
      <c r="G319" s="510" t="s">
        <v>17717</v>
      </c>
      <c r="H319" s="269" t="s">
        <v>17718</v>
      </c>
      <c r="I319" s="272" t="s">
        <v>17719</v>
      </c>
      <c r="J319" s="362" t="s">
        <v>17720</v>
      </c>
      <c r="K319" s="736" t="s">
        <v>17721</v>
      </c>
      <c r="L319" s="724">
        <v>0.005567129629629629</v>
      </c>
      <c r="M319" s="725" t="s">
        <v>17722</v>
      </c>
      <c r="N319" s="649" t="s">
        <v>15408</v>
      </c>
      <c r="O319" s="618" t="s">
        <v>13907</v>
      </c>
      <c r="P319" s="541" t="s">
        <v>78</v>
      </c>
      <c r="Q319" s="541" t="s">
        <v>237</v>
      </c>
      <c r="R319" s="541"/>
      <c r="S319" s="541" t="s">
        <v>13906</v>
      </c>
      <c r="T319" s="541"/>
      <c r="U319" s="690"/>
      <c r="V319" s="726">
        <v>35158.0</v>
      </c>
    </row>
    <row r="320">
      <c r="A320" s="278">
        <v>324.0</v>
      </c>
      <c r="B320" s="278" t="s">
        <v>17580</v>
      </c>
      <c r="C320" s="518" t="s">
        <v>17714</v>
      </c>
      <c r="D320" s="518" t="s">
        <v>17723</v>
      </c>
      <c r="E320" s="656" t="s">
        <v>17582</v>
      </c>
      <c r="F320" s="656" t="s">
        <v>17716</v>
      </c>
      <c r="G320" s="518" t="s">
        <v>17724</v>
      </c>
      <c r="H320" s="278" t="s">
        <v>17725</v>
      </c>
      <c r="I320" s="272" t="s">
        <v>17726</v>
      </c>
      <c r="J320" s="363" t="s">
        <v>17727</v>
      </c>
      <c r="K320" s="744" t="s">
        <v>17728</v>
      </c>
      <c r="L320" s="745">
        <v>0.006469907407407408</v>
      </c>
      <c r="M320" s="729" t="s">
        <v>17729</v>
      </c>
      <c r="N320" s="618" t="s">
        <v>15408</v>
      </c>
      <c r="O320" s="618" t="s">
        <v>13907</v>
      </c>
      <c r="P320" s="541" t="s">
        <v>78</v>
      </c>
      <c r="Q320" s="541" t="s">
        <v>237</v>
      </c>
      <c r="R320" s="541"/>
      <c r="S320" s="541" t="s">
        <v>13906</v>
      </c>
      <c r="T320" s="541"/>
      <c r="U320" s="630"/>
      <c r="V320" s="730">
        <v>35159.0</v>
      </c>
    </row>
    <row r="321">
      <c r="A321" s="278">
        <v>325.0</v>
      </c>
      <c r="B321" s="278" t="s">
        <v>17580</v>
      </c>
      <c r="C321" s="518" t="s">
        <v>17714</v>
      </c>
      <c r="D321" s="518" t="s">
        <v>17730</v>
      </c>
      <c r="E321" s="656" t="s">
        <v>17582</v>
      </c>
      <c r="F321" s="656" t="s">
        <v>17716</v>
      </c>
      <c r="G321" s="518" t="s">
        <v>17731</v>
      </c>
      <c r="H321" s="278" t="s">
        <v>17732</v>
      </c>
      <c r="I321" s="272" t="s">
        <v>17733</v>
      </c>
      <c r="J321" s="363" t="s">
        <v>17734</v>
      </c>
      <c r="K321" s="744" t="s">
        <v>17735</v>
      </c>
      <c r="L321" s="745">
        <v>0.006412037037037037</v>
      </c>
      <c r="M321" s="729" t="s">
        <v>17736</v>
      </c>
      <c r="N321" s="618" t="s">
        <v>15408</v>
      </c>
      <c r="O321" s="618" t="s">
        <v>13907</v>
      </c>
      <c r="P321" s="541" t="s">
        <v>78</v>
      </c>
      <c r="Q321" s="541" t="s">
        <v>237</v>
      </c>
      <c r="R321" s="541"/>
      <c r="S321" s="541" t="s">
        <v>13906</v>
      </c>
      <c r="T321" s="541"/>
      <c r="U321" s="630"/>
      <c r="V321" s="730">
        <v>35160.0</v>
      </c>
    </row>
    <row r="322">
      <c r="A322" s="278">
        <v>326.0</v>
      </c>
      <c r="B322" s="278" t="s">
        <v>17580</v>
      </c>
      <c r="C322" s="518" t="s">
        <v>17714</v>
      </c>
      <c r="D322" s="518" t="s">
        <v>17737</v>
      </c>
      <c r="E322" s="656" t="s">
        <v>17582</v>
      </c>
      <c r="F322" s="656" t="s">
        <v>17716</v>
      </c>
      <c r="G322" s="518" t="s">
        <v>17738</v>
      </c>
      <c r="H322" s="278" t="s">
        <v>17739</v>
      </c>
      <c r="I322" s="272" t="s">
        <v>17740</v>
      </c>
      <c r="J322" s="363" t="s">
        <v>17741</v>
      </c>
      <c r="K322" s="744" t="s">
        <v>17742</v>
      </c>
      <c r="L322" s="745">
        <v>0.0059953703703703705</v>
      </c>
      <c r="M322" s="729" t="s">
        <v>17743</v>
      </c>
      <c r="N322" s="618" t="s">
        <v>15408</v>
      </c>
      <c r="O322" s="618" t="s">
        <v>13907</v>
      </c>
      <c r="P322" s="541" t="s">
        <v>78</v>
      </c>
      <c r="Q322" s="541" t="s">
        <v>237</v>
      </c>
      <c r="R322" s="541"/>
      <c r="S322" s="541" t="s">
        <v>13906</v>
      </c>
      <c r="T322" s="541"/>
      <c r="U322" s="630"/>
      <c r="V322" s="730">
        <v>35161.0</v>
      </c>
    </row>
    <row r="323">
      <c r="A323" s="278">
        <v>327.0</v>
      </c>
      <c r="B323" s="278" t="s">
        <v>17580</v>
      </c>
      <c r="C323" s="518" t="s">
        <v>17714</v>
      </c>
      <c r="D323" s="518" t="s">
        <v>17744</v>
      </c>
      <c r="E323" s="656" t="s">
        <v>17582</v>
      </c>
      <c r="F323" s="656" t="s">
        <v>17716</v>
      </c>
      <c r="G323" s="518" t="s">
        <v>17745</v>
      </c>
      <c r="H323" s="278" t="s">
        <v>17746</v>
      </c>
      <c r="I323" s="272" t="s">
        <v>17747</v>
      </c>
      <c r="J323" s="363" t="s">
        <v>17748</v>
      </c>
      <c r="K323" s="744" t="s">
        <v>17749</v>
      </c>
      <c r="L323" s="745">
        <v>0.004837962962962963</v>
      </c>
      <c r="M323" s="729" t="s">
        <v>17750</v>
      </c>
      <c r="N323" s="618" t="s">
        <v>15408</v>
      </c>
      <c r="O323" s="618" t="s">
        <v>13907</v>
      </c>
      <c r="P323" s="541" t="s">
        <v>78</v>
      </c>
      <c r="Q323" s="541" t="s">
        <v>237</v>
      </c>
      <c r="R323" s="541"/>
      <c r="S323" s="541" t="s">
        <v>13906</v>
      </c>
      <c r="T323" s="541"/>
      <c r="U323" s="630"/>
      <c r="V323" s="730">
        <v>35162.0</v>
      </c>
    </row>
    <row r="324">
      <c r="A324" s="287">
        <v>328.0</v>
      </c>
      <c r="B324" s="287" t="s">
        <v>17580</v>
      </c>
      <c r="C324" s="528" t="s">
        <v>17714</v>
      </c>
      <c r="D324" s="528" t="s">
        <v>17751</v>
      </c>
      <c r="E324" s="661" t="s">
        <v>17582</v>
      </c>
      <c r="F324" s="661" t="s">
        <v>17716</v>
      </c>
      <c r="G324" s="528" t="s">
        <v>17752</v>
      </c>
      <c r="H324" s="287" t="s">
        <v>17753</v>
      </c>
      <c r="I324" s="272" t="s">
        <v>17754</v>
      </c>
      <c r="J324" s="364" t="s">
        <v>17755</v>
      </c>
      <c r="K324" s="737" t="s">
        <v>17756</v>
      </c>
      <c r="L324" s="738">
        <v>0.004421296296296296</v>
      </c>
      <c r="M324" s="734" t="s">
        <v>17757</v>
      </c>
      <c r="N324" s="664" t="s">
        <v>15408</v>
      </c>
      <c r="O324" s="618" t="s">
        <v>13907</v>
      </c>
      <c r="P324" s="541" t="s">
        <v>78</v>
      </c>
      <c r="Q324" s="541" t="s">
        <v>237</v>
      </c>
      <c r="R324" s="541"/>
      <c r="S324" s="541" t="s">
        <v>13906</v>
      </c>
      <c r="T324" s="541"/>
      <c r="U324" s="777"/>
      <c r="V324" s="735">
        <v>35163.0</v>
      </c>
    </row>
    <row r="325">
      <c r="A325" s="269">
        <v>329.0</v>
      </c>
      <c r="B325" s="269" t="s">
        <v>17580</v>
      </c>
      <c r="C325" s="510" t="s">
        <v>17758</v>
      </c>
      <c r="D325" s="510" t="s">
        <v>17759</v>
      </c>
      <c r="E325" s="646" t="s">
        <v>17582</v>
      </c>
      <c r="F325" s="646" t="s">
        <v>17760</v>
      </c>
      <c r="G325" s="510" t="s">
        <v>17761</v>
      </c>
      <c r="H325" s="269" t="s">
        <v>17762</v>
      </c>
      <c r="I325" s="272" t="s">
        <v>17763</v>
      </c>
      <c r="J325" s="362" t="s">
        <v>17764</v>
      </c>
      <c r="K325" s="736" t="s">
        <v>17765</v>
      </c>
      <c r="L325" s="724">
        <v>0.007824074074074074</v>
      </c>
      <c r="M325" s="725" t="s">
        <v>17766</v>
      </c>
      <c r="N325" s="649" t="s">
        <v>15408</v>
      </c>
      <c r="O325" s="618" t="s">
        <v>13907</v>
      </c>
      <c r="P325" s="541" t="s">
        <v>78</v>
      </c>
      <c r="Q325" s="541" t="s">
        <v>237</v>
      </c>
      <c r="R325" s="541"/>
      <c r="S325" s="541" t="s">
        <v>13906</v>
      </c>
      <c r="T325" s="541"/>
      <c r="U325" s="690"/>
      <c r="V325" s="726">
        <v>35164.0</v>
      </c>
    </row>
    <row r="326">
      <c r="A326" s="278">
        <v>330.0</v>
      </c>
      <c r="B326" s="278" t="s">
        <v>17580</v>
      </c>
      <c r="C326" s="518" t="s">
        <v>17758</v>
      </c>
      <c r="D326" s="518" t="s">
        <v>17767</v>
      </c>
      <c r="E326" s="656" t="s">
        <v>17582</v>
      </c>
      <c r="F326" s="656" t="s">
        <v>17760</v>
      </c>
      <c r="G326" s="518" t="s">
        <v>17768</v>
      </c>
      <c r="H326" s="278" t="s">
        <v>17769</v>
      </c>
      <c r="I326" s="272" t="s">
        <v>17770</v>
      </c>
      <c r="J326" s="363" t="s">
        <v>17771</v>
      </c>
      <c r="K326" s="744" t="s">
        <v>17772</v>
      </c>
      <c r="L326" s="745">
        <v>0.006006944444444444</v>
      </c>
      <c r="M326" s="729" t="s">
        <v>17773</v>
      </c>
      <c r="N326" s="618" t="s">
        <v>15408</v>
      </c>
      <c r="O326" s="618" t="s">
        <v>13907</v>
      </c>
      <c r="P326" s="541" t="s">
        <v>78</v>
      </c>
      <c r="Q326" s="541" t="s">
        <v>237</v>
      </c>
      <c r="R326" s="541"/>
      <c r="S326" s="541" t="s">
        <v>13906</v>
      </c>
      <c r="T326" s="541"/>
      <c r="U326" s="630"/>
      <c r="V326" s="730">
        <v>35165.0</v>
      </c>
    </row>
    <row r="327">
      <c r="A327" s="278">
        <v>331.0</v>
      </c>
      <c r="B327" s="278" t="s">
        <v>17580</v>
      </c>
      <c r="C327" s="518" t="s">
        <v>17758</v>
      </c>
      <c r="D327" s="518" t="s">
        <v>17774</v>
      </c>
      <c r="E327" s="656" t="s">
        <v>17582</v>
      </c>
      <c r="F327" s="656" t="s">
        <v>17760</v>
      </c>
      <c r="G327" s="518" t="s">
        <v>17775</v>
      </c>
      <c r="H327" s="278" t="s">
        <v>17776</v>
      </c>
      <c r="I327" s="272" t="s">
        <v>17777</v>
      </c>
      <c r="J327" s="363" t="s">
        <v>17778</v>
      </c>
      <c r="K327" s="744" t="s">
        <v>17779</v>
      </c>
      <c r="L327" s="745">
        <v>0.0053125</v>
      </c>
      <c r="M327" s="729" t="s">
        <v>17780</v>
      </c>
      <c r="N327" s="618" t="s">
        <v>15408</v>
      </c>
      <c r="O327" s="618" t="s">
        <v>13907</v>
      </c>
      <c r="P327" s="541" t="s">
        <v>78</v>
      </c>
      <c r="Q327" s="541" t="s">
        <v>237</v>
      </c>
      <c r="R327" s="541"/>
      <c r="S327" s="541" t="s">
        <v>13906</v>
      </c>
      <c r="T327" s="541"/>
      <c r="U327" s="630"/>
      <c r="V327" s="730">
        <v>35166.0</v>
      </c>
    </row>
    <row r="328">
      <c r="A328" s="278">
        <v>332.0</v>
      </c>
      <c r="B328" s="278" t="s">
        <v>17580</v>
      </c>
      <c r="C328" s="518" t="s">
        <v>17758</v>
      </c>
      <c r="D328" s="518" t="s">
        <v>17781</v>
      </c>
      <c r="E328" s="656" t="s">
        <v>17582</v>
      </c>
      <c r="F328" s="656" t="s">
        <v>17760</v>
      </c>
      <c r="G328" s="518" t="s">
        <v>17782</v>
      </c>
      <c r="H328" s="278" t="s">
        <v>17783</v>
      </c>
      <c r="I328" s="272" t="s">
        <v>17784</v>
      </c>
      <c r="J328" s="363" t="s">
        <v>17785</v>
      </c>
      <c r="K328" s="744" t="s">
        <v>17786</v>
      </c>
      <c r="L328" s="745">
        <v>0.005474537037037037</v>
      </c>
      <c r="M328" s="729" t="s">
        <v>17787</v>
      </c>
      <c r="N328" s="618" t="s">
        <v>15408</v>
      </c>
      <c r="O328" s="618" t="s">
        <v>13907</v>
      </c>
      <c r="P328" s="541" t="s">
        <v>78</v>
      </c>
      <c r="Q328" s="541" t="s">
        <v>237</v>
      </c>
      <c r="R328" s="541"/>
      <c r="S328" s="541" t="s">
        <v>13906</v>
      </c>
      <c r="T328" s="541"/>
      <c r="U328" s="630"/>
      <c r="V328" s="730">
        <v>35167.0</v>
      </c>
    </row>
    <row r="329">
      <c r="A329" s="287">
        <v>333.0</v>
      </c>
      <c r="B329" s="287" t="s">
        <v>17580</v>
      </c>
      <c r="C329" s="528" t="s">
        <v>17758</v>
      </c>
      <c r="D329" s="528" t="s">
        <v>17788</v>
      </c>
      <c r="E329" s="661" t="s">
        <v>17582</v>
      </c>
      <c r="F329" s="661" t="s">
        <v>17760</v>
      </c>
      <c r="G329" s="528" t="s">
        <v>17789</v>
      </c>
      <c r="H329" s="287" t="s">
        <v>17790</v>
      </c>
      <c r="I329" s="272" t="s">
        <v>17791</v>
      </c>
      <c r="J329" s="364" t="s">
        <v>17792</v>
      </c>
      <c r="K329" s="737" t="s">
        <v>17793</v>
      </c>
      <c r="L329" s="738">
        <v>0.007673611111111111</v>
      </c>
      <c r="M329" s="734" t="s">
        <v>17794</v>
      </c>
      <c r="N329" s="664" t="s">
        <v>15408</v>
      </c>
      <c r="O329" s="618" t="s">
        <v>13907</v>
      </c>
      <c r="P329" s="541" t="s">
        <v>78</v>
      </c>
      <c r="Q329" s="541" t="s">
        <v>237</v>
      </c>
      <c r="R329" s="541"/>
      <c r="S329" s="541" t="s">
        <v>13906</v>
      </c>
      <c r="T329" s="541"/>
      <c r="U329" s="777"/>
      <c r="V329" s="735">
        <v>35168.0</v>
      </c>
    </row>
    <row r="330">
      <c r="A330" s="269">
        <v>334.0</v>
      </c>
      <c r="B330" s="269" t="s">
        <v>17580</v>
      </c>
      <c r="C330" s="510" t="s">
        <v>17795</v>
      </c>
      <c r="D330" s="510" t="s">
        <v>17796</v>
      </c>
      <c r="E330" s="646" t="s">
        <v>17582</v>
      </c>
      <c r="F330" s="646" t="s">
        <v>17797</v>
      </c>
      <c r="G330" s="510" t="s">
        <v>17798</v>
      </c>
      <c r="H330" s="269" t="s">
        <v>17799</v>
      </c>
      <c r="I330" s="272" t="s">
        <v>17800</v>
      </c>
      <c r="J330" s="362" t="s">
        <v>17801</v>
      </c>
      <c r="K330" s="736" t="s">
        <v>17802</v>
      </c>
      <c r="L330" s="724">
        <v>0.005127314814814815</v>
      </c>
      <c r="M330" s="725" t="s">
        <v>17803</v>
      </c>
      <c r="N330" s="649" t="s">
        <v>15408</v>
      </c>
      <c r="O330" s="618" t="s">
        <v>13907</v>
      </c>
      <c r="P330" s="541" t="s">
        <v>78</v>
      </c>
      <c r="Q330" s="541" t="s">
        <v>237</v>
      </c>
      <c r="R330" s="541"/>
      <c r="S330" s="541" t="s">
        <v>13906</v>
      </c>
      <c r="T330" s="541"/>
      <c r="U330" s="690"/>
      <c r="V330" s="726">
        <v>35169.0</v>
      </c>
    </row>
    <row r="331">
      <c r="A331" s="287">
        <v>335.0</v>
      </c>
      <c r="B331" s="287" t="s">
        <v>17580</v>
      </c>
      <c r="C331" s="528" t="s">
        <v>17795</v>
      </c>
      <c r="D331" s="528" t="s">
        <v>17804</v>
      </c>
      <c r="E331" s="661" t="s">
        <v>17582</v>
      </c>
      <c r="F331" s="661" t="s">
        <v>17797</v>
      </c>
      <c r="G331" s="528" t="s">
        <v>17805</v>
      </c>
      <c r="H331" s="287" t="s">
        <v>17806</v>
      </c>
      <c r="I331" s="272" t="s">
        <v>17807</v>
      </c>
      <c r="J331" s="802" t="s">
        <v>17808</v>
      </c>
      <c r="K331" s="791" t="s">
        <v>17809</v>
      </c>
      <c r="L331" s="733">
        <v>0.006145833333333333</v>
      </c>
      <c r="M331" s="734" t="s">
        <v>17810</v>
      </c>
      <c r="N331" s="664" t="s">
        <v>15408</v>
      </c>
      <c r="O331" s="618" t="s">
        <v>13907</v>
      </c>
      <c r="P331" s="541" t="s">
        <v>78</v>
      </c>
      <c r="Q331" s="541" t="s">
        <v>237</v>
      </c>
      <c r="R331" s="541"/>
      <c r="S331" s="541" t="s">
        <v>13906</v>
      </c>
      <c r="T331" s="541"/>
      <c r="U331" s="777"/>
      <c r="V331" s="735">
        <v>35170.0</v>
      </c>
    </row>
    <row r="332">
      <c r="A332" s="269">
        <v>336.0</v>
      </c>
      <c r="B332" s="269" t="s">
        <v>17811</v>
      </c>
      <c r="C332" s="510" t="s">
        <v>17812</v>
      </c>
      <c r="D332" s="510" t="s">
        <v>17813</v>
      </c>
      <c r="E332" s="646" t="s">
        <v>17814</v>
      </c>
      <c r="F332" s="646" t="s">
        <v>17815</v>
      </c>
      <c r="G332" s="510" t="s">
        <v>17816</v>
      </c>
      <c r="H332" s="269" t="s">
        <v>17817</v>
      </c>
      <c r="I332" s="272" t="s">
        <v>17818</v>
      </c>
      <c r="J332" s="362" t="s">
        <v>17819</v>
      </c>
      <c r="K332" s="736" t="s">
        <v>17820</v>
      </c>
      <c r="L332" s="724">
        <v>0.004131944444444444</v>
      </c>
      <c r="M332" s="725" t="s">
        <v>17821</v>
      </c>
      <c r="N332" s="649" t="s">
        <v>15408</v>
      </c>
      <c r="O332" s="618" t="s">
        <v>13907</v>
      </c>
      <c r="P332" s="541" t="s">
        <v>78</v>
      </c>
      <c r="Q332" s="541" t="s">
        <v>237</v>
      </c>
      <c r="R332" s="541"/>
      <c r="S332" s="541" t="s">
        <v>13906</v>
      </c>
      <c r="T332" s="541"/>
      <c r="U332" s="690"/>
      <c r="V332" s="726">
        <v>35186.0</v>
      </c>
    </row>
    <row r="333">
      <c r="A333" s="319">
        <v>337.0</v>
      </c>
      <c r="B333" s="319" t="s">
        <v>17811</v>
      </c>
      <c r="C333" s="596" t="s">
        <v>17812</v>
      </c>
      <c r="D333" s="596" t="s">
        <v>17822</v>
      </c>
      <c r="E333" s="679" t="s">
        <v>17814</v>
      </c>
      <c r="F333" s="679" t="s">
        <v>17815</v>
      </c>
      <c r="G333" s="596" t="s">
        <v>17823</v>
      </c>
      <c r="H333" s="319" t="s">
        <v>17824</v>
      </c>
      <c r="I333" s="272" t="s">
        <v>17825</v>
      </c>
      <c r="J333" s="739" t="s">
        <v>17826</v>
      </c>
      <c r="K333" s="740" t="s">
        <v>17827</v>
      </c>
      <c r="L333" s="741">
        <v>0.011018518518518518</v>
      </c>
      <c r="M333" s="742" t="s">
        <v>17828</v>
      </c>
      <c r="N333" s="682" t="s">
        <v>15408</v>
      </c>
      <c r="O333" s="618" t="s">
        <v>13907</v>
      </c>
      <c r="P333" s="541" t="s">
        <v>78</v>
      </c>
      <c r="Q333" s="541" t="s">
        <v>237</v>
      </c>
      <c r="R333" s="541"/>
      <c r="S333" s="541" t="s">
        <v>13906</v>
      </c>
      <c r="T333" s="541"/>
      <c r="U333" s="801"/>
      <c r="V333" s="743">
        <v>35187.0</v>
      </c>
    </row>
    <row r="334">
      <c r="A334" s="269">
        <v>338.0</v>
      </c>
      <c r="B334" s="269" t="s">
        <v>17811</v>
      </c>
      <c r="C334" s="510" t="s">
        <v>17829</v>
      </c>
      <c r="D334" s="510" t="s">
        <v>17830</v>
      </c>
      <c r="E334" s="646" t="s">
        <v>17814</v>
      </c>
      <c r="F334" s="646" t="s">
        <v>17831</v>
      </c>
      <c r="G334" s="510" t="s">
        <v>17832</v>
      </c>
      <c r="H334" s="269" t="s">
        <v>17833</v>
      </c>
      <c r="I334" s="272" t="s">
        <v>17834</v>
      </c>
      <c r="J334" s="362" t="s">
        <v>17835</v>
      </c>
      <c r="K334" s="736" t="s">
        <v>17836</v>
      </c>
      <c r="L334" s="724">
        <v>0.006863425925925926</v>
      </c>
      <c r="M334" s="725" t="s">
        <v>17837</v>
      </c>
      <c r="N334" s="649" t="s">
        <v>15408</v>
      </c>
      <c r="O334" s="618" t="s">
        <v>13907</v>
      </c>
      <c r="P334" s="541" t="s">
        <v>78</v>
      </c>
      <c r="Q334" s="541" t="s">
        <v>237</v>
      </c>
      <c r="R334" s="541"/>
      <c r="S334" s="541" t="s">
        <v>13906</v>
      </c>
      <c r="T334" s="541"/>
      <c r="U334" s="690"/>
      <c r="V334" s="726">
        <v>35188.0</v>
      </c>
    </row>
    <row r="335">
      <c r="A335" s="278">
        <v>339.0</v>
      </c>
      <c r="B335" s="269" t="s">
        <v>17811</v>
      </c>
      <c r="C335" s="518" t="s">
        <v>17829</v>
      </c>
      <c r="D335" s="518" t="s">
        <v>17838</v>
      </c>
      <c r="E335" s="656" t="s">
        <v>17814</v>
      </c>
      <c r="F335" s="656" t="s">
        <v>17831</v>
      </c>
      <c r="G335" s="518" t="s">
        <v>17839</v>
      </c>
      <c r="H335" s="278" t="s">
        <v>17840</v>
      </c>
      <c r="I335" s="272" t="s">
        <v>17841</v>
      </c>
      <c r="J335" s="363" t="s">
        <v>17842</v>
      </c>
      <c r="K335" s="744" t="s">
        <v>17843</v>
      </c>
      <c r="L335" s="745">
        <v>0.004826388888888889</v>
      </c>
      <c r="M335" s="729" t="s">
        <v>17844</v>
      </c>
      <c r="N335" s="618" t="s">
        <v>15408</v>
      </c>
      <c r="O335" s="618" t="s">
        <v>13907</v>
      </c>
      <c r="P335" s="541" t="s">
        <v>78</v>
      </c>
      <c r="Q335" s="541" t="s">
        <v>237</v>
      </c>
      <c r="R335" s="541"/>
      <c r="S335" s="541" t="s">
        <v>13906</v>
      </c>
      <c r="T335" s="541"/>
      <c r="U335" s="630"/>
      <c r="V335" s="730">
        <v>35189.0</v>
      </c>
    </row>
    <row r="336">
      <c r="A336" s="278">
        <v>340.0</v>
      </c>
      <c r="B336" s="269" t="s">
        <v>17811</v>
      </c>
      <c r="C336" s="518" t="s">
        <v>17829</v>
      </c>
      <c r="D336" s="518" t="s">
        <v>17845</v>
      </c>
      <c r="E336" s="656" t="s">
        <v>17814</v>
      </c>
      <c r="F336" s="656" t="s">
        <v>17831</v>
      </c>
      <c r="G336" s="518" t="s">
        <v>17846</v>
      </c>
      <c r="H336" s="278" t="s">
        <v>17847</v>
      </c>
      <c r="I336" s="272" t="s">
        <v>17848</v>
      </c>
      <c r="J336" s="363" t="s">
        <v>17849</v>
      </c>
      <c r="K336" s="744" t="s">
        <v>17850</v>
      </c>
      <c r="L336" s="745">
        <v>0.0040625</v>
      </c>
      <c r="M336" s="729" t="s">
        <v>17851</v>
      </c>
      <c r="N336" s="618" t="s">
        <v>15408</v>
      </c>
      <c r="O336" s="618" t="s">
        <v>13907</v>
      </c>
      <c r="P336" s="541" t="s">
        <v>78</v>
      </c>
      <c r="Q336" s="541" t="s">
        <v>237</v>
      </c>
      <c r="R336" s="541"/>
      <c r="S336" s="541" t="s">
        <v>13906</v>
      </c>
      <c r="T336" s="541"/>
      <c r="U336" s="630"/>
      <c r="V336" s="730">
        <v>35190.0</v>
      </c>
    </row>
    <row r="337">
      <c r="A337" s="278">
        <v>341.0</v>
      </c>
      <c r="B337" s="269" t="s">
        <v>17811</v>
      </c>
      <c r="C337" s="518" t="s">
        <v>17829</v>
      </c>
      <c r="D337" s="518" t="s">
        <v>17852</v>
      </c>
      <c r="E337" s="656" t="s">
        <v>17814</v>
      </c>
      <c r="F337" s="656" t="s">
        <v>17831</v>
      </c>
      <c r="G337" s="518" t="s">
        <v>17853</v>
      </c>
      <c r="H337" s="278" t="s">
        <v>17854</v>
      </c>
      <c r="I337" s="272" t="s">
        <v>17855</v>
      </c>
      <c r="J337" s="363" t="s">
        <v>17856</v>
      </c>
      <c r="K337" s="744" t="s">
        <v>17857</v>
      </c>
      <c r="L337" s="745">
        <v>0.004583333333333333</v>
      </c>
      <c r="M337" s="729" t="s">
        <v>17858</v>
      </c>
      <c r="N337" s="618" t="s">
        <v>15408</v>
      </c>
      <c r="O337" s="618" t="s">
        <v>13907</v>
      </c>
      <c r="P337" s="541" t="s">
        <v>78</v>
      </c>
      <c r="Q337" s="541" t="s">
        <v>237</v>
      </c>
      <c r="R337" s="541"/>
      <c r="S337" s="541" t="s">
        <v>13906</v>
      </c>
      <c r="T337" s="541"/>
      <c r="U337" s="630"/>
      <c r="V337" s="730">
        <v>35191.0</v>
      </c>
    </row>
    <row r="338">
      <c r="A338" s="287">
        <v>342.0</v>
      </c>
      <c r="B338" s="319" t="s">
        <v>17811</v>
      </c>
      <c r="C338" s="528" t="s">
        <v>17829</v>
      </c>
      <c r="D338" s="528" t="s">
        <v>17859</v>
      </c>
      <c r="E338" s="661" t="s">
        <v>17814</v>
      </c>
      <c r="F338" s="661" t="s">
        <v>17831</v>
      </c>
      <c r="G338" s="528" t="s">
        <v>17860</v>
      </c>
      <c r="H338" s="287" t="s">
        <v>17861</v>
      </c>
      <c r="I338" s="272" t="s">
        <v>17862</v>
      </c>
      <c r="J338" s="364" t="s">
        <v>17863</v>
      </c>
      <c r="K338" s="737" t="s">
        <v>17864</v>
      </c>
      <c r="L338" s="738">
        <v>0.005763888888888889</v>
      </c>
      <c r="M338" s="734" t="s">
        <v>17865</v>
      </c>
      <c r="N338" s="664" t="s">
        <v>15408</v>
      </c>
      <c r="O338" s="618" t="s">
        <v>13907</v>
      </c>
      <c r="P338" s="541" t="s">
        <v>78</v>
      </c>
      <c r="Q338" s="541" t="s">
        <v>237</v>
      </c>
      <c r="R338" s="541"/>
      <c r="S338" s="541" t="s">
        <v>13906</v>
      </c>
      <c r="T338" s="541"/>
      <c r="U338" s="777"/>
      <c r="V338" s="735">
        <v>35212.0</v>
      </c>
    </row>
    <row r="339">
      <c r="A339" s="269">
        <v>343.0</v>
      </c>
      <c r="B339" s="269" t="s">
        <v>17866</v>
      </c>
      <c r="C339" s="510" t="s">
        <v>17867</v>
      </c>
      <c r="D339" s="510" t="s">
        <v>17868</v>
      </c>
      <c r="E339" s="646" t="s">
        <v>17869</v>
      </c>
      <c r="F339" s="646" t="s">
        <v>17870</v>
      </c>
      <c r="G339" s="510" t="s">
        <v>17871</v>
      </c>
      <c r="H339" s="269" t="s">
        <v>17872</v>
      </c>
      <c r="I339" s="272" t="s">
        <v>17873</v>
      </c>
      <c r="J339" s="362" t="s">
        <v>17874</v>
      </c>
      <c r="K339" s="736" t="s">
        <v>17875</v>
      </c>
      <c r="L339" s="724">
        <v>0.0042361111111111115</v>
      </c>
      <c r="M339" s="725" t="s">
        <v>17876</v>
      </c>
      <c r="N339" s="649" t="s">
        <v>15408</v>
      </c>
      <c r="O339" s="618" t="s">
        <v>13907</v>
      </c>
      <c r="P339" s="541" t="s">
        <v>78</v>
      </c>
      <c r="Q339" s="541" t="s">
        <v>237</v>
      </c>
      <c r="R339" s="541"/>
      <c r="S339" s="541" t="s">
        <v>13906</v>
      </c>
      <c r="T339" s="541"/>
      <c r="U339" s="690" t="s">
        <v>17402</v>
      </c>
      <c r="V339" s="757"/>
    </row>
    <row r="340">
      <c r="A340" s="278">
        <v>344.0</v>
      </c>
      <c r="B340" s="269" t="s">
        <v>17866</v>
      </c>
      <c r="C340" s="518" t="s">
        <v>17867</v>
      </c>
      <c r="D340" s="518" t="s">
        <v>17877</v>
      </c>
      <c r="E340" s="656" t="s">
        <v>17869</v>
      </c>
      <c r="F340" s="656" t="s">
        <v>17870</v>
      </c>
      <c r="G340" s="518" t="s">
        <v>17878</v>
      </c>
      <c r="H340" s="278" t="s">
        <v>17879</v>
      </c>
      <c r="I340" s="272" t="s">
        <v>17880</v>
      </c>
      <c r="J340" s="363" t="s">
        <v>17881</v>
      </c>
      <c r="K340" s="744" t="s">
        <v>17882</v>
      </c>
      <c r="L340" s="745">
        <v>0.008252314814814815</v>
      </c>
      <c r="M340" s="729" t="s">
        <v>17883</v>
      </c>
      <c r="N340" s="618" t="s">
        <v>15408</v>
      </c>
      <c r="O340" s="618" t="s">
        <v>13907</v>
      </c>
      <c r="P340" s="541" t="s">
        <v>78</v>
      </c>
      <c r="Q340" s="541" t="s">
        <v>237</v>
      </c>
      <c r="R340" s="541"/>
      <c r="S340" s="541" t="s">
        <v>13906</v>
      </c>
      <c r="T340" s="541"/>
      <c r="U340" s="630"/>
      <c r="V340" s="756"/>
    </row>
    <row r="341">
      <c r="A341" s="287">
        <v>345.0</v>
      </c>
      <c r="B341" s="319" t="s">
        <v>17866</v>
      </c>
      <c r="C341" s="528" t="s">
        <v>17867</v>
      </c>
      <c r="D341" s="528" t="s">
        <v>17884</v>
      </c>
      <c r="E341" s="661" t="s">
        <v>17869</v>
      </c>
      <c r="F341" s="661" t="s">
        <v>17870</v>
      </c>
      <c r="G341" s="528" t="s">
        <v>17885</v>
      </c>
      <c r="H341" s="287" t="s">
        <v>17886</v>
      </c>
      <c r="I341" s="272" t="s">
        <v>17887</v>
      </c>
      <c r="J341" s="364" t="s">
        <v>17888</v>
      </c>
      <c r="K341" s="737" t="s">
        <v>17889</v>
      </c>
      <c r="L341" s="738">
        <v>0.004363425925925926</v>
      </c>
      <c r="M341" s="734" t="s">
        <v>17890</v>
      </c>
      <c r="N341" s="664" t="s">
        <v>15408</v>
      </c>
      <c r="O341" s="618" t="s">
        <v>13907</v>
      </c>
      <c r="P341" s="541" t="s">
        <v>78</v>
      </c>
      <c r="Q341" s="541" t="s">
        <v>237</v>
      </c>
      <c r="R341" s="541"/>
      <c r="S341" s="541" t="s">
        <v>13906</v>
      </c>
      <c r="T341" s="541"/>
      <c r="U341" s="777"/>
      <c r="V341" s="792"/>
    </row>
    <row r="342">
      <c r="A342" s="269">
        <v>346.0</v>
      </c>
      <c r="B342" s="269" t="s">
        <v>13970</v>
      </c>
      <c r="C342" s="510" t="s">
        <v>17891</v>
      </c>
      <c r="D342" s="510" t="s">
        <v>17892</v>
      </c>
      <c r="E342" s="646" t="s">
        <v>13974</v>
      </c>
      <c r="F342" s="646" t="s">
        <v>17893</v>
      </c>
      <c r="G342" s="510" t="s">
        <v>17894</v>
      </c>
      <c r="H342" s="269" t="s">
        <v>14057</v>
      </c>
      <c r="I342" s="272" t="s">
        <v>14058</v>
      </c>
      <c r="J342" s="362" t="s">
        <v>16241</v>
      </c>
      <c r="K342" s="736" t="s">
        <v>16242</v>
      </c>
      <c r="L342" s="724">
        <v>0.007881944444444445</v>
      </c>
      <c r="M342" s="725" t="s">
        <v>17895</v>
      </c>
      <c r="N342" s="649" t="s">
        <v>15408</v>
      </c>
      <c r="O342" s="618" t="s">
        <v>13907</v>
      </c>
      <c r="P342" s="541" t="s">
        <v>78</v>
      </c>
      <c r="Q342" s="541" t="s">
        <v>237</v>
      </c>
      <c r="R342" s="541"/>
      <c r="S342" s="541" t="s">
        <v>13906</v>
      </c>
      <c r="T342" s="541"/>
      <c r="U342" s="690" t="s">
        <v>17896</v>
      </c>
      <c r="V342" s="726">
        <v>32328.0</v>
      </c>
    </row>
    <row r="343">
      <c r="A343" s="287">
        <v>347.0</v>
      </c>
      <c r="B343" s="319" t="s">
        <v>13970</v>
      </c>
      <c r="C343" s="528" t="s">
        <v>17891</v>
      </c>
      <c r="D343" s="528" t="s">
        <v>17897</v>
      </c>
      <c r="E343" s="661" t="s">
        <v>13974</v>
      </c>
      <c r="F343" s="661" t="s">
        <v>17893</v>
      </c>
      <c r="G343" s="528" t="s">
        <v>17898</v>
      </c>
      <c r="H343" s="287" t="s">
        <v>17899</v>
      </c>
      <c r="I343" s="272" t="s">
        <v>17900</v>
      </c>
      <c r="J343" s="364" t="s">
        <v>17901</v>
      </c>
      <c r="K343" s="737" t="s">
        <v>17902</v>
      </c>
      <c r="L343" s="738">
        <v>0.0050578703703703706</v>
      </c>
      <c r="M343" s="734" t="s">
        <v>17903</v>
      </c>
      <c r="N343" s="664" t="s">
        <v>15408</v>
      </c>
      <c r="O343" s="618" t="s">
        <v>13907</v>
      </c>
      <c r="P343" s="541" t="s">
        <v>78</v>
      </c>
      <c r="Q343" s="541" t="s">
        <v>237</v>
      </c>
      <c r="R343" s="541"/>
      <c r="S343" s="541" t="s">
        <v>13906</v>
      </c>
      <c r="T343" s="541"/>
      <c r="U343" s="690" t="s">
        <v>17896</v>
      </c>
      <c r="V343" s="735">
        <v>32330.0</v>
      </c>
    </row>
    <row r="344">
      <c r="A344" s="319">
        <v>348.0</v>
      </c>
      <c r="B344" s="319" t="s">
        <v>13970</v>
      </c>
      <c r="C344" s="596" t="s">
        <v>17904</v>
      </c>
      <c r="D344" s="596" t="s">
        <v>17897</v>
      </c>
      <c r="E344" s="679" t="s">
        <v>13974</v>
      </c>
      <c r="F344" s="679" t="s">
        <v>17905</v>
      </c>
      <c r="G344" s="596" t="s">
        <v>17898</v>
      </c>
      <c r="H344" s="319" t="s">
        <v>17906</v>
      </c>
      <c r="I344" s="272" t="s">
        <v>17907</v>
      </c>
      <c r="J344" s="739" t="s">
        <v>17908</v>
      </c>
      <c r="K344" s="740" t="s">
        <v>17909</v>
      </c>
      <c r="L344" s="741">
        <v>0.007673611111111111</v>
      </c>
      <c r="M344" s="760" t="s">
        <v>17903</v>
      </c>
      <c r="N344" s="682" t="s">
        <v>15408</v>
      </c>
      <c r="O344" s="618" t="s">
        <v>13907</v>
      </c>
      <c r="P344" s="541" t="s">
        <v>78</v>
      </c>
      <c r="Q344" s="541" t="s">
        <v>237</v>
      </c>
      <c r="R344" s="541"/>
      <c r="S344" s="541" t="s">
        <v>13906</v>
      </c>
      <c r="T344" s="541"/>
      <c r="U344" s="801"/>
      <c r="V344" s="743">
        <v>32337.0</v>
      </c>
    </row>
    <row r="345">
      <c r="A345" s="319">
        <v>349.0</v>
      </c>
      <c r="B345" s="319" t="s">
        <v>13970</v>
      </c>
      <c r="C345" s="596" t="s">
        <v>17910</v>
      </c>
      <c r="D345" s="596" t="s">
        <v>17911</v>
      </c>
      <c r="E345" s="679" t="s">
        <v>13974</v>
      </c>
      <c r="F345" s="679" t="s">
        <v>17912</v>
      </c>
      <c r="G345" s="596" t="s">
        <v>17913</v>
      </c>
      <c r="H345" s="319" t="s">
        <v>17914</v>
      </c>
      <c r="I345" s="272" t="s">
        <v>17915</v>
      </c>
      <c r="J345" s="739" t="s">
        <v>17916</v>
      </c>
      <c r="K345" s="740" t="s">
        <v>17917</v>
      </c>
      <c r="L345" s="741">
        <v>0.005590277777777777</v>
      </c>
      <c r="M345" s="742" t="s">
        <v>17918</v>
      </c>
      <c r="N345" s="682" t="s">
        <v>15408</v>
      </c>
      <c r="O345" s="618" t="s">
        <v>13907</v>
      </c>
      <c r="P345" s="541" t="s">
        <v>78</v>
      </c>
      <c r="Q345" s="541" t="s">
        <v>237</v>
      </c>
      <c r="R345" s="541"/>
      <c r="S345" s="541" t="s">
        <v>13906</v>
      </c>
      <c r="T345" s="541"/>
      <c r="U345" s="801"/>
      <c r="V345" s="743">
        <v>32338.0</v>
      </c>
    </row>
    <row r="346">
      <c r="A346" s="269">
        <v>350.0</v>
      </c>
      <c r="B346" s="269" t="s">
        <v>13970</v>
      </c>
      <c r="C346" s="510" t="s">
        <v>17919</v>
      </c>
      <c r="D346" s="510" t="s">
        <v>17920</v>
      </c>
      <c r="E346" s="646" t="s">
        <v>13974</v>
      </c>
      <c r="F346" s="646" t="s">
        <v>17921</v>
      </c>
      <c r="G346" s="510" t="s">
        <v>17922</v>
      </c>
      <c r="H346" s="269" t="s">
        <v>17923</v>
      </c>
      <c r="I346" s="272" t="s">
        <v>17924</v>
      </c>
      <c r="J346" s="362" t="s">
        <v>17925</v>
      </c>
      <c r="K346" s="736" t="s">
        <v>17926</v>
      </c>
      <c r="L346" s="724">
        <v>0.007349537037037037</v>
      </c>
      <c r="M346" s="725" t="s">
        <v>17927</v>
      </c>
      <c r="N346" s="649" t="s">
        <v>15408</v>
      </c>
      <c r="O346" s="618" t="s">
        <v>13907</v>
      </c>
      <c r="P346" s="541" t="s">
        <v>78</v>
      </c>
      <c r="Q346" s="541" t="s">
        <v>237</v>
      </c>
      <c r="R346" s="541"/>
      <c r="S346" s="541" t="s">
        <v>13906</v>
      </c>
      <c r="T346" s="541"/>
      <c r="U346" s="690"/>
      <c r="V346" s="726">
        <v>32340.0</v>
      </c>
    </row>
    <row r="347">
      <c r="A347" s="287">
        <v>351.0</v>
      </c>
      <c r="B347" s="319" t="s">
        <v>13970</v>
      </c>
      <c r="C347" s="528" t="s">
        <v>17919</v>
      </c>
      <c r="D347" s="528" t="s">
        <v>17928</v>
      </c>
      <c r="E347" s="661" t="s">
        <v>13974</v>
      </c>
      <c r="F347" s="661" t="s">
        <v>17921</v>
      </c>
      <c r="G347" s="528" t="s">
        <v>17929</v>
      </c>
      <c r="H347" s="287" t="s">
        <v>17930</v>
      </c>
      <c r="I347" s="272" t="s">
        <v>17931</v>
      </c>
      <c r="J347" s="364" t="s">
        <v>17932</v>
      </c>
      <c r="K347" s="791" t="s">
        <v>17933</v>
      </c>
      <c r="L347" s="733">
        <v>0.00587962962962963</v>
      </c>
      <c r="M347" s="734" t="s">
        <v>17934</v>
      </c>
      <c r="N347" s="664" t="s">
        <v>15408</v>
      </c>
      <c r="O347" s="618" t="s">
        <v>13907</v>
      </c>
      <c r="P347" s="541" t="s">
        <v>78</v>
      </c>
      <c r="Q347" s="541" t="s">
        <v>237</v>
      </c>
      <c r="R347" s="541"/>
      <c r="S347" s="541" t="s">
        <v>13906</v>
      </c>
      <c r="T347" s="541"/>
      <c r="U347" s="777"/>
      <c r="V347" s="735">
        <v>32341.0</v>
      </c>
    </row>
    <row r="348">
      <c r="A348" s="319">
        <v>352.0</v>
      </c>
      <c r="B348" s="319" t="s">
        <v>13970</v>
      </c>
      <c r="C348" s="596" t="s">
        <v>17935</v>
      </c>
      <c r="D348" s="596" t="s">
        <v>17936</v>
      </c>
      <c r="E348" s="679" t="s">
        <v>13974</v>
      </c>
      <c r="F348" s="679" t="s">
        <v>17937</v>
      </c>
      <c r="G348" s="596" t="s">
        <v>17938</v>
      </c>
      <c r="H348" s="319" t="s">
        <v>17939</v>
      </c>
      <c r="I348" s="272" t="s">
        <v>17940</v>
      </c>
      <c r="J348" s="739" t="s">
        <v>17941</v>
      </c>
      <c r="K348" s="740" t="s">
        <v>17942</v>
      </c>
      <c r="L348" s="741">
        <v>0.004363425925925926</v>
      </c>
      <c r="M348" s="742" t="s">
        <v>17943</v>
      </c>
      <c r="N348" s="682" t="s">
        <v>15408</v>
      </c>
      <c r="O348" s="618" t="s">
        <v>13907</v>
      </c>
      <c r="P348" s="541" t="s">
        <v>78</v>
      </c>
      <c r="Q348" s="541" t="s">
        <v>237</v>
      </c>
      <c r="R348" s="541"/>
      <c r="S348" s="541" t="s">
        <v>13906</v>
      </c>
      <c r="T348" s="541"/>
      <c r="U348" s="801"/>
      <c r="V348" s="743">
        <v>34477.0</v>
      </c>
    </row>
    <row r="349">
      <c r="A349" s="269">
        <v>353.0</v>
      </c>
      <c r="B349" s="269" t="s">
        <v>17944</v>
      </c>
      <c r="C349" s="510" t="s">
        <v>17945</v>
      </c>
      <c r="D349" s="510" t="s">
        <v>17946</v>
      </c>
      <c r="E349" s="646" t="s">
        <v>17947</v>
      </c>
      <c r="F349" s="646" t="s">
        <v>17042</v>
      </c>
      <c r="G349" s="510" t="s">
        <v>17948</v>
      </c>
      <c r="H349" s="269" t="s">
        <v>17949</v>
      </c>
      <c r="I349" s="272" t="s">
        <v>17950</v>
      </c>
      <c r="J349" s="362" t="s">
        <v>17951</v>
      </c>
      <c r="K349" s="736" t="s">
        <v>17952</v>
      </c>
      <c r="L349" s="724">
        <v>0.007361111111111111</v>
      </c>
      <c r="M349" s="725" t="s">
        <v>17953</v>
      </c>
      <c r="N349" s="649" t="s">
        <v>15408</v>
      </c>
      <c r="O349" s="618" t="s">
        <v>13907</v>
      </c>
      <c r="P349" s="541" t="s">
        <v>78</v>
      </c>
      <c r="Q349" s="541" t="s">
        <v>237</v>
      </c>
      <c r="R349" s="541"/>
      <c r="S349" s="541" t="s">
        <v>13906</v>
      </c>
      <c r="T349" s="541"/>
      <c r="U349" s="690"/>
      <c r="V349" s="726">
        <v>35133.0</v>
      </c>
    </row>
    <row r="350">
      <c r="A350" s="278">
        <v>354.0</v>
      </c>
      <c r="B350" s="269" t="s">
        <v>17944</v>
      </c>
      <c r="C350" s="518" t="s">
        <v>17945</v>
      </c>
      <c r="D350" s="518" t="s">
        <v>17954</v>
      </c>
      <c r="E350" s="656" t="s">
        <v>17947</v>
      </c>
      <c r="F350" s="656" t="s">
        <v>17042</v>
      </c>
      <c r="G350" s="518" t="s">
        <v>17955</v>
      </c>
      <c r="H350" s="278" t="s">
        <v>17956</v>
      </c>
      <c r="I350" s="272" t="s">
        <v>17957</v>
      </c>
      <c r="J350" s="363" t="s">
        <v>17958</v>
      </c>
      <c r="K350" s="744" t="s">
        <v>17959</v>
      </c>
      <c r="L350" s="745">
        <v>0.007824074074074074</v>
      </c>
      <c r="M350" s="729" t="s">
        <v>17960</v>
      </c>
      <c r="N350" s="618" t="s">
        <v>15408</v>
      </c>
      <c r="O350" s="618" t="s">
        <v>13907</v>
      </c>
      <c r="P350" s="541" t="s">
        <v>78</v>
      </c>
      <c r="Q350" s="541" t="s">
        <v>237</v>
      </c>
      <c r="R350" s="541"/>
      <c r="S350" s="541" t="s">
        <v>13906</v>
      </c>
      <c r="T350" s="541"/>
      <c r="U350" s="630"/>
      <c r="V350" s="730">
        <v>35134.0</v>
      </c>
    </row>
    <row r="351">
      <c r="A351" s="278">
        <v>355.0</v>
      </c>
      <c r="B351" s="269" t="s">
        <v>17944</v>
      </c>
      <c r="C351" s="518" t="s">
        <v>17945</v>
      </c>
      <c r="D351" s="518" t="s">
        <v>17961</v>
      </c>
      <c r="E351" s="656" t="s">
        <v>17947</v>
      </c>
      <c r="F351" s="656" t="s">
        <v>17042</v>
      </c>
      <c r="G351" s="518" t="s">
        <v>17962</v>
      </c>
      <c r="H351" s="278" t="s">
        <v>17963</v>
      </c>
      <c r="I351" s="272" t="s">
        <v>17964</v>
      </c>
      <c r="J351" s="363" t="s">
        <v>17965</v>
      </c>
      <c r="K351" s="744" t="s">
        <v>17966</v>
      </c>
      <c r="L351" s="745">
        <v>0.007766203703703704</v>
      </c>
      <c r="M351" s="729" t="s">
        <v>17967</v>
      </c>
      <c r="N351" s="618" t="s">
        <v>15408</v>
      </c>
      <c r="O351" s="618" t="s">
        <v>13907</v>
      </c>
      <c r="P351" s="541" t="s">
        <v>78</v>
      </c>
      <c r="Q351" s="541" t="s">
        <v>237</v>
      </c>
      <c r="R351" s="541"/>
      <c r="S351" s="541" t="s">
        <v>13906</v>
      </c>
      <c r="T351" s="541"/>
      <c r="U351" s="630"/>
      <c r="V351" s="730">
        <v>35135.0</v>
      </c>
    </row>
    <row r="352">
      <c r="A352" s="278">
        <v>356.0</v>
      </c>
      <c r="B352" s="269" t="s">
        <v>17944</v>
      </c>
      <c r="C352" s="518" t="s">
        <v>17945</v>
      </c>
      <c r="D352" s="518" t="s">
        <v>17968</v>
      </c>
      <c r="E352" s="656" t="s">
        <v>17947</v>
      </c>
      <c r="F352" s="656" t="s">
        <v>17042</v>
      </c>
      <c r="G352" s="518" t="s">
        <v>17969</v>
      </c>
      <c r="H352" s="278" t="s">
        <v>17970</v>
      </c>
      <c r="I352" s="272" t="s">
        <v>17971</v>
      </c>
      <c r="J352" s="363" t="s">
        <v>17972</v>
      </c>
      <c r="K352" s="744" t="s">
        <v>17973</v>
      </c>
      <c r="L352" s="745">
        <v>0.005706018518518518</v>
      </c>
      <c r="M352" s="729" t="s">
        <v>17974</v>
      </c>
      <c r="N352" s="618" t="s">
        <v>15408</v>
      </c>
      <c r="O352" s="618" t="s">
        <v>13907</v>
      </c>
      <c r="P352" s="541" t="s">
        <v>78</v>
      </c>
      <c r="Q352" s="541" t="s">
        <v>237</v>
      </c>
      <c r="R352" s="541"/>
      <c r="S352" s="541" t="s">
        <v>13906</v>
      </c>
      <c r="T352" s="541"/>
      <c r="U352" s="630"/>
      <c r="V352" s="730">
        <v>35136.0</v>
      </c>
    </row>
    <row r="353">
      <c r="A353" s="278">
        <v>357.0</v>
      </c>
      <c r="B353" s="269" t="s">
        <v>17944</v>
      </c>
      <c r="C353" s="518" t="s">
        <v>17945</v>
      </c>
      <c r="D353" s="518" t="s">
        <v>17975</v>
      </c>
      <c r="E353" s="656" t="s">
        <v>17947</v>
      </c>
      <c r="F353" s="656" t="s">
        <v>17042</v>
      </c>
      <c r="G353" s="518" t="s">
        <v>17976</v>
      </c>
      <c r="H353" s="278" t="s">
        <v>17977</v>
      </c>
      <c r="I353" s="272" t="s">
        <v>17978</v>
      </c>
      <c r="J353" s="363" t="s">
        <v>17979</v>
      </c>
      <c r="K353" s="744" t="s">
        <v>17980</v>
      </c>
      <c r="L353" s="745">
        <v>0.002928240740740741</v>
      </c>
      <c r="M353" s="729" t="s">
        <v>17981</v>
      </c>
      <c r="N353" s="618" t="s">
        <v>15408</v>
      </c>
      <c r="O353" s="618" t="s">
        <v>13907</v>
      </c>
      <c r="P353" s="541" t="s">
        <v>78</v>
      </c>
      <c r="Q353" s="541" t="s">
        <v>237</v>
      </c>
      <c r="R353" s="541"/>
      <c r="S353" s="541" t="s">
        <v>13906</v>
      </c>
      <c r="T353" s="541"/>
      <c r="U353" s="630"/>
      <c r="V353" s="730">
        <v>35137.0</v>
      </c>
    </row>
    <row r="354">
      <c r="A354" s="287">
        <v>358.0</v>
      </c>
      <c r="B354" s="319" t="s">
        <v>17944</v>
      </c>
      <c r="C354" s="528" t="s">
        <v>17945</v>
      </c>
      <c r="D354" s="528" t="s">
        <v>17982</v>
      </c>
      <c r="E354" s="661" t="s">
        <v>17947</v>
      </c>
      <c r="F354" s="661" t="s">
        <v>17042</v>
      </c>
      <c r="G354" s="528" t="s">
        <v>17983</v>
      </c>
      <c r="H354" s="287" t="s">
        <v>17584</v>
      </c>
      <c r="I354" s="272" t="s">
        <v>17585</v>
      </c>
      <c r="J354" s="364" t="s">
        <v>17984</v>
      </c>
      <c r="K354" s="737" t="s">
        <v>17985</v>
      </c>
      <c r="L354" s="738">
        <v>0.0052893518518518515</v>
      </c>
      <c r="M354" s="734" t="s">
        <v>17986</v>
      </c>
      <c r="N354" s="664" t="s">
        <v>15408</v>
      </c>
      <c r="O354" s="618" t="s">
        <v>13907</v>
      </c>
      <c r="P354" s="541" t="s">
        <v>78</v>
      </c>
      <c r="Q354" s="541" t="s">
        <v>237</v>
      </c>
      <c r="R354" s="541"/>
      <c r="S354" s="541" t="s">
        <v>13906</v>
      </c>
      <c r="T354" s="541"/>
      <c r="U354" s="777"/>
      <c r="V354" s="735">
        <v>35138.0</v>
      </c>
    </row>
    <row r="355">
      <c r="A355" s="319">
        <v>359.0</v>
      </c>
      <c r="B355" s="319" t="s">
        <v>17944</v>
      </c>
      <c r="C355" s="596" t="s">
        <v>17093</v>
      </c>
      <c r="D355" s="596" t="s">
        <v>17987</v>
      </c>
      <c r="E355" s="679" t="s">
        <v>17988</v>
      </c>
      <c r="F355" s="679" t="s">
        <v>17095</v>
      </c>
      <c r="G355" s="596" t="s">
        <v>17989</v>
      </c>
      <c r="H355" s="319" t="s">
        <v>17990</v>
      </c>
      <c r="I355" s="272" t="s">
        <v>17991</v>
      </c>
      <c r="J355" s="739" t="s">
        <v>17992</v>
      </c>
      <c r="K355" s="740" t="s">
        <v>17993</v>
      </c>
      <c r="L355" s="741">
        <v>0.004375</v>
      </c>
      <c r="M355" s="742" t="s">
        <v>17994</v>
      </c>
      <c r="N355" s="682" t="s">
        <v>15408</v>
      </c>
      <c r="O355" s="618" t="s">
        <v>13907</v>
      </c>
      <c r="P355" s="541" t="s">
        <v>78</v>
      </c>
      <c r="Q355" s="541" t="s">
        <v>237</v>
      </c>
      <c r="R355" s="541"/>
      <c r="S355" s="541" t="s">
        <v>13906</v>
      </c>
      <c r="T355" s="541"/>
      <c r="U355" s="801"/>
      <c r="V355" s="743">
        <v>35015.0</v>
      </c>
    </row>
    <row r="356">
      <c r="A356" s="269">
        <v>360.0</v>
      </c>
      <c r="B356" s="269" t="s">
        <v>17944</v>
      </c>
      <c r="C356" s="510" t="s">
        <v>17995</v>
      </c>
      <c r="D356" s="510" t="s">
        <v>17996</v>
      </c>
      <c r="E356" s="646" t="s">
        <v>17988</v>
      </c>
      <c r="F356" s="646" t="s">
        <v>17997</v>
      </c>
      <c r="G356" s="510" t="s">
        <v>17998</v>
      </c>
      <c r="H356" s="269" t="s">
        <v>17999</v>
      </c>
      <c r="I356" s="272" t="s">
        <v>18000</v>
      </c>
      <c r="J356" s="362" t="s">
        <v>18001</v>
      </c>
      <c r="K356" s="736" t="s">
        <v>18002</v>
      </c>
      <c r="L356" s="724">
        <v>0.007974537037037037</v>
      </c>
      <c r="M356" s="725" t="s">
        <v>18003</v>
      </c>
      <c r="N356" s="649" t="s">
        <v>15408</v>
      </c>
      <c r="O356" s="618" t="s">
        <v>13907</v>
      </c>
      <c r="P356" s="541" t="s">
        <v>78</v>
      </c>
      <c r="Q356" s="541" t="s">
        <v>237</v>
      </c>
      <c r="R356" s="541"/>
      <c r="S356" s="541" t="s">
        <v>13906</v>
      </c>
      <c r="T356" s="541"/>
      <c r="U356" s="690"/>
      <c r="V356" s="726">
        <v>35016.0</v>
      </c>
    </row>
    <row r="357">
      <c r="A357" s="278">
        <v>361.0</v>
      </c>
      <c r="B357" s="269" t="s">
        <v>17944</v>
      </c>
      <c r="C357" s="518" t="s">
        <v>17995</v>
      </c>
      <c r="D357" s="518" t="s">
        <v>18004</v>
      </c>
      <c r="E357" s="656" t="s">
        <v>17988</v>
      </c>
      <c r="F357" s="656" t="s">
        <v>17997</v>
      </c>
      <c r="G357" s="518" t="s">
        <v>18005</v>
      </c>
      <c r="H357" s="278" t="s">
        <v>18006</v>
      </c>
      <c r="I357" s="272" t="s">
        <v>18007</v>
      </c>
      <c r="J357" s="363" t="s">
        <v>18008</v>
      </c>
      <c r="K357" s="744" t="s">
        <v>18009</v>
      </c>
      <c r="L357" s="745">
        <v>0.006238425925925926</v>
      </c>
      <c r="M357" s="729" t="s">
        <v>18010</v>
      </c>
      <c r="N357" s="618" t="s">
        <v>15408</v>
      </c>
      <c r="O357" s="618" t="s">
        <v>13907</v>
      </c>
      <c r="P357" s="541" t="s">
        <v>78</v>
      </c>
      <c r="Q357" s="541" t="s">
        <v>237</v>
      </c>
      <c r="R357" s="541"/>
      <c r="S357" s="541" t="s">
        <v>13906</v>
      </c>
      <c r="T357" s="541"/>
      <c r="U357" s="630"/>
      <c r="V357" s="730">
        <v>35017.0</v>
      </c>
    </row>
    <row r="358">
      <c r="A358" s="287">
        <v>362.0</v>
      </c>
      <c r="B358" s="319" t="s">
        <v>17944</v>
      </c>
      <c r="C358" s="528" t="s">
        <v>17995</v>
      </c>
      <c r="D358" s="528" t="s">
        <v>18011</v>
      </c>
      <c r="E358" s="661" t="s">
        <v>17988</v>
      </c>
      <c r="F358" s="661" t="s">
        <v>17997</v>
      </c>
      <c r="G358" s="528" t="s">
        <v>18012</v>
      </c>
      <c r="H358" s="287" t="s">
        <v>18013</v>
      </c>
      <c r="I358" s="272" t="s">
        <v>18014</v>
      </c>
      <c r="J358" s="364" t="s">
        <v>18015</v>
      </c>
      <c r="K358" s="737" t="s">
        <v>18016</v>
      </c>
      <c r="L358" s="738">
        <v>0.005810185185185186</v>
      </c>
      <c r="M358" s="734" t="s">
        <v>18017</v>
      </c>
      <c r="N358" s="664" t="s">
        <v>15408</v>
      </c>
      <c r="O358" s="618" t="s">
        <v>13907</v>
      </c>
      <c r="P358" s="541" t="s">
        <v>78</v>
      </c>
      <c r="Q358" s="541" t="s">
        <v>237</v>
      </c>
      <c r="R358" s="541"/>
      <c r="S358" s="541" t="s">
        <v>13906</v>
      </c>
      <c r="T358" s="541"/>
      <c r="U358" s="690" t="s">
        <v>17402</v>
      </c>
      <c r="V358" s="735">
        <v>35018.0</v>
      </c>
    </row>
    <row r="359">
      <c r="A359" s="269">
        <v>363.0</v>
      </c>
      <c r="B359" s="269" t="s">
        <v>17944</v>
      </c>
      <c r="C359" s="510" t="s">
        <v>18018</v>
      </c>
      <c r="D359" s="510" t="s">
        <v>18019</v>
      </c>
      <c r="E359" s="646" t="s">
        <v>17988</v>
      </c>
      <c r="F359" s="646" t="s">
        <v>18020</v>
      </c>
      <c r="G359" s="510" t="s">
        <v>18021</v>
      </c>
      <c r="H359" s="269" t="s">
        <v>18022</v>
      </c>
      <c r="I359" s="272" t="s">
        <v>18023</v>
      </c>
      <c r="J359" s="362" t="s">
        <v>18024</v>
      </c>
      <c r="K359" s="736" t="s">
        <v>18025</v>
      </c>
      <c r="L359" s="724">
        <v>0.007835648148148149</v>
      </c>
      <c r="M359" s="725" t="s">
        <v>18026</v>
      </c>
      <c r="N359" s="649" t="s">
        <v>15408</v>
      </c>
      <c r="O359" s="618" t="s">
        <v>13907</v>
      </c>
      <c r="P359" s="541" t="s">
        <v>78</v>
      </c>
      <c r="Q359" s="541" t="s">
        <v>237</v>
      </c>
      <c r="R359" s="541"/>
      <c r="S359" s="541" t="s">
        <v>13906</v>
      </c>
      <c r="T359" s="541"/>
      <c r="U359" s="690"/>
      <c r="V359" s="726">
        <v>35022.0</v>
      </c>
    </row>
    <row r="360">
      <c r="A360" s="278">
        <v>364.0</v>
      </c>
      <c r="B360" s="269" t="s">
        <v>17944</v>
      </c>
      <c r="C360" s="518" t="s">
        <v>18018</v>
      </c>
      <c r="D360" s="518" t="s">
        <v>18027</v>
      </c>
      <c r="E360" s="656" t="s">
        <v>17988</v>
      </c>
      <c r="F360" s="656" t="s">
        <v>18020</v>
      </c>
      <c r="G360" s="518" t="s">
        <v>18028</v>
      </c>
      <c r="H360" s="278" t="s">
        <v>18029</v>
      </c>
      <c r="I360" s="272" t="s">
        <v>18030</v>
      </c>
      <c r="J360" s="363" t="s">
        <v>18031</v>
      </c>
      <c r="K360" s="744" t="s">
        <v>18032</v>
      </c>
      <c r="L360" s="745">
        <v>0.008449074074074074</v>
      </c>
      <c r="M360" s="729" t="s">
        <v>18033</v>
      </c>
      <c r="N360" s="618" t="s">
        <v>15408</v>
      </c>
      <c r="O360" s="618" t="s">
        <v>13907</v>
      </c>
      <c r="P360" s="541" t="s">
        <v>78</v>
      </c>
      <c r="Q360" s="541" t="s">
        <v>237</v>
      </c>
      <c r="R360" s="541"/>
      <c r="S360" s="541" t="s">
        <v>13906</v>
      </c>
      <c r="T360" s="541"/>
      <c r="U360" s="630"/>
      <c r="V360" s="730">
        <v>35023.0</v>
      </c>
    </row>
    <row r="361">
      <c r="A361" s="278">
        <v>365.0</v>
      </c>
      <c r="B361" s="269" t="s">
        <v>17944</v>
      </c>
      <c r="C361" s="518" t="s">
        <v>18018</v>
      </c>
      <c r="D361" s="518" t="s">
        <v>18034</v>
      </c>
      <c r="E361" s="656" t="s">
        <v>17988</v>
      </c>
      <c r="F361" s="656" t="s">
        <v>18020</v>
      </c>
      <c r="G361" s="518" t="s">
        <v>18035</v>
      </c>
      <c r="H361" s="278" t="s">
        <v>18036</v>
      </c>
      <c r="I361" s="272" t="s">
        <v>18037</v>
      </c>
      <c r="J361" s="363" t="s">
        <v>18038</v>
      </c>
      <c r="K361" s="744" t="s">
        <v>18039</v>
      </c>
      <c r="L361" s="745">
        <v>0.007627314814814815</v>
      </c>
      <c r="M361" s="729" t="s">
        <v>18040</v>
      </c>
      <c r="N361" s="618" t="s">
        <v>15408</v>
      </c>
      <c r="O361" s="618" t="s">
        <v>13907</v>
      </c>
      <c r="P361" s="541" t="s">
        <v>78</v>
      </c>
      <c r="Q361" s="541" t="s">
        <v>237</v>
      </c>
      <c r="R361" s="541"/>
      <c r="S361" s="541" t="s">
        <v>13906</v>
      </c>
      <c r="T361" s="541"/>
      <c r="U361" s="630"/>
      <c r="V361" s="730">
        <v>35025.0</v>
      </c>
    </row>
    <row r="362">
      <c r="A362" s="278">
        <v>366.0</v>
      </c>
      <c r="B362" s="269" t="s">
        <v>17944</v>
      </c>
      <c r="C362" s="518" t="s">
        <v>18018</v>
      </c>
      <c r="D362" s="518" t="s">
        <v>18041</v>
      </c>
      <c r="E362" s="656" t="s">
        <v>17988</v>
      </c>
      <c r="F362" s="656" t="s">
        <v>18020</v>
      </c>
      <c r="G362" s="518" t="s">
        <v>18042</v>
      </c>
      <c r="H362" s="278" t="s">
        <v>18043</v>
      </c>
      <c r="I362" s="272" t="s">
        <v>18044</v>
      </c>
      <c r="J362" s="363" t="s">
        <v>18045</v>
      </c>
      <c r="K362" s="744" t="s">
        <v>18046</v>
      </c>
      <c r="L362" s="745">
        <v>0.00619212962962963</v>
      </c>
      <c r="M362" s="729" t="s">
        <v>18047</v>
      </c>
      <c r="N362" s="618" t="s">
        <v>15408</v>
      </c>
      <c r="O362" s="618" t="s">
        <v>13907</v>
      </c>
      <c r="P362" s="541" t="s">
        <v>78</v>
      </c>
      <c r="Q362" s="541" t="s">
        <v>237</v>
      </c>
      <c r="R362" s="541"/>
      <c r="S362" s="541" t="s">
        <v>13906</v>
      </c>
      <c r="T362" s="541"/>
      <c r="U362" s="630"/>
      <c r="V362" s="730">
        <v>35027.0</v>
      </c>
    </row>
    <row r="363">
      <c r="A363" s="278">
        <v>367.0</v>
      </c>
      <c r="B363" s="269" t="s">
        <v>17944</v>
      </c>
      <c r="C363" s="518" t="s">
        <v>18018</v>
      </c>
      <c r="D363" s="518" t="s">
        <v>18048</v>
      </c>
      <c r="E363" s="656" t="s">
        <v>17988</v>
      </c>
      <c r="F363" s="656" t="s">
        <v>18020</v>
      </c>
      <c r="G363" s="518" t="s">
        <v>18049</v>
      </c>
      <c r="H363" s="278" t="s">
        <v>18050</v>
      </c>
      <c r="I363" s="272" t="s">
        <v>18051</v>
      </c>
      <c r="J363" s="363" t="s">
        <v>18052</v>
      </c>
      <c r="K363" s="744" t="s">
        <v>18053</v>
      </c>
      <c r="L363" s="745">
        <v>0.007106481481481482</v>
      </c>
      <c r="M363" s="729" t="s">
        <v>18054</v>
      </c>
      <c r="N363" s="618" t="s">
        <v>15408</v>
      </c>
      <c r="O363" s="618" t="s">
        <v>13907</v>
      </c>
      <c r="P363" s="541" t="s">
        <v>78</v>
      </c>
      <c r="Q363" s="541" t="s">
        <v>237</v>
      </c>
      <c r="R363" s="541"/>
      <c r="S363" s="541" t="s">
        <v>13906</v>
      </c>
      <c r="T363" s="541"/>
      <c r="U363" s="630"/>
      <c r="V363" s="730">
        <v>35028.0</v>
      </c>
    </row>
    <row r="364">
      <c r="A364" s="278">
        <v>368.0</v>
      </c>
      <c r="B364" s="269" t="s">
        <v>17944</v>
      </c>
      <c r="C364" s="518" t="s">
        <v>18018</v>
      </c>
      <c r="D364" s="518" t="s">
        <v>18055</v>
      </c>
      <c r="E364" s="656" t="s">
        <v>17988</v>
      </c>
      <c r="F364" s="656" t="s">
        <v>18020</v>
      </c>
      <c r="G364" s="518" t="s">
        <v>18056</v>
      </c>
      <c r="H364" s="278" t="s">
        <v>18057</v>
      </c>
      <c r="I364" s="272" t="s">
        <v>18058</v>
      </c>
      <c r="J364" s="363" t="s">
        <v>18059</v>
      </c>
      <c r="K364" s="744" t="s">
        <v>18060</v>
      </c>
      <c r="L364" s="745">
        <v>0.004606481481481481</v>
      </c>
      <c r="M364" s="729" t="s">
        <v>18061</v>
      </c>
      <c r="N364" s="618" t="s">
        <v>15408</v>
      </c>
      <c r="O364" s="618" t="s">
        <v>13907</v>
      </c>
      <c r="P364" s="541" t="s">
        <v>78</v>
      </c>
      <c r="Q364" s="541" t="s">
        <v>237</v>
      </c>
      <c r="R364" s="541"/>
      <c r="S364" s="541" t="s">
        <v>13906</v>
      </c>
      <c r="T364" s="541"/>
      <c r="U364" s="630"/>
      <c r="V364" s="730">
        <v>35029.0</v>
      </c>
    </row>
    <row r="365">
      <c r="A365" s="278">
        <v>369.0</v>
      </c>
      <c r="B365" s="269" t="s">
        <v>17944</v>
      </c>
      <c r="C365" s="518" t="s">
        <v>18018</v>
      </c>
      <c r="D365" s="518" t="s">
        <v>18062</v>
      </c>
      <c r="E365" s="656" t="s">
        <v>17988</v>
      </c>
      <c r="F365" s="656" t="s">
        <v>18020</v>
      </c>
      <c r="G365" s="518" t="s">
        <v>18063</v>
      </c>
      <c r="H365" s="278" t="s">
        <v>18064</v>
      </c>
      <c r="I365" s="272" t="s">
        <v>18065</v>
      </c>
      <c r="J365" s="363" t="s">
        <v>18066</v>
      </c>
      <c r="K365" s="744" t="s">
        <v>18067</v>
      </c>
      <c r="L365" s="745">
        <v>0.0017708333333333332</v>
      </c>
      <c r="M365" s="729" t="s">
        <v>18068</v>
      </c>
      <c r="N365" s="618" t="s">
        <v>15408</v>
      </c>
      <c r="O365" s="618" t="s">
        <v>13907</v>
      </c>
      <c r="P365" s="541" t="s">
        <v>78</v>
      </c>
      <c r="Q365" s="541" t="s">
        <v>237</v>
      </c>
      <c r="R365" s="541"/>
      <c r="S365" s="541" t="s">
        <v>13906</v>
      </c>
      <c r="T365" s="541"/>
      <c r="U365" s="630"/>
      <c r="V365" s="730">
        <v>31456.0</v>
      </c>
    </row>
    <row r="366">
      <c r="A366" s="287">
        <v>370.0</v>
      </c>
      <c r="B366" s="319" t="s">
        <v>17944</v>
      </c>
      <c r="C366" s="528" t="s">
        <v>18018</v>
      </c>
      <c r="D366" s="528" t="s">
        <v>18069</v>
      </c>
      <c r="E366" s="661" t="s">
        <v>17988</v>
      </c>
      <c r="F366" s="661" t="s">
        <v>18020</v>
      </c>
      <c r="G366" s="528" t="s">
        <v>18070</v>
      </c>
      <c r="H366" s="287" t="s">
        <v>18071</v>
      </c>
      <c r="I366" s="272" t="s">
        <v>18072</v>
      </c>
      <c r="J366" s="364" t="s">
        <v>18073</v>
      </c>
      <c r="K366" s="737" t="s">
        <v>18074</v>
      </c>
      <c r="L366" s="738">
        <v>0.006724537037037037</v>
      </c>
      <c r="M366" s="734" t="s">
        <v>18075</v>
      </c>
      <c r="N366" s="664" t="s">
        <v>15408</v>
      </c>
      <c r="O366" s="618" t="s">
        <v>13907</v>
      </c>
      <c r="P366" s="541" t="s">
        <v>78</v>
      </c>
      <c r="Q366" s="541" t="s">
        <v>237</v>
      </c>
      <c r="R366" s="541"/>
      <c r="S366" s="541" t="s">
        <v>13906</v>
      </c>
      <c r="T366" s="541"/>
      <c r="U366" s="777"/>
      <c r="V366" s="735">
        <v>35031.0</v>
      </c>
    </row>
    <row r="367">
      <c r="A367" s="269">
        <v>371.0</v>
      </c>
      <c r="B367" s="269" t="s">
        <v>17944</v>
      </c>
      <c r="C367" s="510" t="s">
        <v>18076</v>
      </c>
      <c r="D367" s="510" t="s">
        <v>18077</v>
      </c>
      <c r="E367" s="646" t="s">
        <v>17988</v>
      </c>
      <c r="F367" s="646" t="s">
        <v>18078</v>
      </c>
      <c r="G367" s="510" t="s">
        <v>18079</v>
      </c>
      <c r="H367" s="269" t="s">
        <v>18080</v>
      </c>
      <c r="I367" s="272" t="s">
        <v>18081</v>
      </c>
      <c r="J367" s="362" t="s">
        <v>18082</v>
      </c>
      <c r="K367" s="736" t="s">
        <v>18083</v>
      </c>
      <c r="L367" s="724">
        <v>0.004178240740740741</v>
      </c>
      <c r="M367" s="725" t="s">
        <v>18084</v>
      </c>
      <c r="N367" s="649" t="s">
        <v>15408</v>
      </c>
      <c r="O367" s="618" t="s">
        <v>13907</v>
      </c>
      <c r="P367" s="541" t="s">
        <v>78</v>
      </c>
      <c r="Q367" s="541" t="s">
        <v>237</v>
      </c>
      <c r="R367" s="541"/>
      <c r="S367" s="541" t="s">
        <v>13906</v>
      </c>
      <c r="T367" s="541"/>
      <c r="U367" s="690"/>
      <c r="V367" s="726">
        <v>35032.0</v>
      </c>
    </row>
    <row r="368">
      <c r="A368" s="287">
        <v>372.0</v>
      </c>
      <c r="B368" s="319" t="s">
        <v>17944</v>
      </c>
      <c r="C368" s="528" t="s">
        <v>18076</v>
      </c>
      <c r="D368" s="528" t="s">
        <v>18085</v>
      </c>
      <c r="E368" s="661" t="s">
        <v>17988</v>
      </c>
      <c r="F368" s="661" t="s">
        <v>18078</v>
      </c>
      <c r="G368" s="528" t="s">
        <v>16320</v>
      </c>
      <c r="H368" s="287" t="s">
        <v>18086</v>
      </c>
      <c r="I368" s="272" t="s">
        <v>18087</v>
      </c>
      <c r="J368" s="364" t="s">
        <v>18088</v>
      </c>
      <c r="K368" s="737" t="s">
        <v>18089</v>
      </c>
      <c r="L368" s="738">
        <v>0.01019675925925926</v>
      </c>
      <c r="M368" s="734" t="s">
        <v>18090</v>
      </c>
      <c r="N368" s="664" t="s">
        <v>15408</v>
      </c>
      <c r="O368" s="618" t="s">
        <v>13907</v>
      </c>
      <c r="P368" s="541" t="s">
        <v>78</v>
      </c>
      <c r="Q368" s="541" t="s">
        <v>237</v>
      </c>
      <c r="R368" s="541"/>
      <c r="S368" s="541" t="s">
        <v>13906</v>
      </c>
      <c r="T368" s="541"/>
      <c r="U368" s="777"/>
      <c r="V368" s="735">
        <v>35034.0</v>
      </c>
    </row>
    <row r="369">
      <c r="A369" s="319">
        <v>373.0</v>
      </c>
      <c r="B369" s="319" t="s">
        <v>18091</v>
      </c>
      <c r="C369" s="596" t="s">
        <v>18091</v>
      </c>
      <c r="D369" s="596" t="s">
        <v>18092</v>
      </c>
      <c r="E369" s="679" t="s">
        <v>18093</v>
      </c>
      <c r="F369" s="679" t="s">
        <v>18093</v>
      </c>
      <c r="G369" s="596" t="s">
        <v>18094</v>
      </c>
      <c r="H369" s="319" t="s">
        <v>18095</v>
      </c>
      <c r="I369" s="272" t="s">
        <v>18096</v>
      </c>
      <c r="J369" s="739" t="s">
        <v>18097</v>
      </c>
      <c r="K369" s="740" t="s">
        <v>18098</v>
      </c>
      <c r="L369" s="741">
        <v>0.006793981481481482</v>
      </c>
      <c r="M369" s="742" t="s">
        <v>18099</v>
      </c>
      <c r="N369" s="682" t="s">
        <v>15408</v>
      </c>
      <c r="O369" s="618" t="s">
        <v>13907</v>
      </c>
      <c r="P369" s="541" t="s">
        <v>78</v>
      </c>
      <c r="Q369" s="541" t="s">
        <v>237</v>
      </c>
      <c r="R369" s="541"/>
      <c r="S369" s="541" t="s">
        <v>13906</v>
      </c>
      <c r="T369" s="541"/>
      <c r="U369" s="801"/>
      <c r="V369" s="743">
        <v>32427.0</v>
      </c>
    </row>
    <row r="370">
      <c r="A370" s="269">
        <v>374.0</v>
      </c>
      <c r="B370" s="269" t="s">
        <v>18100</v>
      </c>
      <c r="C370" s="510" t="s">
        <v>18101</v>
      </c>
      <c r="D370" s="510" t="s">
        <v>18102</v>
      </c>
      <c r="E370" s="646" t="s">
        <v>18103</v>
      </c>
      <c r="F370" s="646" t="s">
        <v>18104</v>
      </c>
      <c r="G370" s="510" t="s">
        <v>18105</v>
      </c>
      <c r="H370" s="269" t="s">
        <v>18106</v>
      </c>
      <c r="I370" s="272" t="s">
        <v>18107</v>
      </c>
      <c r="J370" s="362" t="s">
        <v>18108</v>
      </c>
      <c r="K370" s="736" t="s">
        <v>18109</v>
      </c>
      <c r="L370" s="724">
        <v>0.0030092592592592593</v>
      </c>
      <c r="M370" s="725" t="s">
        <v>18110</v>
      </c>
      <c r="N370" s="649" t="s">
        <v>15408</v>
      </c>
      <c r="O370" s="618" t="s">
        <v>13907</v>
      </c>
      <c r="P370" s="541" t="s">
        <v>78</v>
      </c>
      <c r="Q370" s="541" t="s">
        <v>237</v>
      </c>
      <c r="R370" s="541"/>
      <c r="S370" s="541" t="s">
        <v>13906</v>
      </c>
      <c r="T370" s="541"/>
      <c r="U370" s="690"/>
      <c r="V370" s="726">
        <v>37747.0</v>
      </c>
    </row>
    <row r="371">
      <c r="A371" s="287">
        <v>375.0</v>
      </c>
      <c r="B371" s="319" t="s">
        <v>18100</v>
      </c>
      <c r="C371" s="528" t="s">
        <v>18101</v>
      </c>
      <c r="D371" s="528" t="s">
        <v>18111</v>
      </c>
      <c r="E371" s="661" t="s">
        <v>18103</v>
      </c>
      <c r="F371" s="661" t="s">
        <v>18104</v>
      </c>
      <c r="G371" s="528" t="s">
        <v>18112</v>
      </c>
      <c r="H371" s="287" t="s">
        <v>18113</v>
      </c>
      <c r="I371" s="272" t="s">
        <v>18114</v>
      </c>
      <c r="J371" s="364" t="s">
        <v>18115</v>
      </c>
      <c r="K371" s="737" t="s">
        <v>18116</v>
      </c>
      <c r="L371" s="738">
        <v>0.0019560185185185184</v>
      </c>
      <c r="M371" s="734" t="s">
        <v>18117</v>
      </c>
      <c r="N371" s="664" t="s">
        <v>15408</v>
      </c>
      <c r="O371" s="618" t="s">
        <v>13907</v>
      </c>
      <c r="P371" s="541" t="s">
        <v>78</v>
      </c>
      <c r="Q371" s="541" t="s">
        <v>237</v>
      </c>
      <c r="R371" s="541"/>
      <c r="S371" s="541" t="s">
        <v>13906</v>
      </c>
      <c r="T371" s="541"/>
      <c r="U371" s="777"/>
      <c r="V371" s="735">
        <v>37749.0</v>
      </c>
    </row>
    <row r="372">
      <c r="A372" s="269">
        <v>376.0</v>
      </c>
      <c r="B372" s="269" t="s">
        <v>18100</v>
      </c>
      <c r="C372" s="510" t="s">
        <v>18118</v>
      </c>
      <c r="D372" s="510" t="s">
        <v>18119</v>
      </c>
      <c r="E372" s="646" t="s">
        <v>18103</v>
      </c>
      <c r="F372" s="646" t="s">
        <v>18120</v>
      </c>
      <c r="G372" s="510" t="s">
        <v>18121</v>
      </c>
      <c r="H372" s="269" t="s">
        <v>18122</v>
      </c>
      <c r="I372" s="272" t="s">
        <v>18123</v>
      </c>
      <c r="J372" s="362" t="s">
        <v>18124</v>
      </c>
      <c r="K372" s="736" t="s">
        <v>18125</v>
      </c>
      <c r="L372" s="724">
        <v>0.002037037037037037</v>
      </c>
      <c r="M372" s="725" t="s">
        <v>18126</v>
      </c>
      <c r="N372" s="649" t="s">
        <v>15408</v>
      </c>
      <c r="O372" s="618" t="s">
        <v>13907</v>
      </c>
      <c r="P372" s="541" t="s">
        <v>78</v>
      </c>
      <c r="Q372" s="541" t="s">
        <v>237</v>
      </c>
      <c r="R372" s="541"/>
      <c r="S372" s="541" t="s">
        <v>13906</v>
      </c>
      <c r="T372" s="541"/>
      <c r="U372" s="690"/>
      <c r="V372" s="726">
        <v>37756.0</v>
      </c>
    </row>
    <row r="373">
      <c r="A373" s="287">
        <v>377.0</v>
      </c>
      <c r="B373" s="319" t="s">
        <v>18100</v>
      </c>
      <c r="C373" s="528" t="s">
        <v>18118</v>
      </c>
      <c r="D373" s="528" t="s">
        <v>18127</v>
      </c>
      <c r="E373" s="661" t="s">
        <v>18103</v>
      </c>
      <c r="F373" s="661" t="s">
        <v>18120</v>
      </c>
      <c r="G373" s="528" t="s">
        <v>18128</v>
      </c>
      <c r="H373" s="287" t="s">
        <v>18129</v>
      </c>
      <c r="I373" s="272" t="s">
        <v>18130</v>
      </c>
      <c r="J373" s="364" t="s">
        <v>18131</v>
      </c>
      <c r="K373" s="737" t="s">
        <v>18132</v>
      </c>
      <c r="L373" s="738">
        <v>0.0035416666666666665</v>
      </c>
      <c r="M373" s="734" t="s">
        <v>18133</v>
      </c>
      <c r="N373" s="664" t="s">
        <v>15408</v>
      </c>
      <c r="O373" s="618" t="s">
        <v>13907</v>
      </c>
      <c r="P373" s="541" t="s">
        <v>78</v>
      </c>
      <c r="Q373" s="541" t="s">
        <v>237</v>
      </c>
      <c r="R373" s="541"/>
      <c r="S373" s="541" t="s">
        <v>13906</v>
      </c>
      <c r="T373" s="541"/>
      <c r="U373" s="777"/>
      <c r="V373" s="735">
        <v>37757.0</v>
      </c>
    </row>
    <row r="374">
      <c r="A374" s="319">
        <v>378.0</v>
      </c>
      <c r="B374" s="319" t="s">
        <v>18100</v>
      </c>
      <c r="C374" s="596" t="s">
        <v>18134</v>
      </c>
      <c r="D374" s="596" t="s">
        <v>18135</v>
      </c>
      <c r="E374" s="679" t="s">
        <v>18103</v>
      </c>
      <c r="F374" s="679" t="s">
        <v>18136</v>
      </c>
      <c r="G374" s="596" t="s">
        <v>18137</v>
      </c>
      <c r="H374" s="319" t="s">
        <v>18138</v>
      </c>
      <c r="I374" s="272" t="s">
        <v>18139</v>
      </c>
      <c r="J374" s="739" t="s">
        <v>18140</v>
      </c>
      <c r="K374" s="740" t="s">
        <v>18141</v>
      </c>
      <c r="L374" s="741">
        <v>0.0038657407407407408</v>
      </c>
      <c r="M374" s="742" t="s">
        <v>18142</v>
      </c>
      <c r="N374" s="682" t="s">
        <v>15408</v>
      </c>
      <c r="O374" s="618" t="s">
        <v>13907</v>
      </c>
      <c r="P374" s="541" t="s">
        <v>78</v>
      </c>
      <c r="Q374" s="541" t="s">
        <v>237</v>
      </c>
      <c r="R374" s="541"/>
      <c r="S374" s="541" t="s">
        <v>13906</v>
      </c>
      <c r="T374" s="541"/>
      <c r="U374" s="801"/>
      <c r="V374" s="743">
        <v>37763.0</v>
      </c>
    </row>
    <row r="375">
      <c r="A375" s="269">
        <v>379.0</v>
      </c>
      <c r="B375" s="269" t="s">
        <v>18100</v>
      </c>
      <c r="C375" s="510" t="s">
        <v>18143</v>
      </c>
      <c r="D375" s="510" t="s">
        <v>18144</v>
      </c>
      <c r="E375" s="646" t="s">
        <v>18103</v>
      </c>
      <c r="F375" s="646" t="s">
        <v>18145</v>
      </c>
      <c r="G375" s="510" t="s">
        <v>18146</v>
      </c>
      <c r="H375" s="269" t="s">
        <v>18147</v>
      </c>
      <c r="I375" s="272" t="s">
        <v>18148</v>
      </c>
      <c r="J375" s="362" t="s">
        <v>18149</v>
      </c>
      <c r="K375" s="736" t="s">
        <v>18150</v>
      </c>
      <c r="L375" s="724">
        <v>0.009305555555555555</v>
      </c>
      <c r="M375" s="725" t="s">
        <v>18151</v>
      </c>
      <c r="N375" s="649" t="s">
        <v>15408</v>
      </c>
      <c r="O375" s="618" t="s">
        <v>13907</v>
      </c>
      <c r="P375" s="541" t="s">
        <v>78</v>
      </c>
      <c r="Q375" s="541" t="s">
        <v>237</v>
      </c>
      <c r="R375" s="541"/>
      <c r="S375" s="541" t="s">
        <v>13906</v>
      </c>
      <c r="T375" s="541"/>
      <c r="U375" s="690"/>
      <c r="V375" s="726">
        <v>37767.0</v>
      </c>
    </row>
    <row r="376">
      <c r="A376" s="287">
        <v>380.0</v>
      </c>
      <c r="B376" s="319" t="s">
        <v>18100</v>
      </c>
      <c r="C376" s="528" t="s">
        <v>18143</v>
      </c>
      <c r="D376" s="528" t="s">
        <v>18152</v>
      </c>
      <c r="E376" s="661" t="s">
        <v>18103</v>
      </c>
      <c r="F376" s="661" t="s">
        <v>18145</v>
      </c>
      <c r="G376" s="528" t="s">
        <v>18153</v>
      </c>
      <c r="H376" s="287" t="s">
        <v>18154</v>
      </c>
      <c r="I376" s="272" t="s">
        <v>18155</v>
      </c>
      <c r="J376" s="364" t="s">
        <v>18156</v>
      </c>
      <c r="K376" s="737" t="s">
        <v>18157</v>
      </c>
      <c r="L376" s="738">
        <v>0.0020601851851851853</v>
      </c>
      <c r="M376" s="734" t="s">
        <v>18158</v>
      </c>
      <c r="N376" s="664" t="s">
        <v>15408</v>
      </c>
      <c r="O376" s="618" t="s">
        <v>13907</v>
      </c>
      <c r="P376" s="541" t="s">
        <v>78</v>
      </c>
      <c r="Q376" s="541" t="s">
        <v>237</v>
      </c>
      <c r="R376" s="541"/>
      <c r="S376" s="541" t="s">
        <v>13906</v>
      </c>
      <c r="T376" s="541"/>
      <c r="U376" s="777"/>
      <c r="V376" s="735">
        <v>37772.0</v>
      </c>
    </row>
    <row r="377">
      <c r="A377" s="319">
        <v>381.0</v>
      </c>
      <c r="B377" s="319" t="s">
        <v>18100</v>
      </c>
      <c r="C377" s="596" t="s">
        <v>18159</v>
      </c>
      <c r="D377" s="596" t="s">
        <v>18160</v>
      </c>
      <c r="E377" s="679" t="s">
        <v>18103</v>
      </c>
      <c r="F377" s="679" t="s">
        <v>18161</v>
      </c>
      <c r="G377" s="596" t="s">
        <v>18162</v>
      </c>
      <c r="H377" s="319" t="s">
        <v>18163</v>
      </c>
      <c r="I377" s="272" t="s">
        <v>18164</v>
      </c>
      <c r="J377" s="739" t="s">
        <v>18165</v>
      </c>
      <c r="K377" s="740" t="s">
        <v>18166</v>
      </c>
      <c r="L377" s="741">
        <v>0.007210648148148148</v>
      </c>
      <c r="M377" s="742" t="s">
        <v>18167</v>
      </c>
      <c r="N377" s="682" t="s">
        <v>15408</v>
      </c>
      <c r="O377" s="618" t="s">
        <v>13907</v>
      </c>
      <c r="P377" s="541" t="s">
        <v>78</v>
      </c>
      <c r="Q377" s="541" t="s">
        <v>237</v>
      </c>
      <c r="R377" s="541"/>
      <c r="S377" s="541" t="s">
        <v>13906</v>
      </c>
      <c r="T377" s="541"/>
      <c r="U377" s="801"/>
      <c r="V377" s="743">
        <v>37779.0</v>
      </c>
    </row>
    <row r="378">
      <c r="A378" s="269">
        <v>382.0</v>
      </c>
      <c r="B378" s="269" t="s">
        <v>18100</v>
      </c>
      <c r="C378" s="510" t="s">
        <v>18168</v>
      </c>
      <c r="D378" s="510" t="s">
        <v>18169</v>
      </c>
      <c r="E378" s="646" t="s">
        <v>18103</v>
      </c>
      <c r="F378" s="646" t="s">
        <v>18170</v>
      </c>
      <c r="G378" s="510" t="s">
        <v>18171</v>
      </c>
      <c r="H378" s="269" t="s">
        <v>18172</v>
      </c>
      <c r="I378" s="272" t="s">
        <v>18173</v>
      </c>
      <c r="J378" s="362" t="s">
        <v>18174</v>
      </c>
      <c r="K378" s="736" t="s">
        <v>18175</v>
      </c>
      <c r="L378" s="724">
        <v>0.0030439814814814813</v>
      </c>
      <c r="M378" s="725" t="s">
        <v>18176</v>
      </c>
      <c r="N378" s="649" t="s">
        <v>15408</v>
      </c>
      <c r="O378" s="618" t="s">
        <v>13907</v>
      </c>
      <c r="P378" s="541" t="s">
        <v>78</v>
      </c>
      <c r="Q378" s="541" t="s">
        <v>237</v>
      </c>
      <c r="R378" s="541"/>
      <c r="S378" s="541" t="s">
        <v>13906</v>
      </c>
      <c r="T378" s="541"/>
      <c r="U378" s="690"/>
      <c r="V378" s="726">
        <v>37792.0</v>
      </c>
    </row>
    <row r="379">
      <c r="A379" s="287">
        <v>383.0</v>
      </c>
      <c r="B379" s="319" t="s">
        <v>18100</v>
      </c>
      <c r="C379" s="528" t="s">
        <v>18177</v>
      </c>
      <c r="D379" s="528" t="s">
        <v>18178</v>
      </c>
      <c r="E379" s="661" t="s">
        <v>18103</v>
      </c>
      <c r="F379" s="661" t="s">
        <v>18179</v>
      </c>
      <c r="G379" s="528" t="s">
        <v>18180</v>
      </c>
      <c r="H379" s="287" t="s">
        <v>18181</v>
      </c>
      <c r="I379" s="272" t="s">
        <v>18182</v>
      </c>
      <c r="J379" s="364" t="s">
        <v>18183</v>
      </c>
      <c r="K379" s="737" t="s">
        <v>18184</v>
      </c>
      <c r="L379" s="738">
        <v>0.00474537037037037</v>
      </c>
      <c r="M379" s="734" t="s">
        <v>18176</v>
      </c>
      <c r="N379" s="664" t="s">
        <v>15408</v>
      </c>
      <c r="O379" s="618" t="s">
        <v>13907</v>
      </c>
      <c r="P379" s="541" t="s">
        <v>78</v>
      </c>
      <c r="Q379" s="541" t="s">
        <v>237</v>
      </c>
      <c r="R379" s="541"/>
      <c r="S379" s="541" t="s">
        <v>13906</v>
      </c>
      <c r="T379" s="541"/>
      <c r="U379" s="777"/>
      <c r="V379" s="735">
        <v>37794.0</v>
      </c>
    </row>
    <row r="380">
      <c r="A380" s="269">
        <v>384.0</v>
      </c>
      <c r="B380" s="269" t="s">
        <v>18100</v>
      </c>
      <c r="C380" s="510" t="s">
        <v>18185</v>
      </c>
      <c r="D380" s="510" t="s">
        <v>18186</v>
      </c>
      <c r="E380" s="646" t="s">
        <v>18103</v>
      </c>
      <c r="F380" s="646" t="s">
        <v>18187</v>
      </c>
      <c r="G380" s="510" t="s">
        <v>18188</v>
      </c>
      <c r="H380" s="269" t="s">
        <v>18189</v>
      </c>
      <c r="I380" s="272" t="s">
        <v>18190</v>
      </c>
      <c r="J380" s="362" t="s">
        <v>18191</v>
      </c>
      <c r="K380" s="736" t="s">
        <v>18192</v>
      </c>
      <c r="L380" s="724">
        <v>0.0033680555555555556</v>
      </c>
      <c r="M380" s="725" t="s">
        <v>18193</v>
      </c>
      <c r="N380" s="649" t="s">
        <v>15408</v>
      </c>
      <c r="O380" s="618" t="s">
        <v>13907</v>
      </c>
      <c r="P380" s="541" t="s">
        <v>78</v>
      </c>
      <c r="Q380" s="541" t="s">
        <v>237</v>
      </c>
      <c r="R380" s="541"/>
      <c r="S380" s="541" t="s">
        <v>13906</v>
      </c>
      <c r="T380" s="541"/>
      <c r="U380" s="690"/>
      <c r="V380" s="726">
        <v>37823.0</v>
      </c>
    </row>
    <row r="381">
      <c r="A381" s="287">
        <v>385.0</v>
      </c>
      <c r="B381" s="319" t="s">
        <v>18100</v>
      </c>
      <c r="C381" s="528" t="s">
        <v>18185</v>
      </c>
      <c r="D381" s="528" t="s">
        <v>18194</v>
      </c>
      <c r="E381" s="661" t="s">
        <v>18103</v>
      </c>
      <c r="F381" s="661" t="s">
        <v>18187</v>
      </c>
      <c r="G381" s="528" t="s">
        <v>18195</v>
      </c>
      <c r="H381" s="287" t="s">
        <v>18196</v>
      </c>
      <c r="I381" s="272" t="s">
        <v>18197</v>
      </c>
      <c r="J381" s="364" t="s">
        <v>18198</v>
      </c>
      <c r="K381" s="737" t="s">
        <v>18199</v>
      </c>
      <c r="L381" s="738">
        <v>0.004641203703703704</v>
      </c>
      <c r="M381" s="734" t="s">
        <v>18200</v>
      </c>
      <c r="N381" s="664" t="s">
        <v>15408</v>
      </c>
      <c r="O381" s="618" t="s">
        <v>13907</v>
      </c>
      <c r="P381" s="541" t="s">
        <v>78</v>
      </c>
      <c r="Q381" s="541" t="s">
        <v>237</v>
      </c>
      <c r="R381" s="541"/>
      <c r="S381" s="541" t="s">
        <v>13906</v>
      </c>
      <c r="T381" s="541"/>
      <c r="U381" s="777"/>
      <c r="V381" s="735">
        <v>37824.0</v>
      </c>
    </row>
    <row r="382">
      <c r="A382" s="269">
        <v>386.0</v>
      </c>
      <c r="B382" s="269" t="s">
        <v>18100</v>
      </c>
      <c r="C382" s="510" t="s">
        <v>16054</v>
      </c>
      <c r="D382" s="510" t="s">
        <v>18201</v>
      </c>
      <c r="E382" s="646" t="s">
        <v>18103</v>
      </c>
      <c r="F382" s="646" t="s">
        <v>16056</v>
      </c>
      <c r="G382" s="510" t="s">
        <v>18202</v>
      </c>
      <c r="H382" s="269" t="s">
        <v>18203</v>
      </c>
      <c r="I382" s="272" t="s">
        <v>18204</v>
      </c>
      <c r="J382" s="362" t="s">
        <v>18205</v>
      </c>
      <c r="K382" s="736" t="s">
        <v>18206</v>
      </c>
      <c r="L382" s="724">
        <v>0.009606481481481481</v>
      </c>
      <c r="M382" s="725" t="s">
        <v>18207</v>
      </c>
      <c r="N382" s="649" t="s">
        <v>15408</v>
      </c>
      <c r="O382" s="618" t="s">
        <v>13907</v>
      </c>
      <c r="P382" s="541" t="s">
        <v>78</v>
      </c>
      <c r="Q382" s="541" t="s">
        <v>237</v>
      </c>
      <c r="R382" s="541"/>
      <c r="S382" s="541" t="s">
        <v>13906</v>
      </c>
      <c r="T382" s="541"/>
      <c r="U382" s="690"/>
      <c r="V382" s="726">
        <v>34585.0</v>
      </c>
    </row>
    <row r="383">
      <c r="A383" s="278">
        <v>387.0</v>
      </c>
      <c r="B383" s="269" t="s">
        <v>18100</v>
      </c>
      <c r="C383" s="518" t="s">
        <v>16054</v>
      </c>
      <c r="D383" s="518" t="s">
        <v>18208</v>
      </c>
      <c r="E383" s="656" t="s">
        <v>18103</v>
      </c>
      <c r="F383" s="656" t="s">
        <v>16056</v>
      </c>
      <c r="G383" s="518" t="s">
        <v>18209</v>
      </c>
      <c r="H383" s="278" t="s">
        <v>18210</v>
      </c>
      <c r="I383" s="272" t="s">
        <v>18211</v>
      </c>
      <c r="J383" s="363" t="s">
        <v>18212</v>
      </c>
      <c r="K383" s="744" t="s">
        <v>18213</v>
      </c>
      <c r="L383" s="745">
        <v>0.004641203703703704</v>
      </c>
      <c r="M383" s="729" t="s">
        <v>18214</v>
      </c>
      <c r="N383" s="618" t="s">
        <v>15408</v>
      </c>
      <c r="O383" s="618" t="s">
        <v>13907</v>
      </c>
      <c r="P383" s="541" t="s">
        <v>78</v>
      </c>
      <c r="Q383" s="541" t="s">
        <v>237</v>
      </c>
      <c r="R383" s="541"/>
      <c r="S383" s="541" t="s">
        <v>13906</v>
      </c>
      <c r="T383" s="541"/>
      <c r="U383" s="630" t="s">
        <v>18215</v>
      </c>
      <c r="V383" s="730">
        <v>34586.0</v>
      </c>
    </row>
    <row r="384">
      <c r="A384" s="278">
        <v>388.0</v>
      </c>
      <c r="B384" s="269" t="s">
        <v>18100</v>
      </c>
      <c r="C384" s="518" t="s">
        <v>16054</v>
      </c>
      <c r="D384" s="518" t="s">
        <v>18216</v>
      </c>
      <c r="E384" s="656" t="s">
        <v>18103</v>
      </c>
      <c r="F384" s="656" t="s">
        <v>16056</v>
      </c>
      <c r="G384" s="518" t="s">
        <v>18217</v>
      </c>
      <c r="H384" s="278" t="s">
        <v>18218</v>
      </c>
      <c r="I384" s="272" t="s">
        <v>18219</v>
      </c>
      <c r="J384" s="363" t="s">
        <v>18220</v>
      </c>
      <c r="K384" s="762" t="s">
        <v>18221</v>
      </c>
      <c r="L384" s="728">
        <v>0.005636574074074074</v>
      </c>
      <c r="M384" s="729" t="s">
        <v>18222</v>
      </c>
      <c r="N384" s="618" t="s">
        <v>15408</v>
      </c>
      <c r="O384" s="618" t="s">
        <v>13907</v>
      </c>
      <c r="P384" s="541" t="s">
        <v>78</v>
      </c>
      <c r="Q384" s="541" t="s">
        <v>237</v>
      </c>
      <c r="R384" s="541"/>
      <c r="S384" s="541" t="s">
        <v>13906</v>
      </c>
      <c r="T384" s="541"/>
      <c r="U384" s="630"/>
      <c r="V384" s="730">
        <v>34587.0</v>
      </c>
    </row>
    <row r="385">
      <c r="A385" s="287">
        <v>389.0</v>
      </c>
      <c r="B385" s="319" t="s">
        <v>18100</v>
      </c>
      <c r="C385" s="528" t="s">
        <v>16054</v>
      </c>
      <c r="D385" s="528" t="s">
        <v>18223</v>
      </c>
      <c r="E385" s="661" t="s">
        <v>18103</v>
      </c>
      <c r="F385" s="661" t="s">
        <v>16056</v>
      </c>
      <c r="G385" s="528" t="s">
        <v>18224</v>
      </c>
      <c r="H385" s="287" t="s">
        <v>18225</v>
      </c>
      <c r="I385" s="272" t="s">
        <v>18226</v>
      </c>
      <c r="J385" s="364" t="s">
        <v>18227</v>
      </c>
      <c r="K385" s="737" t="s">
        <v>18228</v>
      </c>
      <c r="L385" s="738">
        <v>0.0033564814814814816</v>
      </c>
      <c r="M385" s="734" t="s">
        <v>18229</v>
      </c>
      <c r="N385" s="664" t="s">
        <v>15408</v>
      </c>
      <c r="O385" s="618" t="s">
        <v>13907</v>
      </c>
      <c r="P385" s="541" t="s">
        <v>78</v>
      </c>
      <c r="Q385" s="541" t="s">
        <v>237</v>
      </c>
      <c r="R385" s="541"/>
      <c r="S385" s="541" t="s">
        <v>13906</v>
      </c>
      <c r="T385" s="541"/>
      <c r="U385" s="777"/>
      <c r="V385" s="735">
        <v>34588.0</v>
      </c>
    </row>
    <row r="386">
      <c r="A386" s="269">
        <v>390.0</v>
      </c>
      <c r="B386" s="269" t="s">
        <v>18100</v>
      </c>
      <c r="C386" s="510" t="s">
        <v>13970</v>
      </c>
      <c r="D386" s="510" t="s">
        <v>18230</v>
      </c>
      <c r="E386" s="646" t="s">
        <v>18103</v>
      </c>
      <c r="F386" s="646" t="s">
        <v>13974</v>
      </c>
      <c r="G386" s="510" t="s">
        <v>18231</v>
      </c>
      <c r="H386" s="269" t="s">
        <v>18232</v>
      </c>
      <c r="I386" s="272" t="s">
        <v>18233</v>
      </c>
      <c r="J386" s="362" t="s">
        <v>18234</v>
      </c>
      <c r="K386" s="736" t="s">
        <v>18235</v>
      </c>
      <c r="L386" s="724">
        <v>0.005717592592592593</v>
      </c>
      <c r="M386" s="725" t="s">
        <v>18236</v>
      </c>
      <c r="N386" s="649" t="s">
        <v>15408</v>
      </c>
      <c r="O386" s="618" t="s">
        <v>13907</v>
      </c>
      <c r="P386" s="541" t="s">
        <v>78</v>
      </c>
      <c r="Q386" s="541" t="s">
        <v>237</v>
      </c>
      <c r="R386" s="541"/>
      <c r="S386" s="541" t="s">
        <v>13906</v>
      </c>
      <c r="T386" s="541"/>
      <c r="U386" s="690"/>
      <c r="V386" s="726">
        <v>34589.0</v>
      </c>
    </row>
    <row r="387">
      <c r="A387" s="278">
        <v>392.0</v>
      </c>
      <c r="B387" s="269" t="s">
        <v>18100</v>
      </c>
      <c r="C387" s="518" t="s">
        <v>13970</v>
      </c>
      <c r="D387" s="518" t="s">
        <v>18237</v>
      </c>
      <c r="E387" s="656" t="s">
        <v>18103</v>
      </c>
      <c r="F387" s="656" t="s">
        <v>13974</v>
      </c>
      <c r="G387" s="518" t="s">
        <v>18238</v>
      </c>
      <c r="H387" s="278" t="s">
        <v>18239</v>
      </c>
      <c r="I387" s="272" t="s">
        <v>18240</v>
      </c>
      <c r="J387" s="363" t="s">
        <v>18241</v>
      </c>
      <c r="K387" s="744" t="s">
        <v>18242</v>
      </c>
      <c r="L387" s="745">
        <v>0.00537037037037037</v>
      </c>
      <c r="M387" s="729" t="s">
        <v>18243</v>
      </c>
      <c r="N387" s="618" t="s">
        <v>15408</v>
      </c>
      <c r="O387" s="618" t="s">
        <v>13907</v>
      </c>
      <c r="P387" s="541" t="s">
        <v>78</v>
      </c>
      <c r="Q387" s="541" t="s">
        <v>237</v>
      </c>
      <c r="R387" s="541"/>
      <c r="S387" s="541" t="s">
        <v>13906</v>
      </c>
      <c r="T387" s="541"/>
      <c r="U387" s="630"/>
      <c r="V387" s="730">
        <v>34510.0</v>
      </c>
    </row>
    <row r="388">
      <c r="A388" s="278">
        <v>393.0</v>
      </c>
      <c r="B388" s="269" t="s">
        <v>18100</v>
      </c>
      <c r="C388" s="518" t="s">
        <v>13970</v>
      </c>
      <c r="D388" s="518" t="s">
        <v>18244</v>
      </c>
      <c r="E388" s="656" t="s">
        <v>18103</v>
      </c>
      <c r="F388" s="656" t="s">
        <v>13974</v>
      </c>
      <c r="G388" s="518" t="s">
        <v>18245</v>
      </c>
      <c r="H388" s="278" t="s">
        <v>18246</v>
      </c>
      <c r="I388" s="272" t="s">
        <v>18247</v>
      </c>
      <c r="J388" s="363" t="s">
        <v>18248</v>
      </c>
      <c r="K388" s="744" t="s">
        <v>18249</v>
      </c>
      <c r="L388" s="745">
        <v>0.0042592592592592595</v>
      </c>
      <c r="M388" s="729" t="s">
        <v>18250</v>
      </c>
      <c r="N388" s="618" t="s">
        <v>15408</v>
      </c>
      <c r="O388" s="618" t="s">
        <v>13907</v>
      </c>
      <c r="P388" s="541" t="s">
        <v>78</v>
      </c>
      <c r="Q388" s="541" t="s">
        <v>237</v>
      </c>
      <c r="R388" s="541"/>
      <c r="S388" s="541" t="s">
        <v>13906</v>
      </c>
      <c r="T388" s="541"/>
      <c r="U388" s="630"/>
      <c r="V388" s="730">
        <v>34592.0</v>
      </c>
    </row>
    <row r="389">
      <c r="A389" s="287">
        <v>394.0</v>
      </c>
      <c r="B389" s="319" t="s">
        <v>18100</v>
      </c>
      <c r="C389" s="528" t="s">
        <v>13970</v>
      </c>
      <c r="D389" s="528" t="s">
        <v>18251</v>
      </c>
      <c r="E389" s="661" t="s">
        <v>18103</v>
      </c>
      <c r="F389" s="661" t="s">
        <v>13974</v>
      </c>
      <c r="G389" s="528" t="s">
        <v>18252</v>
      </c>
      <c r="H389" s="287" t="s">
        <v>18253</v>
      </c>
      <c r="I389" s="272" t="s">
        <v>18254</v>
      </c>
      <c r="J389" s="364" t="s">
        <v>18255</v>
      </c>
      <c r="K389" s="737" t="s">
        <v>18256</v>
      </c>
      <c r="L389" s="738">
        <v>0.003287037037037037</v>
      </c>
      <c r="M389" s="734" t="s">
        <v>18257</v>
      </c>
      <c r="N389" s="664" t="s">
        <v>15408</v>
      </c>
      <c r="O389" s="618" t="s">
        <v>13907</v>
      </c>
      <c r="P389" s="541" t="s">
        <v>78</v>
      </c>
      <c r="Q389" s="541" t="s">
        <v>237</v>
      </c>
      <c r="R389" s="541"/>
      <c r="S389" s="541" t="s">
        <v>13906</v>
      </c>
      <c r="T389" s="541"/>
      <c r="U389" s="777"/>
      <c r="V389" s="735">
        <v>34593.0</v>
      </c>
    </row>
    <row r="390">
      <c r="A390" s="269">
        <v>395.0</v>
      </c>
      <c r="B390" s="269" t="s">
        <v>18100</v>
      </c>
      <c r="C390" s="510" t="s">
        <v>16637</v>
      </c>
      <c r="D390" s="510" t="s">
        <v>18258</v>
      </c>
      <c r="E390" s="646" t="s">
        <v>18103</v>
      </c>
      <c r="F390" s="646" t="s">
        <v>16639</v>
      </c>
      <c r="G390" s="510" t="s">
        <v>18259</v>
      </c>
      <c r="H390" s="269" t="s">
        <v>18260</v>
      </c>
      <c r="I390" s="272" t="s">
        <v>18261</v>
      </c>
      <c r="J390" s="362" t="s">
        <v>18262</v>
      </c>
      <c r="K390" s="752" t="s">
        <v>18263</v>
      </c>
      <c r="L390" s="753">
        <v>0.0026967592592592594</v>
      </c>
      <c r="M390" s="725" t="s">
        <v>18264</v>
      </c>
      <c r="N390" s="649" t="s">
        <v>15408</v>
      </c>
      <c r="O390" s="618" t="s">
        <v>13907</v>
      </c>
      <c r="P390" s="541" t="s">
        <v>78</v>
      </c>
      <c r="Q390" s="541" t="s">
        <v>237</v>
      </c>
      <c r="R390" s="541"/>
      <c r="S390" s="541" t="s">
        <v>13906</v>
      </c>
      <c r="T390" s="541"/>
      <c r="U390" s="690"/>
      <c r="V390" s="726">
        <v>34594.0</v>
      </c>
    </row>
    <row r="391">
      <c r="A391" s="278">
        <v>396.0</v>
      </c>
      <c r="B391" s="269" t="s">
        <v>18100</v>
      </c>
      <c r="C391" s="518" t="s">
        <v>16637</v>
      </c>
      <c r="D391" s="518" t="s">
        <v>18265</v>
      </c>
      <c r="E391" s="656" t="s">
        <v>18103</v>
      </c>
      <c r="F391" s="656" t="s">
        <v>16639</v>
      </c>
      <c r="G391" s="518" t="s">
        <v>18266</v>
      </c>
      <c r="H391" s="278" t="s">
        <v>18267</v>
      </c>
      <c r="I391" s="272" t="s">
        <v>18268</v>
      </c>
      <c r="J391" s="363" t="s">
        <v>18269</v>
      </c>
      <c r="K391" s="744" t="s">
        <v>18270</v>
      </c>
      <c r="L391" s="745">
        <v>0.0038773148148148148</v>
      </c>
      <c r="M391" s="729" t="s">
        <v>18271</v>
      </c>
      <c r="N391" s="618" t="s">
        <v>15408</v>
      </c>
      <c r="O391" s="618" t="s">
        <v>13907</v>
      </c>
      <c r="P391" s="541" t="s">
        <v>78</v>
      </c>
      <c r="Q391" s="541" t="s">
        <v>237</v>
      </c>
      <c r="R391" s="541"/>
      <c r="S391" s="541" t="s">
        <v>13906</v>
      </c>
      <c r="T391" s="541"/>
      <c r="U391" s="630"/>
      <c r="V391" s="730">
        <v>34595.0</v>
      </c>
    </row>
    <row r="392">
      <c r="A392" s="278">
        <v>397.0</v>
      </c>
      <c r="B392" s="269" t="s">
        <v>18100</v>
      </c>
      <c r="C392" s="518" t="s">
        <v>16637</v>
      </c>
      <c r="D392" s="518" t="s">
        <v>18272</v>
      </c>
      <c r="E392" s="656" t="s">
        <v>18103</v>
      </c>
      <c r="F392" s="656" t="s">
        <v>16639</v>
      </c>
      <c r="G392" s="518" t="s">
        <v>18273</v>
      </c>
      <c r="H392" s="278" t="s">
        <v>18274</v>
      </c>
      <c r="I392" s="272" t="s">
        <v>18275</v>
      </c>
      <c r="J392" s="363" t="s">
        <v>18276</v>
      </c>
      <c r="K392" s="762" t="s">
        <v>18277</v>
      </c>
      <c r="L392" s="728">
        <v>9.606481481481482E-4</v>
      </c>
      <c r="M392" s="729" t="s">
        <v>18278</v>
      </c>
      <c r="N392" s="618" t="s">
        <v>15408</v>
      </c>
      <c r="O392" s="618" t="s">
        <v>13907</v>
      </c>
      <c r="P392" s="541" t="s">
        <v>78</v>
      </c>
      <c r="Q392" s="541" t="s">
        <v>237</v>
      </c>
      <c r="R392" s="541"/>
      <c r="S392" s="541" t="s">
        <v>13906</v>
      </c>
      <c r="T392" s="541"/>
      <c r="U392" s="630"/>
      <c r="V392" s="730">
        <v>34596.0</v>
      </c>
    </row>
    <row r="393">
      <c r="A393" s="278">
        <v>398.0</v>
      </c>
      <c r="B393" s="269" t="s">
        <v>18100</v>
      </c>
      <c r="C393" s="518" t="s">
        <v>16637</v>
      </c>
      <c r="D393" s="518" t="s">
        <v>18279</v>
      </c>
      <c r="E393" s="656" t="s">
        <v>18103</v>
      </c>
      <c r="F393" s="656" t="s">
        <v>16639</v>
      </c>
      <c r="G393" s="518" t="s">
        <v>18280</v>
      </c>
      <c r="H393" s="278" t="s">
        <v>18281</v>
      </c>
      <c r="I393" s="272" t="s">
        <v>18282</v>
      </c>
      <c r="J393" s="363" t="s">
        <v>18283</v>
      </c>
      <c r="K393" s="744" t="s">
        <v>18284</v>
      </c>
      <c r="L393" s="745">
        <v>0.0028587962962962963</v>
      </c>
      <c r="M393" s="729" t="s">
        <v>18285</v>
      </c>
      <c r="N393" s="618" t="s">
        <v>15408</v>
      </c>
      <c r="O393" s="618" t="s">
        <v>13907</v>
      </c>
      <c r="P393" s="541" t="s">
        <v>78</v>
      </c>
      <c r="Q393" s="541" t="s">
        <v>237</v>
      </c>
      <c r="R393" s="541"/>
      <c r="S393" s="541" t="s">
        <v>13906</v>
      </c>
      <c r="T393" s="541"/>
      <c r="U393" s="630"/>
      <c r="V393" s="730">
        <v>34597.0</v>
      </c>
    </row>
    <row r="394">
      <c r="A394" s="278">
        <v>399.0</v>
      </c>
      <c r="B394" s="269" t="s">
        <v>18100</v>
      </c>
      <c r="C394" s="518" t="s">
        <v>16637</v>
      </c>
      <c r="D394" s="518" t="s">
        <v>18286</v>
      </c>
      <c r="E394" s="656" t="s">
        <v>18103</v>
      </c>
      <c r="F394" s="656" t="s">
        <v>16639</v>
      </c>
      <c r="G394" s="518" t="s">
        <v>18287</v>
      </c>
      <c r="H394" s="278" t="s">
        <v>18288</v>
      </c>
      <c r="I394" s="272" t="s">
        <v>18289</v>
      </c>
      <c r="J394" s="363" t="s">
        <v>18290</v>
      </c>
      <c r="K394" s="744" t="s">
        <v>18291</v>
      </c>
      <c r="L394" s="745">
        <v>0.0015625</v>
      </c>
      <c r="M394" s="729" t="s">
        <v>18292</v>
      </c>
      <c r="N394" s="618" t="s">
        <v>15408</v>
      </c>
      <c r="O394" s="618" t="s">
        <v>13907</v>
      </c>
      <c r="P394" s="541" t="s">
        <v>78</v>
      </c>
      <c r="Q394" s="541" t="s">
        <v>237</v>
      </c>
      <c r="R394" s="541"/>
      <c r="S394" s="541" t="s">
        <v>13906</v>
      </c>
      <c r="T394" s="541"/>
      <c r="U394" s="630"/>
      <c r="V394" s="730">
        <v>34598.0</v>
      </c>
    </row>
    <row r="395">
      <c r="A395" s="287">
        <v>400.0</v>
      </c>
      <c r="B395" s="319" t="s">
        <v>18100</v>
      </c>
      <c r="C395" s="528" t="s">
        <v>16637</v>
      </c>
      <c r="D395" s="528" t="s">
        <v>18293</v>
      </c>
      <c r="E395" s="661" t="s">
        <v>18103</v>
      </c>
      <c r="F395" s="661" t="s">
        <v>16639</v>
      </c>
      <c r="G395" s="528" t="s">
        <v>18294</v>
      </c>
      <c r="H395" s="287" t="s">
        <v>18295</v>
      </c>
      <c r="I395" s="272" t="s">
        <v>18296</v>
      </c>
      <c r="J395" s="364" t="s">
        <v>18297</v>
      </c>
      <c r="K395" s="791" t="s">
        <v>18298</v>
      </c>
      <c r="L395" s="733">
        <v>0.0024305555555555556</v>
      </c>
      <c r="M395" s="734" t="s">
        <v>18299</v>
      </c>
      <c r="N395" s="664" t="s">
        <v>15408</v>
      </c>
      <c r="O395" s="618" t="s">
        <v>13907</v>
      </c>
      <c r="P395" s="541" t="s">
        <v>78</v>
      </c>
      <c r="Q395" s="541" t="s">
        <v>237</v>
      </c>
      <c r="R395" s="541"/>
      <c r="S395" s="541" t="s">
        <v>13906</v>
      </c>
      <c r="T395" s="541"/>
      <c r="U395" s="777"/>
      <c r="V395" s="735">
        <v>34599.0</v>
      </c>
    </row>
    <row r="396">
      <c r="A396" s="319">
        <v>401.0</v>
      </c>
      <c r="B396" s="319" t="s">
        <v>18100</v>
      </c>
      <c r="C396" s="596" t="s">
        <v>18300</v>
      </c>
      <c r="D396" s="596" t="s">
        <v>18301</v>
      </c>
      <c r="E396" s="679" t="s">
        <v>18103</v>
      </c>
      <c r="F396" s="679" t="s">
        <v>18302</v>
      </c>
      <c r="G396" s="596" t="s">
        <v>18303</v>
      </c>
      <c r="H396" s="319" t="s">
        <v>18304</v>
      </c>
      <c r="I396" s="272" t="s">
        <v>18305</v>
      </c>
      <c r="J396" s="739" t="s">
        <v>18306</v>
      </c>
      <c r="K396" s="740" t="s">
        <v>18307</v>
      </c>
      <c r="L396" s="741">
        <v>0.006793981481481482</v>
      </c>
      <c r="M396" s="742" t="s">
        <v>18308</v>
      </c>
      <c r="N396" s="682" t="s">
        <v>15408</v>
      </c>
      <c r="O396" s="618" t="s">
        <v>13907</v>
      </c>
      <c r="P396" s="541" t="s">
        <v>78</v>
      </c>
      <c r="Q396" s="541" t="s">
        <v>237</v>
      </c>
      <c r="R396" s="541"/>
      <c r="S396" s="541" t="s">
        <v>13906</v>
      </c>
      <c r="T396" s="541"/>
      <c r="U396" s="801"/>
      <c r="V396" s="743">
        <v>34600.0</v>
      </c>
    </row>
    <row r="397">
      <c r="A397" s="269">
        <v>402.0</v>
      </c>
      <c r="B397" s="269" t="s">
        <v>18100</v>
      </c>
      <c r="C397" s="510" t="s">
        <v>18309</v>
      </c>
      <c r="D397" s="510" t="s">
        <v>18310</v>
      </c>
      <c r="E397" s="646" t="s">
        <v>18103</v>
      </c>
      <c r="F397" s="646" t="s">
        <v>18311</v>
      </c>
      <c r="G397" s="510" t="s">
        <v>18312</v>
      </c>
      <c r="H397" s="269" t="s">
        <v>18313</v>
      </c>
      <c r="I397" s="272" t="s">
        <v>18314</v>
      </c>
      <c r="J397" s="362" t="s">
        <v>18315</v>
      </c>
      <c r="K397" s="736" t="s">
        <v>18316</v>
      </c>
      <c r="L397" s="724">
        <v>0.0036805555555555554</v>
      </c>
      <c r="M397" s="799" t="s">
        <v>18317</v>
      </c>
      <c r="N397" s="649" t="s">
        <v>15408</v>
      </c>
      <c r="O397" s="618" t="s">
        <v>13907</v>
      </c>
      <c r="P397" s="541" t="s">
        <v>78</v>
      </c>
      <c r="Q397" s="541" t="s">
        <v>237</v>
      </c>
      <c r="S397" s="541" t="s">
        <v>13906</v>
      </c>
      <c r="T397" s="541"/>
      <c r="U397" s="541" t="s">
        <v>18318</v>
      </c>
      <c r="V397" s="726">
        <v>34601.0</v>
      </c>
    </row>
    <row r="398">
      <c r="A398" s="287">
        <v>403.0</v>
      </c>
      <c r="B398" s="319" t="s">
        <v>18100</v>
      </c>
      <c r="C398" s="528" t="s">
        <v>18309</v>
      </c>
      <c r="D398" s="528" t="s">
        <v>18319</v>
      </c>
      <c r="E398" s="661" t="s">
        <v>18103</v>
      </c>
      <c r="F398" s="661" t="s">
        <v>18311</v>
      </c>
      <c r="G398" s="528" t="s">
        <v>18320</v>
      </c>
      <c r="H398" s="287" t="s">
        <v>18321</v>
      </c>
      <c r="I398" s="272" t="s">
        <v>18322</v>
      </c>
      <c r="J398" s="364" t="s">
        <v>18323</v>
      </c>
      <c r="K398" s="791" t="s">
        <v>18324</v>
      </c>
      <c r="L398" s="733">
        <v>0.005046296296296296</v>
      </c>
      <c r="M398" s="754" t="s">
        <v>18325</v>
      </c>
      <c r="N398" s="664" t="s">
        <v>15408</v>
      </c>
      <c r="O398" s="618" t="s">
        <v>13907</v>
      </c>
      <c r="P398" s="541" t="s">
        <v>78</v>
      </c>
      <c r="Q398" s="541" t="s">
        <v>237</v>
      </c>
      <c r="R398" s="541"/>
      <c r="S398" s="541" t="s">
        <v>13906</v>
      </c>
      <c r="T398" s="541"/>
      <c r="U398" s="777" t="s">
        <v>18326</v>
      </c>
      <c r="V398" s="735">
        <v>34602.0</v>
      </c>
    </row>
    <row r="399">
      <c r="A399" s="319">
        <v>404.0</v>
      </c>
      <c r="B399" s="319" t="s">
        <v>18100</v>
      </c>
      <c r="C399" s="596" t="s">
        <v>15710</v>
      </c>
      <c r="D399" s="596" t="s">
        <v>18327</v>
      </c>
      <c r="E399" s="679" t="s">
        <v>18103</v>
      </c>
      <c r="F399" s="679" t="s">
        <v>15713</v>
      </c>
      <c r="G399" s="596" t="s">
        <v>18328</v>
      </c>
      <c r="H399" s="319" t="s">
        <v>18329</v>
      </c>
      <c r="I399" s="272" t="s">
        <v>18330</v>
      </c>
      <c r="J399" s="739" t="s">
        <v>18331</v>
      </c>
      <c r="K399" s="740" t="s">
        <v>18332</v>
      </c>
      <c r="L399" s="741">
        <v>0.0075</v>
      </c>
      <c r="M399" s="742" t="s">
        <v>18333</v>
      </c>
      <c r="N399" s="682" t="s">
        <v>15408</v>
      </c>
      <c r="O399" s="618" t="s">
        <v>13907</v>
      </c>
      <c r="P399" s="541" t="s">
        <v>78</v>
      </c>
      <c r="Q399" s="541" t="s">
        <v>237</v>
      </c>
      <c r="R399" s="541"/>
      <c r="S399" s="541" t="s">
        <v>13906</v>
      </c>
      <c r="T399" s="541"/>
      <c r="U399" s="801"/>
      <c r="V399" s="743">
        <v>34603.0</v>
      </c>
    </row>
    <row r="400">
      <c r="A400" s="319">
        <v>405.0</v>
      </c>
      <c r="B400" s="319" t="s">
        <v>18100</v>
      </c>
      <c r="C400" s="596" t="s">
        <v>17904</v>
      </c>
      <c r="D400" s="596" t="s">
        <v>18334</v>
      </c>
      <c r="E400" s="679" t="s">
        <v>18103</v>
      </c>
      <c r="F400" s="679" t="s">
        <v>17905</v>
      </c>
      <c r="G400" s="596" t="s">
        <v>18335</v>
      </c>
      <c r="H400" s="319" t="s">
        <v>18336</v>
      </c>
      <c r="I400" s="272" t="s">
        <v>18337</v>
      </c>
      <c r="J400" s="739" t="s">
        <v>18338</v>
      </c>
      <c r="K400" s="740" t="s">
        <v>18339</v>
      </c>
      <c r="L400" s="741">
        <v>0.0032407407407407406</v>
      </c>
      <c r="M400" s="742" t="s">
        <v>18340</v>
      </c>
      <c r="N400" s="682" t="s">
        <v>15408</v>
      </c>
      <c r="O400" s="618" t="s">
        <v>13907</v>
      </c>
      <c r="P400" s="541" t="s">
        <v>78</v>
      </c>
      <c r="Q400" s="541" t="s">
        <v>237</v>
      </c>
      <c r="R400" s="541"/>
      <c r="S400" s="541" t="s">
        <v>13906</v>
      </c>
      <c r="T400" s="541"/>
      <c r="U400" s="777" t="s">
        <v>18326</v>
      </c>
      <c r="V400" s="743">
        <v>34490.0</v>
      </c>
    </row>
  </sheetData>
  <hyperlinks>
    <hyperlink r:id="rId2" ref="I2"/>
    <hyperlink r:id="rId3" ref="K2"/>
    <hyperlink r:id="rId4" ref="M2"/>
    <hyperlink r:id="rId5" ref="I3"/>
    <hyperlink r:id="rId6" ref="K3"/>
    <hyperlink r:id="rId7" ref="M3"/>
    <hyperlink r:id="rId8" ref="I4"/>
    <hyperlink r:id="rId9" ref="K4"/>
    <hyperlink r:id="rId10" ref="M4"/>
    <hyperlink r:id="rId11" ref="I5"/>
    <hyperlink r:id="rId12" ref="K5"/>
    <hyperlink r:id="rId13" ref="M5"/>
    <hyperlink r:id="rId14" ref="I6"/>
    <hyperlink r:id="rId15" ref="K6"/>
    <hyperlink r:id="rId16" ref="M6"/>
    <hyperlink r:id="rId17" ref="I7"/>
    <hyperlink r:id="rId18" ref="K7"/>
    <hyperlink r:id="rId19" ref="M7"/>
    <hyperlink r:id="rId20" ref="I8"/>
    <hyperlink r:id="rId21" ref="K8"/>
    <hyperlink r:id="rId22" ref="M8"/>
    <hyperlink r:id="rId23" ref="I9"/>
    <hyperlink r:id="rId24" ref="K9"/>
    <hyperlink r:id="rId25" ref="M9"/>
    <hyperlink r:id="rId26" ref="I10"/>
    <hyperlink r:id="rId27" ref="K10"/>
    <hyperlink r:id="rId28" ref="M10"/>
    <hyperlink r:id="rId29" ref="I11"/>
    <hyperlink r:id="rId30" ref="K11"/>
    <hyperlink r:id="rId31" ref="M11"/>
    <hyperlink r:id="rId32" ref="I12"/>
    <hyperlink r:id="rId33" ref="K12"/>
    <hyperlink r:id="rId34" ref="M12"/>
    <hyperlink r:id="rId35" ref="I13"/>
    <hyperlink r:id="rId36" ref="K13"/>
    <hyperlink r:id="rId37" ref="M13"/>
    <hyperlink r:id="rId38" ref="I14"/>
    <hyperlink r:id="rId39" ref="K14"/>
    <hyperlink r:id="rId40" ref="M14"/>
    <hyperlink r:id="rId41" ref="I15"/>
    <hyperlink r:id="rId42" ref="K15"/>
    <hyperlink r:id="rId43" ref="M15"/>
    <hyperlink r:id="rId44" ref="I16"/>
    <hyperlink r:id="rId45" ref="K16"/>
    <hyperlink r:id="rId46" ref="M16"/>
    <hyperlink r:id="rId47" ref="I17"/>
    <hyperlink r:id="rId48" ref="K17"/>
    <hyperlink r:id="rId49" ref="M17"/>
    <hyperlink r:id="rId50" ref="I18"/>
    <hyperlink r:id="rId51" ref="K18"/>
    <hyperlink r:id="rId52" ref="M18"/>
    <hyperlink r:id="rId53" ref="I19"/>
    <hyperlink r:id="rId54" ref="K19"/>
    <hyperlink r:id="rId55" ref="M19"/>
    <hyperlink r:id="rId56" ref="I20"/>
    <hyperlink r:id="rId57" ref="K20"/>
    <hyperlink r:id="rId58" ref="M20"/>
    <hyperlink r:id="rId59" ref="I21"/>
    <hyperlink r:id="rId60" ref="K21"/>
    <hyperlink r:id="rId61" ref="M21"/>
    <hyperlink r:id="rId62" ref="I22"/>
    <hyperlink r:id="rId63" ref="K22"/>
    <hyperlink r:id="rId64" ref="M22"/>
    <hyperlink r:id="rId65" ref="I23"/>
    <hyperlink r:id="rId66" ref="K23"/>
    <hyperlink r:id="rId67" ref="M23"/>
    <hyperlink r:id="rId68" ref="I24"/>
    <hyperlink r:id="rId69" ref="K24"/>
    <hyperlink r:id="rId70" ref="M24"/>
    <hyperlink r:id="rId71" ref="I25"/>
    <hyperlink r:id="rId72" ref="K25"/>
    <hyperlink r:id="rId73" ref="M25"/>
    <hyperlink r:id="rId74" ref="I26"/>
    <hyperlink r:id="rId75" ref="K26"/>
    <hyperlink r:id="rId76" ref="M26"/>
    <hyperlink r:id="rId77" ref="I27"/>
    <hyperlink r:id="rId78" ref="K27"/>
    <hyperlink r:id="rId79" ref="M27"/>
    <hyperlink r:id="rId80" ref="I28"/>
    <hyperlink r:id="rId81" ref="K28"/>
    <hyperlink r:id="rId82" ref="M28"/>
    <hyperlink r:id="rId83" ref="I29"/>
    <hyperlink r:id="rId84" ref="K29"/>
    <hyperlink r:id="rId85" ref="M29"/>
    <hyperlink r:id="rId86" ref="I30"/>
    <hyperlink r:id="rId87" ref="K30"/>
    <hyperlink r:id="rId88" ref="M30"/>
    <hyperlink r:id="rId89" ref="I31"/>
    <hyperlink r:id="rId90" ref="K31"/>
    <hyperlink r:id="rId91" ref="M31"/>
    <hyperlink r:id="rId92" ref="I32"/>
    <hyperlink r:id="rId93" ref="K32"/>
    <hyperlink r:id="rId94" ref="M32"/>
    <hyperlink r:id="rId95" ref="I33"/>
    <hyperlink r:id="rId96" ref="K33"/>
    <hyperlink r:id="rId97" ref="M33"/>
    <hyperlink r:id="rId98" ref="I34"/>
    <hyperlink r:id="rId99" ref="K34"/>
    <hyperlink r:id="rId100" ref="M34"/>
    <hyperlink r:id="rId101" ref="I35"/>
    <hyperlink r:id="rId102" ref="K35"/>
    <hyperlink r:id="rId103" ref="M35"/>
    <hyperlink r:id="rId104" ref="I36"/>
    <hyperlink r:id="rId105" ref="K36"/>
    <hyperlink r:id="rId106" ref="M36"/>
    <hyperlink r:id="rId107" ref="I37"/>
    <hyperlink r:id="rId108" ref="K37"/>
    <hyperlink r:id="rId109" ref="M37"/>
    <hyperlink r:id="rId110" ref="I38"/>
    <hyperlink r:id="rId111" ref="K38"/>
    <hyperlink r:id="rId112" ref="M38"/>
    <hyperlink r:id="rId113" ref="I39"/>
    <hyperlink r:id="rId114" ref="K39"/>
    <hyperlink r:id="rId115" ref="M39"/>
    <hyperlink r:id="rId116" ref="I40"/>
    <hyperlink r:id="rId117" ref="K40"/>
    <hyperlink r:id="rId118" ref="M40"/>
    <hyperlink r:id="rId119" ref="I41"/>
    <hyperlink r:id="rId120" ref="K41"/>
    <hyperlink r:id="rId121" ref="M41"/>
    <hyperlink r:id="rId122" ref="I42"/>
    <hyperlink r:id="rId123" ref="K42"/>
    <hyperlink r:id="rId124" ref="M42"/>
    <hyperlink r:id="rId125" ref="I43"/>
    <hyperlink r:id="rId126" ref="K43"/>
    <hyperlink r:id="rId127" ref="M43"/>
    <hyperlink r:id="rId128" ref="I44"/>
    <hyperlink r:id="rId129" ref="K44"/>
    <hyperlink r:id="rId130" ref="M44"/>
    <hyperlink r:id="rId131" ref="I45"/>
    <hyperlink r:id="rId132" ref="K45"/>
    <hyperlink r:id="rId133" ref="M45"/>
    <hyperlink r:id="rId134" ref="I46"/>
    <hyperlink r:id="rId135" ref="K46"/>
    <hyperlink r:id="rId136" ref="M46"/>
    <hyperlink r:id="rId137" ref="I47"/>
    <hyperlink r:id="rId138" ref="K47"/>
    <hyperlink r:id="rId139" ref="M47"/>
    <hyperlink r:id="rId140" ref="I48"/>
    <hyperlink r:id="rId141" ref="K48"/>
    <hyperlink r:id="rId142" ref="M48"/>
    <hyperlink r:id="rId143" ref="I49"/>
    <hyperlink r:id="rId144" ref="K49"/>
    <hyperlink r:id="rId145" ref="M49"/>
    <hyperlink r:id="rId146" ref="I50"/>
    <hyperlink r:id="rId147" ref="K50"/>
    <hyperlink r:id="rId148" ref="M50"/>
    <hyperlink r:id="rId149" ref="I51"/>
    <hyperlink r:id="rId150" ref="K51"/>
    <hyperlink r:id="rId151" ref="M51"/>
    <hyperlink r:id="rId152" ref="I52"/>
    <hyperlink r:id="rId153" ref="K52"/>
    <hyperlink r:id="rId154" ref="M52"/>
    <hyperlink r:id="rId155" ref="I53"/>
    <hyperlink r:id="rId156" ref="K53"/>
    <hyperlink r:id="rId157" ref="M53"/>
    <hyperlink r:id="rId158" ref="I54"/>
    <hyperlink r:id="rId159" ref="K54"/>
    <hyperlink r:id="rId160" ref="M54"/>
    <hyperlink r:id="rId161" ref="I55"/>
    <hyperlink r:id="rId162" ref="K55"/>
    <hyperlink r:id="rId163" ref="M55"/>
    <hyperlink r:id="rId164" ref="I56"/>
    <hyperlink r:id="rId165" ref="K56"/>
    <hyperlink r:id="rId166" ref="M56"/>
    <hyperlink r:id="rId167" ref="I57"/>
    <hyperlink r:id="rId168" ref="K57"/>
    <hyperlink r:id="rId169" ref="M57"/>
    <hyperlink r:id="rId170" ref="I58"/>
    <hyperlink r:id="rId171" ref="K58"/>
    <hyperlink r:id="rId172" ref="M58"/>
    <hyperlink r:id="rId173" ref="I59"/>
    <hyperlink r:id="rId174" ref="K59"/>
    <hyperlink r:id="rId175" ref="M59"/>
    <hyperlink r:id="rId176" ref="I60"/>
    <hyperlink r:id="rId177" ref="K60"/>
    <hyperlink r:id="rId178" ref="M60"/>
    <hyperlink r:id="rId179" ref="I61"/>
    <hyperlink r:id="rId180" ref="K61"/>
    <hyperlink r:id="rId181" ref="M61"/>
    <hyperlink r:id="rId182" ref="I62"/>
    <hyperlink r:id="rId183" ref="K62"/>
    <hyperlink r:id="rId184" ref="M62"/>
    <hyperlink r:id="rId185" ref="I63"/>
    <hyperlink r:id="rId186" ref="K63"/>
    <hyperlink r:id="rId187" ref="M63"/>
    <hyperlink r:id="rId188" ref="I64"/>
    <hyperlink r:id="rId189" ref="K64"/>
    <hyperlink r:id="rId190" ref="M64"/>
    <hyperlink r:id="rId191" ref="I65"/>
    <hyperlink r:id="rId192" ref="K65"/>
    <hyperlink r:id="rId193" ref="M65"/>
    <hyperlink r:id="rId194" ref="I66"/>
    <hyperlink r:id="rId195" ref="K66"/>
    <hyperlink r:id="rId196" ref="M66"/>
    <hyperlink r:id="rId197" ref="I67"/>
    <hyperlink r:id="rId198" ref="K67"/>
    <hyperlink r:id="rId199" ref="M67"/>
    <hyperlink r:id="rId200" ref="I68"/>
    <hyperlink r:id="rId201" ref="K68"/>
    <hyperlink r:id="rId202" ref="M68"/>
    <hyperlink r:id="rId203" ref="I69"/>
    <hyperlink r:id="rId204" ref="K69"/>
    <hyperlink r:id="rId205" ref="M69"/>
    <hyperlink r:id="rId206" ref="I70"/>
    <hyperlink r:id="rId207" ref="K70"/>
    <hyperlink r:id="rId208" ref="M70"/>
    <hyperlink r:id="rId209" ref="I71"/>
    <hyperlink r:id="rId210" ref="K71"/>
    <hyperlink r:id="rId211" ref="M71"/>
    <hyperlink r:id="rId212" ref="I72"/>
    <hyperlink r:id="rId213" ref="K72"/>
    <hyperlink r:id="rId214" ref="M72"/>
    <hyperlink r:id="rId215" ref="I73"/>
    <hyperlink r:id="rId216" ref="K73"/>
    <hyperlink r:id="rId217" ref="M73"/>
    <hyperlink r:id="rId218" ref="I74"/>
    <hyperlink r:id="rId219" ref="K74"/>
    <hyperlink r:id="rId220" ref="M74"/>
    <hyperlink r:id="rId221" ref="I75"/>
    <hyperlink r:id="rId222" ref="K75"/>
    <hyperlink r:id="rId223" ref="M75"/>
    <hyperlink r:id="rId224" ref="I76"/>
    <hyperlink r:id="rId225" ref="K76"/>
    <hyperlink r:id="rId226" ref="M76"/>
    <hyperlink r:id="rId227" ref="I77"/>
    <hyperlink r:id="rId228" ref="K77"/>
    <hyperlink r:id="rId229" ref="M77"/>
    <hyperlink r:id="rId230" ref="I78"/>
    <hyperlink r:id="rId231" ref="K78"/>
    <hyperlink r:id="rId232" ref="M78"/>
    <hyperlink r:id="rId233" ref="I79"/>
    <hyperlink r:id="rId234" ref="K79"/>
    <hyperlink r:id="rId235" ref="M79"/>
    <hyperlink r:id="rId236" ref="I80"/>
    <hyperlink r:id="rId237" ref="K80"/>
    <hyperlink r:id="rId238" ref="M80"/>
    <hyperlink r:id="rId239" ref="I81"/>
    <hyperlink r:id="rId240" ref="K81"/>
    <hyperlink r:id="rId241" ref="M81"/>
    <hyperlink r:id="rId242" ref="I82"/>
    <hyperlink r:id="rId243" ref="K82"/>
    <hyperlink r:id="rId244" ref="M82"/>
    <hyperlink r:id="rId245" ref="I83"/>
    <hyperlink r:id="rId246" ref="K83"/>
    <hyperlink r:id="rId247" ref="M83"/>
    <hyperlink r:id="rId248" ref="I84"/>
    <hyperlink r:id="rId249" ref="K84"/>
    <hyperlink r:id="rId250" ref="M84"/>
    <hyperlink r:id="rId251" ref="I85"/>
    <hyperlink r:id="rId252" ref="K85"/>
    <hyperlink r:id="rId253" ref="M85"/>
    <hyperlink r:id="rId254" ref="I86"/>
    <hyperlink r:id="rId255" ref="K86"/>
    <hyperlink r:id="rId256" ref="M86"/>
    <hyperlink r:id="rId257" ref="I87"/>
    <hyperlink r:id="rId258" ref="K87"/>
    <hyperlink r:id="rId259" ref="M87"/>
    <hyperlink r:id="rId260" ref="I88"/>
    <hyperlink r:id="rId261" ref="K88"/>
    <hyperlink r:id="rId262" ref="M88"/>
    <hyperlink r:id="rId263" ref="I89"/>
    <hyperlink r:id="rId264" ref="K89"/>
    <hyperlink r:id="rId265" ref="M89"/>
    <hyperlink r:id="rId266" ref="I90"/>
    <hyperlink r:id="rId267" ref="K90"/>
    <hyperlink r:id="rId268" ref="M90"/>
    <hyperlink r:id="rId269" ref="I91"/>
    <hyperlink r:id="rId270" ref="K91"/>
    <hyperlink r:id="rId271" ref="M91"/>
    <hyperlink r:id="rId272" ref="I92"/>
    <hyperlink r:id="rId273" ref="K92"/>
    <hyperlink r:id="rId274" ref="M92"/>
    <hyperlink r:id="rId275" ref="I93"/>
    <hyperlink r:id="rId276" ref="K93"/>
    <hyperlink r:id="rId277" ref="M93"/>
    <hyperlink r:id="rId278" ref="I94"/>
    <hyperlink r:id="rId279" ref="K94"/>
    <hyperlink r:id="rId280" ref="M94"/>
    <hyperlink r:id="rId281" ref="I95"/>
    <hyperlink r:id="rId282" ref="K95"/>
    <hyperlink r:id="rId283" ref="M95"/>
    <hyperlink r:id="rId284" ref="I96"/>
    <hyperlink r:id="rId285" ref="K96"/>
    <hyperlink r:id="rId286" ref="M96"/>
    <hyperlink r:id="rId287" ref="I97"/>
    <hyperlink r:id="rId288" ref="K97"/>
    <hyperlink r:id="rId289" ref="M97"/>
    <hyperlink r:id="rId290" ref="I98"/>
    <hyperlink r:id="rId291" ref="K98"/>
    <hyperlink r:id="rId292" ref="M98"/>
    <hyperlink r:id="rId293" ref="I99"/>
    <hyperlink r:id="rId294" ref="K99"/>
    <hyperlink r:id="rId295" ref="M99"/>
    <hyperlink r:id="rId296" ref="I100"/>
    <hyperlink r:id="rId297" ref="K100"/>
    <hyperlink r:id="rId298" ref="M100"/>
    <hyperlink r:id="rId299" ref="I101"/>
    <hyperlink r:id="rId300" ref="K101"/>
    <hyperlink r:id="rId301" ref="M101"/>
    <hyperlink r:id="rId302" ref="I102"/>
    <hyperlink r:id="rId303" ref="K102"/>
    <hyperlink r:id="rId304" ref="M102"/>
    <hyperlink r:id="rId305" ref="I103"/>
    <hyperlink r:id="rId306" ref="K103"/>
    <hyperlink r:id="rId307" ref="M103"/>
    <hyperlink r:id="rId308" ref="I104"/>
    <hyperlink r:id="rId309" ref="K104"/>
    <hyperlink r:id="rId310" ref="M104"/>
    <hyperlink r:id="rId311" ref="I105"/>
    <hyperlink r:id="rId312" ref="K105"/>
    <hyperlink r:id="rId313" ref="M105"/>
    <hyperlink r:id="rId314" ref="I106"/>
    <hyperlink r:id="rId315" ref="K106"/>
    <hyperlink r:id="rId316" ref="M106"/>
    <hyperlink r:id="rId317" ref="I107"/>
    <hyperlink r:id="rId318" ref="K107"/>
    <hyperlink r:id="rId319" ref="M107"/>
    <hyperlink r:id="rId320" ref="I108"/>
    <hyperlink r:id="rId321" ref="K108"/>
    <hyperlink r:id="rId322" ref="M108"/>
    <hyperlink r:id="rId323" ref="I109"/>
    <hyperlink r:id="rId324" ref="K109"/>
    <hyperlink r:id="rId325" ref="M109"/>
    <hyperlink r:id="rId326" ref="I110"/>
    <hyperlink r:id="rId327" ref="K110"/>
    <hyperlink r:id="rId328" ref="M110"/>
    <hyperlink r:id="rId329" ref="I111"/>
    <hyperlink r:id="rId330" ref="K111"/>
    <hyperlink r:id="rId331" ref="M111"/>
    <hyperlink r:id="rId332" ref="I112"/>
    <hyperlink r:id="rId333" ref="K112"/>
    <hyperlink r:id="rId334" ref="M112"/>
    <hyperlink r:id="rId335" ref="I113"/>
    <hyperlink r:id="rId336" ref="K113"/>
    <hyperlink r:id="rId337" ref="M113"/>
    <hyperlink r:id="rId338" ref="I114"/>
    <hyperlink r:id="rId339" ref="K114"/>
    <hyperlink r:id="rId340" ref="M114"/>
    <hyperlink r:id="rId341" ref="I115"/>
    <hyperlink r:id="rId342" ref="K115"/>
    <hyperlink r:id="rId343" ref="M115"/>
    <hyperlink r:id="rId344" ref="I116"/>
    <hyperlink r:id="rId345" ref="K116"/>
    <hyperlink r:id="rId346" ref="M116"/>
    <hyperlink r:id="rId347" ref="I117"/>
    <hyperlink r:id="rId348" ref="K117"/>
    <hyperlink r:id="rId349" ref="M117"/>
    <hyperlink r:id="rId350" ref="I118"/>
    <hyperlink r:id="rId351" ref="K118"/>
    <hyperlink r:id="rId352" ref="M118"/>
    <hyperlink r:id="rId353" ref="I119"/>
    <hyperlink r:id="rId354" ref="K119"/>
    <hyperlink r:id="rId355" ref="M119"/>
    <hyperlink r:id="rId356" ref="I120"/>
    <hyperlink r:id="rId357" ref="K120"/>
    <hyperlink r:id="rId358" ref="M120"/>
    <hyperlink r:id="rId359" ref="I121"/>
    <hyperlink r:id="rId360" ref="K121"/>
    <hyperlink r:id="rId361" ref="M121"/>
    <hyperlink r:id="rId362" ref="I122"/>
    <hyperlink r:id="rId363" ref="K122"/>
    <hyperlink r:id="rId364" ref="M122"/>
    <hyperlink r:id="rId365" ref="I123"/>
    <hyperlink r:id="rId366" ref="K123"/>
    <hyperlink r:id="rId367" ref="M123"/>
    <hyperlink r:id="rId368" ref="I124"/>
    <hyperlink r:id="rId369" ref="K124"/>
    <hyperlink r:id="rId370" ref="M124"/>
    <hyperlink r:id="rId371" ref="I125"/>
    <hyperlink r:id="rId372" ref="K125"/>
    <hyperlink r:id="rId373" ref="M125"/>
    <hyperlink r:id="rId374" ref="I126"/>
    <hyperlink r:id="rId375" ref="K126"/>
    <hyperlink r:id="rId376" ref="M126"/>
    <hyperlink r:id="rId377" ref="I127"/>
    <hyperlink r:id="rId378" ref="K127"/>
    <hyperlink r:id="rId379" ref="M127"/>
    <hyperlink r:id="rId380" ref="I128"/>
    <hyperlink r:id="rId381" ref="K128"/>
    <hyperlink r:id="rId382" ref="M128"/>
    <hyperlink r:id="rId383" ref="I129"/>
    <hyperlink r:id="rId384" ref="K129"/>
    <hyperlink r:id="rId385" ref="M129"/>
    <hyperlink r:id="rId386" ref="I130"/>
    <hyperlink r:id="rId387" ref="K130"/>
    <hyperlink r:id="rId388" ref="M130"/>
    <hyperlink r:id="rId389" ref="I131"/>
    <hyperlink r:id="rId390" ref="K131"/>
    <hyperlink r:id="rId391" ref="M131"/>
    <hyperlink r:id="rId392" ref="I132"/>
    <hyperlink r:id="rId393" ref="K132"/>
    <hyperlink r:id="rId394" ref="M132"/>
    <hyperlink r:id="rId395" ref="I133"/>
    <hyperlink r:id="rId396" ref="K133"/>
    <hyperlink r:id="rId397" ref="M133"/>
    <hyperlink r:id="rId398" ref="I134"/>
    <hyperlink r:id="rId399" ref="K134"/>
    <hyperlink r:id="rId400" ref="M134"/>
    <hyperlink r:id="rId401" ref="I135"/>
    <hyperlink r:id="rId402" ref="K135"/>
    <hyperlink r:id="rId403" ref="M135"/>
    <hyperlink r:id="rId404" ref="I136"/>
    <hyperlink r:id="rId405" ref="K136"/>
    <hyperlink r:id="rId406" ref="M136"/>
    <hyperlink r:id="rId407" ref="I137"/>
    <hyperlink r:id="rId408" ref="K137"/>
    <hyperlink r:id="rId409" ref="M137"/>
    <hyperlink r:id="rId410" ref="I138"/>
    <hyperlink r:id="rId411" ref="K138"/>
    <hyperlink r:id="rId412" ref="M138"/>
    <hyperlink r:id="rId413" ref="I139"/>
    <hyperlink r:id="rId414" ref="K139"/>
    <hyperlink r:id="rId415" ref="M139"/>
    <hyperlink r:id="rId416" ref="I140"/>
    <hyperlink r:id="rId417" ref="K140"/>
    <hyperlink r:id="rId418" ref="M140"/>
    <hyperlink r:id="rId419" ref="I141"/>
    <hyperlink r:id="rId420" ref="K141"/>
    <hyperlink r:id="rId421" ref="M141"/>
    <hyperlink r:id="rId422" ref="I142"/>
    <hyperlink r:id="rId423" ref="K142"/>
    <hyperlink r:id="rId424" ref="M142"/>
    <hyperlink r:id="rId425" ref="I143"/>
    <hyperlink r:id="rId426" ref="K143"/>
    <hyperlink r:id="rId427" ref="M143"/>
    <hyperlink r:id="rId428" ref="I144"/>
    <hyperlink r:id="rId429" ref="K144"/>
    <hyperlink r:id="rId430" ref="M144"/>
    <hyperlink r:id="rId431" ref="I145"/>
    <hyperlink r:id="rId432" ref="K145"/>
    <hyperlink r:id="rId433" ref="M145"/>
    <hyperlink r:id="rId434" ref="I146"/>
    <hyperlink r:id="rId435" ref="K146"/>
    <hyperlink r:id="rId436" ref="M146"/>
    <hyperlink r:id="rId437" ref="I147"/>
    <hyperlink r:id="rId438" ref="K147"/>
    <hyperlink r:id="rId439" ref="M147"/>
    <hyperlink r:id="rId440" ref="I148"/>
    <hyperlink r:id="rId441" ref="K148"/>
    <hyperlink r:id="rId442" ref="M148"/>
    <hyperlink r:id="rId443" ref="I149"/>
    <hyperlink r:id="rId444" ref="K149"/>
    <hyperlink r:id="rId445" ref="M149"/>
    <hyperlink r:id="rId446" ref="I150"/>
    <hyperlink r:id="rId447" ref="K150"/>
    <hyperlink r:id="rId448" ref="M150"/>
    <hyperlink r:id="rId449" ref="I151"/>
    <hyperlink r:id="rId450" ref="K151"/>
    <hyperlink r:id="rId451" ref="M151"/>
    <hyperlink r:id="rId452" ref="I152"/>
    <hyperlink r:id="rId453" ref="K152"/>
    <hyperlink r:id="rId454" ref="M152"/>
    <hyperlink r:id="rId455" ref="I153"/>
    <hyperlink r:id="rId456" ref="K153"/>
    <hyperlink r:id="rId457" ref="M153"/>
    <hyperlink r:id="rId458" ref="I154"/>
    <hyperlink r:id="rId459" ref="K154"/>
    <hyperlink r:id="rId460" ref="M154"/>
    <hyperlink r:id="rId461" ref="I155"/>
    <hyperlink r:id="rId462" ref="K155"/>
    <hyperlink r:id="rId463" ref="M155"/>
    <hyperlink r:id="rId464" ref="I156"/>
    <hyperlink r:id="rId465" ref="K156"/>
    <hyperlink r:id="rId466" ref="M156"/>
    <hyperlink r:id="rId467" ref="I157"/>
    <hyperlink r:id="rId468" ref="K157"/>
    <hyperlink r:id="rId469" ref="M157"/>
    <hyperlink r:id="rId470" ref="I158"/>
    <hyperlink r:id="rId471" ref="K158"/>
    <hyperlink r:id="rId472" ref="M158"/>
    <hyperlink r:id="rId473" ref="I159"/>
    <hyperlink r:id="rId474" ref="K159"/>
    <hyperlink r:id="rId475" ref="M159"/>
    <hyperlink r:id="rId476" ref="I160"/>
    <hyperlink r:id="rId477" ref="K160"/>
    <hyperlink r:id="rId478" ref="M160"/>
    <hyperlink r:id="rId479" ref="I161"/>
    <hyperlink r:id="rId480" ref="K161"/>
    <hyperlink r:id="rId481" ref="M161"/>
    <hyperlink r:id="rId482" ref="I162"/>
    <hyperlink r:id="rId483" ref="K162"/>
    <hyperlink r:id="rId484" ref="M162"/>
    <hyperlink r:id="rId485" ref="I163"/>
    <hyperlink r:id="rId486" ref="K163"/>
    <hyperlink r:id="rId487" ref="M163"/>
    <hyperlink r:id="rId488" ref="I164"/>
    <hyperlink r:id="rId489" ref="K164"/>
    <hyperlink r:id="rId490" ref="M164"/>
    <hyperlink r:id="rId491" ref="I165"/>
    <hyperlink r:id="rId492" ref="K165"/>
    <hyperlink r:id="rId493" ref="M165"/>
    <hyperlink r:id="rId494" ref="I166"/>
    <hyperlink r:id="rId495" ref="K166"/>
    <hyperlink r:id="rId496" ref="M166"/>
    <hyperlink r:id="rId497" ref="I167"/>
    <hyperlink r:id="rId498" ref="K167"/>
    <hyperlink r:id="rId499" ref="M167"/>
    <hyperlink r:id="rId500" ref="I168"/>
    <hyperlink r:id="rId501" ref="K168"/>
    <hyperlink r:id="rId502" ref="M168"/>
    <hyperlink r:id="rId503" ref="I169"/>
    <hyperlink r:id="rId504" ref="K169"/>
    <hyperlink r:id="rId505" ref="M169"/>
    <hyperlink r:id="rId506" ref="I170"/>
    <hyperlink r:id="rId507" ref="K170"/>
    <hyperlink r:id="rId508" ref="M170"/>
    <hyperlink r:id="rId509" ref="I171"/>
    <hyperlink r:id="rId510" ref="K171"/>
    <hyperlink r:id="rId511" ref="M171"/>
    <hyperlink r:id="rId512" ref="I172"/>
    <hyperlink r:id="rId513" ref="K172"/>
    <hyperlink r:id="rId514" ref="M172"/>
    <hyperlink r:id="rId515" ref="I173"/>
    <hyperlink r:id="rId516" ref="K173"/>
    <hyperlink r:id="rId517" ref="M173"/>
    <hyperlink r:id="rId518" ref="I174"/>
    <hyperlink r:id="rId519" ref="K174"/>
    <hyperlink r:id="rId520" ref="M174"/>
    <hyperlink r:id="rId521" ref="I175"/>
    <hyperlink r:id="rId522" ref="K175"/>
    <hyperlink r:id="rId523" ref="M175"/>
    <hyperlink r:id="rId524" ref="I176"/>
    <hyperlink r:id="rId525" ref="K176"/>
    <hyperlink r:id="rId526" ref="M176"/>
    <hyperlink r:id="rId527" ref="I177"/>
    <hyperlink r:id="rId528" ref="K177"/>
    <hyperlink r:id="rId529" ref="M177"/>
    <hyperlink r:id="rId530" ref="I178"/>
    <hyperlink r:id="rId531" ref="K178"/>
    <hyperlink r:id="rId532" ref="M178"/>
    <hyperlink r:id="rId533" ref="I179"/>
    <hyperlink r:id="rId534" ref="K179"/>
    <hyperlink r:id="rId535" ref="M179"/>
    <hyperlink r:id="rId536" ref="I180"/>
    <hyperlink r:id="rId537" ref="K180"/>
    <hyperlink r:id="rId538" ref="M180"/>
    <hyperlink r:id="rId539" ref="I181"/>
    <hyperlink r:id="rId540" ref="K181"/>
    <hyperlink r:id="rId541" ref="M181"/>
    <hyperlink r:id="rId542" ref="I182"/>
    <hyperlink r:id="rId543" ref="K182"/>
    <hyperlink r:id="rId544" ref="M182"/>
    <hyperlink r:id="rId545" ref="I183"/>
    <hyperlink r:id="rId546" ref="K183"/>
    <hyperlink r:id="rId547" ref="M183"/>
    <hyperlink r:id="rId548" ref="I184"/>
    <hyperlink r:id="rId549" ref="K184"/>
    <hyperlink r:id="rId550" ref="M184"/>
    <hyperlink r:id="rId551" ref="I185"/>
    <hyperlink r:id="rId552" ref="K185"/>
    <hyperlink r:id="rId553" ref="M185"/>
    <hyperlink r:id="rId554" ref="I186"/>
    <hyperlink r:id="rId555" ref="K186"/>
    <hyperlink r:id="rId556" ref="M186"/>
    <hyperlink r:id="rId557" ref="I187"/>
    <hyperlink r:id="rId558" ref="K187"/>
    <hyperlink r:id="rId559" ref="M187"/>
    <hyperlink r:id="rId560" ref="I188"/>
    <hyperlink r:id="rId561" ref="K188"/>
    <hyperlink r:id="rId562" ref="M188"/>
    <hyperlink r:id="rId563" ref="I189"/>
    <hyperlink r:id="rId564" ref="K189"/>
    <hyperlink r:id="rId565" ref="M189"/>
    <hyperlink r:id="rId566" ref="I190"/>
    <hyperlink r:id="rId567" ref="K190"/>
    <hyperlink r:id="rId568" ref="M190"/>
    <hyperlink r:id="rId569" ref="I191"/>
    <hyperlink r:id="rId570" ref="K191"/>
    <hyperlink r:id="rId571" ref="M191"/>
    <hyperlink r:id="rId572" ref="I192"/>
    <hyperlink r:id="rId573" ref="K192"/>
    <hyperlink r:id="rId574" ref="M192"/>
    <hyperlink r:id="rId575" ref="I193"/>
    <hyperlink r:id="rId576" ref="K193"/>
    <hyperlink r:id="rId577" ref="M193"/>
    <hyperlink r:id="rId578" ref="I194"/>
    <hyperlink r:id="rId579" ref="K194"/>
    <hyperlink r:id="rId580" ref="M194"/>
    <hyperlink r:id="rId581" ref="I195"/>
    <hyperlink r:id="rId582" ref="K195"/>
    <hyperlink r:id="rId583" ref="M195"/>
    <hyperlink r:id="rId584" ref="I196"/>
    <hyperlink r:id="rId585" ref="K196"/>
    <hyperlink r:id="rId586" ref="M196"/>
    <hyperlink r:id="rId587" ref="I197"/>
    <hyperlink r:id="rId588" ref="K197"/>
    <hyperlink r:id="rId589" ref="M197"/>
    <hyperlink r:id="rId590" ref="I198"/>
    <hyperlink r:id="rId591" ref="K198"/>
    <hyperlink r:id="rId592" ref="M198"/>
    <hyperlink r:id="rId593" ref="I199"/>
    <hyperlink r:id="rId594" ref="K199"/>
    <hyperlink r:id="rId595" ref="M199"/>
    <hyperlink r:id="rId596" ref="I200"/>
    <hyperlink r:id="rId597" ref="K200"/>
    <hyperlink r:id="rId598" ref="M200"/>
    <hyperlink r:id="rId599" ref="I201"/>
    <hyperlink r:id="rId600" ref="K201"/>
    <hyperlink r:id="rId601" ref="M201"/>
    <hyperlink r:id="rId602" ref="I202"/>
    <hyperlink r:id="rId603" ref="K202"/>
    <hyperlink r:id="rId604" ref="M202"/>
    <hyperlink r:id="rId605" ref="I203"/>
    <hyperlink r:id="rId606" ref="K203"/>
    <hyperlink r:id="rId607" ref="M203"/>
    <hyperlink r:id="rId608" ref="I204"/>
    <hyperlink r:id="rId609" ref="K204"/>
    <hyperlink r:id="rId610" ref="M204"/>
    <hyperlink r:id="rId611" ref="I205"/>
    <hyperlink r:id="rId612" ref="K205"/>
    <hyperlink r:id="rId613" ref="M205"/>
    <hyperlink r:id="rId614" ref="I206"/>
    <hyperlink r:id="rId615" ref="K206"/>
    <hyperlink r:id="rId616" ref="M206"/>
    <hyperlink r:id="rId617" ref="I207"/>
    <hyperlink r:id="rId618" ref="K207"/>
    <hyperlink r:id="rId619" ref="M207"/>
    <hyperlink r:id="rId620" ref="I208"/>
    <hyperlink r:id="rId621" ref="K208"/>
    <hyperlink r:id="rId622" ref="M208"/>
    <hyperlink r:id="rId623" ref="I209"/>
    <hyperlink r:id="rId624" ref="K209"/>
    <hyperlink r:id="rId625" ref="M209"/>
    <hyperlink r:id="rId626" ref="I210"/>
    <hyperlink r:id="rId627" ref="K210"/>
    <hyperlink r:id="rId628" ref="M210"/>
    <hyperlink r:id="rId629" ref="I211"/>
    <hyperlink r:id="rId630" ref="K211"/>
    <hyperlink r:id="rId631" ref="M211"/>
    <hyperlink r:id="rId632" ref="I212"/>
    <hyperlink r:id="rId633" ref="K212"/>
    <hyperlink r:id="rId634" ref="M212"/>
    <hyperlink r:id="rId635" ref="I213"/>
    <hyperlink r:id="rId636" ref="K213"/>
    <hyperlink r:id="rId637" ref="M213"/>
    <hyperlink r:id="rId638" ref="I214"/>
    <hyperlink r:id="rId639" ref="K214"/>
    <hyperlink r:id="rId640" ref="M214"/>
    <hyperlink r:id="rId641" ref="I215"/>
    <hyperlink r:id="rId642" ref="K215"/>
    <hyperlink r:id="rId643" ref="M215"/>
    <hyperlink r:id="rId644" ref="I216"/>
    <hyperlink r:id="rId645" ref="K216"/>
    <hyperlink r:id="rId646" ref="M216"/>
    <hyperlink r:id="rId647" ref="I217"/>
    <hyperlink r:id="rId648" ref="K217"/>
    <hyperlink r:id="rId649" ref="M217"/>
    <hyperlink r:id="rId650" ref="I218"/>
    <hyperlink r:id="rId651" ref="K218"/>
    <hyperlink r:id="rId652" ref="M218"/>
    <hyperlink r:id="rId653" ref="I219"/>
    <hyperlink r:id="rId654" ref="K219"/>
    <hyperlink r:id="rId655" ref="M219"/>
    <hyperlink r:id="rId656" ref="I220"/>
    <hyperlink r:id="rId657" ref="K220"/>
    <hyperlink r:id="rId658" ref="M220"/>
    <hyperlink r:id="rId659" ref="I221"/>
    <hyperlink r:id="rId660" ref="K221"/>
    <hyperlink r:id="rId661" ref="M221"/>
    <hyperlink r:id="rId662" ref="I222"/>
    <hyperlink r:id="rId663" ref="K222"/>
    <hyperlink r:id="rId664" ref="M222"/>
    <hyperlink r:id="rId665" ref="I223"/>
    <hyperlink r:id="rId666" ref="K223"/>
    <hyperlink r:id="rId667" ref="M223"/>
    <hyperlink r:id="rId668" ref="I224"/>
    <hyperlink r:id="rId669" ref="K224"/>
    <hyperlink r:id="rId670" ref="M224"/>
    <hyperlink r:id="rId671" ref="I225"/>
    <hyperlink r:id="rId672" ref="K225"/>
    <hyperlink r:id="rId673" ref="M225"/>
    <hyperlink r:id="rId674" ref="I226"/>
    <hyperlink r:id="rId675" ref="K226"/>
    <hyperlink r:id="rId676" ref="M226"/>
    <hyperlink r:id="rId677" ref="I227"/>
    <hyperlink r:id="rId678" ref="K227"/>
    <hyperlink r:id="rId679" ref="M227"/>
    <hyperlink r:id="rId680" ref="I228"/>
    <hyperlink r:id="rId681" ref="K228"/>
    <hyperlink r:id="rId682" ref="M228"/>
    <hyperlink r:id="rId683" ref="I229"/>
    <hyperlink r:id="rId684" ref="K229"/>
    <hyperlink r:id="rId685" ref="M229"/>
    <hyperlink r:id="rId686" ref="I230"/>
    <hyperlink r:id="rId687" ref="K230"/>
    <hyperlink r:id="rId688" ref="M230"/>
    <hyperlink r:id="rId689" ref="I231"/>
    <hyperlink r:id="rId690" ref="K231"/>
    <hyperlink r:id="rId691" ref="M231"/>
    <hyperlink r:id="rId692" ref="I232"/>
    <hyperlink r:id="rId693" ref="K232"/>
    <hyperlink r:id="rId694" ref="M232"/>
    <hyperlink r:id="rId695" ref="I233"/>
    <hyperlink r:id="rId696" ref="K233"/>
    <hyperlink r:id="rId697" ref="M233"/>
    <hyperlink r:id="rId698" ref="I234"/>
    <hyperlink r:id="rId699" ref="K234"/>
    <hyperlink r:id="rId700" ref="M234"/>
    <hyperlink r:id="rId701" ref="I235"/>
    <hyperlink r:id="rId702" ref="K235"/>
    <hyperlink r:id="rId703" ref="M235"/>
    <hyperlink r:id="rId704" ref="I236"/>
    <hyperlink r:id="rId705" ref="K236"/>
    <hyperlink r:id="rId706" ref="M236"/>
    <hyperlink r:id="rId707" ref="I237"/>
    <hyperlink r:id="rId708" ref="K237"/>
    <hyperlink r:id="rId709" ref="M237"/>
    <hyperlink r:id="rId710" ref="I238"/>
    <hyperlink r:id="rId711" ref="K238"/>
    <hyperlink r:id="rId712" ref="M238"/>
    <hyperlink r:id="rId713" ref="I239"/>
    <hyperlink r:id="rId714" ref="K239"/>
    <hyperlink r:id="rId715" ref="M239"/>
    <hyperlink r:id="rId716" ref="I240"/>
    <hyperlink r:id="rId717" ref="K240"/>
    <hyperlink r:id="rId718" ref="M240"/>
    <hyperlink r:id="rId719" ref="I241"/>
    <hyperlink r:id="rId720" ref="K241"/>
    <hyperlink r:id="rId721" ref="M241"/>
    <hyperlink r:id="rId722" ref="I242"/>
    <hyperlink r:id="rId723" ref="K242"/>
    <hyperlink r:id="rId724" ref="M242"/>
    <hyperlink r:id="rId725" ref="I243"/>
    <hyperlink r:id="rId726" ref="K243"/>
    <hyperlink r:id="rId727" ref="M243"/>
    <hyperlink r:id="rId728" ref="I244"/>
    <hyperlink r:id="rId729" ref="K244"/>
    <hyperlink r:id="rId730" ref="M244"/>
    <hyperlink r:id="rId731" ref="I245"/>
    <hyperlink r:id="rId732" ref="K245"/>
    <hyperlink r:id="rId733" ref="M245"/>
    <hyperlink r:id="rId734" ref="I246"/>
    <hyperlink r:id="rId735" ref="K246"/>
    <hyperlink r:id="rId736" ref="M246"/>
    <hyperlink r:id="rId737" ref="I247"/>
    <hyperlink r:id="rId738" ref="K247"/>
    <hyperlink r:id="rId739" ref="M247"/>
    <hyperlink r:id="rId740" ref="I248"/>
    <hyperlink r:id="rId741" ref="K248"/>
    <hyperlink r:id="rId742" ref="M248"/>
    <hyperlink r:id="rId743" ref="I249"/>
    <hyperlink r:id="rId744" ref="K249"/>
    <hyperlink r:id="rId745" ref="M249"/>
    <hyperlink r:id="rId746" ref="I250"/>
    <hyperlink r:id="rId747" ref="K250"/>
    <hyperlink r:id="rId748" ref="M250"/>
    <hyperlink r:id="rId749" ref="I251"/>
    <hyperlink r:id="rId750" ref="K251"/>
    <hyperlink r:id="rId751" ref="M251"/>
    <hyperlink r:id="rId752" ref="I252"/>
    <hyperlink r:id="rId753" ref="K252"/>
    <hyperlink r:id="rId754" ref="M252"/>
    <hyperlink r:id="rId755" ref="I253"/>
    <hyperlink r:id="rId756" ref="K253"/>
    <hyperlink r:id="rId757" ref="M253"/>
    <hyperlink r:id="rId758" ref="I254"/>
    <hyperlink r:id="rId759" ref="K254"/>
    <hyperlink r:id="rId760" ref="M254"/>
    <hyperlink r:id="rId761" ref="I255"/>
    <hyperlink r:id="rId762" ref="K255"/>
    <hyperlink r:id="rId763" ref="M255"/>
    <hyperlink r:id="rId764" ref="I256"/>
    <hyperlink r:id="rId765" ref="K256"/>
    <hyperlink r:id="rId766" ref="M256"/>
    <hyperlink r:id="rId767" ref="I257"/>
    <hyperlink r:id="rId768" ref="K257"/>
    <hyperlink r:id="rId769" ref="M257"/>
    <hyperlink r:id="rId770" ref="I258"/>
    <hyperlink r:id="rId771" ref="K258"/>
    <hyperlink r:id="rId772" ref="M258"/>
    <hyperlink r:id="rId773" ref="I259"/>
    <hyperlink r:id="rId774" ref="K259"/>
    <hyperlink r:id="rId775" ref="M259"/>
    <hyperlink r:id="rId776" ref="I260"/>
    <hyperlink r:id="rId777" ref="K260"/>
    <hyperlink r:id="rId778" ref="M260"/>
    <hyperlink r:id="rId779" ref="I261"/>
    <hyperlink r:id="rId780" ref="K261"/>
    <hyperlink r:id="rId781" ref="M261"/>
    <hyperlink r:id="rId782" ref="I262"/>
    <hyperlink r:id="rId783" ref="K262"/>
    <hyperlink r:id="rId784" ref="M262"/>
    <hyperlink r:id="rId785" ref="I263"/>
    <hyperlink r:id="rId786" ref="K263"/>
    <hyperlink r:id="rId787" ref="M263"/>
    <hyperlink r:id="rId788" ref="I264"/>
    <hyperlink r:id="rId789" ref="K264"/>
    <hyperlink r:id="rId790" ref="M264"/>
    <hyperlink r:id="rId791" ref="I265"/>
    <hyperlink r:id="rId792" ref="K265"/>
    <hyperlink r:id="rId793" ref="M265"/>
    <hyperlink r:id="rId794" ref="I266"/>
    <hyperlink r:id="rId795" ref="K266"/>
    <hyperlink r:id="rId796" ref="M266"/>
    <hyperlink r:id="rId797" ref="I267"/>
    <hyperlink r:id="rId798" ref="K267"/>
    <hyperlink r:id="rId799" ref="M267"/>
    <hyperlink r:id="rId800" ref="I268"/>
    <hyperlink r:id="rId801" ref="K268"/>
    <hyperlink r:id="rId802" ref="M268"/>
    <hyperlink r:id="rId803" ref="I269"/>
    <hyperlink r:id="rId804" ref="K269"/>
    <hyperlink r:id="rId805" ref="M269"/>
    <hyperlink r:id="rId806" ref="I270"/>
    <hyperlink r:id="rId807" ref="K270"/>
    <hyperlink r:id="rId808" ref="M270"/>
    <hyperlink r:id="rId809" ref="I271"/>
    <hyperlink r:id="rId810" ref="K271"/>
    <hyperlink r:id="rId811" ref="M271"/>
    <hyperlink r:id="rId812" ref="I272"/>
    <hyperlink r:id="rId813" ref="K272"/>
    <hyperlink r:id="rId814" ref="M272"/>
    <hyperlink r:id="rId815" ref="I273"/>
    <hyperlink r:id="rId816" ref="K273"/>
    <hyperlink r:id="rId817" ref="M273"/>
    <hyperlink r:id="rId818" ref="I274"/>
    <hyperlink r:id="rId819" ref="K274"/>
    <hyperlink r:id="rId820" ref="M274"/>
    <hyperlink r:id="rId821" ref="I275"/>
    <hyperlink r:id="rId822" ref="K275"/>
    <hyperlink r:id="rId823" ref="M275"/>
    <hyperlink r:id="rId824" ref="I276"/>
    <hyperlink r:id="rId825" ref="K276"/>
    <hyperlink r:id="rId826" ref="M276"/>
    <hyperlink r:id="rId827" ref="I277"/>
    <hyperlink r:id="rId828" ref="K277"/>
    <hyperlink r:id="rId829" ref="M277"/>
    <hyperlink r:id="rId830" ref="I278"/>
    <hyperlink r:id="rId831" ref="K278"/>
    <hyperlink r:id="rId832" ref="M278"/>
    <hyperlink r:id="rId833" ref="I279"/>
    <hyperlink r:id="rId834" ref="K279"/>
    <hyperlink r:id="rId835" ref="M279"/>
    <hyperlink r:id="rId836" ref="I280"/>
    <hyperlink r:id="rId837" ref="K280"/>
    <hyperlink r:id="rId838" ref="M280"/>
    <hyperlink r:id="rId839" ref="I281"/>
    <hyperlink r:id="rId840" ref="K281"/>
    <hyperlink r:id="rId841" ref="M281"/>
    <hyperlink r:id="rId842" ref="I282"/>
    <hyperlink r:id="rId843" ref="K282"/>
    <hyperlink r:id="rId844" ref="M282"/>
    <hyperlink r:id="rId845" ref="I283"/>
    <hyperlink r:id="rId846" ref="K283"/>
    <hyperlink r:id="rId847" ref="M283"/>
    <hyperlink r:id="rId848" ref="I284"/>
    <hyperlink r:id="rId849" ref="K284"/>
    <hyperlink r:id="rId850" ref="M284"/>
    <hyperlink r:id="rId851" ref="I285"/>
    <hyperlink r:id="rId852" ref="K285"/>
    <hyperlink r:id="rId853" ref="M285"/>
    <hyperlink r:id="rId854" ref="I286"/>
    <hyperlink r:id="rId855" ref="K286"/>
    <hyperlink r:id="rId856" ref="M286"/>
    <hyperlink r:id="rId857" ref="I287"/>
    <hyperlink r:id="rId858" ref="K287"/>
    <hyperlink r:id="rId859" ref="M287"/>
    <hyperlink r:id="rId860" ref="I288"/>
    <hyperlink r:id="rId861" ref="K288"/>
    <hyperlink r:id="rId862" ref="M288"/>
    <hyperlink r:id="rId863" ref="I289"/>
    <hyperlink r:id="rId864" ref="K289"/>
    <hyperlink r:id="rId865" ref="M289"/>
    <hyperlink r:id="rId866" ref="I290"/>
    <hyperlink r:id="rId867" ref="K290"/>
    <hyperlink r:id="rId868" ref="M290"/>
    <hyperlink r:id="rId869" ref="I291"/>
    <hyperlink r:id="rId870" ref="K291"/>
    <hyperlink r:id="rId871" ref="M291"/>
    <hyperlink r:id="rId872" ref="I292"/>
    <hyperlink r:id="rId873" ref="K292"/>
    <hyperlink r:id="rId874" ref="M292"/>
    <hyperlink r:id="rId875" ref="I293"/>
    <hyperlink r:id="rId876" ref="K293"/>
    <hyperlink r:id="rId877" ref="M293"/>
    <hyperlink r:id="rId878" ref="I294"/>
    <hyperlink r:id="rId879" ref="K294"/>
    <hyperlink r:id="rId880" ref="M294"/>
    <hyperlink r:id="rId881" ref="I295"/>
    <hyperlink r:id="rId882" ref="K295"/>
    <hyperlink r:id="rId883" ref="M295"/>
    <hyperlink r:id="rId884" ref="I296"/>
    <hyperlink r:id="rId885" ref="K296"/>
    <hyperlink r:id="rId886" ref="M296"/>
    <hyperlink r:id="rId887" ref="I297"/>
    <hyperlink r:id="rId888" ref="K297"/>
    <hyperlink r:id="rId889" ref="M297"/>
    <hyperlink r:id="rId890" ref="I298"/>
    <hyperlink r:id="rId891" ref="K298"/>
    <hyperlink r:id="rId892" ref="M298"/>
    <hyperlink r:id="rId893" ref="I299"/>
    <hyperlink r:id="rId894" ref="K299"/>
    <hyperlink r:id="rId895" ref="M299"/>
    <hyperlink r:id="rId896" ref="I300"/>
    <hyperlink r:id="rId897" ref="K300"/>
    <hyperlink r:id="rId898" ref="M300"/>
    <hyperlink r:id="rId899" ref="I301"/>
    <hyperlink r:id="rId900" ref="K301"/>
    <hyperlink r:id="rId901" ref="M301"/>
    <hyperlink r:id="rId902" ref="I302"/>
    <hyperlink r:id="rId903" ref="K302"/>
    <hyperlink r:id="rId904" ref="M302"/>
    <hyperlink r:id="rId905" ref="I303"/>
    <hyperlink r:id="rId906" ref="K303"/>
    <hyperlink r:id="rId907" ref="M303"/>
    <hyperlink r:id="rId908" ref="I304"/>
    <hyperlink r:id="rId909" ref="K304"/>
    <hyperlink r:id="rId910" ref="M304"/>
    <hyperlink r:id="rId911" ref="I305"/>
    <hyperlink r:id="rId912" ref="K305"/>
    <hyperlink r:id="rId913" ref="M305"/>
    <hyperlink r:id="rId914" ref="I306"/>
    <hyperlink r:id="rId915" ref="K306"/>
    <hyperlink r:id="rId916" ref="M306"/>
    <hyperlink r:id="rId917" ref="I307"/>
    <hyperlink r:id="rId918" ref="K307"/>
    <hyperlink r:id="rId919" ref="M307"/>
    <hyperlink r:id="rId920" ref="I308"/>
    <hyperlink r:id="rId921" ref="K308"/>
    <hyperlink r:id="rId922" ref="M308"/>
    <hyperlink r:id="rId923" ref="I309"/>
    <hyperlink r:id="rId924" ref="K309"/>
    <hyperlink r:id="rId925" ref="M309"/>
    <hyperlink r:id="rId926" ref="I310"/>
    <hyperlink r:id="rId927" ref="K310"/>
    <hyperlink r:id="rId928" ref="M310"/>
    <hyperlink r:id="rId929" ref="I311"/>
    <hyperlink r:id="rId930" ref="K311"/>
    <hyperlink r:id="rId931" ref="M311"/>
    <hyperlink r:id="rId932" ref="I312"/>
    <hyperlink r:id="rId933" ref="K312"/>
    <hyperlink r:id="rId934" ref="M312"/>
    <hyperlink r:id="rId935" ref="I313"/>
    <hyperlink r:id="rId936" ref="K313"/>
    <hyperlink r:id="rId937" ref="M313"/>
    <hyperlink r:id="rId938" ref="I314"/>
    <hyperlink r:id="rId939" ref="K314"/>
    <hyperlink r:id="rId940" ref="M314"/>
    <hyperlink r:id="rId941" ref="I315"/>
    <hyperlink r:id="rId942" ref="K315"/>
    <hyperlink r:id="rId943" ref="M315"/>
    <hyperlink r:id="rId944" ref="I316"/>
    <hyperlink r:id="rId945" ref="K316"/>
    <hyperlink r:id="rId946" ref="M316"/>
    <hyperlink r:id="rId947" ref="I317"/>
    <hyperlink r:id="rId948" ref="K317"/>
    <hyperlink r:id="rId949" ref="M317"/>
    <hyperlink r:id="rId950" ref="I318"/>
    <hyperlink r:id="rId951" ref="K318"/>
    <hyperlink r:id="rId952" ref="M318"/>
    <hyperlink r:id="rId953" ref="I319"/>
    <hyperlink r:id="rId954" ref="K319"/>
    <hyperlink r:id="rId955" ref="M319"/>
    <hyperlink r:id="rId956" ref="I320"/>
    <hyperlink r:id="rId957" ref="K320"/>
    <hyperlink r:id="rId958" ref="M320"/>
    <hyperlink r:id="rId959" ref="I321"/>
    <hyperlink r:id="rId960" ref="K321"/>
    <hyperlink r:id="rId961" ref="M321"/>
    <hyperlink r:id="rId962" ref="I322"/>
    <hyperlink r:id="rId963" ref="K322"/>
    <hyperlink r:id="rId964" ref="M322"/>
    <hyperlink r:id="rId965" ref="I323"/>
    <hyperlink r:id="rId966" ref="K323"/>
    <hyperlink r:id="rId967" ref="M323"/>
    <hyperlink r:id="rId968" ref="I324"/>
    <hyperlink r:id="rId969" ref="K324"/>
    <hyperlink r:id="rId970" ref="M324"/>
    <hyperlink r:id="rId971" ref="I325"/>
    <hyperlink r:id="rId972" ref="K325"/>
    <hyperlink r:id="rId973" ref="M325"/>
    <hyperlink r:id="rId974" ref="I326"/>
    <hyperlink r:id="rId975" ref="K326"/>
    <hyperlink r:id="rId976" ref="M326"/>
    <hyperlink r:id="rId977" ref="I327"/>
    <hyperlink r:id="rId978" ref="K327"/>
    <hyperlink r:id="rId979" ref="M327"/>
    <hyperlink r:id="rId980" ref="I328"/>
    <hyperlink r:id="rId981" ref="K328"/>
    <hyperlink r:id="rId982" ref="M328"/>
    <hyperlink r:id="rId983" ref="I329"/>
    <hyperlink r:id="rId984" ref="K329"/>
    <hyperlink r:id="rId985" ref="M329"/>
    <hyperlink r:id="rId986" ref="I330"/>
    <hyperlink r:id="rId987" ref="K330"/>
    <hyperlink r:id="rId988" ref="M330"/>
    <hyperlink r:id="rId989" ref="I331"/>
    <hyperlink r:id="rId990" ref="K331"/>
    <hyperlink r:id="rId991" ref="M331"/>
    <hyperlink r:id="rId992" ref="I332"/>
    <hyperlink r:id="rId993" ref="K332"/>
    <hyperlink r:id="rId994" ref="M332"/>
    <hyperlink r:id="rId995" ref="I333"/>
    <hyperlink r:id="rId996" ref="K333"/>
    <hyperlink r:id="rId997" ref="M333"/>
    <hyperlink r:id="rId998" ref="I334"/>
    <hyperlink r:id="rId999" ref="K334"/>
    <hyperlink r:id="rId1000" ref="M334"/>
    <hyperlink r:id="rId1001" ref="I335"/>
    <hyperlink r:id="rId1002" ref="K335"/>
    <hyperlink r:id="rId1003" ref="M335"/>
    <hyperlink r:id="rId1004" ref="I336"/>
    <hyperlink r:id="rId1005" ref="K336"/>
    <hyperlink r:id="rId1006" ref="M336"/>
    <hyperlink r:id="rId1007" ref="I337"/>
    <hyperlink r:id="rId1008" ref="K337"/>
    <hyperlink r:id="rId1009" ref="M337"/>
    <hyperlink r:id="rId1010" ref="I338"/>
    <hyperlink r:id="rId1011" ref="K338"/>
    <hyperlink r:id="rId1012" ref="M338"/>
    <hyperlink r:id="rId1013" ref="I339"/>
    <hyperlink r:id="rId1014" ref="K339"/>
    <hyperlink r:id="rId1015" ref="M339"/>
    <hyperlink r:id="rId1016" ref="I340"/>
    <hyperlink r:id="rId1017" ref="K340"/>
    <hyperlink r:id="rId1018" ref="M340"/>
    <hyperlink r:id="rId1019" ref="I341"/>
    <hyperlink r:id="rId1020" ref="K341"/>
    <hyperlink r:id="rId1021" ref="M341"/>
    <hyperlink r:id="rId1022" ref="I342"/>
    <hyperlink r:id="rId1023" ref="K342"/>
    <hyperlink r:id="rId1024" ref="M342"/>
    <hyperlink r:id="rId1025" ref="I343"/>
    <hyperlink r:id="rId1026" ref="K343"/>
    <hyperlink r:id="rId1027" ref="M343"/>
    <hyperlink r:id="rId1028" ref="I344"/>
    <hyperlink r:id="rId1029" ref="K344"/>
    <hyperlink r:id="rId1030" ref="M344"/>
    <hyperlink r:id="rId1031" ref="I345"/>
    <hyperlink r:id="rId1032" ref="K345"/>
    <hyperlink r:id="rId1033" ref="M345"/>
    <hyperlink r:id="rId1034" ref="I346"/>
    <hyperlink r:id="rId1035" ref="K346"/>
    <hyperlink r:id="rId1036" ref="M346"/>
    <hyperlink r:id="rId1037" ref="I347"/>
    <hyperlink r:id="rId1038" ref="K347"/>
    <hyperlink r:id="rId1039" ref="M347"/>
    <hyperlink r:id="rId1040" ref="I348"/>
    <hyperlink r:id="rId1041" ref="K348"/>
    <hyperlink r:id="rId1042" ref="M348"/>
    <hyperlink r:id="rId1043" ref="I349"/>
    <hyperlink r:id="rId1044" ref="K349"/>
    <hyperlink r:id="rId1045" ref="M349"/>
    <hyperlink r:id="rId1046" ref="I350"/>
    <hyperlink r:id="rId1047" ref="K350"/>
    <hyperlink r:id="rId1048" ref="M350"/>
    <hyperlink r:id="rId1049" ref="I351"/>
    <hyperlink r:id="rId1050" ref="K351"/>
    <hyperlink r:id="rId1051" ref="M351"/>
    <hyperlink r:id="rId1052" ref="I352"/>
    <hyperlink r:id="rId1053" ref="K352"/>
    <hyperlink r:id="rId1054" ref="M352"/>
    <hyperlink r:id="rId1055" ref="I353"/>
    <hyperlink r:id="rId1056" ref="K353"/>
    <hyperlink r:id="rId1057" ref="M353"/>
    <hyperlink r:id="rId1058" ref="I354"/>
    <hyperlink r:id="rId1059" ref="K354"/>
    <hyperlink r:id="rId1060" ref="M354"/>
    <hyperlink r:id="rId1061" ref="I355"/>
    <hyperlink r:id="rId1062" ref="K355"/>
    <hyperlink r:id="rId1063" ref="M355"/>
    <hyperlink r:id="rId1064" ref="I356"/>
    <hyperlink r:id="rId1065" ref="K356"/>
    <hyperlink r:id="rId1066" ref="M356"/>
    <hyperlink r:id="rId1067" ref="I357"/>
    <hyperlink r:id="rId1068" ref="K357"/>
    <hyperlink r:id="rId1069" ref="M357"/>
    <hyperlink r:id="rId1070" ref="I358"/>
    <hyperlink r:id="rId1071" ref="K358"/>
    <hyperlink r:id="rId1072" ref="M358"/>
    <hyperlink r:id="rId1073" ref="I359"/>
    <hyperlink r:id="rId1074" ref="K359"/>
    <hyperlink r:id="rId1075" ref="M359"/>
    <hyperlink r:id="rId1076" ref="I360"/>
    <hyperlink r:id="rId1077" ref="K360"/>
    <hyperlink r:id="rId1078" ref="M360"/>
    <hyperlink r:id="rId1079" ref="I361"/>
    <hyperlink r:id="rId1080" ref="K361"/>
    <hyperlink r:id="rId1081" ref="M361"/>
    <hyperlink r:id="rId1082" ref="I362"/>
    <hyperlink r:id="rId1083" ref="K362"/>
    <hyperlink r:id="rId1084" ref="M362"/>
    <hyperlink r:id="rId1085" ref="I363"/>
    <hyperlink r:id="rId1086" ref="K363"/>
    <hyperlink r:id="rId1087" ref="M363"/>
    <hyperlink r:id="rId1088" ref="I364"/>
    <hyperlink r:id="rId1089" ref="K364"/>
    <hyperlink r:id="rId1090" ref="M364"/>
    <hyperlink r:id="rId1091" ref="I365"/>
    <hyperlink r:id="rId1092" ref="K365"/>
    <hyperlink r:id="rId1093" ref="M365"/>
    <hyperlink r:id="rId1094" ref="I366"/>
    <hyperlink r:id="rId1095" ref="K366"/>
    <hyperlink r:id="rId1096" ref="M366"/>
    <hyperlink r:id="rId1097" ref="I367"/>
    <hyperlink r:id="rId1098" ref="K367"/>
    <hyperlink r:id="rId1099" ref="M367"/>
    <hyperlink r:id="rId1100" ref="I368"/>
    <hyperlink r:id="rId1101" ref="K368"/>
    <hyperlink r:id="rId1102" ref="M368"/>
    <hyperlink r:id="rId1103" ref="I369"/>
    <hyperlink r:id="rId1104" ref="K369"/>
    <hyperlink r:id="rId1105" ref="M369"/>
    <hyperlink r:id="rId1106" ref="I370"/>
    <hyperlink r:id="rId1107" ref="K370"/>
    <hyperlink r:id="rId1108" ref="M370"/>
    <hyperlink r:id="rId1109" ref="I371"/>
    <hyperlink r:id="rId1110" ref="K371"/>
    <hyperlink r:id="rId1111" ref="M371"/>
    <hyperlink r:id="rId1112" ref="I372"/>
    <hyperlink r:id="rId1113" ref="K372"/>
    <hyperlink r:id="rId1114" ref="M372"/>
    <hyperlink r:id="rId1115" ref="I373"/>
    <hyperlink r:id="rId1116" ref="K373"/>
    <hyperlink r:id="rId1117" ref="M373"/>
    <hyperlink r:id="rId1118" ref="I374"/>
    <hyperlink r:id="rId1119" ref="K374"/>
    <hyperlink r:id="rId1120" ref="M374"/>
    <hyperlink r:id="rId1121" ref="I375"/>
    <hyperlink r:id="rId1122" ref="K375"/>
    <hyperlink r:id="rId1123" ref="M375"/>
    <hyperlink r:id="rId1124" ref="I376"/>
    <hyperlink r:id="rId1125" ref="K376"/>
    <hyperlink r:id="rId1126" ref="M376"/>
    <hyperlink r:id="rId1127" ref="I377"/>
    <hyperlink r:id="rId1128" ref="K377"/>
    <hyperlink r:id="rId1129" ref="M377"/>
    <hyperlink r:id="rId1130" ref="I378"/>
    <hyperlink r:id="rId1131" ref="K378"/>
    <hyperlink r:id="rId1132" ref="M378"/>
    <hyperlink r:id="rId1133" ref="I379"/>
    <hyperlink r:id="rId1134" ref="K379"/>
    <hyperlink r:id="rId1135" ref="M379"/>
    <hyperlink r:id="rId1136" ref="I380"/>
    <hyperlink r:id="rId1137" ref="K380"/>
    <hyperlink r:id="rId1138" ref="M380"/>
    <hyperlink r:id="rId1139" ref="I381"/>
    <hyperlink r:id="rId1140" ref="K381"/>
    <hyperlink r:id="rId1141" ref="M381"/>
    <hyperlink r:id="rId1142" ref="I382"/>
    <hyperlink r:id="rId1143" ref="K382"/>
    <hyperlink r:id="rId1144" ref="M382"/>
    <hyperlink r:id="rId1145" ref="I383"/>
    <hyperlink r:id="rId1146" ref="K383"/>
    <hyperlink r:id="rId1147" ref="M383"/>
    <hyperlink r:id="rId1148" ref="I384"/>
    <hyperlink r:id="rId1149" ref="K384"/>
    <hyperlink r:id="rId1150" ref="M384"/>
    <hyperlink r:id="rId1151" ref="I385"/>
    <hyperlink r:id="rId1152" ref="K385"/>
    <hyperlink r:id="rId1153" ref="M385"/>
    <hyperlink r:id="rId1154" ref="I386"/>
    <hyperlink r:id="rId1155" ref="K386"/>
    <hyperlink r:id="rId1156" ref="M386"/>
    <hyperlink r:id="rId1157" ref="I387"/>
    <hyperlink r:id="rId1158" ref="K387"/>
    <hyperlink r:id="rId1159" ref="M387"/>
    <hyperlink r:id="rId1160" ref="I388"/>
    <hyperlink r:id="rId1161" ref="K388"/>
    <hyperlink r:id="rId1162" ref="M388"/>
    <hyperlink r:id="rId1163" ref="I389"/>
    <hyperlink r:id="rId1164" ref="K389"/>
    <hyperlink r:id="rId1165" ref="M389"/>
    <hyperlink r:id="rId1166" ref="I390"/>
    <hyperlink r:id="rId1167" ref="K390"/>
    <hyperlink r:id="rId1168" ref="M390"/>
    <hyperlink r:id="rId1169" ref="I391"/>
    <hyperlink r:id="rId1170" ref="K391"/>
    <hyperlink r:id="rId1171" ref="M391"/>
    <hyperlink r:id="rId1172" ref="I392"/>
    <hyperlink r:id="rId1173" ref="K392"/>
    <hyperlink r:id="rId1174" ref="M392"/>
    <hyperlink r:id="rId1175" ref="I393"/>
    <hyperlink r:id="rId1176" ref="K393"/>
    <hyperlink r:id="rId1177" ref="M393"/>
    <hyperlink r:id="rId1178" ref="I394"/>
    <hyperlink r:id="rId1179" ref="K394"/>
    <hyperlink r:id="rId1180" ref="M394"/>
    <hyperlink r:id="rId1181" ref="I395"/>
    <hyperlink r:id="rId1182" ref="K395"/>
    <hyperlink r:id="rId1183" ref="M395"/>
    <hyperlink r:id="rId1184" ref="I396"/>
    <hyperlink r:id="rId1185" ref="K396"/>
    <hyperlink r:id="rId1186" ref="M396"/>
    <hyperlink r:id="rId1187" ref="I397"/>
    <hyperlink r:id="rId1188" ref="K397"/>
    <hyperlink r:id="rId1189" ref="M397"/>
    <hyperlink r:id="rId1190" ref="I398"/>
    <hyperlink r:id="rId1191" ref="K398"/>
    <hyperlink r:id="rId1192" ref="M398"/>
    <hyperlink r:id="rId1193" ref="I399"/>
    <hyperlink r:id="rId1194" ref="K399"/>
    <hyperlink r:id="rId1195" ref="M399"/>
    <hyperlink r:id="rId1196" ref="I400"/>
    <hyperlink r:id="rId1197" ref="K400"/>
    <hyperlink r:id="rId1198" ref="M400"/>
  </hyperlinks>
  <drawing r:id="rId1199"/>
  <legacyDrawing r:id="rId120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13"/>
    <col customWidth="1" min="2" max="2" width="25.5"/>
    <col customWidth="1" min="3" max="3" width="45.0"/>
    <col customWidth="1" min="4" max="4" width="63.88"/>
    <col customWidth="1" hidden="1" min="5" max="5" width="16.63"/>
    <col customWidth="1" hidden="1" min="6" max="6" width="19.38"/>
    <col customWidth="1" hidden="1" min="7" max="7" width="35.38"/>
    <col customWidth="1" hidden="1" min="8" max="8" width="18.13"/>
    <col customWidth="1" min="9" max="9" width="43.5"/>
    <col customWidth="1" hidden="1" min="10" max="10" width="16.25"/>
    <col customWidth="1" min="11" max="11" width="44.88"/>
    <col customWidth="1" min="12" max="12" width="8.38"/>
    <col customWidth="1" min="13" max="13" width="75.0"/>
    <col customWidth="1" min="14" max="14" width="14.0"/>
    <col customWidth="1" min="15" max="15" width="5.13"/>
    <col customWidth="1" min="16" max="16" width="9.38"/>
    <col customWidth="1" min="17" max="17" width="7.75"/>
    <col customWidth="1" min="18" max="18" width="8.88"/>
    <col customWidth="1" min="19" max="19" width="8.75"/>
    <col customWidth="1" min="20" max="20" width="7.63"/>
    <col customWidth="1" min="21" max="21" width="57.63"/>
    <col customWidth="1" hidden="1" min="22" max="22" width="7.63"/>
  </cols>
  <sheetData>
    <row r="1">
      <c r="A1" s="803" t="s">
        <v>52</v>
      </c>
      <c r="B1" s="804" t="s">
        <v>53</v>
      </c>
      <c r="C1" s="804" t="s">
        <v>18341</v>
      </c>
      <c r="D1" s="134" t="s">
        <v>55</v>
      </c>
      <c r="E1" s="134" t="s">
        <v>56</v>
      </c>
      <c r="F1" s="134" t="s">
        <v>57</v>
      </c>
      <c r="G1" s="134" t="s">
        <v>58</v>
      </c>
      <c r="H1" s="805" t="s">
        <v>59</v>
      </c>
      <c r="I1" s="806" t="s">
        <v>59</v>
      </c>
      <c r="J1" s="805" t="s">
        <v>60</v>
      </c>
      <c r="K1" s="720" t="s">
        <v>61</v>
      </c>
      <c r="L1" s="807" t="s">
        <v>62</v>
      </c>
      <c r="M1" s="808" t="s">
        <v>63</v>
      </c>
      <c r="N1" s="809" t="s">
        <v>64</v>
      </c>
      <c r="O1" s="142" t="s">
        <v>42</v>
      </c>
      <c r="P1" s="142"/>
      <c r="Q1" s="142" t="s">
        <v>44</v>
      </c>
      <c r="R1" s="142"/>
      <c r="S1" s="142" t="s">
        <v>45</v>
      </c>
      <c r="T1" s="142"/>
      <c r="U1" s="142" t="s">
        <v>50</v>
      </c>
      <c r="V1" s="810" t="s">
        <v>65</v>
      </c>
    </row>
    <row r="2">
      <c r="A2" s="269">
        <v>1.0</v>
      </c>
      <c r="B2" s="510" t="s">
        <v>18342</v>
      </c>
      <c r="C2" s="510" t="s">
        <v>18343</v>
      </c>
      <c r="D2" s="510" t="s">
        <v>18344</v>
      </c>
      <c r="E2" s="510" t="s">
        <v>18345</v>
      </c>
      <c r="F2" s="510" t="s">
        <v>15400</v>
      </c>
      <c r="G2" s="510" t="s">
        <v>18346</v>
      </c>
      <c r="H2" s="269" t="s">
        <v>18347</v>
      </c>
      <c r="I2" s="272" t="s">
        <v>18348</v>
      </c>
      <c r="J2" s="269" t="s">
        <v>18349</v>
      </c>
      <c r="K2" s="811" t="s">
        <v>18350</v>
      </c>
      <c r="L2" s="812">
        <v>0.003599537037037037</v>
      </c>
      <c r="M2" s="401" t="s">
        <v>18351</v>
      </c>
      <c r="N2" s="277" t="s">
        <v>18352</v>
      </c>
      <c r="O2" s="278" t="s">
        <v>77</v>
      </c>
      <c r="P2" s="278" t="s">
        <v>78</v>
      </c>
      <c r="Q2" s="278" t="s">
        <v>15409</v>
      </c>
      <c r="R2" s="278" t="s">
        <v>78</v>
      </c>
      <c r="S2" s="278" t="s">
        <v>13907</v>
      </c>
      <c r="T2" s="278"/>
      <c r="U2" s="277"/>
      <c r="V2" s="813">
        <v>35836.0</v>
      </c>
    </row>
    <row r="3">
      <c r="A3" s="278">
        <v>2.0</v>
      </c>
      <c r="B3" s="518" t="s">
        <v>18342</v>
      </c>
      <c r="C3" s="518" t="s">
        <v>18353</v>
      </c>
      <c r="D3" s="518" t="s">
        <v>18354</v>
      </c>
      <c r="E3" s="518" t="s">
        <v>18355</v>
      </c>
      <c r="F3" s="518" t="s">
        <v>15400</v>
      </c>
      <c r="G3" s="518" t="s">
        <v>18356</v>
      </c>
      <c r="H3" s="278" t="s">
        <v>18357</v>
      </c>
      <c r="I3" s="272" t="s">
        <v>18358</v>
      </c>
      <c r="J3" s="278" t="s">
        <v>18359</v>
      </c>
      <c r="K3" s="814" t="s">
        <v>18360</v>
      </c>
      <c r="L3" s="815">
        <v>0.003738425925925926</v>
      </c>
      <c r="M3" s="402" t="s">
        <v>18361</v>
      </c>
      <c r="N3" s="284" t="s">
        <v>18352</v>
      </c>
      <c r="O3" s="278" t="s">
        <v>77</v>
      </c>
      <c r="P3" s="278" t="s">
        <v>78</v>
      </c>
      <c r="Q3" s="278" t="s">
        <v>15409</v>
      </c>
      <c r="R3" s="278" t="s">
        <v>78</v>
      </c>
      <c r="S3" s="278" t="s">
        <v>13907</v>
      </c>
      <c r="T3" s="278"/>
      <c r="U3" s="284"/>
      <c r="V3" s="816">
        <v>35848.0</v>
      </c>
    </row>
    <row r="4">
      <c r="A4" s="278">
        <v>3.0</v>
      </c>
      <c r="B4" s="518" t="s">
        <v>18342</v>
      </c>
      <c r="C4" s="518" t="s">
        <v>18362</v>
      </c>
      <c r="D4" s="518" t="s">
        <v>18363</v>
      </c>
      <c r="E4" s="518" t="s">
        <v>18364</v>
      </c>
      <c r="F4" s="518" t="s">
        <v>15400</v>
      </c>
      <c r="G4" s="518" t="s">
        <v>18365</v>
      </c>
      <c r="H4" s="278" t="s">
        <v>18366</v>
      </c>
      <c r="I4" s="272" t="s">
        <v>18367</v>
      </c>
      <c r="J4" s="278" t="s">
        <v>18368</v>
      </c>
      <c r="K4" s="814" t="s">
        <v>18369</v>
      </c>
      <c r="L4" s="815">
        <v>0.004178240740740741</v>
      </c>
      <c r="M4" s="402" t="s">
        <v>18370</v>
      </c>
      <c r="N4" s="284" t="s">
        <v>18352</v>
      </c>
      <c r="O4" s="278" t="s">
        <v>77</v>
      </c>
      <c r="P4" s="278" t="s">
        <v>78</v>
      </c>
      <c r="Q4" s="278" t="s">
        <v>15409</v>
      </c>
      <c r="R4" s="278" t="s">
        <v>78</v>
      </c>
      <c r="S4" s="278" t="s">
        <v>13907</v>
      </c>
      <c r="T4" s="278"/>
      <c r="U4" s="284"/>
      <c r="V4" s="816">
        <v>35849.0</v>
      </c>
    </row>
    <row r="5">
      <c r="A5" s="278">
        <v>4.0</v>
      </c>
      <c r="B5" s="518" t="s">
        <v>18342</v>
      </c>
      <c r="C5" s="518" t="s">
        <v>18371</v>
      </c>
      <c r="D5" s="518" t="s">
        <v>18372</v>
      </c>
      <c r="E5" s="518" t="s">
        <v>18373</v>
      </c>
      <c r="F5" s="518" t="s">
        <v>15400</v>
      </c>
      <c r="G5" s="518" t="s">
        <v>18374</v>
      </c>
      <c r="H5" s="278" t="s">
        <v>18375</v>
      </c>
      <c r="I5" s="272" t="s">
        <v>18376</v>
      </c>
      <c r="J5" s="278" t="s">
        <v>18377</v>
      </c>
      <c r="K5" s="814" t="s">
        <v>18378</v>
      </c>
      <c r="L5" s="815">
        <v>0.005046296296296296</v>
      </c>
      <c r="M5" s="402" t="s">
        <v>18379</v>
      </c>
      <c r="N5" s="284" t="s">
        <v>18352</v>
      </c>
      <c r="O5" s="278" t="s">
        <v>77</v>
      </c>
      <c r="P5" s="278" t="s">
        <v>78</v>
      </c>
      <c r="Q5" s="278" t="s">
        <v>15409</v>
      </c>
      <c r="R5" s="278" t="s">
        <v>78</v>
      </c>
      <c r="S5" s="278" t="s">
        <v>13907</v>
      </c>
      <c r="T5" s="278"/>
      <c r="U5" s="284"/>
      <c r="V5" s="816">
        <v>35850.0</v>
      </c>
    </row>
    <row r="6">
      <c r="A6" s="278">
        <v>5.0</v>
      </c>
      <c r="B6" s="518" t="s">
        <v>18342</v>
      </c>
      <c r="C6" s="518" t="s">
        <v>18380</v>
      </c>
      <c r="D6" s="518" t="s">
        <v>18381</v>
      </c>
      <c r="E6" s="518" t="s">
        <v>18382</v>
      </c>
      <c r="F6" s="518" t="s">
        <v>15400</v>
      </c>
      <c r="G6" s="518" t="s">
        <v>18383</v>
      </c>
      <c r="H6" s="278" t="s">
        <v>18384</v>
      </c>
      <c r="I6" s="272" t="s">
        <v>18385</v>
      </c>
      <c r="J6" s="278" t="s">
        <v>18386</v>
      </c>
      <c r="K6" s="814" t="s">
        <v>18387</v>
      </c>
      <c r="L6" s="815">
        <v>0.004953703703703704</v>
      </c>
      <c r="M6" s="402" t="s">
        <v>18388</v>
      </c>
      <c r="N6" s="284" t="s">
        <v>18352</v>
      </c>
      <c r="O6" s="278" t="s">
        <v>77</v>
      </c>
      <c r="P6" s="278" t="s">
        <v>78</v>
      </c>
      <c r="Q6" s="278" t="s">
        <v>15409</v>
      </c>
      <c r="R6" s="278" t="s">
        <v>78</v>
      </c>
      <c r="S6" s="278" t="s">
        <v>13907</v>
      </c>
      <c r="T6" s="278"/>
      <c r="U6" s="284"/>
      <c r="V6" s="816">
        <v>35851.0</v>
      </c>
    </row>
    <row r="7">
      <c r="A7" s="278">
        <v>6.0</v>
      </c>
      <c r="B7" s="518" t="s">
        <v>18342</v>
      </c>
      <c r="C7" s="518" t="s">
        <v>18389</v>
      </c>
      <c r="D7" s="518" t="s">
        <v>18390</v>
      </c>
      <c r="E7" s="518" t="s">
        <v>18391</v>
      </c>
      <c r="F7" s="518" t="s">
        <v>15400</v>
      </c>
      <c r="G7" s="518" t="s">
        <v>18392</v>
      </c>
      <c r="H7" s="278" t="s">
        <v>18393</v>
      </c>
      <c r="I7" s="272" t="s">
        <v>18394</v>
      </c>
      <c r="J7" s="278" t="s">
        <v>18395</v>
      </c>
      <c r="K7" s="814" t="s">
        <v>18396</v>
      </c>
      <c r="L7" s="815">
        <v>0.00494212962962963</v>
      </c>
      <c r="M7" s="402" t="s">
        <v>18397</v>
      </c>
      <c r="N7" s="284" t="s">
        <v>18352</v>
      </c>
      <c r="O7" s="278" t="s">
        <v>77</v>
      </c>
      <c r="P7" s="278" t="s">
        <v>78</v>
      </c>
      <c r="Q7" s="278" t="s">
        <v>15409</v>
      </c>
      <c r="R7" s="278" t="s">
        <v>78</v>
      </c>
      <c r="S7" s="278" t="s">
        <v>13907</v>
      </c>
      <c r="T7" s="278"/>
      <c r="U7" s="284"/>
      <c r="V7" s="816">
        <v>35852.0</v>
      </c>
    </row>
    <row r="8">
      <c r="A8" s="278">
        <v>7.0</v>
      </c>
      <c r="B8" s="518" t="s">
        <v>18342</v>
      </c>
      <c r="C8" s="518" t="s">
        <v>18398</v>
      </c>
      <c r="D8" s="518" t="s">
        <v>18399</v>
      </c>
      <c r="E8" s="518" t="s">
        <v>18400</v>
      </c>
      <c r="F8" s="518" t="s">
        <v>15400</v>
      </c>
      <c r="G8" s="518" t="s">
        <v>18401</v>
      </c>
      <c r="H8" s="278" t="s">
        <v>18402</v>
      </c>
      <c r="I8" s="272" t="s">
        <v>18403</v>
      </c>
      <c r="J8" s="278" t="s">
        <v>18404</v>
      </c>
      <c r="K8" s="814" t="s">
        <v>18405</v>
      </c>
      <c r="L8" s="815">
        <v>0.004814814814814815</v>
      </c>
      <c r="M8" s="402" t="s">
        <v>18406</v>
      </c>
      <c r="N8" s="284" t="s">
        <v>18352</v>
      </c>
      <c r="O8" s="278" t="s">
        <v>77</v>
      </c>
      <c r="P8" s="278" t="s">
        <v>78</v>
      </c>
      <c r="Q8" s="278" t="s">
        <v>15409</v>
      </c>
      <c r="R8" s="278" t="s">
        <v>78</v>
      </c>
      <c r="S8" s="278" t="s">
        <v>13907</v>
      </c>
      <c r="T8" s="278"/>
      <c r="U8" s="284"/>
      <c r="V8" s="816">
        <v>35859.0</v>
      </c>
    </row>
    <row r="9">
      <c r="A9" s="278">
        <v>8.0</v>
      </c>
      <c r="B9" s="518" t="s">
        <v>18342</v>
      </c>
      <c r="C9" s="518" t="s">
        <v>18407</v>
      </c>
      <c r="D9" s="518" t="s">
        <v>18408</v>
      </c>
      <c r="E9" s="518" t="s">
        <v>18409</v>
      </c>
      <c r="F9" s="518" t="s">
        <v>15400</v>
      </c>
      <c r="G9" s="518" t="s">
        <v>18410</v>
      </c>
      <c r="H9" s="278" t="s">
        <v>18411</v>
      </c>
      <c r="I9" s="272" t="s">
        <v>18412</v>
      </c>
      <c r="J9" s="278" t="s">
        <v>18413</v>
      </c>
      <c r="K9" s="814" t="s">
        <v>18414</v>
      </c>
      <c r="L9" s="815">
        <v>0.007141203703703703</v>
      </c>
      <c r="M9" s="402" t="s">
        <v>18415</v>
      </c>
      <c r="N9" s="284" t="s">
        <v>18352</v>
      </c>
      <c r="O9" s="278" t="s">
        <v>77</v>
      </c>
      <c r="P9" s="278" t="s">
        <v>78</v>
      </c>
      <c r="Q9" s="278" t="s">
        <v>15409</v>
      </c>
      <c r="R9" s="278" t="s">
        <v>78</v>
      </c>
      <c r="S9" s="278" t="s">
        <v>13907</v>
      </c>
      <c r="T9" s="278"/>
      <c r="U9" s="284"/>
      <c r="V9" s="816">
        <v>35645.0</v>
      </c>
    </row>
    <row r="10">
      <c r="A10" s="278">
        <v>9.0</v>
      </c>
      <c r="B10" s="518" t="s">
        <v>18342</v>
      </c>
      <c r="C10" s="518" t="s">
        <v>18416</v>
      </c>
      <c r="D10" s="518" t="s">
        <v>18417</v>
      </c>
      <c r="E10" s="518" t="s">
        <v>18418</v>
      </c>
      <c r="F10" s="518" t="s">
        <v>15400</v>
      </c>
      <c r="G10" s="518" t="s">
        <v>18419</v>
      </c>
      <c r="H10" s="278" t="s">
        <v>18420</v>
      </c>
      <c r="I10" s="272" t="s">
        <v>18421</v>
      </c>
      <c r="J10" s="278" t="s">
        <v>18422</v>
      </c>
      <c r="K10" s="814" t="s">
        <v>18423</v>
      </c>
      <c r="L10" s="815">
        <v>0.006724537037037037</v>
      </c>
      <c r="M10" s="402" t="s">
        <v>18424</v>
      </c>
      <c r="N10" s="284" t="s">
        <v>18352</v>
      </c>
      <c r="O10" s="278" t="s">
        <v>77</v>
      </c>
      <c r="P10" s="278" t="s">
        <v>78</v>
      </c>
      <c r="Q10" s="278" t="s">
        <v>15409</v>
      </c>
      <c r="R10" s="278" t="s">
        <v>78</v>
      </c>
      <c r="S10" s="278" t="s">
        <v>13907</v>
      </c>
      <c r="T10" s="278"/>
      <c r="U10" s="284"/>
      <c r="V10" s="816">
        <v>35843.0</v>
      </c>
    </row>
    <row r="11">
      <c r="A11" s="287">
        <v>10.0</v>
      </c>
      <c r="B11" s="528" t="s">
        <v>18342</v>
      </c>
      <c r="C11" s="528" t="s">
        <v>18425</v>
      </c>
      <c r="D11" s="528" t="s">
        <v>18426</v>
      </c>
      <c r="E11" s="528" t="s">
        <v>18427</v>
      </c>
      <c r="F11" s="528" t="s">
        <v>15400</v>
      </c>
      <c r="G11" s="528" t="s">
        <v>18428</v>
      </c>
      <c r="H11" s="287" t="s">
        <v>18429</v>
      </c>
      <c r="I11" s="272" t="s">
        <v>18430</v>
      </c>
      <c r="J11" s="287" t="s">
        <v>18431</v>
      </c>
      <c r="K11" s="817" t="s">
        <v>18432</v>
      </c>
      <c r="L11" s="818">
        <v>0.0060416666666666665</v>
      </c>
      <c r="M11" s="404" t="s">
        <v>18433</v>
      </c>
      <c r="N11" s="293" t="s">
        <v>18352</v>
      </c>
      <c r="O11" s="278" t="s">
        <v>77</v>
      </c>
      <c r="P11" s="278" t="s">
        <v>78</v>
      </c>
      <c r="Q11" s="278" t="s">
        <v>15409</v>
      </c>
      <c r="R11" s="278" t="s">
        <v>78</v>
      </c>
      <c r="S11" s="278" t="s">
        <v>13907</v>
      </c>
      <c r="T11" s="278"/>
      <c r="U11" s="819"/>
      <c r="V11" s="820">
        <v>35839.0</v>
      </c>
    </row>
    <row r="12">
      <c r="A12" s="269">
        <v>11.0</v>
      </c>
      <c r="B12" s="510" t="s">
        <v>18434</v>
      </c>
      <c r="C12" s="510" t="s">
        <v>18435</v>
      </c>
      <c r="D12" s="510" t="s">
        <v>18436</v>
      </c>
      <c r="E12" s="510" t="s">
        <v>18437</v>
      </c>
      <c r="F12" s="510" t="s">
        <v>18438</v>
      </c>
      <c r="G12" s="510" t="s">
        <v>18439</v>
      </c>
      <c r="H12" s="269" t="s">
        <v>18440</v>
      </c>
      <c r="I12" s="272" t="s">
        <v>18441</v>
      </c>
      <c r="J12" s="269" t="s">
        <v>18442</v>
      </c>
      <c r="K12" s="811" t="s">
        <v>18443</v>
      </c>
      <c r="L12" s="812">
        <v>0.004398148148148148</v>
      </c>
      <c r="M12" s="401" t="s">
        <v>18444</v>
      </c>
      <c r="N12" s="277" t="s">
        <v>18352</v>
      </c>
      <c r="O12" s="278" t="s">
        <v>77</v>
      </c>
      <c r="P12" s="278" t="s">
        <v>78</v>
      </c>
      <c r="Q12" s="278" t="s">
        <v>15409</v>
      </c>
      <c r="R12" s="278" t="s">
        <v>78</v>
      </c>
      <c r="S12" s="278" t="s">
        <v>13907</v>
      </c>
      <c r="T12" s="278"/>
      <c r="U12" s="277"/>
      <c r="V12" s="813">
        <v>35285.0</v>
      </c>
    </row>
    <row r="13">
      <c r="A13" s="278">
        <v>12.0</v>
      </c>
      <c r="B13" s="510" t="s">
        <v>18434</v>
      </c>
      <c r="C13" s="518" t="s">
        <v>18435</v>
      </c>
      <c r="D13" s="518" t="s">
        <v>18445</v>
      </c>
      <c r="E13" s="518" t="s">
        <v>18437</v>
      </c>
      <c r="F13" s="518" t="s">
        <v>18438</v>
      </c>
      <c r="G13" s="518" t="s">
        <v>18446</v>
      </c>
      <c r="H13" s="278" t="s">
        <v>18447</v>
      </c>
      <c r="I13" s="272" t="s">
        <v>18448</v>
      </c>
      <c r="J13" s="278" t="s">
        <v>18449</v>
      </c>
      <c r="K13" s="814" t="s">
        <v>18450</v>
      </c>
      <c r="L13" s="815">
        <v>0.004166666666666667</v>
      </c>
      <c r="M13" s="402" t="s">
        <v>18451</v>
      </c>
      <c r="N13" s="284" t="s">
        <v>18352</v>
      </c>
      <c r="O13" s="278" t="s">
        <v>77</v>
      </c>
      <c r="P13" s="278" t="s">
        <v>78</v>
      </c>
      <c r="Q13" s="278" t="s">
        <v>15409</v>
      </c>
      <c r="R13" s="278" t="s">
        <v>78</v>
      </c>
      <c r="S13" s="278" t="s">
        <v>13907</v>
      </c>
      <c r="T13" s="278"/>
      <c r="U13" s="284"/>
      <c r="V13" s="816">
        <v>35282.0</v>
      </c>
    </row>
    <row r="14">
      <c r="A14" s="278">
        <v>13.0</v>
      </c>
      <c r="B14" s="510" t="s">
        <v>18434</v>
      </c>
      <c r="C14" s="518" t="s">
        <v>18435</v>
      </c>
      <c r="D14" s="518" t="s">
        <v>16585</v>
      </c>
      <c r="E14" s="518" t="s">
        <v>18437</v>
      </c>
      <c r="F14" s="518" t="s">
        <v>18438</v>
      </c>
      <c r="G14" s="518" t="s">
        <v>16588</v>
      </c>
      <c r="H14" s="278" t="s">
        <v>16716</v>
      </c>
      <c r="I14" s="272" t="s">
        <v>16717</v>
      </c>
      <c r="J14" s="278" t="s">
        <v>18452</v>
      </c>
      <c r="K14" s="814" t="s">
        <v>18453</v>
      </c>
      <c r="L14" s="815">
        <v>0.004930555555555555</v>
      </c>
      <c r="M14" s="402" t="s">
        <v>18454</v>
      </c>
      <c r="N14" s="284" t="s">
        <v>18352</v>
      </c>
      <c r="O14" s="278" t="s">
        <v>77</v>
      </c>
      <c r="P14" s="278" t="s">
        <v>78</v>
      </c>
      <c r="Q14" s="278" t="s">
        <v>15409</v>
      </c>
      <c r="R14" s="278" t="s">
        <v>78</v>
      </c>
      <c r="S14" s="278" t="s">
        <v>13907</v>
      </c>
      <c r="T14" s="278"/>
      <c r="U14" s="284"/>
      <c r="V14" s="821"/>
    </row>
    <row r="15">
      <c r="A15" s="278">
        <v>14.0</v>
      </c>
      <c r="B15" s="510" t="s">
        <v>18434</v>
      </c>
      <c r="C15" s="518" t="s">
        <v>18435</v>
      </c>
      <c r="D15" s="518" t="s">
        <v>18455</v>
      </c>
      <c r="E15" s="518" t="s">
        <v>18437</v>
      </c>
      <c r="F15" s="518" t="s">
        <v>18438</v>
      </c>
      <c r="G15" s="518" t="s">
        <v>18456</v>
      </c>
      <c r="H15" s="278" t="s">
        <v>18457</v>
      </c>
      <c r="I15" s="272" t="s">
        <v>18458</v>
      </c>
      <c r="J15" s="278" t="s">
        <v>18459</v>
      </c>
      <c r="K15" s="814" t="s">
        <v>18460</v>
      </c>
      <c r="L15" s="815">
        <v>0.005069444444444444</v>
      </c>
      <c r="M15" s="402" t="s">
        <v>18461</v>
      </c>
      <c r="N15" s="284" t="s">
        <v>18352</v>
      </c>
      <c r="O15" s="278" t="s">
        <v>77</v>
      </c>
      <c r="P15" s="278" t="s">
        <v>78</v>
      </c>
      <c r="Q15" s="278" t="s">
        <v>15409</v>
      </c>
      <c r="R15" s="278" t="s">
        <v>78</v>
      </c>
      <c r="S15" s="278" t="s">
        <v>13907</v>
      </c>
      <c r="T15" s="278"/>
      <c r="U15" s="284"/>
      <c r="V15" s="816">
        <v>35855.0</v>
      </c>
    </row>
    <row r="16">
      <c r="A16" s="287">
        <v>15.0</v>
      </c>
      <c r="B16" s="596" t="s">
        <v>18434</v>
      </c>
      <c r="C16" s="528" t="s">
        <v>18435</v>
      </c>
      <c r="D16" s="528" t="s">
        <v>18462</v>
      </c>
      <c r="E16" s="528" t="s">
        <v>18437</v>
      </c>
      <c r="F16" s="528" t="s">
        <v>18438</v>
      </c>
      <c r="G16" s="528" t="s">
        <v>18463</v>
      </c>
      <c r="H16" s="287" t="s">
        <v>18464</v>
      </c>
      <c r="I16" s="272" t="s">
        <v>18465</v>
      </c>
      <c r="J16" s="287" t="s">
        <v>18466</v>
      </c>
      <c r="K16" s="817" t="s">
        <v>18467</v>
      </c>
      <c r="L16" s="818">
        <v>0.004710648148148148</v>
      </c>
      <c r="M16" s="404" t="s">
        <v>18468</v>
      </c>
      <c r="N16" s="293" t="s">
        <v>18352</v>
      </c>
      <c r="O16" s="278" t="s">
        <v>77</v>
      </c>
      <c r="P16" s="278" t="s">
        <v>78</v>
      </c>
      <c r="Q16" s="278" t="s">
        <v>15409</v>
      </c>
      <c r="R16" s="278" t="s">
        <v>78</v>
      </c>
      <c r="S16" s="278" t="s">
        <v>13907</v>
      </c>
      <c r="T16" s="278"/>
      <c r="U16" s="819"/>
      <c r="V16" s="820">
        <v>35856.0</v>
      </c>
    </row>
    <row r="17">
      <c r="A17" s="269">
        <v>16.0</v>
      </c>
      <c r="B17" s="510" t="s">
        <v>18469</v>
      </c>
      <c r="C17" s="510" t="s">
        <v>18470</v>
      </c>
      <c r="D17" s="510" t="s">
        <v>18471</v>
      </c>
      <c r="E17" s="510" t="s">
        <v>18472</v>
      </c>
      <c r="F17" s="510" t="s">
        <v>18473</v>
      </c>
      <c r="G17" s="510" t="s">
        <v>18474</v>
      </c>
      <c r="H17" s="269" t="s">
        <v>18475</v>
      </c>
      <c r="I17" s="272" t="s">
        <v>18476</v>
      </c>
      <c r="J17" s="269" t="s">
        <v>18477</v>
      </c>
      <c r="K17" s="811" t="s">
        <v>18478</v>
      </c>
      <c r="L17" s="812">
        <v>0.008530092592592593</v>
      </c>
      <c r="M17" s="401" t="s">
        <v>18479</v>
      </c>
      <c r="N17" s="277" t="s">
        <v>18352</v>
      </c>
      <c r="O17" s="278" t="s">
        <v>77</v>
      </c>
      <c r="P17" s="278" t="s">
        <v>78</v>
      </c>
      <c r="Q17" s="278" t="s">
        <v>15409</v>
      </c>
      <c r="R17" s="278" t="s">
        <v>78</v>
      </c>
      <c r="S17" s="278" t="s">
        <v>13907</v>
      </c>
      <c r="T17" s="278"/>
      <c r="U17" s="277"/>
      <c r="V17" s="813">
        <v>35314.0</v>
      </c>
    </row>
    <row r="18">
      <c r="A18" s="278">
        <v>17.0</v>
      </c>
      <c r="B18" s="510" t="s">
        <v>18469</v>
      </c>
      <c r="C18" s="518" t="s">
        <v>18470</v>
      </c>
      <c r="D18" s="518" t="s">
        <v>18480</v>
      </c>
      <c r="E18" s="518" t="s">
        <v>18472</v>
      </c>
      <c r="F18" s="518" t="s">
        <v>18473</v>
      </c>
      <c r="G18" s="518" t="s">
        <v>18481</v>
      </c>
      <c r="H18" s="278" t="s">
        <v>18482</v>
      </c>
      <c r="I18" s="272" t="s">
        <v>18483</v>
      </c>
      <c r="J18" s="278" t="s">
        <v>18484</v>
      </c>
      <c r="K18" s="814" t="s">
        <v>18485</v>
      </c>
      <c r="L18" s="815">
        <v>0.0033912037037037036</v>
      </c>
      <c r="M18" s="402" t="s">
        <v>18486</v>
      </c>
      <c r="N18" s="284" t="s">
        <v>18352</v>
      </c>
      <c r="O18" s="278" t="s">
        <v>77</v>
      </c>
      <c r="P18" s="278" t="s">
        <v>78</v>
      </c>
      <c r="Q18" s="278" t="s">
        <v>15409</v>
      </c>
      <c r="R18" s="278" t="s">
        <v>78</v>
      </c>
      <c r="S18" s="278" t="s">
        <v>13907</v>
      </c>
      <c r="T18" s="278"/>
      <c r="U18" s="284"/>
      <c r="V18" s="821"/>
    </row>
    <row r="19">
      <c r="A19" s="278">
        <v>18.0</v>
      </c>
      <c r="B19" s="510" t="s">
        <v>18469</v>
      </c>
      <c r="C19" s="518" t="s">
        <v>18470</v>
      </c>
      <c r="D19" s="518" t="s">
        <v>18487</v>
      </c>
      <c r="E19" s="518" t="s">
        <v>18472</v>
      </c>
      <c r="F19" s="518" t="s">
        <v>18473</v>
      </c>
      <c r="G19" s="518" t="s">
        <v>18488</v>
      </c>
      <c r="H19" s="278" t="s">
        <v>18489</v>
      </c>
      <c r="I19" s="272" t="s">
        <v>18490</v>
      </c>
      <c r="J19" s="278" t="s">
        <v>18491</v>
      </c>
      <c r="K19" s="814" t="s">
        <v>18492</v>
      </c>
      <c r="L19" s="815">
        <v>0.004618055555555556</v>
      </c>
      <c r="M19" s="402" t="s">
        <v>18493</v>
      </c>
      <c r="N19" s="284" t="s">
        <v>18352</v>
      </c>
      <c r="O19" s="278" t="s">
        <v>77</v>
      </c>
      <c r="P19" s="278" t="s">
        <v>78</v>
      </c>
      <c r="Q19" s="278" t="s">
        <v>15409</v>
      </c>
      <c r="R19" s="278" t="s">
        <v>78</v>
      </c>
      <c r="S19" s="278" t="s">
        <v>13907</v>
      </c>
      <c r="T19" s="278"/>
      <c r="U19" s="284"/>
      <c r="V19" s="821"/>
    </row>
    <row r="20">
      <c r="A20" s="278">
        <v>19.0</v>
      </c>
      <c r="B20" s="510" t="s">
        <v>18469</v>
      </c>
      <c r="C20" s="518" t="s">
        <v>18470</v>
      </c>
      <c r="D20" s="518" t="s">
        <v>18494</v>
      </c>
      <c r="E20" s="518" t="s">
        <v>18472</v>
      </c>
      <c r="F20" s="518" t="s">
        <v>18473</v>
      </c>
      <c r="G20" s="518" t="s">
        <v>18495</v>
      </c>
      <c r="H20" s="278" t="s">
        <v>18496</v>
      </c>
      <c r="I20" s="272" t="s">
        <v>18497</v>
      </c>
      <c r="J20" s="278" t="s">
        <v>18498</v>
      </c>
      <c r="K20" s="814" t="s">
        <v>18499</v>
      </c>
      <c r="L20" s="815">
        <v>0.008518518518518519</v>
      </c>
      <c r="M20" s="402" t="s">
        <v>18500</v>
      </c>
      <c r="N20" s="284" t="s">
        <v>18352</v>
      </c>
      <c r="O20" s="278" t="s">
        <v>77</v>
      </c>
      <c r="P20" s="278" t="s">
        <v>78</v>
      </c>
      <c r="Q20" s="278" t="s">
        <v>15409</v>
      </c>
      <c r="R20" s="278" t="s">
        <v>78</v>
      </c>
      <c r="S20" s="278" t="s">
        <v>13907</v>
      </c>
      <c r="T20" s="278"/>
      <c r="U20" s="284"/>
      <c r="V20" s="821"/>
    </row>
    <row r="21">
      <c r="A21" s="278">
        <v>20.0</v>
      </c>
      <c r="B21" s="510" t="s">
        <v>18469</v>
      </c>
      <c r="C21" s="518" t="s">
        <v>18470</v>
      </c>
      <c r="D21" s="518" t="s">
        <v>18501</v>
      </c>
      <c r="E21" s="518" t="s">
        <v>18472</v>
      </c>
      <c r="F21" s="518" t="s">
        <v>18473</v>
      </c>
      <c r="G21" s="518" t="s">
        <v>18502</v>
      </c>
      <c r="H21" s="278" t="s">
        <v>18503</v>
      </c>
      <c r="I21" s="272" t="s">
        <v>18504</v>
      </c>
      <c r="J21" s="278" t="s">
        <v>18505</v>
      </c>
      <c r="K21" s="814" t="s">
        <v>18506</v>
      </c>
      <c r="L21" s="815">
        <v>0.005613425925925926</v>
      </c>
      <c r="M21" s="402" t="s">
        <v>18507</v>
      </c>
      <c r="N21" s="284" t="s">
        <v>18352</v>
      </c>
      <c r="O21" s="278" t="s">
        <v>77</v>
      </c>
      <c r="P21" s="278" t="s">
        <v>78</v>
      </c>
      <c r="Q21" s="278" t="s">
        <v>15409</v>
      </c>
      <c r="R21" s="278" t="s">
        <v>78</v>
      </c>
      <c r="S21" s="278" t="s">
        <v>13907</v>
      </c>
      <c r="T21" s="278"/>
      <c r="U21" s="284"/>
      <c r="V21" s="816">
        <v>35312.0</v>
      </c>
    </row>
    <row r="22">
      <c r="A22" s="278">
        <v>21.0</v>
      </c>
      <c r="B22" s="510" t="s">
        <v>18469</v>
      </c>
      <c r="C22" s="518" t="s">
        <v>18470</v>
      </c>
      <c r="D22" s="518" t="s">
        <v>18508</v>
      </c>
      <c r="E22" s="518" t="s">
        <v>18472</v>
      </c>
      <c r="F22" s="518" t="s">
        <v>18473</v>
      </c>
      <c r="G22" s="518" t="s">
        <v>18509</v>
      </c>
      <c r="H22" s="278" t="s">
        <v>18510</v>
      </c>
      <c r="I22" s="272" t="s">
        <v>18511</v>
      </c>
      <c r="J22" s="278" t="s">
        <v>18512</v>
      </c>
      <c r="K22" s="814" t="s">
        <v>18513</v>
      </c>
      <c r="L22" s="815">
        <v>0.005543981481481481</v>
      </c>
      <c r="M22" s="402" t="s">
        <v>18514</v>
      </c>
      <c r="N22" s="284" t="s">
        <v>18352</v>
      </c>
      <c r="O22" s="278" t="s">
        <v>77</v>
      </c>
      <c r="P22" s="278" t="s">
        <v>78</v>
      </c>
      <c r="Q22" s="278" t="s">
        <v>15409</v>
      </c>
      <c r="R22" s="278" t="s">
        <v>78</v>
      </c>
      <c r="S22" s="278" t="s">
        <v>13907</v>
      </c>
      <c r="T22" s="278"/>
      <c r="U22" s="284"/>
      <c r="V22" s="816">
        <v>35313.0</v>
      </c>
    </row>
    <row r="23">
      <c r="A23" s="278">
        <v>22.0</v>
      </c>
      <c r="B23" s="510" t="s">
        <v>18469</v>
      </c>
      <c r="C23" s="518" t="s">
        <v>18470</v>
      </c>
      <c r="D23" s="518" t="s">
        <v>18515</v>
      </c>
      <c r="E23" s="518" t="s">
        <v>18472</v>
      </c>
      <c r="F23" s="518" t="s">
        <v>18473</v>
      </c>
      <c r="G23" s="518" t="s">
        <v>18516</v>
      </c>
      <c r="H23" s="278" t="s">
        <v>18517</v>
      </c>
      <c r="I23" s="272" t="s">
        <v>18518</v>
      </c>
      <c r="J23" s="278" t="s">
        <v>18519</v>
      </c>
      <c r="K23" s="814" t="s">
        <v>18520</v>
      </c>
      <c r="L23" s="815">
        <v>0.00730324074074074</v>
      </c>
      <c r="M23" s="402" t="s">
        <v>18521</v>
      </c>
      <c r="N23" s="284" t="s">
        <v>18352</v>
      </c>
      <c r="O23" s="278" t="s">
        <v>77</v>
      </c>
      <c r="P23" s="278" t="s">
        <v>78</v>
      </c>
      <c r="Q23" s="278" t="s">
        <v>15409</v>
      </c>
      <c r="R23" s="278" t="s">
        <v>78</v>
      </c>
      <c r="S23" s="278" t="s">
        <v>13907</v>
      </c>
      <c r="T23" s="278"/>
      <c r="U23" s="284"/>
      <c r="V23" s="816">
        <v>35309.0</v>
      </c>
    </row>
    <row r="24">
      <c r="A24" s="278">
        <v>23.0</v>
      </c>
      <c r="B24" s="510" t="s">
        <v>18469</v>
      </c>
      <c r="C24" s="518" t="s">
        <v>18470</v>
      </c>
      <c r="D24" s="518" t="s">
        <v>18522</v>
      </c>
      <c r="E24" s="518" t="s">
        <v>18472</v>
      </c>
      <c r="F24" s="518" t="s">
        <v>18473</v>
      </c>
      <c r="G24" s="518" t="s">
        <v>18523</v>
      </c>
      <c r="H24" s="278" t="s">
        <v>18524</v>
      </c>
      <c r="I24" s="272" t="s">
        <v>18525</v>
      </c>
      <c r="J24" s="278" t="s">
        <v>18526</v>
      </c>
      <c r="K24" s="814" t="s">
        <v>18527</v>
      </c>
      <c r="L24" s="815">
        <v>0.006481481481481481</v>
      </c>
      <c r="M24" s="402" t="s">
        <v>18528</v>
      </c>
      <c r="N24" s="284" t="s">
        <v>18352</v>
      </c>
      <c r="O24" s="278" t="s">
        <v>77</v>
      </c>
      <c r="P24" s="278" t="s">
        <v>78</v>
      </c>
      <c r="Q24" s="278" t="s">
        <v>15409</v>
      </c>
      <c r="R24" s="278" t="s">
        <v>78</v>
      </c>
      <c r="S24" s="278" t="s">
        <v>13907</v>
      </c>
      <c r="T24" s="278"/>
      <c r="U24" s="284"/>
      <c r="V24" s="816">
        <v>35327.0</v>
      </c>
    </row>
    <row r="25">
      <c r="A25" s="278">
        <v>24.0</v>
      </c>
      <c r="B25" s="510" t="s">
        <v>18469</v>
      </c>
      <c r="C25" s="518" t="s">
        <v>18470</v>
      </c>
      <c r="D25" s="518" t="s">
        <v>18529</v>
      </c>
      <c r="E25" s="518" t="s">
        <v>18472</v>
      </c>
      <c r="F25" s="518" t="s">
        <v>18473</v>
      </c>
      <c r="G25" s="518" t="s">
        <v>18530</v>
      </c>
      <c r="H25" s="278" t="s">
        <v>18375</v>
      </c>
      <c r="I25" s="272" t="s">
        <v>18376</v>
      </c>
      <c r="J25" s="278" t="s">
        <v>18531</v>
      </c>
      <c r="K25" s="814" t="s">
        <v>18532</v>
      </c>
      <c r="L25" s="815">
        <v>0.00619212962962963</v>
      </c>
      <c r="M25" s="402" t="s">
        <v>18533</v>
      </c>
      <c r="N25" s="284" t="s">
        <v>18352</v>
      </c>
      <c r="O25" s="278" t="s">
        <v>77</v>
      </c>
      <c r="P25" s="278" t="s">
        <v>78</v>
      </c>
      <c r="Q25" s="278" t="s">
        <v>15409</v>
      </c>
      <c r="R25" s="278" t="s">
        <v>78</v>
      </c>
      <c r="S25" s="278" t="s">
        <v>13907</v>
      </c>
      <c r="T25" s="278"/>
      <c r="U25" s="284"/>
      <c r="V25" s="816">
        <v>35324.0</v>
      </c>
    </row>
    <row r="26">
      <c r="A26" s="278">
        <v>25.0</v>
      </c>
      <c r="B26" s="510" t="s">
        <v>18469</v>
      </c>
      <c r="C26" s="518" t="s">
        <v>18470</v>
      </c>
      <c r="D26" s="518" t="s">
        <v>18534</v>
      </c>
      <c r="E26" s="518" t="s">
        <v>18472</v>
      </c>
      <c r="F26" s="518" t="s">
        <v>18473</v>
      </c>
      <c r="G26" s="518" t="s">
        <v>18535</v>
      </c>
      <c r="H26" s="278" t="s">
        <v>18536</v>
      </c>
      <c r="I26" s="272" t="s">
        <v>18537</v>
      </c>
      <c r="J26" s="278" t="s">
        <v>18538</v>
      </c>
      <c r="K26" s="814" t="s">
        <v>18539</v>
      </c>
      <c r="L26" s="815">
        <v>0.0037962962962962963</v>
      </c>
      <c r="M26" s="402" t="s">
        <v>18540</v>
      </c>
      <c r="N26" s="284" t="s">
        <v>18352</v>
      </c>
      <c r="O26" s="278" t="s">
        <v>77</v>
      </c>
      <c r="P26" s="278" t="s">
        <v>78</v>
      </c>
      <c r="Q26" s="278" t="s">
        <v>15409</v>
      </c>
      <c r="R26" s="278" t="s">
        <v>78</v>
      </c>
      <c r="S26" s="278" t="s">
        <v>13907</v>
      </c>
      <c r="T26" s="278"/>
      <c r="U26" s="284"/>
      <c r="V26" s="816">
        <v>35328.0</v>
      </c>
    </row>
    <row r="27">
      <c r="A27" s="278">
        <v>26.0</v>
      </c>
      <c r="B27" s="510" t="s">
        <v>18469</v>
      </c>
      <c r="C27" s="518" t="s">
        <v>18470</v>
      </c>
      <c r="D27" s="518" t="s">
        <v>18541</v>
      </c>
      <c r="E27" s="518" t="s">
        <v>18472</v>
      </c>
      <c r="F27" s="518" t="s">
        <v>18473</v>
      </c>
      <c r="G27" s="518" t="s">
        <v>18542</v>
      </c>
      <c r="H27" s="278" t="s">
        <v>18543</v>
      </c>
      <c r="I27" s="272" t="s">
        <v>18544</v>
      </c>
      <c r="J27" s="278" t="s">
        <v>18545</v>
      </c>
      <c r="K27" s="814" t="s">
        <v>18546</v>
      </c>
      <c r="L27" s="815">
        <v>0.0060879629629629626</v>
      </c>
      <c r="M27" s="402" t="s">
        <v>18547</v>
      </c>
      <c r="N27" s="284" t="s">
        <v>18352</v>
      </c>
      <c r="O27" s="278" t="s">
        <v>77</v>
      </c>
      <c r="P27" s="278" t="s">
        <v>78</v>
      </c>
      <c r="Q27" s="278" t="s">
        <v>15409</v>
      </c>
      <c r="R27" s="278" t="s">
        <v>78</v>
      </c>
      <c r="S27" s="278" t="s">
        <v>13907</v>
      </c>
      <c r="T27" s="278"/>
      <c r="U27" s="284"/>
      <c r="V27" s="816">
        <v>35325.0</v>
      </c>
    </row>
    <row r="28">
      <c r="A28" s="278">
        <v>27.0</v>
      </c>
      <c r="B28" s="510" t="s">
        <v>18469</v>
      </c>
      <c r="C28" s="518" t="s">
        <v>18470</v>
      </c>
      <c r="D28" s="518" t="s">
        <v>18548</v>
      </c>
      <c r="E28" s="518" t="s">
        <v>18472</v>
      </c>
      <c r="F28" s="518" t="s">
        <v>18473</v>
      </c>
      <c r="G28" s="518" t="s">
        <v>18549</v>
      </c>
      <c r="H28" s="278" t="s">
        <v>18550</v>
      </c>
      <c r="I28" s="272" t="s">
        <v>18551</v>
      </c>
      <c r="J28" s="278" t="s">
        <v>18552</v>
      </c>
      <c r="K28" s="814" t="s">
        <v>18553</v>
      </c>
      <c r="L28" s="815">
        <v>0.004988425925925926</v>
      </c>
      <c r="M28" s="402" t="s">
        <v>18554</v>
      </c>
      <c r="N28" s="284" t="s">
        <v>18352</v>
      </c>
      <c r="O28" s="278" t="s">
        <v>77</v>
      </c>
      <c r="P28" s="278" t="s">
        <v>78</v>
      </c>
      <c r="Q28" s="278" t="s">
        <v>15409</v>
      </c>
      <c r="R28" s="278" t="s">
        <v>78</v>
      </c>
      <c r="S28" s="278" t="s">
        <v>13907</v>
      </c>
      <c r="T28" s="278"/>
      <c r="U28" s="284"/>
      <c r="V28" s="821"/>
    </row>
    <row r="29">
      <c r="A29" s="278">
        <v>28.0</v>
      </c>
      <c r="B29" s="510" t="s">
        <v>18469</v>
      </c>
      <c r="C29" s="518" t="s">
        <v>18470</v>
      </c>
      <c r="D29" s="518" t="s">
        <v>18555</v>
      </c>
      <c r="E29" s="518" t="s">
        <v>18473</v>
      </c>
      <c r="F29" s="518" t="s">
        <v>18473</v>
      </c>
      <c r="G29" s="518" t="s">
        <v>18556</v>
      </c>
      <c r="H29" s="278" t="s">
        <v>18557</v>
      </c>
      <c r="I29" s="272" t="s">
        <v>18558</v>
      </c>
      <c r="J29" s="278" t="s">
        <v>18559</v>
      </c>
      <c r="K29" s="814" t="s">
        <v>18560</v>
      </c>
      <c r="L29" s="815">
        <v>0.0042824074074074075</v>
      </c>
      <c r="M29" s="402" t="s">
        <v>18561</v>
      </c>
      <c r="N29" s="284" t="s">
        <v>18352</v>
      </c>
      <c r="O29" s="278" t="s">
        <v>77</v>
      </c>
      <c r="P29" s="278" t="s">
        <v>78</v>
      </c>
      <c r="Q29" s="278" t="s">
        <v>15409</v>
      </c>
      <c r="R29" s="278" t="s">
        <v>78</v>
      </c>
      <c r="S29" s="278" t="s">
        <v>13907</v>
      </c>
      <c r="T29" s="278"/>
      <c r="U29" s="284"/>
      <c r="V29" s="821"/>
    </row>
    <row r="30">
      <c r="A30" s="278">
        <v>29.0</v>
      </c>
      <c r="B30" s="510" t="s">
        <v>18469</v>
      </c>
      <c r="C30" s="518" t="s">
        <v>18470</v>
      </c>
      <c r="D30" s="518" t="s">
        <v>18562</v>
      </c>
      <c r="E30" s="518" t="s">
        <v>18473</v>
      </c>
      <c r="F30" s="518" t="s">
        <v>18473</v>
      </c>
      <c r="G30" s="518" t="s">
        <v>18563</v>
      </c>
      <c r="H30" s="278" t="s">
        <v>18564</v>
      </c>
      <c r="I30" s="272" t="s">
        <v>18565</v>
      </c>
      <c r="J30" s="278" t="s">
        <v>18566</v>
      </c>
      <c r="K30" s="814" t="s">
        <v>18567</v>
      </c>
      <c r="L30" s="815">
        <v>0.0037731481481481483</v>
      </c>
      <c r="M30" s="402" t="s">
        <v>18568</v>
      </c>
      <c r="N30" s="284" t="s">
        <v>18352</v>
      </c>
      <c r="O30" s="278" t="s">
        <v>77</v>
      </c>
      <c r="P30" s="278" t="s">
        <v>78</v>
      </c>
      <c r="Q30" s="278" t="s">
        <v>15409</v>
      </c>
      <c r="R30" s="278" t="s">
        <v>78</v>
      </c>
      <c r="S30" s="278" t="s">
        <v>13907</v>
      </c>
      <c r="T30" s="278"/>
      <c r="U30" s="284"/>
      <c r="V30" s="821"/>
    </row>
    <row r="31">
      <c r="A31" s="278">
        <v>30.0</v>
      </c>
      <c r="B31" s="510" t="s">
        <v>18469</v>
      </c>
      <c r="C31" s="518" t="s">
        <v>18470</v>
      </c>
      <c r="D31" s="518" t="s">
        <v>18569</v>
      </c>
      <c r="E31" s="518" t="s">
        <v>18472</v>
      </c>
      <c r="F31" s="518" t="s">
        <v>18473</v>
      </c>
      <c r="G31" s="518" t="s">
        <v>18570</v>
      </c>
      <c r="H31" s="278" t="s">
        <v>18571</v>
      </c>
      <c r="I31" s="272" t="s">
        <v>18572</v>
      </c>
      <c r="J31" s="278" t="s">
        <v>18573</v>
      </c>
      <c r="K31" s="814" t="s">
        <v>18574</v>
      </c>
      <c r="L31" s="815">
        <v>0.006354166666666667</v>
      </c>
      <c r="M31" s="402" t="s">
        <v>18575</v>
      </c>
      <c r="N31" s="284" t="s">
        <v>18352</v>
      </c>
      <c r="O31" s="278" t="s">
        <v>77</v>
      </c>
      <c r="P31" s="278" t="s">
        <v>78</v>
      </c>
      <c r="Q31" s="278" t="s">
        <v>15409</v>
      </c>
      <c r="R31" s="278" t="s">
        <v>78</v>
      </c>
      <c r="S31" s="278" t="s">
        <v>13907</v>
      </c>
      <c r="T31" s="278"/>
      <c r="U31" s="284"/>
      <c r="V31" s="816">
        <v>35979.0</v>
      </c>
    </row>
    <row r="32">
      <c r="A32" s="278">
        <v>31.0</v>
      </c>
      <c r="B32" s="510" t="s">
        <v>18469</v>
      </c>
      <c r="C32" s="518" t="s">
        <v>18470</v>
      </c>
      <c r="D32" s="518" t="s">
        <v>18576</v>
      </c>
      <c r="E32" s="518" t="s">
        <v>18472</v>
      </c>
      <c r="F32" s="518" t="s">
        <v>18473</v>
      </c>
      <c r="G32" s="518" t="s">
        <v>18577</v>
      </c>
      <c r="H32" s="278" t="s">
        <v>18578</v>
      </c>
      <c r="I32" s="272" t="s">
        <v>18579</v>
      </c>
      <c r="J32" s="278" t="s">
        <v>18580</v>
      </c>
      <c r="K32" s="814" t="s">
        <v>18581</v>
      </c>
      <c r="L32" s="815">
        <v>0.0060648148148148145</v>
      </c>
      <c r="M32" s="402" t="s">
        <v>18582</v>
      </c>
      <c r="N32" s="284" t="s">
        <v>18352</v>
      </c>
      <c r="O32" s="278" t="s">
        <v>77</v>
      </c>
      <c r="P32" s="278" t="s">
        <v>78</v>
      </c>
      <c r="Q32" s="278" t="s">
        <v>15409</v>
      </c>
      <c r="R32" s="278" t="s">
        <v>78</v>
      </c>
      <c r="S32" s="278" t="s">
        <v>13907</v>
      </c>
      <c r="T32" s="278"/>
      <c r="U32" s="284"/>
      <c r="V32" s="821"/>
    </row>
    <row r="33">
      <c r="A33" s="287">
        <v>32.0</v>
      </c>
      <c r="B33" s="596" t="s">
        <v>18469</v>
      </c>
      <c r="C33" s="528" t="s">
        <v>18470</v>
      </c>
      <c r="D33" s="528" t="s">
        <v>18583</v>
      </c>
      <c r="E33" s="528" t="s">
        <v>18472</v>
      </c>
      <c r="F33" s="528" t="s">
        <v>18473</v>
      </c>
      <c r="G33" s="528" t="s">
        <v>18584</v>
      </c>
      <c r="H33" s="287" t="s">
        <v>18585</v>
      </c>
      <c r="I33" s="272" t="s">
        <v>18586</v>
      </c>
      <c r="J33" s="287" t="s">
        <v>18587</v>
      </c>
      <c r="K33" s="817" t="s">
        <v>18588</v>
      </c>
      <c r="L33" s="818">
        <v>0.0059953703703703705</v>
      </c>
      <c r="M33" s="404" t="s">
        <v>18589</v>
      </c>
      <c r="N33" s="293" t="s">
        <v>18352</v>
      </c>
      <c r="O33" s="278" t="s">
        <v>77</v>
      </c>
      <c r="P33" s="278" t="s">
        <v>78</v>
      </c>
      <c r="Q33" s="278" t="s">
        <v>15409</v>
      </c>
      <c r="R33" s="278" t="s">
        <v>78</v>
      </c>
      <c r="S33" s="278" t="s">
        <v>13907</v>
      </c>
      <c r="T33" s="278"/>
      <c r="U33" s="819"/>
      <c r="V33" s="820">
        <v>35308.0</v>
      </c>
    </row>
    <row r="34">
      <c r="A34" s="269">
        <v>33.0</v>
      </c>
      <c r="B34" s="510" t="s">
        <v>18590</v>
      </c>
      <c r="C34" s="510" t="s">
        <v>18591</v>
      </c>
      <c r="D34" s="510" t="s">
        <v>18592</v>
      </c>
      <c r="E34" s="510" t="s">
        <v>18593</v>
      </c>
      <c r="F34" s="510" t="s">
        <v>18594</v>
      </c>
      <c r="G34" s="510" t="s">
        <v>18595</v>
      </c>
      <c r="H34" s="269" t="s">
        <v>18596</v>
      </c>
      <c r="I34" s="272" t="s">
        <v>18597</v>
      </c>
      <c r="J34" s="269" t="s">
        <v>18598</v>
      </c>
      <c r="K34" s="811" t="s">
        <v>18599</v>
      </c>
      <c r="L34" s="812">
        <v>0.004872685185185185</v>
      </c>
      <c r="M34" s="401" t="s">
        <v>18600</v>
      </c>
      <c r="N34" s="277" t="s">
        <v>18352</v>
      </c>
      <c r="O34" s="278" t="s">
        <v>77</v>
      </c>
      <c r="P34" s="278" t="s">
        <v>78</v>
      </c>
      <c r="Q34" s="278" t="s">
        <v>15409</v>
      </c>
      <c r="R34" s="278" t="s">
        <v>78</v>
      </c>
      <c r="S34" s="278" t="s">
        <v>13907</v>
      </c>
      <c r="T34" s="278"/>
      <c r="U34" s="277"/>
      <c r="V34" s="822"/>
    </row>
    <row r="35">
      <c r="A35" s="278">
        <v>34.0</v>
      </c>
      <c r="B35" s="510" t="s">
        <v>18590</v>
      </c>
      <c r="C35" s="518" t="s">
        <v>18591</v>
      </c>
      <c r="D35" s="518" t="s">
        <v>18601</v>
      </c>
      <c r="E35" s="518" t="s">
        <v>18593</v>
      </c>
      <c r="F35" s="518" t="s">
        <v>18594</v>
      </c>
      <c r="G35" s="518" t="s">
        <v>18602</v>
      </c>
      <c r="H35" s="278" t="s">
        <v>18603</v>
      </c>
      <c r="I35" s="272" t="s">
        <v>18604</v>
      </c>
      <c r="J35" s="278" t="s">
        <v>18605</v>
      </c>
      <c r="K35" s="814" t="s">
        <v>18606</v>
      </c>
      <c r="L35" s="815">
        <v>0.004756944444444445</v>
      </c>
      <c r="M35" s="402" t="s">
        <v>18607</v>
      </c>
      <c r="N35" s="284" t="s">
        <v>18352</v>
      </c>
      <c r="O35" s="278" t="s">
        <v>77</v>
      </c>
      <c r="P35" s="278" t="s">
        <v>78</v>
      </c>
      <c r="Q35" s="278" t="s">
        <v>15409</v>
      </c>
      <c r="R35" s="278" t="s">
        <v>78</v>
      </c>
      <c r="S35" s="278" t="s">
        <v>13907</v>
      </c>
      <c r="T35" s="278"/>
      <c r="U35" s="284"/>
      <c r="V35" s="821"/>
    </row>
    <row r="36">
      <c r="A36" s="278">
        <v>35.0</v>
      </c>
      <c r="B36" s="510" t="s">
        <v>18590</v>
      </c>
      <c r="C36" s="518" t="s">
        <v>18591</v>
      </c>
      <c r="D36" s="518" t="s">
        <v>18591</v>
      </c>
      <c r="E36" s="518" t="s">
        <v>18593</v>
      </c>
      <c r="F36" s="518" t="s">
        <v>18594</v>
      </c>
      <c r="G36" s="518" t="s">
        <v>18594</v>
      </c>
      <c r="H36" s="278" t="s">
        <v>18608</v>
      </c>
      <c r="I36" s="272" t="s">
        <v>18609</v>
      </c>
      <c r="J36" s="278" t="s">
        <v>18610</v>
      </c>
      <c r="K36" s="814" t="s">
        <v>18611</v>
      </c>
      <c r="L36" s="815">
        <v>0.013449074074074073</v>
      </c>
      <c r="M36" s="402" t="s">
        <v>18612</v>
      </c>
      <c r="N36" s="284" t="s">
        <v>18352</v>
      </c>
      <c r="O36" s="278" t="s">
        <v>77</v>
      </c>
      <c r="P36" s="278" t="s">
        <v>78</v>
      </c>
      <c r="Q36" s="278" t="s">
        <v>15409</v>
      </c>
      <c r="R36" s="278" t="s">
        <v>78</v>
      </c>
      <c r="S36" s="278" t="s">
        <v>13907</v>
      </c>
      <c r="T36" s="278"/>
      <c r="U36" s="284"/>
      <c r="V36" s="816">
        <v>35596.0</v>
      </c>
    </row>
    <row r="37">
      <c r="A37" s="278">
        <v>36.0</v>
      </c>
      <c r="B37" s="510" t="s">
        <v>18590</v>
      </c>
      <c r="C37" s="518" t="s">
        <v>18613</v>
      </c>
      <c r="D37" s="518" t="s">
        <v>18614</v>
      </c>
      <c r="E37" s="518" t="s">
        <v>18593</v>
      </c>
      <c r="F37" s="518" t="s">
        <v>18615</v>
      </c>
      <c r="G37" s="518" t="s">
        <v>18616</v>
      </c>
      <c r="H37" s="278" t="s">
        <v>18617</v>
      </c>
      <c r="I37" s="272" t="s">
        <v>18618</v>
      </c>
      <c r="J37" s="278" t="s">
        <v>18619</v>
      </c>
      <c r="K37" s="814" t="s">
        <v>18620</v>
      </c>
      <c r="L37" s="815">
        <v>0.010046296296296296</v>
      </c>
      <c r="M37" s="402" t="s">
        <v>18621</v>
      </c>
      <c r="N37" s="284" t="s">
        <v>18352</v>
      </c>
      <c r="O37" s="278" t="s">
        <v>77</v>
      </c>
      <c r="P37" s="278" t="s">
        <v>78</v>
      </c>
      <c r="Q37" s="278" t="s">
        <v>15409</v>
      </c>
      <c r="R37" s="278" t="s">
        <v>78</v>
      </c>
      <c r="S37" s="278" t="s">
        <v>13907</v>
      </c>
      <c r="T37" s="278"/>
      <c r="U37" s="284"/>
      <c r="V37" s="816">
        <v>35605.0</v>
      </c>
    </row>
    <row r="38">
      <c r="A38" s="278">
        <v>37.0</v>
      </c>
      <c r="B38" s="510" t="s">
        <v>18590</v>
      </c>
      <c r="C38" s="518" t="s">
        <v>18613</v>
      </c>
      <c r="D38" s="518" t="s">
        <v>18622</v>
      </c>
      <c r="E38" s="518" t="s">
        <v>18593</v>
      </c>
      <c r="F38" s="518" t="s">
        <v>18615</v>
      </c>
      <c r="G38" s="518" t="s">
        <v>18623</v>
      </c>
      <c r="H38" s="278" t="s">
        <v>18617</v>
      </c>
      <c r="I38" s="272" t="s">
        <v>18618</v>
      </c>
      <c r="J38" s="278" t="s">
        <v>18624</v>
      </c>
      <c r="K38" s="814" t="s">
        <v>18625</v>
      </c>
      <c r="L38" s="815">
        <v>0.006469907407407408</v>
      </c>
      <c r="M38" s="402" t="s">
        <v>18626</v>
      </c>
      <c r="N38" s="284" t="s">
        <v>18352</v>
      </c>
      <c r="O38" s="278" t="s">
        <v>77</v>
      </c>
      <c r="P38" s="278" t="s">
        <v>78</v>
      </c>
      <c r="Q38" s="278" t="s">
        <v>15409</v>
      </c>
      <c r="R38" s="278" t="s">
        <v>78</v>
      </c>
      <c r="S38" s="278" t="s">
        <v>13907</v>
      </c>
      <c r="T38" s="278"/>
      <c r="U38" s="284"/>
      <c r="V38" s="816">
        <v>35605.0</v>
      </c>
    </row>
    <row r="39">
      <c r="A39" s="278">
        <v>38.0</v>
      </c>
      <c r="B39" s="510" t="s">
        <v>18590</v>
      </c>
      <c r="C39" s="518" t="s">
        <v>18627</v>
      </c>
      <c r="D39" s="518" t="s">
        <v>18628</v>
      </c>
      <c r="E39" s="518" t="s">
        <v>18593</v>
      </c>
      <c r="F39" s="518" t="s">
        <v>18629</v>
      </c>
      <c r="G39" s="518" t="s">
        <v>18630</v>
      </c>
      <c r="H39" s="278" t="s">
        <v>18631</v>
      </c>
      <c r="I39" s="272" t="s">
        <v>18632</v>
      </c>
      <c r="J39" s="278" t="s">
        <v>18633</v>
      </c>
      <c r="K39" s="814" t="s">
        <v>18634</v>
      </c>
      <c r="L39" s="815">
        <v>0.0035069444444444445</v>
      </c>
      <c r="M39" s="402" t="s">
        <v>18635</v>
      </c>
      <c r="N39" s="284" t="s">
        <v>18352</v>
      </c>
      <c r="O39" s="278" t="s">
        <v>77</v>
      </c>
      <c r="P39" s="278" t="s">
        <v>78</v>
      </c>
      <c r="Q39" s="278" t="s">
        <v>15409</v>
      </c>
      <c r="R39" s="278" t="s">
        <v>78</v>
      </c>
      <c r="S39" s="278" t="s">
        <v>13907</v>
      </c>
      <c r="T39" s="278"/>
      <c r="U39" s="284"/>
      <c r="V39" s="821"/>
    </row>
    <row r="40">
      <c r="A40" s="287">
        <v>39.0</v>
      </c>
      <c r="B40" s="596" t="s">
        <v>18590</v>
      </c>
      <c r="C40" s="528" t="s">
        <v>18613</v>
      </c>
      <c r="D40" s="528" t="s">
        <v>18636</v>
      </c>
      <c r="E40" s="528" t="s">
        <v>18593</v>
      </c>
      <c r="F40" s="528" t="s">
        <v>18615</v>
      </c>
      <c r="G40" s="528" t="s">
        <v>18637</v>
      </c>
      <c r="H40" s="287" t="s">
        <v>18638</v>
      </c>
      <c r="I40" s="272" t="s">
        <v>18639</v>
      </c>
      <c r="J40" s="287" t="s">
        <v>18640</v>
      </c>
      <c r="K40" s="817" t="s">
        <v>18641</v>
      </c>
      <c r="L40" s="818">
        <v>0.0044907407407407405</v>
      </c>
      <c r="M40" s="404" t="s">
        <v>18642</v>
      </c>
      <c r="N40" s="293" t="s">
        <v>18352</v>
      </c>
      <c r="O40" s="278" t="s">
        <v>77</v>
      </c>
      <c r="P40" s="278" t="s">
        <v>78</v>
      </c>
      <c r="Q40" s="278" t="s">
        <v>15409</v>
      </c>
      <c r="R40" s="278" t="s">
        <v>78</v>
      </c>
      <c r="S40" s="278" t="s">
        <v>13907</v>
      </c>
      <c r="T40" s="278"/>
      <c r="U40" s="819"/>
      <c r="V40" s="823"/>
    </row>
    <row r="41">
      <c r="A41" s="269">
        <v>40.0</v>
      </c>
      <c r="B41" s="510" t="s">
        <v>18643</v>
      </c>
      <c r="C41" s="510" t="s">
        <v>18644</v>
      </c>
      <c r="D41" s="510" t="s">
        <v>18645</v>
      </c>
      <c r="E41" s="510" t="s">
        <v>18646</v>
      </c>
      <c r="F41" s="510" t="s">
        <v>18647</v>
      </c>
      <c r="G41" s="510" t="s">
        <v>18648</v>
      </c>
      <c r="H41" s="269" t="s">
        <v>18649</v>
      </c>
      <c r="I41" s="272" t="s">
        <v>18650</v>
      </c>
      <c r="J41" s="269" t="s">
        <v>18651</v>
      </c>
      <c r="K41" s="811" t="s">
        <v>18652</v>
      </c>
      <c r="L41" s="812">
        <v>0.0030787037037037037</v>
      </c>
      <c r="M41" s="401" t="s">
        <v>18653</v>
      </c>
      <c r="N41" s="277" t="s">
        <v>18352</v>
      </c>
      <c r="O41" s="278" t="s">
        <v>77</v>
      </c>
      <c r="P41" s="278" t="s">
        <v>78</v>
      </c>
      <c r="Q41" s="278" t="s">
        <v>15409</v>
      </c>
      <c r="R41" s="278" t="s">
        <v>78</v>
      </c>
      <c r="S41" s="278" t="s">
        <v>13907</v>
      </c>
      <c r="T41" s="278"/>
      <c r="U41" s="277"/>
      <c r="V41" s="822"/>
    </row>
    <row r="42">
      <c r="A42" s="278">
        <v>41.0</v>
      </c>
      <c r="B42" s="510" t="s">
        <v>18643</v>
      </c>
      <c r="C42" s="518" t="s">
        <v>18644</v>
      </c>
      <c r="D42" s="518" t="s">
        <v>18654</v>
      </c>
      <c r="E42" s="518" t="s">
        <v>18646</v>
      </c>
      <c r="F42" s="518" t="s">
        <v>18647</v>
      </c>
      <c r="G42" s="518" t="s">
        <v>18655</v>
      </c>
      <c r="H42" s="278" t="s">
        <v>18656</v>
      </c>
      <c r="I42" s="272" t="s">
        <v>18657</v>
      </c>
      <c r="J42" s="278" t="s">
        <v>18658</v>
      </c>
      <c r="K42" s="814" t="s">
        <v>18659</v>
      </c>
      <c r="L42" s="815">
        <v>0.005625</v>
      </c>
      <c r="M42" s="402" t="s">
        <v>18660</v>
      </c>
      <c r="N42" s="284" t="s">
        <v>18352</v>
      </c>
      <c r="O42" s="278" t="s">
        <v>77</v>
      </c>
      <c r="P42" s="278" t="s">
        <v>78</v>
      </c>
      <c r="Q42" s="278" t="s">
        <v>15409</v>
      </c>
      <c r="R42" s="278" t="s">
        <v>78</v>
      </c>
      <c r="S42" s="278" t="s">
        <v>13907</v>
      </c>
      <c r="T42" s="278"/>
      <c r="U42" s="284"/>
      <c r="V42" s="821"/>
    </row>
    <row r="43">
      <c r="A43" s="278">
        <v>42.0</v>
      </c>
      <c r="B43" s="510" t="s">
        <v>18643</v>
      </c>
      <c r="C43" s="518" t="s">
        <v>18644</v>
      </c>
      <c r="D43" s="518" t="s">
        <v>18661</v>
      </c>
      <c r="E43" s="518" t="s">
        <v>18646</v>
      </c>
      <c r="F43" s="518" t="s">
        <v>18647</v>
      </c>
      <c r="G43" s="518" t="s">
        <v>18662</v>
      </c>
      <c r="H43" s="278" t="s">
        <v>18663</v>
      </c>
      <c r="I43" s="272" t="s">
        <v>18664</v>
      </c>
      <c r="J43" s="278" t="s">
        <v>18665</v>
      </c>
      <c r="K43" s="814" t="s">
        <v>18666</v>
      </c>
      <c r="L43" s="815">
        <v>0.003136574074074074</v>
      </c>
      <c r="M43" s="402" t="s">
        <v>18667</v>
      </c>
      <c r="N43" s="284" t="s">
        <v>18352</v>
      </c>
      <c r="O43" s="278" t="s">
        <v>77</v>
      </c>
      <c r="P43" s="278" t="s">
        <v>78</v>
      </c>
      <c r="Q43" s="278" t="s">
        <v>15409</v>
      </c>
      <c r="R43" s="278" t="s">
        <v>78</v>
      </c>
      <c r="S43" s="278" t="s">
        <v>13907</v>
      </c>
      <c r="T43" s="278"/>
      <c r="U43" s="284"/>
      <c r="V43" s="821"/>
    </row>
    <row r="44">
      <c r="A44" s="287">
        <v>43.0</v>
      </c>
      <c r="B44" s="596" t="s">
        <v>18643</v>
      </c>
      <c r="C44" s="528" t="s">
        <v>18644</v>
      </c>
      <c r="D44" s="528" t="s">
        <v>18668</v>
      </c>
      <c r="E44" s="528" t="s">
        <v>18646</v>
      </c>
      <c r="F44" s="528" t="s">
        <v>18647</v>
      </c>
      <c r="G44" s="528" t="s">
        <v>18669</v>
      </c>
      <c r="H44" s="287" t="s">
        <v>18670</v>
      </c>
      <c r="I44" s="272" t="s">
        <v>18671</v>
      </c>
      <c r="J44" s="287" t="s">
        <v>18672</v>
      </c>
      <c r="K44" s="817" t="s">
        <v>18673</v>
      </c>
      <c r="L44" s="818">
        <v>0.0032291666666666666</v>
      </c>
      <c r="M44" s="404" t="s">
        <v>18674</v>
      </c>
      <c r="N44" s="293" t="s">
        <v>18352</v>
      </c>
      <c r="O44" s="278" t="s">
        <v>77</v>
      </c>
      <c r="P44" s="278" t="s">
        <v>78</v>
      </c>
      <c r="Q44" s="278" t="s">
        <v>15409</v>
      </c>
      <c r="R44" s="278" t="s">
        <v>78</v>
      </c>
      <c r="S44" s="278" t="s">
        <v>13907</v>
      </c>
      <c r="T44" s="278"/>
      <c r="U44" s="819"/>
      <c r="V44" s="823"/>
    </row>
    <row r="45">
      <c r="A45" s="269">
        <v>44.0</v>
      </c>
      <c r="B45" s="510" t="s">
        <v>18675</v>
      </c>
      <c r="C45" s="510" t="s">
        <v>18676</v>
      </c>
      <c r="D45" s="510" t="s">
        <v>18677</v>
      </c>
      <c r="E45" s="510" t="s">
        <v>18678</v>
      </c>
      <c r="F45" s="510" t="s">
        <v>18679</v>
      </c>
      <c r="G45" s="510" t="s">
        <v>18680</v>
      </c>
      <c r="H45" s="269" t="s">
        <v>18681</v>
      </c>
      <c r="I45" s="272" t="s">
        <v>18682</v>
      </c>
      <c r="J45" s="269" t="s">
        <v>18683</v>
      </c>
      <c r="K45" s="811" t="s">
        <v>18684</v>
      </c>
      <c r="L45" s="812">
        <v>0.004895833333333334</v>
      </c>
      <c r="M45" s="401" t="s">
        <v>18685</v>
      </c>
      <c r="N45" s="277" t="s">
        <v>18352</v>
      </c>
      <c r="O45" s="278" t="s">
        <v>77</v>
      </c>
      <c r="P45" s="278" t="s">
        <v>78</v>
      </c>
      <c r="Q45" s="278" t="s">
        <v>15409</v>
      </c>
      <c r="R45" s="278" t="s">
        <v>78</v>
      </c>
      <c r="S45" s="278" t="s">
        <v>13907</v>
      </c>
      <c r="T45" s="278"/>
      <c r="U45" s="277"/>
      <c r="V45" s="813">
        <v>35458.0</v>
      </c>
    </row>
    <row r="46">
      <c r="A46" s="278">
        <v>45.0</v>
      </c>
      <c r="B46" s="510" t="s">
        <v>18675</v>
      </c>
      <c r="C46" s="518" t="s">
        <v>18686</v>
      </c>
      <c r="D46" s="518" t="s">
        <v>18687</v>
      </c>
      <c r="E46" s="518" t="s">
        <v>18678</v>
      </c>
      <c r="F46" s="518" t="s">
        <v>18688</v>
      </c>
      <c r="G46" s="518" t="s">
        <v>18689</v>
      </c>
      <c r="H46" s="278" t="s">
        <v>18690</v>
      </c>
      <c r="I46" s="272" t="s">
        <v>18691</v>
      </c>
      <c r="J46" s="278" t="s">
        <v>18692</v>
      </c>
      <c r="K46" s="814" t="s">
        <v>18693</v>
      </c>
      <c r="L46" s="815">
        <v>0.003969907407407407</v>
      </c>
      <c r="M46" s="402" t="s">
        <v>18694</v>
      </c>
      <c r="N46" s="284" t="s">
        <v>18352</v>
      </c>
      <c r="O46" s="278" t="s">
        <v>77</v>
      </c>
      <c r="P46" s="278" t="s">
        <v>78</v>
      </c>
      <c r="Q46" s="278" t="s">
        <v>15409</v>
      </c>
      <c r="R46" s="278" t="s">
        <v>78</v>
      </c>
      <c r="S46" s="278" t="s">
        <v>13907</v>
      </c>
      <c r="T46" s="278"/>
      <c r="U46" s="284"/>
      <c r="V46" s="816">
        <v>35465.0</v>
      </c>
    </row>
    <row r="47">
      <c r="A47" s="278">
        <v>46.0</v>
      </c>
      <c r="B47" s="510" t="s">
        <v>18675</v>
      </c>
      <c r="C47" s="518" t="s">
        <v>18695</v>
      </c>
      <c r="D47" s="518" t="s">
        <v>18696</v>
      </c>
      <c r="E47" s="518" t="s">
        <v>18697</v>
      </c>
      <c r="F47" s="518" t="s">
        <v>18698</v>
      </c>
      <c r="G47" s="518" t="s">
        <v>18699</v>
      </c>
      <c r="H47" s="278" t="s">
        <v>18700</v>
      </c>
      <c r="I47" s="272" t="s">
        <v>18701</v>
      </c>
      <c r="J47" s="278" t="s">
        <v>18702</v>
      </c>
      <c r="K47" s="814" t="s">
        <v>18703</v>
      </c>
      <c r="L47" s="815">
        <v>0.005335648148148148</v>
      </c>
      <c r="M47" s="403" t="s">
        <v>18704</v>
      </c>
      <c r="N47" s="284" t="s">
        <v>18352</v>
      </c>
      <c r="O47" s="278" t="s">
        <v>77</v>
      </c>
      <c r="P47" s="278" t="s">
        <v>78</v>
      </c>
      <c r="Q47" s="278" t="s">
        <v>15409</v>
      </c>
      <c r="R47" s="278" t="s">
        <v>78</v>
      </c>
      <c r="S47" s="278" t="s">
        <v>13907</v>
      </c>
      <c r="T47" s="278"/>
      <c r="U47" s="284"/>
      <c r="V47" s="816">
        <v>35867.0</v>
      </c>
    </row>
    <row r="48">
      <c r="A48" s="278">
        <v>47.0</v>
      </c>
      <c r="B48" s="510" t="s">
        <v>18675</v>
      </c>
      <c r="C48" s="518" t="s">
        <v>18705</v>
      </c>
      <c r="D48" s="518" t="s">
        <v>18706</v>
      </c>
      <c r="E48" s="518" t="s">
        <v>18707</v>
      </c>
      <c r="F48" s="518" t="s">
        <v>18698</v>
      </c>
      <c r="G48" s="518" t="s">
        <v>18707</v>
      </c>
      <c r="H48" s="278" t="s">
        <v>18708</v>
      </c>
      <c r="I48" s="272" t="s">
        <v>18709</v>
      </c>
      <c r="J48" s="278" t="s">
        <v>18710</v>
      </c>
      <c r="K48" s="814" t="s">
        <v>18711</v>
      </c>
      <c r="L48" s="815">
        <v>0.004872685185185185</v>
      </c>
      <c r="M48" s="403" t="s">
        <v>18712</v>
      </c>
      <c r="N48" s="284" t="s">
        <v>18352</v>
      </c>
      <c r="O48" s="278" t="s">
        <v>77</v>
      </c>
      <c r="P48" s="278" t="s">
        <v>78</v>
      </c>
      <c r="Q48" s="278" t="s">
        <v>15409</v>
      </c>
      <c r="R48" s="278" t="s">
        <v>78</v>
      </c>
      <c r="S48" s="278" t="s">
        <v>13907</v>
      </c>
      <c r="T48" s="278"/>
      <c r="U48" s="284"/>
      <c r="V48" s="816">
        <v>35862.0</v>
      </c>
    </row>
    <row r="49">
      <c r="A49" s="278">
        <v>48.0</v>
      </c>
      <c r="B49" s="510" t="s">
        <v>18675</v>
      </c>
      <c r="C49" s="518" t="s">
        <v>18713</v>
      </c>
      <c r="D49" s="518" t="s">
        <v>18714</v>
      </c>
      <c r="E49" s="518" t="s">
        <v>18715</v>
      </c>
      <c r="F49" s="518" t="s">
        <v>18698</v>
      </c>
      <c r="G49" s="518" t="s">
        <v>18716</v>
      </c>
      <c r="H49" s="278" t="s">
        <v>18717</v>
      </c>
      <c r="I49" s="272" t="s">
        <v>18718</v>
      </c>
      <c r="J49" s="278" t="s">
        <v>18719</v>
      </c>
      <c r="K49" s="814" t="s">
        <v>18720</v>
      </c>
      <c r="L49" s="815">
        <v>0.005347222222222222</v>
      </c>
      <c r="M49" s="402" t="s">
        <v>18721</v>
      </c>
      <c r="N49" s="284" t="s">
        <v>18352</v>
      </c>
      <c r="O49" s="278" t="s">
        <v>77</v>
      </c>
      <c r="P49" s="278" t="s">
        <v>78</v>
      </c>
      <c r="Q49" s="278" t="s">
        <v>15409</v>
      </c>
      <c r="R49" s="278" t="s">
        <v>78</v>
      </c>
      <c r="S49" s="278" t="s">
        <v>13907</v>
      </c>
      <c r="T49" s="278"/>
      <c r="U49" s="284"/>
      <c r="V49" s="816">
        <v>35863.0</v>
      </c>
    </row>
    <row r="50">
      <c r="A50" s="278">
        <v>49.0</v>
      </c>
      <c r="B50" s="510" t="s">
        <v>18675</v>
      </c>
      <c r="C50" s="518" t="s">
        <v>18722</v>
      </c>
      <c r="D50" s="518" t="s">
        <v>18723</v>
      </c>
      <c r="E50" s="518" t="s">
        <v>18724</v>
      </c>
      <c r="F50" s="518" t="s">
        <v>18698</v>
      </c>
      <c r="G50" s="518" t="s">
        <v>18725</v>
      </c>
      <c r="H50" s="278" t="s">
        <v>18726</v>
      </c>
      <c r="I50" s="272" t="s">
        <v>18727</v>
      </c>
      <c r="J50" s="278" t="s">
        <v>18728</v>
      </c>
      <c r="K50" s="814" t="s">
        <v>18729</v>
      </c>
      <c r="L50" s="815">
        <v>0.004155092592592592</v>
      </c>
      <c r="M50" s="402" t="s">
        <v>18730</v>
      </c>
      <c r="N50" s="284" t="s">
        <v>18352</v>
      </c>
      <c r="O50" s="278" t="s">
        <v>77</v>
      </c>
      <c r="P50" s="278" t="s">
        <v>78</v>
      </c>
      <c r="Q50" s="278" t="s">
        <v>15409</v>
      </c>
      <c r="R50" s="278" t="s">
        <v>78</v>
      </c>
      <c r="S50" s="278" t="s">
        <v>13907</v>
      </c>
      <c r="T50" s="278"/>
      <c r="U50" s="284"/>
      <c r="V50" s="816">
        <v>35868.0</v>
      </c>
    </row>
    <row r="51">
      <c r="A51" s="287">
        <v>50.0</v>
      </c>
      <c r="B51" s="596" t="s">
        <v>18675</v>
      </c>
      <c r="C51" s="528" t="s">
        <v>18731</v>
      </c>
      <c r="D51" s="528" t="s">
        <v>18732</v>
      </c>
      <c r="E51" s="528" t="s">
        <v>18733</v>
      </c>
      <c r="F51" s="528" t="s">
        <v>18698</v>
      </c>
      <c r="G51" s="528" t="s">
        <v>18734</v>
      </c>
      <c r="H51" s="287" t="s">
        <v>18735</v>
      </c>
      <c r="I51" s="272" t="s">
        <v>18736</v>
      </c>
      <c r="J51" s="287" t="s">
        <v>18737</v>
      </c>
      <c r="K51" s="817" t="s">
        <v>18738</v>
      </c>
      <c r="L51" s="818">
        <v>0.006145833333333333</v>
      </c>
      <c r="M51" s="404" t="s">
        <v>18739</v>
      </c>
      <c r="N51" s="293" t="s">
        <v>18352</v>
      </c>
      <c r="O51" s="278" t="s">
        <v>77</v>
      </c>
      <c r="P51" s="278" t="s">
        <v>78</v>
      </c>
      <c r="Q51" s="278" t="s">
        <v>15409</v>
      </c>
      <c r="R51" s="278" t="s">
        <v>78</v>
      </c>
      <c r="S51" s="278" t="s">
        <v>13907</v>
      </c>
      <c r="T51" s="278"/>
      <c r="U51" s="819"/>
      <c r="V51" s="820">
        <v>35872.0</v>
      </c>
    </row>
    <row r="52">
      <c r="A52" s="269">
        <v>51.0</v>
      </c>
      <c r="B52" s="510" t="s">
        <v>18675</v>
      </c>
      <c r="C52" s="510" t="s">
        <v>18740</v>
      </c>
      <c r="D52" s="510" t="s">
        <v>18741</v>
      </c>
      <c r="E52" s="510" t="s">
        <v>18742</v>
      </c>
      <c r="F52" s="510" t="s">
        <v>18698</v>
      </c>
      <c r="G52" s="510" t="s">
        <v>18743</v>
      </c>
      <c r="H52" s="269" t="s">
        <v>18744</v>
      </c>
      <c r="I52" s="272" t="s">
        <v>18745</v>
      </c>
      <c r="J52" s="269" t="s">
        <v>18746</v>
      </c>
      <c r="K52" s="811" t="s">
        <v>18747</v>
      </c>
      <c r="L52" s="812">
        <v>0.007118055555555555</v>
      </c>
      <c r="M52" s="401" t="s">
        <v>18748</v>
      </c>
      <c r="N52" s="277" t="s">
        <v>18352</v>
      </c>
      <c r="O52" s="278" t="s">
        <v>77</v>
      </c>
      <c r="P52" s="278" t="s">
        <v>78</v>
      </c>
      <c r="Q52" s="278" t="s">
        <v>15409</v>
      </c>
      <c r="R52" s="278" t="s">
        <v>78</v>
      </c>
      <c r="S52" s="278" t="s">
        <v>13907</v>
      </c>
      <c r="T52" s="278"/>
      <c r="U52" s="277"/>
      <c r="V52" s="813">
        <v>35876.0</v>
      </c>
    </row>
    <row r="53">
      <c r="A53" s="278">
        <v>52.0</v>
      </c>
      <c r="B53" s="510" t="s">
        <v>18675</v>
      </c>
      <c r="C53" s="518" t="s">
        <v>18740</v>
      </c>
      <c r="D53" s="518" t="s">
        <v>18749</v>
      </c>
      <c r="E53" s="518" t="s">
        <v>18742</v>
      </c>
      <c r="F53" s="518" t="s">
        <v>18698</v>
      </c>
      <c r="G53" s="518" t="s">
        <v>18750</v>
      </c>
      <c r="H53" s="278" t="s">
        <v>18751</v>
      </c>
      <c r="I53" s="272" t="s">
        <v>18752</v>
      </c>
      <c r="J53" s="278" t="s">
        <v>18753</v>
      </c>
      <c r="K53" s="814" t="s">
        <v>18754</v>
      </c>
      <c r="L53" s="815">
        <v>0.00474537037037037</v>
      </c>
      <c r="M53" s="402" t="s">
        <v>18755</v>
      </c>
      <c r="N53" s="284" t="s">
        <v>18352</v>
      </c>
      <c r="O53" s="278" t="s">
        <v>77</v>
      </c>
      <c r="P53" s="278" t="s">
        <v>78</v>
      </c>
      <c r="Q53" s="278" t="s">
        <v>15409</v>
      </c>
      <c r="R53" s="278" t="s">
        <v>78</v>
      </c>
      <c r="S53" s="278" t="s">
        <v>13907</v>
      </c>
      <c r="T53" s="278"/>
      <c r="U53" s="284"/>
      <c r="V53" s="816">
        <v>35880.0</v>
      </c>
    </row>
    <row r="54">
      <c r="A54" s="278">
        <v>53.0</v>
      </c>
      <c r="B54" s="510" t="s">
        <v>18675</v>
      </c>
      <c r="C54" s="518" t="s">
        <v>18740</v>
      </c>
      <c r="D54" s="518" t="s">
        <v>18756</v>
      </c>
      <c r="E54" s="518" t="s">
        <v>18742</v>
      </c>
      <c r="F54" s="518" t="s">
        <v>18698</v>
      </c>
      <c r="G54" s="518" t="s">
        <v>18757</v>
      </c>
      <c r="H54" s="278" t="s">
        <v>18758</v>
      </c>
      <c r="I54" s="272" t="s">
        <v>18759</v>
      </c>
      <c r="J54" s="278" t="s">
        <v>18760</v>
      </c>
      <c r="K54" s="814" t="s">
        <v>18761</v>
      </c>
      <c r="L54" s="815">
        <v>0.009236111111111112</v>
      </c>
      <c r="M54" s="403" t="s">
        <v>18762</v>
      </c>
      <c r="N54" s="284" t="s">
        <v>18352</v>
      </c>
      <c r="O54" s="278" t="s">
        <v>77</v>
      </c>
      <c r="P54" s="278" t="s">
        <v>78</v>
      </c>
      <c r="Q54" s="278" t="s">
        <v>15409</v>
      </c>
      <c r="R54" s="278" t="s">
        <v>78</v>
      </c>
      <c r="S54" s="278" t="s">
        <v>13907</v>
      </c>
      <c r="T54" s="278"/>
      <c r="U54" s="284"/>
      <c r="V54" s="816">
        <v>35886.0</v>
      </c>
    </row>
    <row r="55">
      <c r="A55" s="287">
        <v>54.0</v>
      </c>
      <c r="B55" s="596" t="s">
        <v>18675</v>
      </c>
      <c r="C55" s="528" t="s">
        <v>18740</v>
      </c>
      <c r="D55" s="528" t="s">
        <v>18763</v>
      </c>
      <c r="E55" s="528" t="s">
        <v>18742</v>
      </c>
      <c r="F55" s="528" t="s">
        <v>18698</v>
      </c>
      <c r="G55" s="528" t="s">
        <v>18764</v>
      </c>
      <c r="H55" s="287" t="s">
        <v>18765</v>
      </c>
      <c r="I55" s="272" t="s">
        <v>18766</v>
      </c>
      <c r="J55" s="287" t="s">
        <v>18767</v>
      </c>
      <c r="K55" s="817" t="s">
        <v>18768</v>
      </c>
      <c r="L55" s="818">
        <v>0.0036574074074074074</v>
      </c>
      <c r="M55" s="824" t="s">
        <v>18769</v>
      </c>
      <c r="N55" s="293" t="s">
        <v>18352</v>
      </c>
      <c r="O55" s="278" t="s">
        <v>77</v>
      </c>
      <c r="P55" s="278" t="s">
        <v>78</v>
      </c>
      <c r="Q55" s="278" t="s">
        <v>15409</v>
      </c>
      <c r="R55" s="278" t="s">
        <v>78</v>
      </c>
      <c r="S55" s="278" t="s">
        <v>13907</v>
      </c>
      <c r="T55" s="278"/>
      <c r="U55" s="819"/>
      <c r="V55" s="823"/>
    </row>
    <row r="56">
      <c r="A56" s="269">
        <v>55.0</v>
      </c>
      <c r="B56" s="510" t="s">
        <v>18675</v>
      </c>
      <c r="C56" s="510" t="s">
        <v>18770</v>
      </c>
      <c r="D56" s="510" t="s">
        <v>18771</v>
      </c>
      <c r="E56" s="510" t="s">
        <v>18772</v>
      </c>
      <c r="F56" s="510" t="s">
        <v>18698</v>
      </c>
      <c r="G56" s="510" t="s">
        <v>18773</v>
      </c>
      <c r="H56" s="269" t="s">
        <v>18774</v>
      </c>
      <c r="I56" s="272" t="s">
        <v>18775</v>
      </c>
      <c r="J56" s="269" t="s">
        <v>18776</v>
      </c>
      <c r="K56" s="811" t="s">
        <v>18777</v>
      </c>
      <c r="L56" s="812">
        <v>0.0051736111111111115</v>
      </c>
      <c r="M56" s="401" t="s">
        <v>18778</v>
      </c>
      <c r="N56" s="277" t="s">
        <v>18352</v>
      </c>
      <c r="O56" s="278" t="s">
        <v>77</v>
      </c>
      <c r="P56" s="278" t="s">
        <v>78</v>
      </c>
      <c r="Q56" s="278" t="s">
        <v>15409</v>
      </c>
      <c r="R56" s="278" t="s">
        <v>78</v>
      </c>
      <c r="S56" s="278" t="s">
        <v>13907</v>
      </c>
      <c r="T56" s="278"/>
      <c r="U56" s="277"/>
      <c r="V56" s="813">
        <v>36259.0</v>
      </c>
    </row>
    <row r="57">
      <c r="A57" s="287">
        <v>56.0</v>
      </c>
      <c r="B57" s="596" t="s">
        <v>18675</v>
      </c>
      <c r="C57" s="528" t="s">
        <v>18713</v>
      </c>
      <c r="D57" s="528" t="s">
        <v>18779</v>
      </c>
      <c r="E57" s="528" t="s">
        <v>18715</v>
      </c>
      <c r="F57" s="528" t="s">
        <v>18698</v>
      </c>
      <c r="G57" s="528" t="s">
        <v>18780</v>
      </c>
      <c r="H57" s="287" t="s">
        <v>18781</v>
      </c>
      <c r="I57" s="272" t="s">
        <v>18782</v>
      </c>
      <c r="J57" s="287" t="s">
        <v>18783</v>
      </c>
      <c r="K57" s="817" t="s">
        <v>18784</v>
      </c>
      <c r="L57" s="818">
        <v>0.003935185185185185</v>
      </c>
      <c r="M57" s="824" t="s">
        <v>18785</v>
      </c>
      <c r="N57" s="293" t="s">
        <v>18352</v>
      </c>
      <c r="O57" s="278" t="s">
        <v>77</v>
      </c>
      <c r="P57" s="278" t="s">
        <v>78</v>
      </c>
      <c r="Q57" s="278" t="s">
        <v>15409</v>
      </c>
      <c r="R57" s="278" t="s">
        <v>78</v>
      </c>
      <c r="S57" s="278" t="s">
        <v>13907</v>
      </c>
      <c r="T57" s="278"/>
      <c r="U57" s="819"/>
      <c r="V57" s="823"/>
    </row>
    <row r="58">
      <c r="A58" s="319">
        <v>57.0</v>
      </c>
      <c r="B58" s="596" t="s">
        <v>18675</v>
      </c>
      <c r="C58" s="596" t="s">
        <v>18786</v>
      </c>
      <c r="D58" s="596" t="s">
        <v>18787</v>
      </c>
      <c r="E58" s="596" t="s">
        <v>18788</v>
      </c>
      <c r="F58" s="596" t="s">
        <v>18698</v>
      </c>
      <c r="G58" s="596" t="s">
        <v>18789</v>
      </c>
      <c r="H58" s="319" t="s">
        <v>18790</v>
      </c>
      <c r="I58" s="272" t="s">
        <v>18791</v>
      </c>
      <c r="J58" s="319" t="s">
        <v>18792</v>
      </c>
      <c r="K58" s="825" t="s">
        <v>18793</v>
      </c>
      <c r="L58" s="826">
        <v>0.008344907407407407</v>
      </c>
      <c r="M58" s="827" t="s">
        <v>18794</v>
      </c>
      <c r="N58" s="828" t="s">
        <v>18352</v>
      </c>
      <c r="O58" s="278" t="s">
        <v>77</v>
      </c>
      <c r="P58" s="278" t="s">
        <v>78</v>
      </c>
      <c r="Q58" s="278" t="s">
        <v>15409</v>
      </c>
      <c r="R58" s="278" t="s">
        <v>78</v>
      </c>
      <c r="S58" s="278" t="s">
        <v>13907</v>
      </c>
      <c r="T58" s="278"/>
      <c r="U58" s="487"/>
      <c r="V58" s="829"/>
    </row>
    <row r="59">
      <c r="A59" s="269">
        <v>58.0</v>
      </c>
      <c r="B59" s="510" t="s">
        <v>18675</v>
      </c>
      <c r="C59" s="510" t="s">
        <v>18795</v>
      </c>
      <c r="D59" s="510" t="s">
        <v>18796</v>
      </c>
      <c r="E59" s="510" t="s">
        <v>18698</v>
      </c>
      <c r="F59" s="510" t="s">
        <v>18797</v>
      </c>
      <c r="G59" s="510" t="s">
        <v>18798</v>
      </c>
      <c r="H59" s="269" t="s">
        <v>18799</v>
      </c>
      <c r="I59" s="272" t="s">
        <v>18800</v>
      </c>
      <c r="J59" s="269" t="s">
        <v>18801</v>
      </c>
      <c r="K59" s="811" t="s">
        <v>18802</v>
      </c>
      <c r="L59" s="812">
        <v>0.008738425925925926</v>
      </c>
      <c r="M59" s="401" t="s">
        <v>18803</v>
      </c>
      <c r="N59" s="277" t="s">
        <v>18352</v>
      </c>
      <c r="O59" s="278" t="s">
        <v>77</v>
      </c>
      <c r="P59" s="278" t="s">
        <v>78</v>
      </c>
      <c r="Q59" s="278" t="s">
        <v>15409</v>
      </c>
      <c r="R59" s="278" t="s">
        <v>78</v>
      </c>
      <c r="S59" s="278" t="s">
        <v>13907</v>
      </c>
      <c r="T59" s="278"/>
      <c r="U59" s="277"/>
      <c r="V59" s="822"/>
    </row>
    <row r="60">
      <c r="A60" s="278">
        <v>59.0</v>
      </c>
      <c r="B60" s="518" t="s">
        <v>18804</v>
      </c>
      <c r="C60" s="518" t="s">
        <v>18795</v>
      </c>
      <c r="D60" s="518" t="s">
        <v>18805</v>
      </c>
      <c r="E60" s="518" t="s">
        <v>18806</v>
      </c>
      <c r="F60" s="518" t="s">
        <v>18797</v>
      </c>
      <c r="G60" s="518" t="s">
        <v>18807</v>
      </c>
      <c r="H60" s="278" t="s">
        <v>18808</v>
      </c>
      <c r="I60" s="272" t="s">
        <v>18809</v>
      </c>
      <c r="J60" s="278" t="s">
        <v>18810</v>
      </c>
      <c r="K60" s="814" t="s">
        <v>18811</v>
      </c>
      <c r="L60" s="815">
        <v>0.0052430555555555555</v>
      </c>
      <c r="M60" s="402" t="s">
        <v>18812</v>
      </c>
      <c r="N60" s="284" t="s">
        <v>18352</v>
      </c>
      <c r="O60" s="278" t="s">
        <v>77</v>
      </c>
      <c r="P60" s="278" t="s">
        <v>78</v>
      </c>
      <c r="Q60" s="278" t="s">
        <v>15409</v>
      </c>
      <c r="R60" s="278" t="s">
        <v>78</v>
      </c>
      <c r="S60" s="278" t="s">
        <v>13907</v>
      </c>
      <c r="T60" s="278"/>
      <c r="U60" s="284"/>
      <c r="V60" s="816">
        <v>35380.0</v>
      </c>
    </row>
    <row r="61">
      <c r="A61" s="278">
        <v>60.0</v>
      </c>
      <c r="B61" s="518" t="s">
        <v>18804</v>
      </c>
      <c r="C61" s="518" t="s">
        <v>18795</v>
      </c>
      <c r="D61" s="518" t="s">
        <v>18813</v>
      </c>
      <c r="E61" s="518" t="s">
        <v>18806</v>
      </c>
      <c r="F61" s="518" t="s">
        <v>18797</v>
      </c>
      <c r="G61" s="518" t="s">
        <v>18814</v>
      </c>
      <c r="H61" s="278" t="s">
        <v>18815</v>
      </c>
      <c r="I61" s="272" t="s">
        <v>18816</v>
      </c>
      <c r="J61" s="278" t="s">
        <v>18817</v>
      </c>
      <c r="K61" s="814" t="s">
        <v>18818</v>
      </c>
      <c r="L61" s="815">
        <v>0.007534722222222222</v>
      </c>
      <c r="M61" s="402" t="s">
        <v>18819</v>
      </c>
      <c r="N61" s="284" t="s">
        <v>18352</v>
      </c>
      <c r="O61" s="278" t="s">
        <v>77</v>
      </c>
      <c r="P61" s="278" t="s">
        <v>78</v>
      </c>
      <c r="Q61" s="278" t="s">
        <v>15409</v>
      </c>
      <c r="R61" s="278" t="s">
        <v>78</v>
      </c>
      <c r="S61" s="278" t="s">
        <v>13907</v>
      </c>
      <c r="T61" s="278"/>
      <c r="U61" s="284"/>
      <c r="V61" s="816">
        <v>35375.0</v>
      </c>
    </row>
    <row r="62">
      <c r="A62" s="278">
        <v>61.0</v>
      </c>
      <c r="B62" s="518" t="s">
        <v>18804</v>
      </c>
      <c r="C62" s="518" t="s">
        <v>18795</v>
      </c>
      <c r="D62" s="518" t="s">
        <v>18820</v>
      </c>
      <c r="E62" s="518" t="s">
        <v>18806</v>
      </c>
      <c r="F62" s="518" t="s">
        <v>18797</v>
      </c>
      <c r="G62" s="518" t="s">
        <v>18821</v>
      </c>
      <c r="H62" s="278" t="s">
        <v>18822</v>
      </c>
      <c r="I62" s="272" t="s">
        <v>18823</v>
      </c>
      <c r="J62" s="278" t="s">
        <v>18824</v>
      </c>
      <c r="K62" s="814" t="s">
        <v>18825</v>
      </c>
      <c r="L62" s="815">
        <v>0.004675925925925926</v>
      </c>
      <c r="M62" s="402" t="s">
        <v>18826</v>
      </c>
      <c r="N62" s="284" t="s">
        <v>18352</v>
      </c>
      <c r="O62" s="278" t="s">
        <v>77</v>
      </c>
      <c r="P62" s="278" t="s">
        <v>78</v>
      </c>
      <c r="Q62" s="278" t="s">
        <v>15409</v>
      </c>
      <c r="R62" s="278" t="s">
        <v>78</v>
      </c>
      <c r="S62" s="278" t="s">
        <v>13907</v>
      </c>
      <c r="T62" s="278"/>
      <c r="U62" s="284"/>
      <c r="V62" s="816">
        <v>35376.0</v>
      </c>
    </row>
    <row r="63">
      <c r="A63" s="278">
        <v>62.0</v>
      </c>
      <c r="B63" s="518" t="s">
        <v>18804</v>
      </c>
      <c r="C63" s="518" t="s">
        <v>18795</v>
      </c>
      <c r="D63" s="518" t="s">
        <v>18827</v>
      </c>
      <c r="E63" s="518" t="s">
        <v>18806</v>
      </c>
      <c r="F63" s="518" t="s">
        <v>18797</v>
      </c>
      <c r="G63" s="518" t="s">
        <v>18828</v>
      </c>
      <c r="H63" s="278" t="s">
        <v>18829</v>
      </c>
      <c r="I63" s="272" t="s">
        <v>18830</v>
      </c>
      <c r="J63" s="278" t="s">
        <v>18831</v>
      </c>
      <c r="K63" s="814" t="s">
        <v>18832</v>
      </c>
      <c r="L63" s="815">
        <v>0.008564814814814815</v>
      </c>
      <c r="M63" s="402" t="s">
        <v>18833</v>
      </c>
      <c r="N63" s="284" t="s">
        <v>18352</v>
      </c>
      <c r="O63" s="278" t="s">
        <v>77</v>
      </c>
      <c r="P63" s="278" t="s">
        <v>78</v>
      </c>
      <c r="Q63" s="278" t="s">
        <v>15409</v>
      </c>
      <c r="R63" s="278" t="s">
        <v>78</v>
      </c>
      <c r="S63" s="278" t="s">
        <v>13907</v>
      </c>
      <c r="T63" s="278"/>
      <c r="U63" s="284"/>
      <c r="V63" s="816">
        <v>35378.0</v>
      </c>
    </row>
    <row r="64">
      <c r="A64" s="278">
        <v>63.0</v>
      </c>
      <c r="B64" s="518" t="s">
        <v>18804</v>
      </c>
      <c r="C64" s="518" t="s">
        <v>18795</v>
      </c>
      <c r="D64" s="518" t="s">
        <v>18834</v>
      </c>
      <c r="E64" s="518" t="s">
        <v>18806</v>
      </c>
      <c r="F64" s="518" t="s">
        <v>18797</v>
      </c>
      <c r="G64" s="518" t="s">
        <v>18835</v>
      </c>
      <c r="H64" s="278" t="s">
        <v>18836</v>
      </c>
      <c r="I64" s="272" t="s">
        <v>18837</v>
      </c>
      <c r="J64" s="278" t="s">
        <v>18838</v>
      </c>
      <c r="K64" s="814" t="s">
        <v>18839</v>
      </c>
      <c r="L64" s="815">
        <v>0.005729166666666666</v>
      </c>
      <c r="M64" s="402" t="s">
        <v>18840</v>
      </c>
      <c r="N64" s="284" t="s">
        <v>18352</v>
      </c>
      <c r="O64" s="278" t="s">
        <v>77</v>
      </c>
      <c r="P64" s="278" t="s">
        <v>78</v>
      </c>
      <c r="Q64" s="278" t="s">
        <v>15409</v>
      </c>
      <c r="R64" s="278" t="s">
        <v>78</v>
      </c>
      <c r="S64" s="278" t="s">
        <v>13907</v>
      </c>
      <c r="T64" s="278"/>
      <c r="U64" s="284"/>
      <c r="V64" s="816">
        <v>35383.0</v>
      </c>
    </row>
    <row r="65">
      <c r="A65" s="278">
        <v>64.0</v>
      </c>
      <c r="B65" s="518" t="s">
        <v>18804</v>
      </c>
      <c r="C65" s="518" t="s">
        <v>18795</v>
      </c>
      <c r="D65" s="518" t="s">
        <v>18841</v>
      </c>
      <c r="E65" s="518" t="s">
        <v>18806</v>
      </c>
      <c r="F65" s="518" t="s">
        <v>18797</v>
      </c>
      <c r="G65" s="518" t="s">
        <v>18842</v>
      </c>
      <c r="H65" s="278" t="s">
        <v>18843</v>
      </c>
      <c r="I65" s="280" t="s">
        <v>18844</v>
      </c>
      <c r="J65" s="278" t="s">
        <v>18845</v>
      </c>
      <c r="K65" s="814" t="s">
        <v>18846</v>
      </c>
      <c r="L65" s="815">
        <v>0.005532407407407408</v>
      </c>
      <c r="M65" s="402" t="s">
        <v>18847</v>
      </c>
      <c r="N65" s="284" t="s">
        <v>18352</v>
      </c>
      <c r="O65" s="278" t="s">
        <v>77</v>
      </c>
      <c r="P65" s="278" t="s">
        <v>78</v>
      </c>
      <c r="Q65" s="278" t="s">
        <v>15409</v>
      </c>
      <c r="R65" s="278" t="s">
        <v>78</v>
      </c>
      <c r="S65" s="278" t="s">
        <v>13907</v>
      </c>
      <c r="T65" s="278"/>
      <c r="U65" s="284" t="s">
        <v>18848</v>
      </c>
      <c r="V65" s="816">
        <v>35384.0</v>
      </c>
    </row>
    <row r="66">
      <c r="A66" s="278">
        <v>65.0</v>
      </c>
      <c r="B66" s="518" t="s">
        <v>18804</v>
      </c>
      <c r="C66" s="518" t="s">
        <v>18795</v>
      </c>
      <c r="D66" s="518" t="s">
        <v>18849</v>
      </c>
      <c r="E66" s="518" t="s">
        <v>18806</v>
      </c>
      <c r="F66" s="518" t="s">
        <v>18797</v>
      </c>
      <c r="G66" s="518" t="s">
        <v>18850</v>
      </c>
      <c r="H66" s="278" t="s">
        <v>18851</v>
      </c>
      <c r="I66" s="272" t="s">
        <v>18852</v>
      </c>
      <c r="J66" s="278" t="s">
        <v>18853</v>
      </c>
      <c r="K66" s="814" t="s">
        <v>18854</v>
      </c>
      <c r="L66" s="815">
        <v>0.0033564814814814816</v>
      </c>
      <c r="M66" s="402" t="s">
        <v>18855</v>
      </c>
      <c r="N66" s="284" t="s">
        <v>18352</v>
      </c>
      <c r="O66" s="278" t="s">
        <v>77</v>
      </c>
      <c r="P66" s="278" t="s">
        <v>78</v>
      </c>
      <c r="Q66" s="278" t="s">
        <v>15409</v>
      </c>
      <c r="R66" s="278" t="s">
        <v>78</v>
      </c>
      <c r="S66" s="278" t="s">
        <v>13907</v>
      </c>
      <c r="T66" s="278"/>
      <c r="U66" s="284"/>
      <c r="V66" s="816">
        <v>36196.0</v>
      </c>
    </row>
    <row r="67">
      <c r="A67" s="278">
        <v>66.0</v>
      </c>
      <c r="B67" s="518" t="s">
        <v>18804</v>
      </c>
      <c r="C67" s="518" t="s">
        <v>18795</v>
      </c>
      <c r="D67" s="518" t="s">
        <v>18856</v>
      </c>
      <c r="E67" s="518" t="s">
        <v>18806</v>
      </c>
      <c r="F67" s="518" t="s">
        <v>18797</v>
      </c>
      <c r="G67" s="518" t="s">
        <v>18857</v>
      </c>
      <c r="H67" s="278" t="s">
        <v>18858</v>
      </c>
      <c r="I67" s="272" t="s">
        <v>18859</v>
      </c>
      <c r="J67" s="278" t="s">
        <v>18860</v>
      </c>
      <c r="K67" s="814" t="s">
        <v>18861</v>
      </c>
      <c r="L67" s="815">
        <v>0.0043518518518518515</v>
      </c>
      <c r="M67" s="402" t="s">
        <v>18862</v>
      </c>
      <c r="N67" s="284" t="s">
        <v>18352</v>
      </c>
      <c r="O67" s="278" t="s">
        <v>77</v>
      </c>
      <c r="P67" s="278" t="s">
        <v>78</v>
      </c>
      <c r="Q67" s="278" t="s">
        <v>15409</v>
      </c>
      <c r="R67" s="278" t="s">
        <v>78</v>
      </c>
      <c r="S67" s="278" t="s">
        <v>13907</v>
      </c>
      <c r="T67" s="278"/>
      <c r="U67" s="284"/>
      <c r="V67" s="816">
        <v>36155.0</v>
      </c>
    </row>
    <row r="68">
      <c r="A68" s="287">
        <v>67.0</v>
      </c>
      <c r="B68" s="528" t="s">
        <v>18804</v>
      </c>
      <c r="C68" s="528" t="s">
        <v>18795</v>
      </c>
      <c r="D68" s="528" t="s">
        <v>18863</v>
      </c>
      <c r="E68" s="528" t="s">
        <v>18806</v>
      </c>
      <c r="F68" s="528" t="s">
        <v>18797</v>
      </c>
      <c r="G68" s="528" t="s">
        <v>18864</v>
      </c>
      <c r="H68" s="287" t="s">
        <v>18865</v>
      </c>
      <c r="I68" s="272" t="s">
        <v>18866</v>
      </c>
      <c r="J68" s="287" t="s">
        <v>18867</v>
      </c>
      <c r="K68" s="817" t="s">
        <v>18868</v>
      </c>
      <c r="L68" s="818">
        <v>0.0030439814814814813</v>
      </c>
      <c r="M68" s="404" t="s">
        <v>18869</v>
      </c>
      <c r="N68" s="293" t="s">
        <v>18352</v>
      </c>
      <c r="O68" s="278" t="s">
        <v>77</v>
      </c>
      <c r="P68" s="278" t="s">
        <v>78</v>
      </c>
      <c r="Q68" s="278" t="s">
        <v>15409</v>
      </c>
      <c r="R68" s="278" t="s">
        <v>78</v>
      </c>
      <c r="S68" s="278" t="s">
        <v>13907</v>
      </c>
      <c r="T68" s="278"/>
      <c r="U68" s="819"/>
      <c r="V68" s="823"/>
    </row>
    <row r="69">
      <c r="A69" s="269">
        <v>68.0</v>
      </c>
      <c r="B69" s="510" t="s">
        <v>18870</v>
      </c>
      <c r="C69" s="510" t="s">
        <v>18871</v>
      </c>
      <c r="D69" s="510" t="s">
        <v>18872</v>
      </c>
      <c r="E69" s="510" t="s">
        <v>18873</v>
      </c>
      <c r="F69" s="510" t="s">
        <v>18874</v>
      </c>
      <c r="G69" s="510" t="s">
        <v>18875</v>
      </c>
      <c r="H69" s="269" t="s">
        <v>18876</v>
      </c>
      <c r="I69" s="272" t="s">
        <v>18877</v>
      </c>
      <c r="J69" s="269" t="s">
        <v>18878</v>
      </c>
      <c r="K69" s="811" t="s">
        <v>18879</v>
      </c>
      <c r="L69" s="812">
        <v>0.0051967592592592595</v>
      </c>
      <c r="M69" s="401" t="s">
        <v>18880</v>
      </c>
      <c r="N69" s="277" t="s">
        <v>18352</v>
      </c>
      <c r="O69" s="278" t="s">
        <v>77</v>
      </c>
      <c r="P69" s="278" t="s">
        <v>78</v>
      </c>
      <c r="Q69" s="278" t="s">
        <v>15409</v>
      </c>
      <c r="R69" s="278" t="s">
        <v>78</v>
      </c>
      <c r="S69" s="278" t="s">
        <v>13907</v>
      </c>
      <c r="T69" s="278"/>
      <c r="U69" s="277"/>
      <c r="V69" s="813">
        <v>35896.0</v>
      </c>
    </row>
    <row r="70">
      <c r="A70" s="278">
        <v>69.0</v>
      </c>
      <c r="B70" s="510" t="s">
        <v>18870</v>
      </c>
      <c r="C70" s="518" t="s">
        <v>18881</v>
      </c>
      <c r="D70" s="518" t="s">
        <v>18882</v>
      </c>
      <c r="E70" s="518" t="s">
        <v>18883</v>
      </c>
      <c r="F70" s="518" t="s">
        <v>18874</v>
      </c>
      <c r="G70" s="518" t="s">
        <v>18884</v>
      </c>
      <c r="H70" s="278" t="s">
        <v>18885</v>
      </c>
      <c r="I70" s="272" t="s">
        <v>18886</v>
      </c>
      <c r="J70" s="278" t="s">
        <v>18887</v>
      </c>
      <c r="K70" s="814" t="s">
        <v>18888</v>
      </c>
      <c r="L70" s="815">
        <v>0.00738425925925926</v>
      </c>
      <c r="M70" s="402" t="s">
        <v>18889</v>
      </c>
      <c r="N70" s="284" t="s">
        <v>18352</v>
      </c>
      <c r="O70" s="278" t="s">
        <v>77</v>
      </c>
      <c r="P70" s="278" t="s">
        <v>78</v>
      </c>
      <c r="Q70" s="278" t="s">
        <v>15409</v>
      </c>
      <c r="R70" s="278" t="s">
        <v>78</v>
      </c>
      <c r="S70" s="278" t="s">
        <v>13907</v>
      </c>
      <c r="T70" s="278"/>
      <c r="U70" s="284"/>
      <c r="V70" s="816">
        <v>35356.0</v>
      </c>
    </row>
    <row r="71">
      <c r="A71" s="278">
        <v>70.0</v>
      </c>
      <c r="B71" s="510" t="s">
        <v>18870</v>
      </c>
      <c r="C71" s="518" t="s">
        <v>18890</v>
      </c>
      <c r="D71" s="518" t="s">
        <v>18891</v>
      </c>
      <c r="E71" s="518" t="s">
        <v>18892</v>
      </c>
      <c r="F71" s="518" t="s">
        <v>18874</v>
      </c>
      <c r="G71" s="518" t="s">
        <v>18893</v>
      </c>
      <c r="H71" s="278" t="s">
        <v>18894</v>
      </c>
      <c r="I71" s="272" t="s">
        <v>18895</v>
      </c>
      <c r="J71" s="278" t="s">
        <v>18896</v>
      </c>
      <c r="K71" s="814" t="s">
        <v>18897</v>
      </c>
      <c r="L71" s="815">
        <v>0.004756944444444445</v>
      </c>
      <c r="M71" s="402" t="s">
        <v>18898</v>
      </c>
      <c r="N71" s="284" t="s">
        <v>18352</v>
      </c>
      <c r="O71" s="278" t="s">
        <v>77</v>
      </c>
      <c r="P71" s="278" t="s">
        <v>78</v>
      </c>
      <c r="Q71" s="278" t="s">
        <v>15409</v>
      </c>
      <c r="R71" s="278" t="s">
        <v>78</v>
      </c>
      <c r="S71" s="278" t="s">
        <v>13907</v>
      </c>
      <c r="T71" s="278"/>
      <c r="U71" s="284"/>
      <c r="V71" s="816">
        <v>35357.0</v>
      </c>
    </row>
    <row r="72">
      <c r="A72" s="278">
        <v>71.0</v>
      </c>
      <c r="B72" s="510" t="s">
        <v>18870</v>
      </c>
      <c r="C72" s="518" t="s">
        <v>18890</v>
      </c>
      <c r="D72" s="518" t="s">
        <v>18899</v>
      </c>
      <c r="E72" s="518" t="s">
        <v>18892</v>
      </c>
      <c r="F72" s="518" t="s">
        <v>18874</v>
      </c>
      <c r="G72" s="518" t="s">
        <v>18900</v>
      </c>
      <c r="H72" s="278" t="s">
        <v>18901</v>
      </c>
      <c r="I72" s="272" t="s">
        <v>18902</v>
      </c>
      <c r="J72" s="278" t="s">
        <v>18903</v>
      </c>
      <c r="K72" s="814" t="s">
        <v>18904</v>
      </c>
      <c r="L72" s="815">
        <v>0.0036226851851851854</v>
      </c>
      <c r="M72" s="402" t="s">
        <v>18905</v>
      </c>
      <c r="N72" s="284" t="s">
        <v>18352</v>
      </c>
      <c r="O72" s="278" t="s">
        <v>77</v>
      </c>
      <c r="P72" s="278" t="s">
        <v>78</v>
      </c>
      <c r="Q72" s="278" t="s">
        <v>15409</v>
      </c>
      <c r="R72" s="278" t="s">
        <v>78</v>
      </c>
      <c r="S72" s="278" t="s">
        <v>13907</v>
      </c>
      <c r="T72" s="278"/>
      <c r="U72" s="284"/>
      <c r="V72" s="816">
        <v>35358.0</v>
      </c>
    </row>
    <row r="73">
      <c r="A73" s="278">
        <v>72.0</v>
      </c>
      <c r="B73" s="510" t="s">
        <v>18870</v>
      </c>
      <c r="C73" s="518" t="s">
        <v>18906</v>
      </c>
      <c r="D73" s="518" t="s">
        <v>18907</v>
      </c>
      <c r="E73" s="518" t="s">
        <v>18908</v>
      </c>
      <c r="F73" s="518" t="s">
        <v>18874</v>
      </c>
      <c r="G73" s="518" t="s">
        <v>18909</v>
      </c>
      <c r="H73" s="278" t="s">
        <v>18910</v>
      </c>
      <c r="I73" s="272" t="s">
        <v>18911</v>
      </c>
      <c r="J73" s="278" t="s">
        <v>18912</v>
      </c>
      <c r="K73" s="814" t="s">
        <v>18913</v>
      </c>
      <c r="L73" s="815">
        <v>0.005150462962962963</v>
      </c>
      <c r="M73" s="402" t="s">
        <v>18914</v>
      </c>
      <c r="N73" s="284" t="s">
        <v>18352</v>
      </c>
      <c r="O73" s="278" t="s">
        <v>77</v>
      </c>
      <c r="P73" s="278" t="s">
        <v>78</v>
      </c>
      <c r="Q73" s="278" t="s">
        <v>15409</v>
      </c>
      <c r="R73" s="278" t="s">
        <v>78</v>
      </c>
      <c r="S73" s="278" t="s">
        <v>13907</v>
      </c>
      <c r="T73" s="278"/>
      <c r="U73" s="284"/>
      <c r="V73" s="816">
        <v>35348.0</v>
      </c>
    </row>
    <row r="74">
      <c r="A74" s="278">
        <v>73.0</v>
      </c>
      <c r="B74" s="510" t="s">
        <v>18870</v>
      </c>
      <c r="C74" s="518" t="s">
        <v>18915</v>
      </c>
      <c r="D74" s="518" t="s">
        <v>18916</v>
      </c>
      <c r="E74" s="518" t="s">
        <v>18917</v>
      </c>
      <c r="F74" s="518" t="s">
        <v>18874</v>
      </c>
      <c r="G74" s="518" t="s">
        <v>18918</v>
      </c>
      <c r="H74" s="278" t="s">
        <v>18919</v>
      </c>
      <c r="I74" s="272" t="s">
        <v>18920</v>
      </c>
      <c r="J74" s="278" t="s">
        <v>18921</v>
      </c>
      <c r="K74" s="814" t="s">
        <v>18922</v>
      </c>
      <c r="L74" s="815">
        <v>0.004120370370370371</v>
      </c>
      <c r="M74" s="402" t="s">
        <v>18923</v>
      </c>
      <c r="N74" s="284" t="s">
        <v>18352</v>
      </c>
      <c r="O74" s="278" t="s">
        <v>77</v>
      </c>
      <c r="P74" s="278" t="s">
        <v>78</v>
      </c>
      <c r="Q74" s="278" t="s">
        <v>15409</v>
      </c>
      <c r="R74" s="278" t="s">
        <v>78</v>
      </c>
      <c r="S74" s="278" t="s">
        <v>13907</v>
      </c>
      <c r="T74" s="278"/>
      <c r="U74" s="284"/>
      <c r="V74" s="821"/>
    </row>
    <row r="75">
      <c r="A75" s="278">
        <v>74.0</v>
      </c>
      <c r="B75" s="510" t="s">
        <v>18870</v>
      </c>
      <c r="C75" s="518" t="s">
        <v>18924</v>
      </c>
      <c r="D75" s="518" t="s">
        <v>17911</v>
      </c>
      <c r="E75" s="518" t="s">
        <v>18925</v>
      </c>
      <c r="F75" s="518" t="s">
        <v>18874</v>
      </c>
      <c r="G75" s="518" t="s">
        <v>17913</v>
      </c>
      <c r="H75" s="278" t="s">
        <v>17914</v>
      </c>
      <c r="I75" s="272" t="s">
        <v>17915</v>
      </c>
      <c r="J75" s="278" t="s">
        <v>17916</v>
      </c>
      <c r="K75" s="814" t="s">
        <v>17917</v>
      </c>
      <c r="L75" s="815">
        <v>0.005590277777777777</v>
      </c>
      <c r="M75" s="402" t="s">
        <v>18926</v>
      </c>
      <c r="N75" s="284" t="s">
        <v>18352</v>
      </c>
      <c r="O75" s="278" t="s">
        <v>77</v>
      </c>
      <c r="P75" s="278" t="s">
        <v>78</v>
      </c>
      <c r="Q75" s="278" t="s">
        <v>15409</v>
      </c>
      <c r="R75" s="278" t="s">
        <v>78</v>
      </c>
      <c r="S75" s="278" t="s">
        <v>13907</v>
      </c>
      <c r="T75" s="278"/>
      <c r="U75" s="284" t="s">
        <v>18927</v>
      </c>
      <c r="V75" s="821"/>
    </row>
    <row r="76">
      <c r="A76" s="287">
        <v>75.0</v>
      </c>
      <c r="B76" s="596" t="s">
        <v>18870</v>
      </c>
      <c r="C76" s="528" t="s">
        <v>18924</v>
      </c>
      <c r="D76" s="528" t="s">
        <v>18928</v>
      </c>
      <c r="E76" s="528" t="s">
        <v>18925</v>
      </c>
      <c r="F76" s="528" t="s">
        <v>18874</v>
      </c>
      <c r="G76" s="528" t="s">
        <v>18929</v>
      </c>
      <c r="H76" s="287" t="s">
        <v>18930</v>
      </c>
      <c r="I76" s="272" t="s">
        <v>18931</v>
      </c>
      <c r="J76" s="287" t="s">
        <v>18932</v>
      </c>
      <c r="K76" s="817" t="s">
        <v>18933</v>
      </c>
      <c r="L76" s="818">
        <v>0.004895833333333334</v>
      </c>
      <c r="M76" s="404" t="s">
        <v>18934</v>
      </c>
      <c r="N76" s="293" t="s">
        <v>18352</v>
      </c>
      <c r="O76" s="278" t="s">
        <v>77</v>
      </c>
      <c r="P76" s="278" t="s">
        <v>78</v>
      </c>
      <c r="Q76" s="278" t="s">
        <v>15409</v>
      </c>
      <c r="R76" s="278" t="s">
        <v>78</v>
      </c>
      <c r="S76" s="278" t="s">
        <v>13907</v>
      </c>
      <c r="T76" s="278"/>
      <c r="U76" s="819"/>
      <c r="V76" s="820">
        <v>35340.0</v>
      </c>
    </row>
    <row r="77">
      <c r="A77" s="269">
        <v>76.0</v>
      </c>
      <c r="B77" s="510" t="s">
        <v>18935</v>
      </c>
      <c r="C77" s="510" t="s">
        <v>18936</v>
      </c>
      <c r="D77" s="510" t="s">
        <v>18937</v>
      </c>
      <c r="E77" s="510" t="s">
        <v>18938</v>
      </c>
      <c r="F77" s="510" t="s">
        <v>18939</v>
      </c>
      <c r="G77" s="510" t="s">
        <v>18940</v>
      </c>
      <c r="H77" s="269" t="s">
        <v>18941</v>
      </c>
      <c r="I77" s="272" t="s">
        <v>18942</v>
      </c>
      <c r="J77" s="269" t="s">
        <v>18943</v>
      </c>
      <c r="K77" s="811" t="s">
        <v>18944</v>
      </c>
      <c r="L77" s="812">
        <v>0.0035185185185185185</v>
      </c>
      <c r="M77" s="401" t="s">
        <v>18945</v>
      </c>
      <c r="N77" s="277" t="s">
        <v>18352</v>
      </c>
      <c r="O77" s="278" t="s">
        <v>77</v>
      </c>
      <c r="P77" s="278" t="s">
        <v>78</v>
      </c>
      <c r="Q77" s="278" t="s">
        <v>15409</v>
      </c>
      <c r="R77" s="278" t="s">
        <v>78</v>
      </c>
      <c r="S77" s="278" t="s">
        <v>13907</v>
      </c>
      <c r="T77" s="278"/>
      <c r="U77" s="277"/>
      <c r="V77" s="813">
        <v>36235.0</v>
      </c>
    </row>
    <row r="78">
      <c r="A78" s="278">
        <v>77.0</v>
      </c>
      <c r="B78" s="510" t="s">
        <v>18935</v>
      </c>
      <c r="C78" s="518" t="s">
        <v>18946</v>
      </c>
      <c r="D78" s="518" t="s">
        <v>18947</v>
      </c>
      <c r="E78" s="518" t="s">
        <v>18938</v>
      </c>
      <c r="F78" s="518" t="s">
        <v>18948</v>
      </c>
      <c r="G78" s="518" t="s">
        <v>18949</v>
      </c>
      <c r="H78" s="278" t="s">
        <v>18950</v>
      </c>
      <c r="I78" s="272" t="s">
        <v>18951</v>
      </c>
      <c r="J78" s="278" t="s">
        <v>18952</v>
      </c>
      <c r="K78" s="814" t="s">
        <v>18953</v>
      </c>
      <c r="L78" s="815">
        <v>0.005659722222222222</v>
      </c>
      <c r="M78" s="403" t="s">
        <v>18954</v>
      </c>
      <c r="N78" s="284" t="s">
        <v>18352</v>
      </c>
      <c r="O78" s="278" t="s">
        <v>77</v>
      </c>
      <c r="P78" s="278" t="s">
        <v>78</v>
      </c>
      <c r="Q78" s="278" t="s">
        <v>15409</v>
      </c>
      <c r="R78" s="278" t="s">
        <v>78</v>
      </c>
      <c r="S78" s="278" t="s">
        <v>13907</v>
      </c>
      <c r="T78" s="278"/>
      <c r="U78" s="284"/>
      <c r="V78" s="816">
        <v>36206.0</v>
      </c>
    </row>
    <row r="79">
      <c r="A79" s="278">
        <v>78.0</v>
      </c>
      <c r="B79" s="510" t="s">
        <v>18935</v>
      </c>
      <c r="C79" s="518" t="s">
        <v>18955</v>
      </c>
      <c r="D79" s="518" t="s">
        <v>18956</v>
      </c>
      <c r="E79" s="518" t="s">
        <v>18938</v>
      </c>
      <c r="F79" s="518" t="s">
        <v>18957</v>
      </c>
      <c r="G79" s="518" t="s">
        <v>18957</v>
      </c>
      <c r="H79" s="278" t="s">
        <v>18958</v>
      </c>
      <c r="I79" s="272" t="s">
        <v>18959</v>
      </c>
      <c r="J79" s="278" t="s">
        <v>18960</v>
      </c>
      <c r="K79" s="814" t="s">
        <v>18961</v>
      </c>
      <c r="L79" s="815">
        <v>0.0050578703703703706</v>
      </c>
      <c r="M79" s="403" t="s">
        <v>18962</v>
      </c>
      <c r="N79" s="284" t="s">
        <v>18352</v>
      </c>
      <c r="O79" s="278" t="s">
        <v>77</v>
      </c>
      <c r="P79" s="278" t="s">
        <v>78</v>
      </c>
      <c r="Q79" s="278" t="s">
        <v>15409</v>
      </c>
      <c r="R79" s="278" t="s">
        <v>78</v>
      </c>
      <c r="S79" s="278" t="s">
        <v>13907</v>
      </c>
      <c r="T79" s="278"/>
      <c r="U79" s="284"/>
      <c r="V79" s="816">
        <v>36237.0</v>
      </c>
    </row>
    <row r="80">
      <c r="A80" s="278">
        <v>79.0</v>
      </c>
      <c r="B80" s="510" t="s">
        <v>18935</v>
      </c>
      <c r="C80" s="518" t="s">
        <v>18963</v>
      </c>
      <c r="D80" s="518" t="s">
        <v>18963</v>
      </c>
      <c r="E80" s="518" t="s">
        <v>18938</v>
      </c>
      <c r="F80" s="518" t="s">
        <v>18964</v>
      </c>
      <c r="G80" s="518" t="s">
        <v>18964</v>
      </c>
      <c r="H80" s="278" t="s">
        <v>18965</v>
      </c>
      <c r="I80" s="272" t="s">
        <v>18966</v>
      </c>
      <c r="J80" s="278" t="s">
        <v>18967</v>
      </c>
      <c r="K80" s="814" t="s">
        <v>18968</v>
      </c>
      <c r="L80" s="815">
        <v>0.006354166666666667</v>
      </c>
      <c r="M80" s="402" t="s">
        <v>18969</v>
      </c>
      <c r="N80" s="284" t="s">
        <v>18352</v>
      </c>
      <c r="O80" s="278" t="s">
        <v>77</v>
      </c>
      <c r="P80" s="278" t="s">
        <v>78</v>
      </c>
      <c r="Q80" s="278" t="s">
        <v>15409</v>
      </c>
      <c r="R80" s="278" t="s">
        <v>78</v>
      </c>
      <c r="S80" s="278" t="s">
        <v>13907</v>
      </c>
      <c r="T80" s="278"/>
      <c r="U80" s="284"/>
      <c r="V80" s="816">
        <v>36225.0</v>
      </c>
    </row>
    <row r="81">
      <c r="A81" s="278">
        <v>80.0</v>
      </c>
      <c r="B81" s="510" t="s">
        <v>18935</v>
      </c>
      <c r="C81" s="518" t="s">
        <v>18970</v>
      </c>
      <c r="D81" s="518" t="s">
        <v>18971</v>
      </c>
      <c r="E81" s="518" t="s">
        <v>18938</v>
      </c>
      <c r="F81" s="518" t="s">
        <v>18972</v>
      </c>
      <c r="G81" s="518" t="s">
        <v>18973</v>
      </c>
      <c r="H81" s="278" t="s">
        <v>18974</v>
      </c>
      <c r="I81" s="272" t="s">
        <v>18975</v>
      </c>
      <c r="J81" s="278" t="s">
        <v>18976</v>
      </c>
      <c r="K81" s="814" t="s">
        <v>18977</v>
      </c>
      <c r="L81" s="815">
        <v>0.005011574074074074</v>
      </c>
      <c r="M81" s="403" t="s">
        <v>18978</v>
      </c>
      <c r="N81" s="284" t="s">
        <v>18352</v>
      </c>
      <c r="O81" s="278" t="s">
        <v>77</v>
      </c>
      <c r="P81" s="278" t="s">
        <v>78</v>
      </c>
      <c r="Q81" s="278" t="s">
        <v>15409</v>
      </c>
      <c r="R81" s="278" t="s">
        <v>78</v>
      </c>
      <c r="S81" s="278" t="s">
        <v>13907</v>
      </c>
      <c r="T81" s="278"/>
      <c r="U81" s="284"/>
      <c r="V81" s="821"/>
    </row>
    <row r="82">
      <c r="A82" s="278">
        <v>81.0</v>
      </c>
      <c r="B82" s="510" t="s">
        <v>18935</v>
      </c>
      <c r="C82" s="518" t="s">
        <v>18676</v>
      </c>
      <c r="D82" s="518" t="s">
        <v>18979</v>
      </c>
      <c r="E82" s="518" t="s">
        <v>18980</v>
      </c>
      <c r="F82" s="518" t="s">
        <v>18679</v>
      </c>
      <c r="G82" s="518" t="s">
        <v>18981</v>
      </c>
      <c r="H82" s="278" t="s">
        <v>18982</v>
      </c>
      <c r="I82" s="272" t="s">
        <v>18983</v>
      </c>
      <c r="J82" s="278" t="s">
        <v>18984</v>
      </c>
      <c r="K82" s="814" t="s">
        <v>18985</v>
      </c>
      <c r="L82" s="815">
        <v>0.01037037037037037</v>
      </c>
      <c r="M82" s="403" t="s">
        <v>18986</v>
      </c>
      <c r="N82" s="284" t="s">
        <v>18352</v>
      </c>
      <c r="O82" s="278" t="s">
        <v>77</v>
      </c>
      <c r="P82" s="278" t="s">
        <v>78</v>
      </c>
      <c r="Q82" s="278" t="s">
        <v>15409</v>
      </c>
      <c r="R82" s="278" t="s">
        <v>78</v>
      </c>
      <c r="S82" s="278" t="s">
        <v>13907</v>
      </c>
      <c r="T82" s="278"/>
      <c r="U82" s="284"/>
      <c r="V82" s="816">
        <v>35418.0</v>
      </c>
    </row>
    <row r="83">
      <c r="A83" s="278">
        <v>82.0</v>
      </c>
      <c r="B83" s="510" t="s">
        <v>18935</v>
      </c>
      <c r="C83" s="518" t="s">
        <v>18987</v>
      </c>
      <c r="D83" s="518" t="s">
        <v>18988</v>
      </c>
      <c r="E83" s="518" t="s">
        <v>18980</v>
      </c>
      <c r="F83" s="518" t="s">
        <v>18989</v>
      </c>
      <c r="G83" s="518" t="s">
        <v>18990</v>
      </c>
      <c r="H83" s="278" t="s">
        <v>18991</v>
      </c>
      <c r="I83" s="272" t="s">
        <v>18992</v>
      </c>
      <c r="J83" s="278" t="s">
        <v>18993</v>
      </c>
      <c r="K83" s="814" t="s">
        <v>18994</v>
      </c>
      <c r="L83" s="815">
        <v>0.011134259259259259</v>
      </c>
      <c r="M83" s="403" t="s">
        <v>18995</v>
      </c>
      <c r="N83" s="284" t="s">
        <v>18352</v>
      </c>
      <c r="O83" s="278" t="s">
        <v>77</v>
      </c>
      <c r="P83" s="278" t="s">
        <v>78</v>
      </c>
      <c r="Q83" s="278" t="s">
        <v>15409</v>
      </c>
      <c r="R83" s="278" t="s">
        <v>78</v>
      </c>
      <c r="S83" s="278" t="s">
        <v>13907</v>
      </c>
      <c r="T83" s="278"/>
      <c r="U83" s="284"/>
      <c r="V83" s="816">
        <v>35428.0</v>
      </c>
    </row>
    <row r="84">
      <c r="A84" s="278">
        <v>83.0</v>
      </c>
      <c r="B84" s="510" t="s">
        <v>18935</v>
      </c>
      <c r="C84" s="518" t="s">
        <v>18996</v>
      </c>
      <c r="D84" s="518" t="s">
        <v>18997</v>
      </c>
      <c r="E84" s="518" t="s">
        <v>18980</v>
      </c>
      <c r="F84" s="518" t="s">
        <v>18998</v>
      </c>
      <c r="G84" s="518" t="s">
        <v>18999</v>
      </c>
      <c r="H84" s="278" t="s">
        <v>19000</v>
      </c>
      <c r="I84" s="272" t="s">
        <v>19001</v>
      </c>
      <c r="J84" s="278" t="s">
        <v>19002</v>
      </c>
      <c r="K84" s="814" t="s">
        <v>19003</v>
      </c>
      <c r="L84" s="815">
        <v>0.010023148148148147</v>
      </c>
      <c r="M84" s="402" t="s">
        <v>19004</v>
      </c>
      <c r="N84" s="284" t="s">
        <v>18352</v>
      </c>
      <c r="O84" s="278" t="s">
        <v>77</v>
      </c>
      <c r="P84" s="278" t="s">
        <v>78</v>
      </c>
      <c r="Q84" s="278" t="s">
        <v>15409</v>
      </c>
      <c r="R84" s="278" t="s">
        <v>78</v>
      </c>
      <c r="S84" s="278" t="s">
        <v>13907</v>
      </c>
      <c r="T84" s="278"/>
      <c r="U84" s="284"/>
      <c r="V84" s="816">
        <v>35421.0</v>
      </c>
    </row>
    <row r="85">
      <c r="A85" s="278">
        <v>84.0</v>
      </c>
      <c r="B85" s="510" t="s">
        <v>18935</v>
      </c>
      <c r="C85" s="518" t="s">
        <v>19005</v>
      </c>
      <c r="D85" s="518" t="s">
        <v>19006</v>
      </c>
      <c r="E85" s="518" t="s">
        <v>18980</v>
      </c>
      <c r="F85" s="518" t="s">
        <v>19007</v>
      </c>
      <c r="G85" s="518" t="s">
        <v>18980</v>
      </c>
      <c r="H85" s="278" t="s">
        <v>19008</v>
      </c>
      <c r="I85" s="272" t="s">
        <v>19009</v>
      </c>
      <c r="J85" s="278" t="s">
        <v>19010</v>
      </c>
      <c r="K85" s="814" t="s">
        <v>19011</v>
      </c>
      <c r="L85" s="815">
        <v>0.006631944444444445</v>
      </c>
      <c r="M85" s="402" t="s">
        <v>19012</v>
      </c>
      <c r="N85" s="284" t="s">
        <v>18352</v>
      </c>
      <c r="O85" s="278" t="s">
        <v>77</v>
      </c>
      <c r="P85" s="278" t="s">
        <v>78</v>
      </c>
      <c r="Q85" s="278" t="s">
        <v>15409</v>
      </c>
      <c r="R85" s="278" t="s">
        <v>78</v>
      </c>
      <c r="S85" s="278" t="s">
        <v>13907</v>
      </c>
      <c r="T85" s="278"/>
      <c r="U85" s="284"/>
      <c r="V85" s="821"/>
    </row>
    <row r="86">
      <c r="A86" s="278">
        <v>85.0</v>
      </c>
      <c r="B86" s="510" t="s">
        <v>18935</v>
      </c>
      <c r="C86" s="518" t="s">
        <v>19013</v>
      </c>
      <c r="D86" s="518" t="s">
        <v>19014</v>
      </c>
      <c r="E86" s="518" t="s">
        <v>18980</v>
      </c>
      <c r="F86" s="518" t="s">
        <v>19015</v>
      </c>
      <c r="G86" s="518" t="s">
        <v>19015</v>
      </c>
      <c r="H86" s="278" t="s">
        <v>19016</v>
      </c>
      <c r="I86" s="272" t="s">
        <v>19017</v>
      </c>
      <c r="J86" s="278" t="s">
        <v>19018</v>
      </c>
      <c r="K86" s="814" t="s">
        <v>19019</v>
      </c>
      <c r="L86" s="815">
        <v>0.005115740740740741</v>
      </c>
      <c r="M86" s="402" t="s">
        <v>19020</v>
      </c>
      <c r="N86" s="284" t="s">
        <v>18352</v>
      </c>
      <c r="O86" s="278" t="s">
        <v>77</v>
      </c>
      <c r="P86" s="278" t="s">
        <v>78</v>
      </c>
      <c r="Q86" s="278" t="s">
        <v>15409</v>
      </c>
      <c r="R86" s="278" t="s">
        <v>78</v>
      </c>
      <c r="S86" s="278" t="s">
        <v>13907</v>
      </c>
      <c r="T86" s="278"/>
      <c r="U86" s="284"/>
      <c r="V86" s="816">
        <v>35915.0</v>
      </c>
    </row>
    <row r="87">
      <c r="A87" s="287">
        <v>86.0</v>
      </c>
      <c r="B87" s="596" t="s">
        <v>18935</v>
      </c>
      <c r="C87" s="528" t="s">
        <v>16007</v>
      </c>
      <c r="D87" s="528" t="s">
        <v>19021</v>
      </c>
      <c r="E87" s="528" t="s">
        <v>18980</v>
      </c>
      <c r="F87" s="528" t="s">
        <v>16009</v>
      </c>
      <c r="G87" s="528" t="s">
        <v>19022</v>
      </c>
      <c r="H87" s="287" t="s">
        <v>19023</v>
      </c>
      <c r="I87" s="272" t="s">
        <v>19024</v>
      </c>
      <c r="J87" s="287" t="s">
        <v>19025</v>
      </c>
      <c r="K87" s="817" t="s">
        <v>19026</v>
      </c>
      <c r="L87" s="818">
        <v>0.01318287037037037</v>
      </c>
      <c r="M87" s="404" t="s">
        <v>19027</v>
      </c>
      <c r="N87" s="293" t="s">
        <v>18352</v>
      </c>
      <c r="O87" s="278" t="s">
        <v>77</v>
      </c>
      <c r="P87" s="278" t="s">
        <v>78</v>
      </c>
      <c r="Q87" s="278" t="s">
        <v>15409</v>
      </c>
      <c r="R87" s="278" t="s">
        <v>78</v>
      </c>
      <c r="S87" s="278" t="s">
        <v>13907</v>
      </c>
      <c r="T87" s="278"/>
      <c r="U87" s="819"/>
      <c r="V87" s="820">
        <v>35415.0</v>
      </c>
    </row>
    <row r="88">
      <c r="A88" s="269">
        <v>87.0</v>
      </c>
      <c r="B88" s="510" t="s">
        <v>19028</v>
      </c>
      <c r="C88" s="510" t="s">
        <v>19028</v>
      </c>
      <c r="D88" s="510" t="s">
        <v>19028</v>
      </c>
      <c r="E88" s="510" t="s">
        <v>19029</v>
      </c>
      <c r="F88" s="510" t="s">
        <v>19029</v>
      </c>
      <c r="G88" s="510" t="s">
        <v>19029</v>
      </c>
      <c r="H88" s="269" t="s">
        <v>19030</v>
      </c>
      <c r="I88" s="272" t="s">
        <v>19031</v>
      </c>
      <c r="J88" s="830" t="s">
        <v>19032</v>
      </c>
      <c r="K88" s="811" t="s">
        <v>19033</v>
      </c>
      <c r="L88" s="812">
        <v>0.008773148148148148</v>
      </c>
      <c r="M88" s="401" t="s">
        <v>19034</v>
      </c>
      <c r="N88" s="277" t="s">
        <v>18352</v>
      </c>
      <c r="O88" s="278" t="s">
        <v>77</v>
      </c>
      <c r="P88" s="278" t="s">
        <v>78</v>
      </c>
      <c r="Q88" s="278" t="s">
        <v>15409</v>
      </c>
      <c r="R88" s="278" t="s">
        <v>78</v>
      </c>
      <c r="S88" s="278" t="s">
        <v>13907</v>
      </c>
      <c r="T88" s="278"/>
      <c r="U88" s="277"/>
      <c r="V88" s="813">
        <v>35439.0</v>
      </c>
    </row>
    <row r="89">
      <c r="A89" s="278">
        <v>88.0</v>
      </c>
      <c r="B89" s="510" t="s">
        <v>19028</v>
      </c>
      <c r="C89" s="518" t="s">
        <v>19035</v>
      </c>
      <c r="D89" s="518" t="s">
        <v>19028</v>
      </c>
      <c r="E89" s="518" t="s">
        <v>19029</v>
      </c>
      <c r="F89" s="518" t="s">
        <v>19036</v>
      </c>
      <c r="G89" s="518" t="s">
        <v>19029</v>
      </c>
      <c r="H89" s="278" t="s">
        <v>19030</v>
      </c>
      <c r="I89" s="272" t="s">
        <v>19031</v>
      </c>
      <c r="J89" s="831" t="s">
        <v>19032</v>
      </c>
      <c r="K89" s="814" t="s">
        <v>19033</v>
      </c>
      <c r="L89" s="815">
        <v>0.008773148148148148</v>
      </c>
      <c r="M89" s="402" t="s">
        <v>19037</v>
      </c>
      <c r="N89" s="284" t="s">
        <v>18352</v>
      </c>
      <c r="O89" s="278" t="s">
        <v>77</v>
      </c>
      <c r="P89" s="278" t="s">
        <v>78</v>
      </c>
      <c r="Q89" s="278" t="s">
        <v>15409</v>
      </c>
      <c r="R89" s="278" t="s">
        <v>78</v>
      </c>
      <c r="S89" s="278" t="s">
        <v>13907</v>
      </c>
      <c r="T89" s="278"/>
      <c r="U89" s="284"/>
      <c r="V89" s="816">
        <v>31284.0</v>
      </c>
    </row>
    <row r="90">
      <c r="A90" s="287">
        <v>89.0</v>
      </c>
      <c r="B90" s="596" t="s">
        <v>19028</v>
      </c>
      <c r="C90" s="528" t="s">
        <v>19028</v>
      </c>
      <c r="D90" s="528" t="s">
        <v>19038</v>
      </c>
      <c r="E90" s="528" t="s">
        <v>19029</v>
      </c>
      <c r="F90" s="528" t="s">
        <v>19029</v>
      </c>
      <c r="G90" s="528" t="s">
        <v>19039</v>
      </c>
      <c r="H90" s="287" t="s">
        <v>19040</v>
      </c>
      <c r="I90" s="272" t="s">
        <v>19041</v>
      </c>
      <c r="J90" s="287" t="s">
        <v>19042</v>
      </c>
      <c r="K90" s="817" t="s">
        <v>19043</v>
      </c>
      <c r="L90" s="818">
        <v>0.009548611111111112</v>
      </c>
      <c r="M90" s="404" t="s">
        <v>19044</v>
      </c>
      <c r="N90" s="293" t="s">
        <v>18352</v>
      </c>
      <c r="O90" s="278" t="s">
        <v>77</v>
      </c>
      <c r="P90" s="278" t="s">
        <v>78</v>
      </c>
      <c r="Q90" s="278" t="s">
        <v>15409</v>
      </c>
      <c r="R90" s="278" t="s">
        <v>78</v>
      </c>
      <c r="S90" s="278" t="s">
        <v>13907</v>
      </c>
      <c r="T90" s="278"/>
      <c r="U90" s="819"/>
      <c r="V90" s="820">
        <v>35449.0</v>
      </c>
    </row>
    <row r="91">
      <c r="A91" s="269">
        <v>90.0</v>
      </c>
      <c r="B91" s="510" t="s">
        <v>19028</v>
      </c>
      <c r="C91" s="510" t="s">
        <v>19045</v>
      </c>
      <c r="D91" s="510" t="s">
        <v>19046</v>
      </c>
      <c r="E91" s="510" t="s">
        <v>19029</v>
      </c>
      <c r="F91" s="510" t="s">
        <v>19047</v>
      </c>
      <c r="G91" s="510" t="s">
        <v>19048</v>
      </c>
      <c r="H91" s="269" t="s">
        <v>19049</v>
      </c>
      <c r="I91" s="272" t="s">
        <v>19050</v>
      </c>
      <c r="J91" s="269" t="s">
        <v>19051</v>
      </c>
      <c r="K91" s="811" t="s">
        <v>19052</v>
      </c>
      <c r="L91" s="812">
        <v>0.006689814814814815</v>
      </c>
      <c r="M91" s="401" t="s">
        <v>19053</v>
      </c>
      <c r="N91" s="277" t="s">
        <v>18352</v>
      </c>
      <c r="O91" s="278" t="s">
        <v>77</v>
      </c>
      <c r="P91" s="278" t="s">
        <v>78</v>
      </c>
      <c r="Q91" s="278" t="s">
        <v>15409</v>
      </c>
      <c r="R91" s="278" t="s">
        <v>78</v>
      </c>
      <c r="S91" s="278" t="s">
        <v>13907</v>
      </c>
      <c r="T91" s="278"/>
      <c r="U91" s="277"/>
      <c r="V91" s="813">
        <v>35443.0</v>
      </c>
    </row>
    <row r="92">
      <c r="A92" s="287">
        <v>91.0</v>
      </c>
      <c r="B92" s="596" t="s">
        <v>19028</v>
      </c>
      <c r="C92" s="528" t="s">
        <v>19045</v>
      </c>
      <c r="D92" s="528" t="s">
        <v>19054</v>
      </c>
      <c r="E92" s="528" t="s">
        <v>19029</v>
      </c>
      <c r="F92" s="528" t="s">
        <v>19047</v>
      </c>
      <c r="G92" s="528" t="s">
        <v>19055</v>
      </c>
      <c r="H92" s="287" t="s">
        <v>19056</v>
      </c>
      <c r="I92" s="272" t="s">
        <v>19057</v>
      </c>
      <c r="J92" s="287" t="s">
        <v>19058</v>
      </c>
      <c r="K92" s="817" t="s">
        <v>19059</v>
      </c>
      <c r="L92" s="818">
        <v>0.0044675925925925924</v>
      </c>
      <c r="M92" s="404" t="s">
        <v>19060</v>
      </c>
      <c r="N92" s="293" t="s">
        <v>18352</v>
      </c>
      <c r="O92" s="278" t="s">
        <v>77</v>
      </c>
      <c r="P92" s="278" t="s">
        <v>78</v>
      </c>
      <c r="Q92" s="278" t="s">
        <v>15409</v>
      </c>
      <c r="R92" s="278" t="s">
        <v>78</v>
      </c>
      <c r="S92" s="278" t="s">
        <v>13907</v>
      </c>
      <c r="T92" s="278"/>
      <c r="U92" s="819"/>
      <c r="V92" s="820">
        <v>35444.0</v>
      </c>
    </row>
    <row r="93">
      <c r="A93" s="269">
        <v>92.0</v>
      </c>
      <c r="B93" s="510" t="s">
        <v>19028</v>
      </c>
      <c r="C93" s="510" t="s">
        <v>19061</v>
      </c>
      <c r="D93" s="510" t="s">
        <v>19062</v>
      </c>
      <c r="E93" s="510" t="s">
        <v>19029</v>
      </c>
      <c r="F93" s="510" t="s">
        <v>19007</v>
      </c>
      <c r="G93" s="510" t="s">
        <v>19063</v>
      </c>
      <c r="H93" s="269" t="s">
        <v>19064</v>
      </c>
      <c r="I93" s="272" t="s">
        <v>19065</v>
      </c>
      <c r="J93" s="269" t="s">
        <v>19066</v>
      </c>
      <c r="K93" s="811" t="s">
        <v>19067</v>
      </c>
      <c r="L93" s="812">
        <v>0.0042361111111111115</v>
      </c>
      <c r="M93" s="401" t="s">
        <v>19068</v>
      </c>
      <c r="N93" s="277" t="s">
        <v>18352</v>
      </c>
      <c r="O93" s="278" t="s">
        <v>77</v>
      </c>
      <c r="P93" s="278" t="s">
        <v>78</v>
      </c>
      <c r="Q93" s="278" t="s">
        <v>15409</v>
      </c>
      <c r="R93" s="278" t="s">
        <v>78</v>
      </c>
      <c r="S93" s="278" t="s">
        <v>13907</v>
      </c>
      <c r="T93" s="278"/>
      <c r="U93" s="277"/>
      <c r="V93" s="822"/>
    </row>
    <row r="94">
      <c r="A94" s="287">
        <v>93.0</v>
      </c>
      <c r="B94" s="596" t="s">
        <v>19028</v>
      </c>
      <c r="C94" s="528" t="s">
        <v>19061</v>
      </c>
      <c r="D94" s="528" t="s">
        <v>19069</v>
      </c>
      <c r="E94" s="528" t="s">
        <v>19029</v>
      </c>
      <c r="F94" s="528" t="s">
        <v>19007</v>
      </c>
      <c r="G94" s="528" t="s">
        <v>19070</v>
      </c>
      <c r="H94" s="287" t="s">
        <v>19071</v>
      </c>
      <c r="I94" s="272" t="s">
        <v>19072</v>
      </c>
      <c r="J94" s="287" t="s">
        <v>19073</v>
      </c>
      <c r="K94" s="817" t="s">
        <v>19074</v>
      </c>
      <c r="L94" s="818">
        <v>0.001585648148148148</v>
      </c>
      <c r="M94" s="404" t="s">
        <v>19068</v>
      </c>
      <c r="N94" s="293" t="s">
        <v>18352</v>
      </c>
      <c r="O94" s="278" t="s">
        <v>77</v>
      </c>
      <c r="P94" s="278" t="s">
        <v>78</v>
      </c>
      <c r="Q94" s="278" t="s">
        <v>15409</v>
      </c>
      <c r="R94" s="278" t="s">
        <v>78</v>
      </c>
      <c r="S94" s="278" t="s">
        <v>13907</v>
      </c>
      <c r="T94" s="278"/>
      <c r="U94" s="819"/>
      <c r="V94" s="823"/>
    </row>
    <row r="95">
      <c r="A95" s="319">
        <v>94.0</v>
      </c>
      <c r="B95" s="596" t="s">
        <v>19028</v>
      </c>
      <c r="C95" s="596" t="s">
        <v>19075</v>
      </c>
      <c r="D95" s="596" t="s">
        <v>19076</v>
      </c>
      <c r="E95" s="596" t="s">
        <v>19029</v>
      </c>
      <c r="F95" s="596" t="s">
        <v>19077</v>
      </c>
      <c r="G95" s="596" t="s">
        <v>19078</v>
      </c>
      <c r="H95" s="319" t="s">
        <v>19079</v>
      </c>
      <c r="I95" s="272" t="s">
        <v>19080</v>
      </c>
      <c r="J95" s="319" t="s">
        <v>19081</v>
      </c>
      <c r="K95" s="825" t="s">
        <v>19082</v>
      </c>
      <c r="L95" s="826">
        <v>0.002951388888888889</v>
      </c>
      <c r="M95" s="832" t="s">
        <v>19083</v>
      </c>
      <c r="N95" s="828" t="s">
        <v>18352</v>
      </c>
      <c r="O95" s="278" t="s">
        <v>77</v>
      </c>
      <c r="P95" s="278" t="s">
        <v>78</v>
      </c>
      <c r="Q95" s="278" t="s">
        <v>15409</v>
      </c>
      <c r="R95" s="278" t="s">
        <v>78</v>
      </c>
      <c r="S95" s="278" t="s">
        <v>13907</v>
      </c>
      <c r="T95" s="278"/>
      <c r="U95" s="487"/>
      <c r="V95" s="833">
        <v>35911.0</v>
      </c>
    </row>
    <row r="96">
      <c r="A96" s="269">
        <v>95.0</v>
      </c>
      <c r="B96" s="510" t="s">
        <v>19028</v>
      </c>
      <c r="C96" s="510" t="s">
        <v>19028</v>
      </c>
      <c r="D96" s="510" t="s">
        <v>19084</v>
      </c>
      <c r="E96" s="510" t="s">
        <v>19029</v>
      </c>
      <c r="F96" s="510" t="s">
        <v>19029</v>
      </c>
      <c r="G96" s="510" t="s">
        <v>19085</v>
      </c>
      <c r="H96" s="269" t="s">
        <v>19086</v>
      </c>
      <c r="I96" s="272" t="s">
        <v>19087</v>
      </c>
      <c r="J96" s="269" t="s">
        <v>19088</v>
      </c>
      <c r="K96" s="811" t="s">
        <v>19089</v>
      </c>
      <c r="L96" s="812">
        <v>0.01074074074074074</v>
      </c>
      <c r="M96" s="401" t="s">
        <v>19090</v>
      </c>
      <c r="N96" s="277" t="s">
        <v>18352</v>
      </c>
      <c r="O96" s="278" t="s">
        <v>77</v>
      </c>
      <c r="P96" s="278" t="s">
        <v>78</v>
      </c>
      <c r="Q96" s="278" t="s">
        <v>15409</v>
      </c>
      <c r="R96" s="278" t="s">
        <v>78</v>
      </c>
      <c r="S96" s="278" t="s">
        <v>13907</v>
      </c>
      <c r="T96" s="278"/>
      <c r="U96" s="277"/>
      <c r="V96" s="813">
        <v>35453.0</v>
      </c>
    </row>
    <row r="97">
      <c r="A97" s="278">
        <v>96.0</v>
      </c>
      <c r="B97" s="510" t="s">
        <v>19028</v>
      </c>
      <c r="C97" s="518" t="s">
        <v>19028</v>
      </c>
      <c r="D97" s="518" t="s">
        <v>19091</v>
      </c>
      <c r="E97" s="518" t="s">
        <v>19029</v>
      </c>
      <c r="F97" s="518" t="s">
        <v>19029</v>
      </c>
      <c r="G97" s="518" t="s">
        <v>19092</v>
      </c>
      <c r="H97" s="278" t="s">
        <v>19093</v>
      </c>
      <c r="I97" s="272" t="s">
        <v>19094</v>
      </c>
      <c r="J97" s="278" t="s">
        <v>19095</v>
      </c>
      <c r="K97" s="814" t="s">
        <v>19096</v>
      </c>
      <c r="L97" s="815">
        <v>0.0042361111111111115</v>
      </c>
      <c r="M97" s="402" t="s">
        <v>19097</v>
      </c>
      <c r="N97" s="284" t="s">
        <v>18352</v>
      </c>
      <c r="O97" s="278" t="s">
        <v>77</v>
      </c>
      <c r="P97" s="278" t="s">
        <v>78</v>
      </c>
      <c r="Q97" s="278" t="s">
        <v>15409</v>
      </c>
      <c r="R97" s="278" t="s">
        <v>78</v>
      </c>
      <c r="S97" s="278" t="s">
        <v>13907</v>
      </c>
      <c r="T97" s="278"/>
      <c r="U97" s="284"/>
      <c r="V97" s="816">
        <v>35438.0</v>
      </c>
    </row>
    <row r="98">
      <c r="A98" s="287">
        <v>97.0</v>
      </c>
      <c r="B98" s="596" t="s">
        <v>19028</v>
      </c>
      <c r="C98" s="528" t="s">
        <v>19028</v>
      </c>
      <c r="D98" s="528" t="s">
        <v>19098</v>
      </c>
      <c r="E98" s="528" t="s">
        <v>19099</v>
      </c>
      <c r="F98" s="528" t="s">
        <v>19029</v>
      </c>
      <c r="G98" s="528" t="s">
        <v>19100</v>
      </c>
      <c r="H98" s="287" t="s">
        <v>19101</v>
      </c>
      <c r="I98" s="272" t="s">
        <v>19102</v>
      </c>
      <c r="J98" s="287" t="s">
        <v>19103</v>
      </c>
      <c r="K98" s="817" t="s">
        <v>19104</v>
      </c>
      <c r="L98" s="818">
        <v>0.006273148148148148</v>
      </c>
      <c r="M98" s="404" t="s">
        <v>19105</v>
      </c>
      <c r="N98" s="293" t="s">
        <v>18352</v>
      </c>
      <c r="O98" s="278" t="s">
        <v>77</v>
      </c>
      <c r="P98" s="278" t="s">
        <v>78</v>
      </c>
      <c r="Q98" s="278" t="s">
        <v>15409</v>
      </c>
      <c r="R98" s="278" t="s">
        <v>78</v>
      </c>
      <c r="S98" s="278" t="s">
        <v>13907</v>
      </c>
      <c r="T98" s="278"/>
      <c r="U98" s="819"/>
      <c r="V98" s="820">
        <v>35452.0</v>
      </c>
    </row>
    <row r="99">
      <c r="A99" s="269">
        <v>98.0</v>
      </c>
      <c r="B99" s="510" t="s">
        <v>19028</v>
      </c>
      <c r="C99" s="510" t="s">
        <v>19106</v>
      </c>
      <c r="D99" s="510" t="s">
        <v>19107</v>
      </c>
      <c r="E99" s="510" t="s">
        <v>19099</v>
      </c>
      <c r="F99" s="510" t="s">
        <v>19108</v>
      </c>
      <c r="G99" s="510" t="s">
        <v>19109</v>
      </c>
      <c r="H99" s="269" t="s">
        <v>19110</v>
      </c>
      <c r="I99" s="272" t="s">
        <v>19111</v>
      </c>
      <c r="J99" s="269" t="s">
        <v>19112</v>
      </c>
      <c r="K99" s="811" t="s">
        <v>19113</v>
      </c>
      <c r="L99" s="812">
        <v>0.004803240740740741</v>
      </c>
      <c r="M99" s="401" t="s">
        <v>19114</v>
      </c>
      <c r="N99" s="277" t="s">
        <v>18352</v>
      </c>
      <c r="O99" s="278" t="s">
        <v>77</v>
      </c>
      <c r="P99" s="278" t="s">
        <v>78</v>
      </c>
      <c r="Q99" s="278" t="s">
        <v>15409</v>
      </c>
      <c r="R99" s="278" t="s">
        <v>78</v>
      </c>
      <c r="S99" s="278" t="s">
        <v>13907</v>
      </c>
      <c r="T99" s="278"/>
      <c r="U99" s="277"/>
      <c r="V99" s="813">
        <v>35774.0</v>
      </c>
    </row>
    <row r="100">
      <c r="A100" s="278">
        <v>99.0</v>
      </c>
      <c r="B100" s="510" t="s">
        <v>19028</v>
      </c>
      <c r="C100" s="518" t="s">
        <v>19106</v>
      </c>
      <c r="D100" s="518" t="s">
        <v>19115</v>
      </c>
      <c r="E100" s="518" t="s">
        <v>19099</v>
      </c>
      <c r="F100" s="518" t="s">
        <v>19108</v>
      </c>
      <c r="G100" s="518" t="s">
        <v>19116</v>
      </c>
      <c r="H100" s="278" t="s">
        <v>19117</v>
      </c>
      <c r="I100" s="272" t="s">
        <v>19118</v>
      </c>
      <c r="J100" s="278" t="s">
        <v>19119</v>
      </c>
      <c r="K100" s="814" t="s">
        <v>19120</v>
      </c>
      <c r="L100" s="815">
        <v>0.005601851851851852</v>
      </c>
      <c r="M100" s="402" t="s">
        <v>19121</v>
      </c>
      <c r="N100" s="284" t="s">
        <v>18352</v>
      </c>
      <c r="O100" s="278" t="s">
        <v>77</v>
      </c>
      <c r="P100" s="278" t="s">
        <v>78</v>
      </c>
      <c r="Q100" s="278" t="s">
        <v>15409</v>
      </c>
      <c r="R100" s="278" t="s">
        <v>78</v>
      </c>
      <c r="S100" s="278" t="s">
        <v>13907</v>
      </c>
      <c r="T100" s="278"/>
      <c r="U100" s="284"/>
      <c r="V100" s="816">
        <v>35775.0</v>
      </c>
    </row>
    <row r="101">
      <c r="A101" s="287">
        <v>100.0</v>
      </c>
      <c r="B101" s="528" t="s">
        <v>19028</v>
      </c>
      <c r="C101" s="528" t="s">
        <v>19106</v>
      </c>
      <c r="D101" s="528" t="s">
        <v>19122</v>
      </c>
      <c r="E101" s="528" t="s">
        <v>19099</v>
      </c>
      <c r="F101" s="528" t="s">
        <v>19108</v>
      </c>
      <c r="G101" s="528" t="s">
        <v>19123</v>
      </c>
      <c r="H101" s="287" t="s">
        <v>19124</v>
      </c>
      <c r="I101" s="272" t="s">
        <v>19125</v>
      </c>
      <c r="J101" s="287" t="s">
        <v>19126</v>
      </c>
      <c r="K101" s="817" t="s">
        <v>19127</v>
      </c>
      <c r="L101" s="818">
        <v>0.0077777777777777776</v>
      </c>
      <c r="M101" s="404" t="s">
        <v>19128</v>
      </c>
      <c r="N101" s="293" t="s">
        <v>18352</v>
      </c>
      <c r="O101" s="278" t="s">
        <v>77</v>
      </c>
      <c r="P101" s="278" t="s">
        <v>78</v>
      </c>
      <c r="Q101" s="278" t="s">
        <v>15409</v>
      </c>
      <c r="R101" s="278" t="s">
        <v>78</v>
      </c>
      <c r="S101" s="278" t="s">
        <v>13907</v>
      </c>
      <c r="T101" s="278"/>
      <c r="U101" s="819"/>
      <c r="V101" s="820">
        <v>31323.0</v>
      </c>
    </row>
    <row r="102">
      <c r="A102" s="319">
        <v>101.0</v>
      </c>
      <c r="B102" s="596" t="s">
        <v>19028</v>
      </c>
      <c r="C102" s="596" t="s">
        <v>19129</v>
      </c>
      <c r="D102" s="596" t="s">
        <v>19129</v>
      </c>
      <c r="E102" s="596" t="s">
        <v>19130</v>
      </c>
      <c r="F102" s="596" t="s">
        <v>19130</v>
      </c>
      <c r="G102" s="596" t="s">
        <v>19130</v>
      </c>
      <c r="H102" s="319" t="s">
        <v>19131</v>
      </c>
      <c r="I102" s="272" t="s">
        <v>19132</v>
      </c>
      <c r="J102" s="319" t="s">
        <v>19133</v>
      </c>
      <c r="K102" s="825" t="s">
        <v>19134</v>
      </c>
      <c r="L102" s="826">
        <v>0.00625</v>
      </c>
      <c r="M102" s="832" t="s">
        <v>19135</v>
      </c>
      <c r="N102" s="828" t="s">
        <v>18352</v>
      </c>
      <c r="O102" s="278" t="s">
        <v>77</v>
      </c>
      <c r="P102" s="278" t="s">
        <v>78</v>
      </c>
      <c r="Q102" s="278" t="s">
        <v>15409</v>
      </c>
      <c r="R102" s="278" t="s">
        <v>78</v>
      </c>
      <c r="S102" s="278" t="s">
        <v>13907</v>
      </c>
      <c r="T102" s="278"/>
      <c r="U102" s="487"/>
      <c r="V102" s="833">
        <v>36851.0</v>
      </c>
    </row>
    <row r="103">
      <c r="A103" s="269">
        <v>102.0</v>
      </c>
      <c r="B103" s="510" t="s">
        <v>19136</v>
      </c>
      <c r="C103" s="510" t="s">
        <v>19137</v>
      </c>
      <c r="D103" s="510" t="s">
        <v>19138</v>
      </c>
      <c r="E103" s="510" t="s">
        <v>19139</v>
      </c>
      <c r="F103" s="510" t="s">
        <v>19140</v>
      </c>
      <c r="G103" s="510" t="s">
        <v>19141</v>
      </c>
      <c r="H103" s="269" t="s">
        <v>19142</v>
      </c>
      <c r="I103" s="272" t="s">
        <v>19143</v>
      </c>
      <c r="J103" s="269" t="s">
        <v>19144</v>
      </c>
      <c r="K103" s="811" t="s">
        <v>19145</v>
      </c>
      <c r="L103" s="812">
        <v>0.003449074074074074</v>
      </c>
      <c r="M103" s="401" t="s">
        <v>19146</v>
      </c>
      <c r="N103" s="277" t="s">
        <v>18352</v>
      </c>
      <c r="O103" s="278" t="s">
        <v>77</v>
      </c>
      <c r="P103" s="278" t="s">
        <v>78</v>
      </c>
      <c r="Q103" s="278" t="s">
        <v>15409</v>
      </c>
      <c r="R103" s="278" t="s">
        <v>78</v>
      </c>
      <c r="S103" s="278" t="s">
        <v>13907</v>
      </c>
      <c r="T103" s="278"/>
      <c r="U103" s="277"/>
      <c r="V103" s="813">
        <v>36117.0</v>
      </c>
    </row>
    <row r="104">
      <c r="A104" s="287">
        <v>103.0</v>
      </c>
      <c r="B104" s="596" t="s">
        <v>19136</v>
      </c>
      <c r="C104" s="528" t="s">
        <v>19147</v>
      </c>
      <c r="D104" s="528" t="s">
        <v>19148</v>
      </c>
      <c r="E104" s="528" t="s">
        <v>19139</v>
      </c>
      <c r="F104" s="528" t="s">
        <v>19149</v>
      </c>
      <c r="G104" s="528" t="s">
        <v>19150</v>
      </c>
      <c r="H104" s="287" t="s">
        <v>19151</v>
      </c>
      <c r="I104" s="272" t="s">
        <v>19152</v>
      </c>
      <c r="J104" s="287" t="s">
        <v>19153</v>
      </c>
      <c r="K104" s="817" t="s">
        <v>19154</v>
      </c>
      <c r="L104" s="818">
        <v>0.007291666666666667</v>
      </c>
      <c r="M104" s="404" t="s">
        <v>19155</v>
      </c>
      <c r="N104" s="293" t="s">
        <v>18352</v>
      </c>
      <c r="O104" s="278" t="s">
        <v>77</v>
      </c>
      <c r="P104" s="278" t="s">
        <v>78</v>
      </c>
      <c r="Q104" s="278" t="s">
        <v>15409</v>
      </c>
      <c r="R104" s="278" t="s">
        <v>78</v>
      </c>
      <c r="S104" s="278" t="s">
        <v>13907</v>
      </c>
      <c r="T104" s="278"/>
      <c r="U104" s="819"/>
      <c r="V104" s="820">
        <v>36108.0</v>
      </c>
    </row>
    <row r="105">
      <c r="A105" s="319">
        <v>104.0</v>
      </c>
      <c r="B105" s="596" t="s">
        <v>19156</v>
      </c>
      <c r="C105" s="596" t="s">
        <v>19157</v>
      </c>
      <c r="D105" s="596" t="s">
        <v>19158</v>
      </c>
      <c r="E105" s="596" t="s">
        <v>19159</v>
      </c>
      <c r="F105" s="596" t="s">
        <v>19160</v>
      </c>
      <c r="G105" s="596" t="s">
        <v>19161</v>
      </c>
      <c r="H105" s="319" t="s">
        <v>19162</v>
      </c>
      <c r="I105" s="272" t="s">
        <v>19163</v>
      </c>
      <c r="J105" s="319" t="s">
        <v>19164</v>
      </c>
      <c r="K105" s="825" t="s">
        <v>19165</v>
      </c>
      <c r="L105" s="826">
        <v>0.0038310185185185183</v>
      </c>
      <c r="M105" s="832" t="s">
        <v>19166</v>
      </c>
      <c r="N105" s="828" t="s">
        <v>18352</v>
      </c>
      <c r="O105" s="278" t="s">
        <v>77</v>
      </c>
      <c r="P105" s="278" t="s">
        <v>78</v>
      </c>
      <c r="Q105" s="278" t="s">
        <v>15409</v>
      </c>
      <c r="R105" s="278" t="s">
        <v>78</v>
      </c>
      <c r="S105" s="278" t="s">
        <v>13907</v>
      </c>
      <c r="T105" s="278"/>
      <c r="U105" s="487"/>
      <c r="V105" s="829"/>
    </row>
    <row r="106">
      <c r="A106" s="269">
        <v>105.0</v>
      </c>
      <c r="B106" s="510" t="s">
        <v>19156</v>
      </c>
      <c r="C106" s="510" t="s">
        <v>19167</v>
      </c>
      <c r="D106" s="510" t="s">
        <v>19168</v>
      </c>
      <c r="E106" s="510" t="s">
        <v>19159</v>
      </c>
      <c r="F106" s="510" t="s">
        <v>19167</v>
      </c>
      <c r="G106" s="510" t="s">
        <v>19169</v>
      </c>
      <c r="H106" s="269" t="s">
        <v>19170</v>
      </c>
      <c r="I106" s="272" t="s">
        <v>19171</v>
      </c>
      <c r="J106" s="269" t="s">
        <v>19172</v>
      </c>
      <c r="K106" s="811" t="s">
        <v>19173</v>
      </c>
      <c r="L106" s="812">
        <v>0.004571759259259259</v>
      </c>
      <c r="M106" s="401" t="s">
        <v>19174</v>
      </c>
      <c r="N106" s="277" t="s">
        <v>18352</v>
      </c>
      <c r="O106" s="278" t="s">
        <v>77</v>
      </c>
      <c r="P106" s="278" t="s">
        <v>78</v>
      </c>
      <c r="Q106" s="278" t="s">
        <v>15409</v>
      </c>
      <c r="R106" s="278" t="s">
        <v>78</v>
      </c>
      <c r="S106" s="278" t="s">
        <v>13907</v>
      </c>
      <c r="T106" s="278"/>
      <c r="U106" s="277"/>
      <c r="V106" s="822"/>
    </row>
    <row r="107">
      <c r="A107" s="278">
        <v>106.0</v>
      </c>
      <c r="B107" s="510" t="s">
        <v>19156</v>
      </c>
      <c r="C107" s="518" t="s">
        <v>19167</v>
      </c>
      <c r="D107" s="518" t="s">
        <v>19175</v>
      </c>
      <c r="E107" s="518" t="s">
        <v>19159</v>
      </c>
      <c r="F107" s="518" t="s">
        <v>19167</v>
      </c>
      <c r="G107" s="518" t="s">
        <v>19176</v>
      </c>
      <c r="H107" s="278" t="s">
        <v>19177</v>
      </c>
      <c r="I107" s="272" t="s">
        <v>19178</v>
      </c>
      <c r="J107" s="278" t="s">
        <v>19179</v>
      </c>
      <c r="K107" s="814" t="s">
        <v>19180</v>
      </c>
      <c r="L107" s="815">
        <v>0.004699074074074074</v>
      </c>
      <c r="M107" s="402" t="s">
        <v>19181</v>
      </c>
      <c r="N107" s="284" t="s">
        <v>18352</v>
      </c>
      <c r="O107" s="278" t="s">
        <v>77</v>
      </c>
      <c r="P107" s="278" t="s">
        <v>78</v>
      </c>
      <c r="Q107" s="278" t="s">
        <v>15409</v>
      </c>
      <c r="R107" s="278" t="s">
        <v>78</v>
      </c>
      <c r="S107" s="278" t="s">
        <v>13907</v>
      </c>
      <c r="T107" s="278"/>
      <c r="U107" s="284"/>
      <c r="V107" s="821"/>
    </row>
    <row r="108">
      <c r="A108" s="390">
        <v>107.0</v>
      </c>
      <c r="B108" s="510" t="s">
        <v>19156</v>
      </c>
      <c r="C108" s="541" t="s">
        <v>19167</v>
      </c>
      <c r="D108" s="541" t="s">
        <v>19182</v>
      </c>
      <c r="E108" s="541" t="s">
        <v>19159</v>
      </c>
      <c r="F108" s="541" t="s">
        <v>19167</v>
      </c>
      <c r="G108" s="541" t="s">
        <v>19183</v>
      </c>
      <c r="H108" s="390" t="s">
        <v>19184</v>
      </c>
      <c r="I108" s="272" t="s">
        <v>19185</v>
      </c>
      <c r="J108" s="390" t="s">
        <v>19186</v>
      </c>
      <c r="K108" s="834" t="s">
        <v>19187</v>
      </c>
      <c r="L108" s="772">
        <v>0.004872685185185185</v>
      </c>
      <c r="M108" s="835" t="s">
        <v>19188</v>
      </c>
      <c r="N108" s="836" t="s">
        <v>18352</v>
      </c>
      <c r="O108" s="278" t="s">
        <v>77</v>
      </c>
      <c r="P108" s="390" t="s">
        <v>78</v>
      </c>
      <c r="Q108" s="278" t="s">
        <v>15409</v>
      </c>
      <c r="R108" s="390" t="s">
        <v>78</v>
      </c>
      <c r="S108" s="278" t="s">
        <v>13907</v>
      </c>
      <c r="T108" s="390"/>
      <c r="U108" s="836"/>
      <c r="V108" s="837"/>
    </row>
    <row r="109">
      <c r="A109" s="278">
        <v>108.0</v>
      </c>
      <c r="B109" s="510" t="s">
        <v>19156</v>
      </c>
      <c r="C109" s="518" t="s">
        <v>19167</v>
      </c>
      <c r="D109" s="518" t="s">
        <v>19189</v>
      </c>
      <c r="E109" s="518" t="s">
        <v>19159</v>
      </c>
      <c r="F109" s="518" t="s">
        <v>19167</v>
      </c>
      <c r="G109" s="518" t="s">
        <v>19190</v>
      </c>
      <c r="H109" s="278" t="s">
        <v>19191</v>
      </c>
      <c r="I109" s="272" t="s">
        <v>19192</v>
      </c>
      <c r="J109" s="278" t="s">
        <v>19193</v>
      </c>
      <c r="K109" s="814" t="s">
        <v>19194</v>
      </c>
      <c r="L109" s="815">
        <v>0.004537037037037037</v>
      </c>
      <c r="M109" s="402" t="s">
        <v>19195</v>
      </c>
      <c r="N109" s="284" t="s">
        <v>18352</v>
      </c>
      <c r="O109" s="278" t="s">
        <v>77</v>
      </c>
      <c r="P109" s="278" t="s">
        <v>78</v>
      </c>
      <c r="Q109" s="278" t="s">
        <v>15409</v>
      </c>
      <c r="R109" s="278" t="s">
        <v>78</v>
      </c>
      <c r="S109" s="278" t="s">
        <v>13907</v>
      </c>
      <c r="T109" s="278"/>
      <c r="U109" s="284"/>
      <c r="V109" s="821"/>
    </row>
    <row r="110">
      <c r="A110" s="278">
        <v>109.0</v>
      </c>
      <c r="B110" s="510" t="s">
        <v>19156</v>
      </c>
      <c r="C110" s="518" t="s">
        <v>19167</v>
      </c>
      <c r="D110" s="518" t="s">
        <v>19196</v>
      </c>
      <c r="E110" s="518" t="s">
        <v>19159</v>
      </c>
      <c r="F110" s="518" t="s">
        <v>19167</v>
      </c>
      <c r="G110" s="518" t="s">
        <v>19197</v>
      </c>
      <c r="H110" s="278" t="s">
        <v>19198</v>
      </c>
      <c r="I110" s="272" t="s">
        <v>19199</v>
      </c>
      <c r="J110" s="278" t="s">
        <v>19200</v>
      </c>
      <c r="K110" s="814" t="s">
        <v>19201</v>
      </c>
      <c r="L110" s="815">
        <v>0.0035416666666666665</v>
      </c>
      <c r="M110" s="402" t="s">
        <v>19202</v>
      </c>
      <c r="N110" s="284" t="s">
        <v>18352</v>
      </c>
      <c r="O110" s="278" t="s">
        <v>77</v>
      </c>
      <c r="P110" s="278" t="s">
        <v>78</v>
      </c>
      <c r="Q110" s="278" t="s">
        <v>15409</v>
      </c>
      <c r="R110" s="278" t="s">
        <v>78</v>
      </c>
      <c r="S110" s="278" t="s">
        <v>13907</v>
      </c>
      <c r="T110" s="278"/>
      <c r="U110" s="284"/>
      <c r="V110" s="821"/>
    </row>
    <row r="111">
      <c r="A111" s="278">
        <v>110.0</v>
      </c>
      <c r="B111" s="510" t="s">
        <v>19156</v>
      </c>
      <c r="C111" s="518" t="s">
        <v>19167</v>
      </c>
      <c r="D111" s="518" t="s">
        <v>19203</v>
      </c>
      <c r="E111" s="518" t="s">
        <v>19159</v>
      </c>
      <c r="F111" s="518" t="s">
        <v>19167</v>
      </c>
      <c r="G111" s="518" t="s">
        <v>19204</v>
      </c>
      <c r="H111" s="278" t="s">
        <v>19205</v>
      </c>
      <c r="I111" s="272" t="s">
        <v>19206</v>
      </c>
      <c r="J111" s="278" t="s">
        <v>19207</v>
      </c>
      <c r="K111" s="814" t="s">
        <v>19208</v>
      </c>
      <c r="L111" s="815">
        <v>0.005532407407407408</v>
      </c>
      <c r="M111" s="403" t="s">
        <v>19209</v>
      </c>
      <c r="N111" s="284" t="s">
        <v>18352</v>
      </c>
      <c r="O111" s="278" t="s">
        <v>77</v>
      </c>
      <c r="P111" s="278" t="s">
        <v>78</v>
      </c>
      <c r="Q111" s="278" t="s">
        <v>15409</v>
      </c>
      <c r="R111" s="278" t="s">
        <v>78</v>
      </c>
      <c r="S111" s="278" t="s">
        <v>13907</v>
      </c>
      <c r="T111" s="278"/>
      <c r="U111" s="284"/>
      <c r="V111" s="821"/>
    </row>
    <row r="112">
      <c r="A112" s="278">
        <v>111.0</v>
      </c>
      <c r="B112" s="510" t="s">
        <v>19156</v>
      </c>
      <c r="C112" s="518" t="s">
        <v>19167</v>
      </c>
      <c r="D112" s="518" t="s">
        <v>19210</v>
      </c>
      <c r="E112" s="518" t="s">
        <v>19159</v>
      </c>
      <c r="F112" s="518" t="s">
        <v>19167</v>
      </c>
      <c r="G112" s="518" t="s">
        <v>19211</v>
      </c>
      <c r="H112" s="278" t="s">
        <v>19212</v>
      </c>
      <c r="I112" s="272" t="s">
        <v>19213</v>
      </c>
      <c r="J112" s="278" t="s">
        <v>19214</v>
      </c>
      <c r="K112" s="814" t="s">
        <v>19215</v>
      </c>
      <c r="L112" s="815">
        <v>0.006111111111111111</v>
      </c>
      <c r="M112" s="402" t="s">
        <v>19216</v>
      </c>
      <c r="N112" s="284" t="s">
        <v>18352</v>
      </c>
      <c r="O112" s="278" t="s">
        <v>77</v>
      </c>
      <c r="P112" s="278" t="s">
        <v>78</v>
      </c>
      <c r="Q112" s="278" t="s">
        <v>15409</v>
      </c>
      <c r="R112" s="278" t="s">
        <v>78</v>
      </c>
      <c r="S112" s="278" t="s">
        <v>13907</v>
      </c>
      <c r="T112" s="278"/>
      <c r="U112" s="284"/>
      <c r="V112" s="821"/>
    </row>
    <row r="113">
      <c r="A113" s="278">
        <v>112.0</v>
      </c>
      <c r="B113" s="510" t="s">
        <v>19156</v>
      </c>
      <c r="C113" s="518" t="s">
        <v>19167</v>
      </c>
      <c r="D113" s="518" t="s">
        <v>19217</v>
      </c>
      <c r="E113" s="518" t="s">
        <v>19159</v>
      </c>
      <c r="F113" s="518" t="s">
        <v>19167</v>
      </c>
      <c r="G113" s="518" t="s">
        <v>19218</v>
      </c>
      <c r="H113" s="278" t="s">
        <v>19219</v>
      </c>
      <c r="I113" s="272" t="s">
        <v>19220</v>
      </c>
      <c r="J113" s="278" t="s">
        <v>19221</v>
      </c>
      <c r="K113" s="814" t="s">
        <v>19222</v>
      </c>
      <c r="L113" s="815">
        <v>0.00375</v>
      </c>
      <c r="M113" s="402" t="s">
        <v>19223</v>
      </c>
      <c r="N113" s="284" t="s">
        <v>18352</v>
      </c>
      <c r="O113" s="278" t="s">
        <v>77</v>
      </c>
      <c r="P113" s="278" t="s">
        <v>78</v>
      </c>
      <c r="Q113" s="278" t="s">
        <v>15409</v>
      </c>
      <c r="R113" s="278" t="s">
        <v>78</v>
      </c>
      <c r="S113" s="278" t="s">
        <v>13907</v>
      </c>
      <c r="T113" s="278"/>
      <c r="U113" s="284"/>
      <c r="V113" s="821"/>
    </row>
    <row r="114">
      <c r="A114" s="278">
        <v>113.0</v>
      </c>
      <c r="B114" s="510" t="s">
        <v>19156</v>
      </c>
      <c r="C114" s="518" t="s">
        <v>19167</v>
      </c>
      <c r="D114" s="518" t="s">
        <v>19224</v>
      </c>
      <c r="E114" s="518" t="s">
        <v>19159</v>
      </c>
      <c r="F114" s="518" t="s">
        <v>19167</v>
      </c>
      <c r="G114" s="518" t="s">
        <v>19225</v>
      </c>
      <c r="H114" s="278" t="s">
        <v>19226</v>
      </c>
      <c r="I114" s="272" t="s">
        <v>19227</v>
      </c>
      <c r="J114" s="278" t="s">
        <v>19228</v>
      </c>
      <c r="K114" s="814" t="s">
        <v>19229</v>
      </c>
      <c r="L114" s="815">
        <v>0.0024074074074074076</v>
      </c>
      <c r="M114" s="403" t="s">
        <v>19230</v>
      </c>
      <c r="N114" s="284" t="s">
        <v>18352</v>
      </c>
      <c r="O114" s="278" t="s">
        <v>77</v>
      </c>
      <c r="P114" s="278" t="s">
        <v>78</v>
      </c>
      <c r="Q114" s="278" t="s">
        <v>15409</v>
      </c>
      <c r="R114" s="278" t="s">
        <v>78</v>
      </c>
      <c r="S114" s="278" t="s">
        <v>13907</v>
      </c>
      <c r="T114" s="278"/>
      <c r="U114" s="284"/>
      <c r="V114" s="821"/>
    </row>
    <row r="115">
      <c r="A115" s="287">
        <v>114.0</v>
      </c>
      <c r="B115" s="596" t="s">
        <v>19156</v>
      </c>
      <c r="C115" s="528" t="s">
        <v>19167</v>
      </c>
      <c r="D115" s="528" t="s">
        <v>19231</v>
      </c>
      <c r="E115" s="528" t="s">
        <v>19159</v>
      </c>
      <c r="F115" s="528" t="s">
        <v>19167</v>
      </c>
      <c r="G115" s="528" t="s">
        <v>19232</v>
      </c>
      <c r="H115" s="287" t="s">
        <v>19233</v>
      </c>
      <c r="I115" s="272" t="s">
        <v>19234</v>
      </c>
      <c r="J115" s="287" t="s">
        <v>19235</v>
      </c>
      <c r="K115" s="817" t="s">
        <v>19236</v>
      </c>
      <c r="L115" s="818">
        <v>0.004155092592592592</v>
      </c>
      <c r="M115" s="824" t="s">
        <v>19237</v>
      </c>
      <c r="N115" s="293" t="s">
        <v>18352</v>
      </c>
      <c r="O115" s="278" t="s">
        <v>77</v>
      </c>
      <c r="P115" s="278" t="s">
        <v>78</v>
      </c>
      <c r="Q115" s="278" t="s">
        <v>15409</v>
      </c>
      <c r="R115" s="278" t="s">
        <v>78</v>
      </c>
      <c r="S115" s="278" t="s">
        <v>13907</v>
      </c>
      <c r="T115" s="278"/>
      <c r="U115" s="819"/>
      <c r="V115" s="823"/>
    </row>
    <row r="116">
      <c r="A116" s="269">
        <v>115.0</v>
      </c>
      <c r="B116" s="510" t="s">
        <v>19156</v>
      </c>
      <c r="C116" s="510" t="s">
        <v>19238</v>
      </c>
      <c r="D116" s="510" t="s">
        <v>19239</v>
      </c>
      <c r="E116" s="510" t="s">
        <v>19159</v>
      </c>
      <c r="F116" s="510" t="s">
        <v>19240</v>
      </c>
      <c r="G116" s="510" t="s">
        <v>19241</v>
      </c>
      <c r="H116" s="269" t="s">
        <v>19242</v>
      </c>
      <c r="I116" s="272" t="s">
        <v>19243</v>
      </c>
      <c r="J116" s="269" t="s">
        <v>19244</v>
      </c>
      <c r="K116" s="811" t="s">
        <v>19245</v>
      </c>
      <c r="L116" s="812">
        <v>0.004178240740740741</v>
      </c>
      <c r="M116" s="401" t="s">
        <v>19246</v>
      </c>
      <c r="N116" s="277" t="s">
        <v>18352</v>
      </c>
      <c r="O116" s="278" t="s">
        <v>77</v>
      </c>
      <c r="P116" s="278" t="s">
        <v>78</v>
      </c>
      <c r="Q116" s="278" t="s">
        <v>15409</v>
      </c>
      <c r="R116" s="278" t="s">
        <v>78</v>
      </c>
      <c r="S116" s="278" t="s">
        <v>13907</v>
      </c>
      <c r="T116" s="278"/>
      <c r="U116" s="277"/>
      <c r="V116" s="822"/>
    </row>
    <row r="117">
      <c r="A117" s="287">
        <v>116.0</v>
      </c>
      <c r="B117" s="596" t="s">
        <v>19156</v>
      </c>
      <c r="C117" s="528" t="s">
        <v>19238</v>
      </c>
      <c r="D117" s="528" t="s">
        <v>19247</v>
      </c>
      <c r="E117" s="528" t="s">
        <v>19159</v>
      </c>
      <c r="F117" s="528" t="s">
        <v>19240</v>
      </c>
      <c r="G117" s="528" t="s">
        <v>19248</v>
      </c>
      <c r="H117" s="287" t="s">
        <v>19249</v>
      </c>
      <c r="I117" s="272" t="s">
        <v>19250</v>
      </c>
      <c r="J117" s="287" t="s">
        <v>19251</v>
      </c>
      <c r="K117" s="817" t="s">
        <v>19252</v>
      </c>
      <c r="L117" s="818">
        <v>0.005462962962962963</v>
      </c>
      <c r="M117" s="824" t="s">
        <v>19253</v>
      </c>
      <c r="N117" s="293" t="s">
        <v>18352</v>
      </c>
      <c r="O117" s="278" t="s">
        <v>77</v>
      </c>
      <c r="P117" s="278" t="s">
        <v>78</v>
      </c>
      <c r="Q117" s="278" t="s">
        <v>15409</v>
      </c>
      <c r="R117" s="278" t="s">
        <v>78</v>
      </c>
      <c r="S117" s="278" t="s">
        <v>13907</v>
      </c>
      <c r="T117" s="278"/>
      <c r="U117" s="819"/>
      <c r="V117" s="823"/>
    </row>
    <row r="118">
      <c r="A118" s="269">
        <v>117.0</v>
      </c>
      <c r="B118" s="510" t="s">
        <v>19254</v>
      </c>
      <c r="C118" s="510" t="s">
        <v>19255</v>
      </c>
      <c r="D118" s="510" t="s">
        <v>19256</v>
      </c>
      <c r="E118" s="510" t="s">
        <v>19257</v>
      </c>
      <c r="F118" s="510" t="s">
        <v>19258</v>
      </c>
      <c r="G118" s="510" t="s">
        <v>19258</v>
      </c>
      <c r="H118" s="269" t="s">
        <v>19259</v>
      </c>
      <c r="I118" s="272" t="s">
        <v>19260</v>
      </c>
      <c r="J118" s="269" t="s">
        <v>19261</v>
      </c>
      <c r="K118" s="811" t="s">
        <v>19262</v>
      </c>
      <c r="L118" s="812">
        <v>0.00951388888888889</v>
      </c>
      <c r="M118" s="838" t="s">
        <v>19263</v>
      </c>
      <c r="N118" s="277" t="s">
        <v>18352</v>
      </c>
      <c r="O118" s="278" t="s">
        <v>77</v>
      </c>
      <c r="P118" s="278" t="s">
        <v>78</v>
      </c>
      <c r="Q118" s="278" t="s">
        <v>15409</v>
      </c>
      <c r="R118" s="278" t="s">
        <v>78</v>
      </c>
      <c r="S118" s="278" t="s">
        <v>13907</v>
      </c>
      <c r="T118" s="278"/>
      <c r="U118" s="277"/>
      <c r="V118" s="813">
        <v>36023.0</v>
      </c>
    </row>
    <row r="119">
      <c r="A119" s="278">
        <v>118.0</v>
      </c>
      <c r="B119" s="510" t="s">
        <v>19254</v>
      </c>
      <c r="C119" s="518" t="s">
        <v>19264</v>
      </c>
      <c r="D119" s="518" t="s">
        <v>19265</v>
      </c>
      <c r="E119" s="518" t="s">
        <v>19257</v>
      </c>
      <c r="F119" s="518" t="s">
        <v>19266</v>
      </c>
      <c r="G119" s="518" t="s">
        <v>19267</v>
      </c>
      <c r="H119" s="278" t="s">
        <v>19268</v>
      </c>
      <c r="I119" s="272" t="s">
        <v>19269</v>
      </c>
      <c r="J119" s="278" t="s">
        <v>19270</v>
      </c>
      <c r="K119" s="814" t="s">
        <v>19271</v>
      </c>
      <c r="L119" s="815">
        <v>0.00951388888888889</v>
      </c>
      <c r="M119" s="402" t="s">
        <v>19272</v>
      </c>
      <c r="N119" s="284" t="s">
        <v>18352</v>
      </c>
      <c r="O119" s="278" t="s">
        <v>77</v>
      </c>
      <c r="P119" s="278" t="s">
        <v>78</v>
      </c>
      <c r="Q119" s="278" t="s">
        <v>15409</v>
      </c>
      <c r="R119" s="278" t="s">
        <v>78</v>
      </c>
      <c r="S119" s="278" t="s">
        <v>13907</v>
      </c>
      <c r="T119" s="278"/>
      <c r="U119" s="284"/>
      <c r="V119" s="821"/>
    </row>
    <row r="120">
      <c r="A120" s="287">
        <v>119.0</v>
      </c>
      <c r="B120" s="596" t="s">
        <v>19254</v>
      </c>
      <c r="C120" s="528" t="s">
        <v>19273</v>
      </c>
      <c r="D120" s="528" t="s">
        <v>19274</v>
      </c>
      <c r="E120" s="528" t="s">
        <v>19257</v>
      </c>
      <c r="F120" s="528" t="s">
        <v>19275</v>
      </c>
      <c r="G120" s="528" t="s">
        <v>19276</v>
      </c>
      <c r="H120" s="287" t="s">
        <v>19277</v>
      </c>
      <c r="I120" s="272" t="s">
        <v>19278</v>
      </c>
      <c r="J120" s="287" t="s">
        <v>19279</v>
      </c>
      <c r="K120" s="817" t="s">
        <v>19280</v>
      </c>
      <c r="L120" s="818">
        <v>0.005532407407407408</v>
      </c>
      <c r="M120" s="824" t="s">
        <v>19281</v>
      </c>
      <c r="N120" s="293" t="s">
        <v>18352</v>
      </c>
      <c r="O120" s="278" t="s">
        <v>77</v>
      </c>
      <c r="P120" s="278" t="s">
        <v>78</v>
      </c>
      <c r="Q120" s="278" t="s">
        <v>15409</v>
      </c>
      <c r="R120" s="278" t="s">
        <v>78</v>
      </c>
      <c r="S120" s="278" t="s">
        <v>13907</v>
      </c>
      <c r="T120" s="278"/>
      <c r="U120" s="819"/>
      <c r="V120" s="823"/>
    </row>
    <row r="121">
      <c r="A121" s="269">
        <v>120.0</v>
      </c>
      <c r="B121" s="510" t="s">
        <v>19282</v>
      </c>
      <c r="C121" s="510" t="s">
        <v>19283</v>
      </c>
      <c r="D121" s="510" t="s">
        <v>19284</v>
      </c>
      <c r="E121" s="510" t="s">
        <v>19285</v>
      </c>
      <c r="F121" s="510" t="s">
        <v>19286</v>
      </c>
      <c r="G121" s="510" t="s">
        <v>19287</v>
      </c>
      <c r="H121" s="269" t="s">
        <v>19288</v>
      </c>
      <c r="I121" s="272" t="s">
        <v>19289</v>
      </c>
      <c r="J121" s="269" t="s">
        <v>19290</v>
      </c>
      <c r="K121" s="811" t="s">
        <v>19291</v>
      </c>
      <c r="L121" s="812">
        <v>0.0050578703703703706</v>
      </c>
      <c r="M121" s="401" t="s">
        <v>19292</v>
      </c>
      <c r="N121" s="277" t="s">
        <v>18352</v>
      </c>
      <c r="O121" s="278" t="s">
        <v>77</v>
      </c>
      <c r="P121" s="278" t="s">
        <v>78</v>
      </c>
      <c r="Q121" s="278" t="s">
        <v>15409</v>
      </c>
      <c r="R121" s="278" t="s">
        <v>78</v>
      </c>
      <c r="S121" s="278" t="s">
        <v>13907</v>
      </c>
      <c r="T121" s="278"/>
      <c r="U121" s="277"/>
      <c r="V121" s="813">
        <v>37145.0</v>
      </c>
    </row>
    <row r="122">
      <c r="A122" s="278">
        <v>121.0</v>
      </c>
      <c r="B122" s="518" t="s">
        <v>19282</v>
      </c>
      <c r="C122" s="518" t="s">
        <v>19293</v>
      </c>
      <c r="D122" s="518" t="s">
        <v>19294</v>
      </c>
      <c r="E122" s="518" t="s">
        <v>19285</v>
      </c>
      <c r="F122" s="518" t="s">
        <v>19295</v>
      </c>
      <c r="G122" s="518" t="s">
        <v>19296</v>
      </c>
      <c r="H122" s="278" t="s">
        <v>19297</v>
      </c>
      <c r="I122" s="272" t="s">
        <v>19298</v>
      </c>
      <c r="J122" s="278" t="s">
        <v>19299</v>
      </c>
      <c r="K122" s="814" t="s">
        <v>19300</v>
      </c>
      <c r="L122" s="815">
        <v>0.004803240740740741</v>
      </c>
      <c r="M122" s="402" t="s">
        <v>19301</v>
      </c>
      <c r="N122" s="284" t="s">
        <v>18352</v>
      </c>
      <c r="O122" s="278" t="s">
        <v>77</v>
      </c>
      <c r="P122" s="278" t="s">
        <v>78</v>
      </c>
      <c r="Q122" s="278" t="s">
        <v>15409</v>
      </c>
      <c r="R122" s="278" t="s">
        <v>78</v>
      </c>
      <c r="S122" s="278" t="s">
        <v>13907</v>
      </c>
      <c r="T122" s="278"/>
      <c r="U122" s="284"/>
      <c r="V122" s="821"/>
    </row>
    <row r="123">
      <c r="A123" s="278">
        <v>122.0</v>
      </c>
      <c r="B123" s="518" t="s">
        <v>19282</v>
      </c>
      <c r="C123" s="518" t="s">
        <v>19302</v>
      </c>
      <c r="D123" s="518" t="s">
        <v>19303</v>
      </c>
      <c r="E123" s="518" t="s">
        <v>19285</v>
      </c>
      <c r="F123" s="518" t="s">
        <v>19304</v>
      </c>
      <c r="G123" s="518" t="s">
        <v>19305</v>
      </c>
      <c r="H123" s="278" t="s">
        <v>19306</v>
      </c>
      <c r="I123" s="272" t="s">
        <v>19307</v>
      </c>
      <c r="J123" s="278" t="s">
        <v>19308</v>
      </c>
      <c r="K123" s="814" t="s">
        <v>19309</v>
      </c>
      <c r="L123" s="815">
        <v>0.006469907407407408</v>
      </c>
      <c r="M123" s="402" t="s">
        <v>19310</v>
      </c>
      <c r="N123" s="284" t="s">
        <v>18352</v>
      </c>
      <c r="O123" s="278" t="s">
        <v>77</v>
      </c>
      <c r="P123" s="278" t="s">
        <v>78</v>
      </c>
      <c r="Q123" s="278" t="s">
        <v>15409</v>
      </c>
      <c r="R123" s="278" t="s">
        <v>78</v>
      </c>
      <c r="S123" s="278" t="s">
        <v>13907</v>
      </c>
      <c r="T123" s="278"/>
      <c r="U123" s="284"/>
      <c r="V123" s="816">
        <v>37146.0</v>
      </c>
    </row>
    <row r="124">
      <c r="A124" s="278">
        <v>123.0</v>
      </c>
      <c r="B124" s="518" t="s">
        <v>19282</v>
      </c>
      <c r="C124" s="518" t="s">
        <v>19311</v>
      </c>
      <c r="D124" s="518" t="s">
        <v>19312</v>
      </c>
      <c r="E124" s="518" t="s">
        <v>19285</v>
      </c>
      <c r="F124" s="518" t="s">
        <v>19313</v>
      </c>
      <c r="G124" s="518" t="s">
        <v>19314</v>
      </c>
      <c r="H124" s="278" t="s">
        <v>19315</v>
      </c>
      <c r="I124" s="272" t="s">
        <v>19316</v>
      </c>
      <c r="J124" s="278" t="s">
        <v>19317</v>
      </c>
      <c r="K124" s="814" t="s">
        <v>19318</v>
      </c>
      <c r="L124" s="815">
        <v>0.004618055555555556</v>
      </c>
      <c r="M124" s="402" t="s">
        <v>19319</v>
      </c>
      <c r="N124" s="284" t="s">
        <v>18352</v>
      </c>
      <c r="O124" s="278" t="s">
        <v>77</v>
      </c>
      <c r="P124" s="278" t="s">
        <v>78</v>
      </c>
      <c r="Q124" s="278" t="s">
        <v>15409</v>
      </c>
      <c r="R124" s="278" t="s">
        <v>78</v>
      </c>
      <c r="S124" s="278" t="s">
        <v>13907</v>
      </c>
      <c r="T124" s="278"/>
      <c r="U124" s="284"/>
      <c r="V124" s="816">
        <v>37147.0</v>
      </c>
    </row>
    <row r="125">
      <c r="A125" s="278">
        <v>124.0</v>
      </c>
      <c r="B125" s="518" t="s">
        <v>19282</v>
      </c>
      <c r="C125" s="518" t="s">
        <v>19320</v>
      </c>
      <c r="D125" s="518" t="s">
        <v>19321</v>
      </c>
      <c r="E125" s="518" t="s">
        <v>19285</v>
      </c>
      <c r="F125" s="518" t="s">
        <v>19322</v>
      </c>
      <c r="G125" s="518" t="s">
        <v>19323</v>
      </c>
      <c r="H125" s="278" t="s">
        <v>19324</v>
      </c>
      <c r="I125" s="272" t="s">
        <v>19325</v>
      </c>
      <c r="J125" s="278" t="s">
        <v>19326</v>
      </c>
      <c r="K125" s="814" t="s">
        <v>19327</v>
      </c>
      <c r="L125" s="815">
        <v>0.005162037037037037</v>
      </c>
      <c r="M125" s="402" t="s">
        <v>19328</v>
      </c>
      <c r="N125" s="284" t="s">
        <v>18352</v>
      </c>
      <c r="O125" s="278" t="s">
        <v>77</v>
      </c>
      <c r="P125" s="278" t="s">
        <v>78</v>
      </c>
      <c r="Q125" s="278" t="s">
        <v>15409</v>
      </c>
      <c r="R125" s="278" t="s">
        <v>78</v>
      </c>
      <c r="S125" s="278" t="s">
        <v>13907</v>
      </c>
      <c r="T125" s="278"/>
      <c r="U125" s="284"/>
      <c r="V125" s="816">
        <v>37148.0</v>
      </c>
    </row>
    <row r="126">
      <c r="A126" s="278">
        <v>125.0</v>
      </c>
      <c r="B126" s="518" t="s">
        <v>19282</v>
      </c>
      <c r="C126" s="518" t="s">
        <v>19329</v>
      </c>
      <c r="D126" s="518" t="s">
        <v>19330</v>
      </c>
      <c r="E126" s="518" t="s">
        <v>19285</v>
      </c>
      <c r="F126" s="518" t="s">
        <v>19331</v>
      </c>
      <c r="G126" s="518" t="s">
        <v>19332</v>
      </c>
      <c r="H126" s="278" t="s">
        <v>19333</v>
      </c>
      <c r="I126" s="272" t="s">
        <v>19334</v>
      </c>
      <c r="J126" s="278" t="s">
        <v>19335</v>
      </c>
      <c r="K126" s="814" t="s">
        <v>19336</v>
      </c>
      <c r="L126" s="815">
        <v>0.004722222222222222</v>
      </c>
      <c r="M126" s="402" t="s">
        <v>19337</v>
      </c>
      <c r="N126" s="284" t="s">
        <v>18352</v>
      </c>
      <c r="O126" s="278" t="s">
        <v>77</v>
      </c>
      <c r="P126" s="278" t="s">
        <v>78</v>
      </c>
      <c r="Q126" s="278" t="s">
        <v>15409</v>
      </c>
      <c r="R126" s="278" t="s">
        <v>78</v>
      </c>
      <c r="S126" s="278" t="s">
        <v>13907</v>
      </c>
      <c r="T126" s="278"/>
      <c r="U126" s="284"/>
      <c r="V126" s="816">
        <v>37149.0</v>
      </c>
    </row>
    <row r="127" ht="18.0" customHeight="1">
      <c r="A127" s="278">
        <v>126.0</v>
      </c>
      <c r="B127" s="518" t="s">
        <v>19282</v>
      </c>
      <c r="C127" s="518" t="s">
        <v>19338</v>
      </c>
      <c r="D127" s="518" t="s">
        <v>19338</v>
      </c>
      <c r="E127" s="518" t="s">
        <v>19285</v>
      </c>
      <c r="F127" s="518" t="s">
        <v>19339</v>
      </c>
      <c r="G127" s="518" t="s">
        <v>19339</v>
      </c>
      <c r="H127" s="278" t="s">
        <v>19340</v>
      </c>
      <c r="I127" s="272" t="s">
        <v>19341</v>
      </c>
      <c r="J127" s="278" t="s">
        <v>19342</v>
      </c>
      <c r="K127" s="814" t="s">
        <v>19343</v>
      </c>
      <c r="L127" s="815">
        <v>0.005486111111111111</v>
      </c>
      <c r="M127" s="402" t="s">
        <v>19344</v>
      </c>
      <c r="N127" s="284" t="s">
        <v>18352</v>
      </c>
      <c r="O127" s="278" t="s">
        <v>77</v>
      </c>
      <c r="P127" s="278" t="s">
        <v>78</v>
      </c>
      <c r="Q127" s="278" t="s">
        <v>15409</v>
      </c>
      <c r="R127" s="278" t="s">
        <v>78</v>
      </c>
      <c r="S127" s="278" t="s">
        <v>13907</v>
      </c>
      <c r="T127" s="278"/>
      <c r="U127" s="284"/>
      <c r="V127" s="816">
        <v>37120.0</v>
      </c>
    </row>
    <row r="128">
      <c r="A128" s="278">
        <v>127.0</v>
      </c>
      <c r="B128" s="518" t="s">
        <v>19282</v>
      </c>
      <c r="C128" s="518" t="s">
        <v>19345</v>
      </c>
      <c r="D128" s="518" t="s">
        <v>19345</v>
      </c>
      <c r="E128" s="518" t="s">
        <v>19285</v>
      </c>
      <c r="F128" s="518" t="s">
        <v>19346</v>
      </c>
      <c r="G128" s="518" t="s">
        <v>19346</v>
      </c>
      <c r="H128" s="278" t="s">
        <v>19347</v>
      </c>
      <c r="I128" s="272" t="s">
        <v>19348</v>
      </c>
      <c r="J128" s="278" t="s">
        <v>19349</v>
      </c>
      <c r="K128" s="814" t="s">
        <v>19350</v>
      </c>
      <c r="L128" s="815">
        <v>0.009108796296296297</v>
      </c>
      <c r="M128" s="402" t="s">
        <v>19351</v>
      </c>
      <c r="N128" s="284" t="s">
        <v>18352</v>
      </c>
      <c r="O128" s="278" t="s">
        <v>77</v>
      </c>
      <c r="P128" s="278" t="s">
        <v>78</v>
      </c>
      <c r="Q128" s="278" t="s">
        <v>15409</v>
      </c>
      <c r="R128" s="278" t="s">
        <v>78</v>
      </c>
      <c r="S128" s="278" t="s">
        <v>13907</v>
      </c>
      <c r="T128" s="278"/>
      <c r="U128" s="284"/>
      <c r="V128" s="816">
        <v>37121.0</v>
      </c>
    </row>
    <row r="129">
      <c r="A129" s="278">
        <v>128.0</v>
      </c>
      <c r="B129" s="518" t="s">
        <v>19282</v>
      </c>
      <c r="C129" s="518" t="s">
        <v>19352</v>
      </c>
      <c r="D129" s="518" t="s">
        <v>19352</v>
      </c>
      <c r="E129" s="518" t="s">
        <v>19285</v>
      </c>
      <c r="F129" s="518" t="s">
        <v>19353</v>
      </c>
      <c r="G129" s="518" t="s">
        <v>19353</v>
      </c>
      <c r="H129" s="278" t="s">
        <v>19354</v>
      </c>
      <c r="I129" s="272" t="s">
        <v>19355</v>
      </c>
      <c r="J129" s="278" t="s">
        <v>19356</v>
      </c>
      <c r="K129" s="814" t="s">
        <v>19357</v>
      </c>
      <c r="L129" s="815">
        <v>0.004884259259259259</v>
      </c>
      <c r="M129" s="402" t="s">
        <v>19358</v>
      </c>
      <c r="N129" s="284" t="s">
        <v>18352</v>
      </c>
      <c r="O129" s="278" t="s">
        <v>77</v>
      </c>
      <c r="P129" s="278" t="s">
        <v>78</v>
      </c>
      <c r="Q129" s="278" t="s">
        <v>15409</v>
      </c>
      <c r="R129" s="278" t="s">
        <v>78</v>
      </c>
      <c r="S129" s="278" t="s">
        <v>13907</v>
      </c>
      <c r="T129" s="278"/>
      <c r="U129" s="284"/>
      <c r="V129" s="816">
        <v>37122.0</v>
      </c>
    </row>
    <row r="130">
      <c r="A130" s="278">
        <v>129.0</v>
      </c>
      <c r="B130" s="518" t="s">
        <v>19282</v>
      </c>
      <c r="C130" s="518" t="s">
        <v>19359</v>
      </c>
      <c r="D130" s="518" t="s">
        <v>19359</v>
      </c>
      <c r="E130" s="518" t="s">
        <v>19285</v>
      </c>
      <c r="F130" s="518" t="s">
        <v>19360</v>
      </c>
      <c r="G130" s="518" t="s">
        <v>19360</v>
      </c>
      <c r="H130" s="278" t="s">
        <v>19361</v>
      </c>
      <c r="I130" s="272" t="s">
        <v>19362</v>
      </c>
      <c r="J130" s="278" t="s">
        <v>19363</v>
      </c>
      <c r="K130" s="814" t="s">
        <v>19364</v>
      </c>
      <c r="L130" s="815">
        <v>0.0061574074074074074</v>
      </c>
      <c r="M130" s="402" t="s">
        <v>19365</v>
      </c>
      <c r="N130" s="284" t="s">
        <v>18352</v>
      </c>
      <c r="O130" s="278" t="s">
        <v>77</v>
      </c>
      <c r="P130" s="278" t="s">
        <v>78</v>
      </c>
      <c r="Q130" s="278" t="s">
        <v>15409</v>
      </c>
      <c r="R130" s="278" t="s">
        <v>78</v>
      </c>
      <c r="S130" s="278" t="s">
        <v>13907</v>
      </c>
      <c r="T130" s="278"/>
      <c r="U130" s="284"/>
      <c r="V130" s="816">
        <v>37123.0</v>
      </c>
    </row>
    <row r="131">
      <c r="A131" s="278">
        <v>130.0</v>
      </c>
      <c r="B131" s="518" t="s">
        <v>19282</v>
      </c>
      <c r="C131" s="518" t="s">
        <v>19366</v>
      </c>
      <c r="D131" s="518" t="s">
        <v>19366</v>
      </c>
      <c r="E131" s="518" t="s">
        <v>19285</v>
      </c>
      <c r="F131" s="518" t="s">
        <v>19367</v>
      </c>
      <c r="G131" s="518" t="s">
        <v>19367</v>
      </c>
      <c r="H131" s="278" t="s">
        <v>19368</v>
      </c>
      <c r="I131" s="272" t="s">
        <v>19369</v>
      </c>
      <c r="J131" s="278" t="s">
        <v>19370</v>
      </c>
      <c r="K131" s="814" t="s">
        <v>19371</v>
      </c>
      <c r="L131" s="815">
        <v>0.003148148148148148</v>
      </c>
      <c r="M131" s="402" t="s">
        <v>19372</v>
      </c>
      <c r="N131" s="284" t="s">
        <v>18352</v>
      </c>
      <c r="O131" s="278" t="s">
        <v>77</v>
      </c>
      <c r="P131" s="278" t="s">
        <v>78</v>
      </c>
      <c r="Q131" s="278" t="s">
        <v>15409</v>
      </c>
      <c r="R131" s="278" t="s">
        <v>78</v>
      </c>
      <c r="S131" s="278" t="s">
        <v>13907</v>
      </c>
      <c r="T131" s="278"/>
      <c r="U131" s="284"/>
      <c r="V131" s="816">
        <v>37124.0</v>
      </c>
    </row>
    <row r="132">
      <c r="A132" s="287">
        <v>131.0</v>
      </c>
      <c r="B132" s="528" t="s">
        <v>19282</v>
      </c>
      <c r="C132" s="528" t="s">
        <v>19373</v>
      </c>
      <c r="D132" s="528" t="s">
        <v>19374</v>
      </c>
      <c r="E132" s="528" t="s">
        <v>19285</v>
      </c>
      <c r="F132" s="528" t="s">
        <v>19375</v>
      </c>
      <c r="G132" s="528" t="s">
        <v>19375</v>
      </c>
      <c r="H132" s="287" t="s">
        <v>19376</v>
      </c>
      <c r="I132" s="272" t="s">
        <v>19377</v>
      </c>
      <c r="J132" s="287" t="s">
        <v>19378</v>
      </c>
      <c r="K132" s="817" t="s">
        <v>19379</v>
      </c>
      <c r="L132" s="818">
        <v>0.0038541666666666668</v>
      </c>
      <c r="M132" s="404" t="s">
        <v>19380</v>
      </c>
      <c r="N132" s="293" t="s">
        <v>18352</v>
      </c>
      <c r="O132" s="278" t="s">
        <v>77</v>
      </c>
      <c r="P132" s="278" t="s">
        <v>78</v>
      </c>
      <c r="Q132" s="278" t="s">
        <v>15409</v>
      </c>
      <c r="R132" s="278" t="s">
        <v>78</v>
      </c>
      <c r="S132" s="278" t="s">
        <v>13907</v>
      </c>
      <c r="T132" s="278"/>
      <c r="U132" s="819"/>
      <c r="V132" s="823"/>
    </row>
    <row r="133">
      <c r="A133" s="269">
        <v>132.0</v>
      </c>
      <c r="B133" s="510" t="s">
        <v>19075</v>
      </c>
      <c r="C133" s="510" t="s">
        <v>19381</v>
      </c>
      <c r="D133" s="510" t="s">
        <v>19382</v>
      </c>
      <c r="E133" s="510" t="s">
        <v>19383</v>
      </c>
      <c r="F133" s="510" t="s">
        <v>19077</v>
      </c>
      <c r="G133" s="510" t="s">
        <v>19384</v>
      </c>
      <c r="H133" s="269" t="s">
        <v>19385</v>
      </c>
      <c r="I133" s="272" t="s">
        <v>19386</v>
      </c>
      <c r="J133" s="269" t="s">
        <v>19387</v>
      </c>
      <c r="K133" s="811" t="s">
        <v>19388</v>
      </c>
      <c r="L133" s="812">
        <v>0.002523148148148148</v>
      </c>
      <c r="M133" s="401" t="s">
        <v>19389</v>
      </c>
      <c r="N133" s="277" t="s">
        <v>18352</v>
      </c>
      <c r="O133" s="278" t="s">
        <v>77</v>
      </c>
      <c r="P133" s="278" t="s">
        <v>78</v>
      </c>
      <c r="Q133" s="278" t="s">
        <v>15409</v>
      </c>
      <c r="R133" s="278" t="s">
        <v>78</v>
      </c>
      <c r="S133" s="278" t="s">
        <v>13907</v>
      </c>
      <c r="T133" s="278"/>
      <c r="U133" s="277"/>
      <c r="V133" s="813">
        <v>35901.0</v>
      </c>
    </row>
    <row r="134">
      <c r="A134" s="278">
        <v>133.0</v>
      </c>
      <c r="B134" s="510" t="s">
        <v>19075</v>
      </c>
      <c r="C134" s="518" t="s">
        <v>19390</v>
      </c>
      <c r="D134" s="518" t="s">
        <v>19391</v>
      </c>
      <c r="E134" s="518" t="s">
        <v>19392</v>
      </c>
      <c r="F134" s="518" t="s">
        <v>19077</v>
      </c>
      <c r="G134" s="518" t="s">
        <v>19393</v>
      </c>
      <c r="H134" s="278" t="s">
        <v>19394</v>
      </c>
      <c r="I134" s="272" t="s">
        <v>19395</v>
      </c>
      <c r="J134" s="278" t="s">
        <v>19396</v>
      </c>
      <c r="K134" s="814" t="s">
        <v>19397</v>
      </c>
      <c r="L134" s="815">
        <v>0.004872685185185185</v>
      </c>
      <c r="M134" s="402" t="s">
        <v>19398</v>
      </c>
      <c r="N134" s="284" t="s">
        <v>18352</v>
      </c>
      <c r="O134" s="278" t="s">
        <v>77</v>
      </c>
      <c r="P134" s="278" t="s">
        <v>78</v>
      </c>
      <c r="Q134" s="278" t="s">
        <v>15409</v>
      </c>
      <c r="R134" s="278" t="s">
        <v>78</v>
      </c>
      <c r="S134" s="278" t="s">
        <v>13907</v>
      </c>
      <c r="T134" s="278"/>
      <c r="U134" s="284"/>
      <c r="V134" s="816">
        <v>35900.0</v>
      </c>
    </row>
    <row r="135">
      <c r="A135" s="278">
        <v>134.0</v>
      </c>
      <c r="B135" s="510" t="s">
        <v>19075</v>
      </c>
      <c r="C135" s="518" t="s">
        <v>19399</v>
      </c>
      <c r="D135" s="518" t="s">
        <v>19400</v>
      </c>
      <c r="E135" s="518" t="s">
        <v>19401</v>
      </c>
      <c r="F135" s="518" t="s">
        <v>19077</v>
      </c>
      <c r="G135" s="518" t="s">
        <v>19402</v>
      </c>
      <c r="H135" s="278" t="s">
        <v>19403</v>
      </c>
      <c r="I135" s="272" t="s">
        <v>19404</v>
      </c>
      <c r="J135" s="278" t="s">
        <v>19405</v>
      </c>
      <c r="K135" s="814" t="s">
        <v>19406</v>
      </c>
      <c r="L135" s="815">
        <v>0.005335648148148148</v>
      </c>
      <c r="M135" s="402" t="s">
        <v>19407</v>
      </c>
      <c r="N135" s="284" t="s">
        <v>18352</v>
      </c>
      <c r="O135" s="278" t="s">
        <v>77</v>
      </c>
      <c r="P135" s="278" t="s">
        <v>78</v>
      </c>
      <c r="Q135" s="278" t="s">
        <v>15409</v>
      </c>
      <c r="R135" s="278" t="s">
        <v>78</v>
      </c>
      <c r="S135" s="278" t="s">
        <v>13907</v>
      </c>
      <c r="T135" s="278"/>
      <c r="U135" s="284"/>
      <c r="V135" s="816">
        <v>35899.0</v>
      </c>
    </row>
    <row r="136">
      <c r="A136" s="278">
        <v>135.0</v>
      </c>
      <c r="B136" s="510" t="s">
        <v>19075</v>
      </c>
      <c r="C136" s="518" t="s">
        <v>19408</v>
      </c>
      <c r="D136" s="518" t="s">
        <v>19409</v>
      </c>
      <c r="E136" s="518" t="s">
        <v>19410</v>
      </c>
      <c r="F136" s="518" t="s">
        <v>19077</v>
      </c>
      <c r="G136" s="518" t="s">
        <v>19411</v>
      </c>
      <c r="H136" s="278" t="s">
        <v>19412</v>
      </c>
      <c r="I136" s="272" t="s">
        <v>19413</v>
      </c>
      <c r="J136" s="278" t="s">
        <v>19414</v>
      </c>
      <c r="K136" s="814" t="s">
        <v>19415</v>
      </c>
      <c r="L136" s="815">
        <v>0.0071643518518518514</v>
      </c>
      <c r="M136" s="402" t="s">
        <v>19416</v>
      </c>
      <c r="N136" s="284" t="s">
        <v>18352</v>
      </c>
      <c r="O136" s="278" t="s">
        <v>77</v>
      </c>
      <c r="P136" s="278" t="s">
        <v>78</v>
      </c>
      <c r="Q136" s="278" t="s">
        <v>15409</v>
      </c>
      <c r="R136" s="278" t="s">
        <v>78</v>
      </c>
      <c r="S136" s="278" t="s">
        <v>13907</v>
      </c>
      <c r="T136" s="278"/>
      <c r="U136" s="284"/>
      <c r="V136" s="816">
        <v>35889.0</v>
      </c>
    </row>
    <row r="137">
      <c r="A137" s="278">
        <v>136.0</v>
      </c>
      <c r="B137" s="510" t="s">
        <v>19075</v>
      </c>
      <c r="C137" s="518" t="s">
        <v>19417</v>
      </c>
      <c r="D137" s="518" t="s">
        <v>19417</v>
      </c>
      <c r="E137" s="518" t="s">
        <v>19418</v>
      </c>
      <c r="F137" s="518" t="s">
        <v>19077</v>
      </c>
      <c r="G137" s="518" t="s">
        <v>19418</v>
      </c>
      <c r="H137" s="278" t="s">
        <v>19419</v>
      </c>
      <c r="I137" s="272" t="s">
        <v>19420</v>
      </c>
      <c r="J137" s="278" t="s">
        <v>19421</v>
      </c>
      <c r="K137" s="814" t="s">
        <v>19422</v>
      </c>
      <c r="L137" s="815">
        <v>0.006354166666666667</v>
      </c>
      <c r="M137" s="403" t="s">
        <v>19423</v>
      </c>
      <c r="N137" s="284" t="s">
        <v>18352</v>
      </c>
      <c r="O137" s="278" t="s">
        <v>77</v>
      </c>
      <c r="P137" s="278" t="s">
        <v>78</v>
      </c>
      <c r="Q137" s="278" t="s">
        <v>15409</v>
      </c>
      <c r="R137" s="278" t="s">
        <v>78</v>
      </c>
      <c r="S137" s="278" t="s">
        <v>13907</v>
      </c>
      <c r="T137" s="278"/>
      <c r="U137" s="284"/>
      <c r="V137" s="816">
        <v>35907.0</v>
      </c>
    </row>
    <row r="138">
      <c r="A138" s="278">
        <v>137.0</v>
      </c>
      <c r="B138" s="510" t="s">
        <v>19075</v>
      </c>
      <c r="C138" s="518" t="s">
        <v>19424</v>
      </c>
      <c r="D138" s="518" t="s">
        <v>19425</v>
      </c>
      <c r="E138" s="518" t="s">
        <v>19426</v>
      </c>
      <c r="F138" s="518" t="s">
        <v>19077</v>
      </c>
      <c r="G138" s="518" t="s">
        <v>19427</v>
      </c>
      <c r="H138" s="278" t="s">
        <v>19428</v>
      </c>
      <c r="I138" s="272" t="s">
        <v>19429</v>
      </c>
      <c r="J138" s="278" t="s">
        <v>19430</v>
      </c>
      <c r="K138" s="814" t="s">
        <v>19431</v>
      </c>
      <c r="L138" s="815">
        <v>0.005150462962962963</v>
      </c>
      <c r="M138" s="402" t="s">
        <v>19432</v>
      </c>
      <c r="N138" s="284" t="s">
        <v>18352</v>
      </c>
      <c r="O138" s="278" t="s">
        <v>77</v>
      </c>
      <c r="P138" s="278" t="s">
        <v>78</v>
      </c>
      <c r="Q138" s="278" t="s">
        <v>15409</v>
      </c>
      <c r="R138" s="278" t="s">
        <v>78</v>
      </c>
      <c r="S138" s="278" t="s">
        <v>13907</v>
      </c>
      <c r="T138" s="278"/>
      <c r="U138" s="284"/>
      <c r="V138" s="816">
        <v>35908.0</v>
      </c>
    </row>
    <row r="139">
      <c r="A139" s="278">
        <v>138.0</v>
      </c>
      <c r="B139" s="510" t="s">
        <v>19075</v>
      </c>
      <c r="C139" s="518" t="s">
        <v>19433</v>
      </c>
      <c r="D139" s="518" t="s">
        <v>19434</v>
      </c>
      <c r="E139" s="518" t="s">
        <v>19435</v>
      </c>
      <c r="F139" s="518" t="s">
        <v>19077</v>
      </c>
      <c r="G139" s="518" t="s">
        <v>19436</v>
      </c>
      <c r="H139" s="278" t="s">
        <v>19437</v>
      </c>
      <c r="I139" s="272" t="s">
        <v>19438</v>
      </c>
      <c r="J139" s="278" t="s">
        <v>19439</v>
      </c>
      <c r="K139" s="814" t="s">
        <v>19440</v>
      </c>
      <c r="L139" s="815">
        <v>0.004456018518518519</v>
      </c>
      <c r="M139" s="402" t="s">
        <v>19441</v>
      </c>
      <c r="N139" s="284" t="s">
        <v>18352</v>
      </c>
      <c r="O139" s="278" t="s">
        <v>77</v>
      </c>
      <c r="P139" s="278" t="s">
        <v>78</v>
      </c>
      <c r="Q139" s="278" t="s">
        <v>15409</v>
      </c>
      <c r="R139" s="278" t="s">
        <v>78</v>
      </c>
      <c r="S139" s="278" t="s">
        <v>13907</v>
      </c>
      <c r="T139" s="278"/>
      <c r="U139" s="284"/>
      <c r="V139" s="816">
        <v>35916.0</v>
      </c>
    </row>
    <row r="140">
      <c r="A140" s="287">
        <v>139.0</v>
      </c>
      <c r="B140" s="596" t="s">
        <v>19075</v>
      </c>
      <c r="C140" s="528" t="s">
        <v>19442</v>
      </c>
      <c r="D140" s="528" t="s">
        <v>19443</v>
      </c>
      <c r="E140" s="528" t="s">
        <v>19444</v>
      </c>
      <c r="F140" s="528" t="s">
        <v>19077</v>
      </c>
      <c r="G140" s="528" t="s">
        <v>19445</v>
      </c>
      <c r="H140" s="287" t="s">
        <v>19446</v>
      </c>
      <c r="I140" s="272" t="s">
        <v>19447</v>
      </c>
      <c r="J140" s="287" t="s">
        <v>19448</v>
      </c>
      <c r="K140" s="817" t="s">
        <v>19449</v>
      </c>
      <c r="L140" s="818">
        <v>0.011597222222222222</v>
      </c>
      <c r="M140" s="404" t="s">
        <v>19450</v>
      </c>
      <c r="N140" s="293" t="s">
        <v>18352</v>
      </c>
      <c r="O140" s="278" t="s">
        <v>77</v>
      </c>
      <c r="P140" s="278" t="s">
        <v>78</v>
      </c>
      <c r="Q140" s="278" t="s">
        <v>15409</v>
      </c>
      <c r="R140" s="278" t="s">
        <v>78</v>
      </c>
      <c r="S140" s="278" t="s">
        <v>13907</v>
      </c>
      <c r="T140" s="278"/>
      <c r="U140" s="819"/>
      <c r="V140" s="820">
        <v>35894.0</v>
      </c>
    </row>
    <row r="141">
      <c r="A141" s="269">
        <v>140.0</v>
      </c>
      <c r="B141" s="510" t="s">
        <v>19035</v>
      </c>
      <c r="C141" s="510" t="s">
        <v>19451</v>
      </c>
      <c r="D141" s="510" t="s">
        <v>19452</v>
      </c>
      <c r="E141" s="510" t="s">
        <v>19036</v>
      </c>
      <c r="F141" s="510" t="s">
        <v>18438</v>
      </c>
      <c r="G141" s="510" t="s">
        <v>19453</v>
      </c>
      <c r="H141" s="269" t="s">
        <v>19454</v>
      </c>
      <c r="I141" s="272" t="s">
        <v>19455</v>
      </c>
      <c r="J141" s="269" t="s">
        <v>19456</v>
      </c>
      <c r="K141" s="811" t="s">
        <v>19457</v>
      </c>
      <c r="L141" s="812">
        <v>0.0062037037037037035</v>
      </c>
      <c r="M141" s="401" t="s">
        <v>19458</v>
      </c>
      <c r="N141" s="277" t="s">
        <v>18352</v>
      </c>
      <c r="O141" s="278" t="s">
        <v>77</v>
      </c>
      <c r="P141" s="278" t="s">
        <v>78</v>
      </c>
      <c r="Q141" s="278" t="s">
        <v>15409</v>
      </c>
      <c r="R141" s="278" t="s">
        <v>78</v>
      </c>
      <c r="S141" s="278" t="s">
        <v>13907</v>
      </c>
      <c r="T141" s="278"/>
      <c r="U141" s="277"/>
      <c r="V141" s="813">
        <v>31282.0</v>
      </c>
    </row>
    <row r="142">
      <c r="A142" s="278">
        <v>141.0</v>
      </c>
      <c r="B142" s="510" t="s">
        <v>19035</v>
      </c>
      <c r="C142" s="518" t="s">
        <v>19451</v>
      </c>
      <c r="D142" s="518" t="s">
        <v>19459</v>
      </c>
      <c r="E142" s="518" t="s">
        <v>19036</v>
      </c>
      <c r="F142" s="518" t="s">
        <v>18438</v>
      </c>
      <c r="G142" s="518" t="s">
        <v>19460</v>
      </c>
      <c r="H142" s="278" t="s">
        <v>19461</v>
      </c>
      <c r="I142" s="272" t="s">
        <v>19462</v>
      </c>
      <c r="J142" s="278" t="s">
        <v>19463</v>
      </c>
      <c r="K142" s="814" t="s">
        <v>19464</v>
      </c>
      <c r="L142" s="815">
        <v>0.010150462962962964</v>
      </c>
      <c r="M142" s="402" t="s">
        <v>19465</v>
      </c>
      <c r="N142" s="284" t="s">
        <v>18352</v>
      </c>
      <c r="O142" s="278" t="s">
        <v>77</v>
      </c>
      <c r="P142" s="278" t="s">
        <v>78</v>
      </c>
      <c r="Q142" s="278" t="s">
        <v>15409</v>
      </c>
      <c r="R142" s="278" t="s">
        <v>78</v>
      </c>
      <c r="S142" s="278" t="s">
        <v>13907</v>
      </c>
      <c r="T142" s="278"/>
      <c r="U142" s="284"/>
      <c r="V142" s="816">
        <v>31283.0</v>
      </c>
    </row>
    <row r="143">
      <c r="A143" s="278">
        <v>142.0</v>
      </c>
      <c r="B143" s="510" t="s">
        <v>19035</v>
      </c>
      <c r="C143" s="518" t="s">
        <v>19451</v>
      </c>
      <c r="D143" s="518" t="s">
        <v>19466</v>
      </c>
      <c r="E143" s="518" t="s">
        <v>19036</v>
      </c>
      <c r="F143" s="518" t="s">
        <v>18438</v>
      </c>
      <c r="G143" s="518" t="s">
        <v>19467</v>
      </c>
      <c r="H143" s="278" t="s">
        <v>19468</v>
      </c>
      <c r="I143" s="272" t="s">
        <v>19469</v>
      </c>
      <c r="J143" s="278" t="s">
        <v>19470</v>
      </c>
      <c r="K143" s="814" t="s">
        <v>19471</v>
      </c>
      <c r="L143" s="815">
        <v>0.009965277777777778</v>
      </c>
      <c r="M143" s="402" t="s">
        <v>19472</v>
      </c>
      <c r="N143" s="284" t="s">
        <v>18352</v>
      </c>
      <c r="O143" s="278" t="s">
        <v>77</v>
      </c>
      <c r="P143" s="278" t="s">
        <v>78</v>
      </c>
      <c r="Q143" s="278" t="s">
        <v>15409</v>
      </c>
      <c r="R143" s="278" t="s">
        <v>78</v>
      </c>
      <c r="S143" s="278" t="s">
        <v>13907</v>
      </c>
      <c r="T143" s="278"/>
      <c r="U143" s="284"/>
      <c r="V143" s="816">
        <v>31285.0</v>
      </c>
    </row>
    <row r="144">
      <c r="A144" s="278">
        <v>143.0</v>
      </c>
      <c r="B144" s="510" t="s">
        <v>19035</v>
      </c>
      <c r="C144" s="518" t="s">
        <v>19451</v>
      </c>
      <c r="D144" s="518" t="s">
        <v>19473</v>
      </c>
      <c r="E144" s="518" t="s">
        <v>19036</v>
      </c>
      <c r="F144" s="518" t="s">
        <v>18438</v>
      </c>
      <c r="G144" s="518" t="s">
        <v>19474</v>
      </c>
      <c r="H144" s="278" t="s">
        <v>19475</v>
      </c>
      <c r="I144" s="272" t="s">
        <v>19476</v>
      </c>
      <c r="J144" s="278" t="s">
        <v>19477</v>
      </c>
      <c r="K144" s="814" t="s">
        <v>19478</v>
      </c>
      <c r="L144" s="815">
        <v>0.0090625</v>
      </c>
      <c r="M144" s="402" t="s">
        <v>19479</v>
      </c>
      <c r="N144" s="284" t="s">
        <v>18352</v>
      </c>
      <c r="O144" s="278" t="s">
        <v>77</v>
      </c>
      <c r="P144" s="278" t="s">
        <v>78</v>
      </c>
      <c r="Q144" s="278" t="s">
        <v>15409</v>
      </c>
      <c r="R144" s="278" t="s">
        <v>78</v>
      </c>
      <c r="S144" s="278" t="s">
        <v>13907</v>
      </c>
      <c r="T144" s="278"/>
      <c r="U144" s="284"/>
      <c r="V144" s="816">
        <v>31288.0</v>
      </c>
    </row>
    <row r="145">
      <c r="A145" s="278">
        <v>144.0</v>
      </c>
      <c r="B145" s="510" t="s">
        <v>19035</v>
      </c>
      <c r="C145" s="518" t="s">
        <v>19451</v>
      </c>
      <c r="D145" s="518" t="s">
        <v>19480</v>
      </c>
      <c r="E145" s="518" t="s">
        <v>19036</v>
      </c>
      <c r="F145" s="518" t="s">
        <v>18438</v>
      </c>
      <c r="G145" s="518" t="s">
        <v>19481</v>
      </c>
      <c r="H145" s="278" t="s">
        <v>19482</v>
      </c>
      <c r="I145" s="272" t="s">
        <v>19483</v>
      </c>
      <c r="J145" s="278" t="s">
        <v>19484</v>
      </c>
      <c r="K145" s="814" t="s">
        <v>19485</v>
      </c>
      <c r="L145" s="815">
        <v>0.00980324074074074</v>
      </c>
      <c r="M145" s="402" t="s">
        <v>19486</v>
      </c>
      <c r="N145" s="284" t="s">
        <v>18352</v>
      </c>
      <c r="O145" s="278" t="s">
        <v>77</v>
      </c>
      <c r="P145" s="278" t="s">
        <v>78</v>
      </c>
      <c r="Q145" s="278" t="s">
        <v>15409</v>
      </c>
      <c r="R145" s="278" t="s">
        <v>78</v>
      </c>
      <c r="S145" s="278" t="s">
        <v>13907</v>
      </c>
      <c r="T145" s="278"/>
      <c r="U145" s="284"/>
      <c r="V145" s="816">
        <v>31289.0</v>
      </c>
    </row>
    <row r="146">
      <c r="A146" s="278">
        <v>145.0</v>
      </c>
      <c r="B146" s="510" t="s">
        <v>19035</v>
      </c>
      <c r="C146" s="518" t="s">
        <v>19451</v>
      </c>
      <c r="D146" s="518" t="s">
        <v>19487</v>
      </c>
      <c r="E146" s="518" t="s">
        <v>19036</v>
      </c>
      <c r="F146" s="518" t="s">
        <v>18438</v>
      </c>
      <c r="G146" s="518" t="s">
        <v>19488</v>
      </c>
      <c r="H146" s="278" t="s">
        <v>19489</v>
      </c>
      <c r="I146" s="272" t="s">
        <v>19490</v>
      </c>
      <c r="J146" s="278" t="s">
        <v>19491</v>
      </c>
      <c r="K146" s="814" t="s">
        <v>19492</v>
      </c>
      <c r="L146" s="815">
        <v>0.0077777777777777776</v>
      </c>
      <c r="M146" s="402" t="s">
        <v>19493</v>
      </c>
      <c r="N146" s="284" t="s">
        <v>18352</v>
      </c>
      <c r="O146" s="278" t="s">
        <v>77</v>
      </c>
      <c r="P146" s="278" t="s">
        <v>78</v>
      </c>
      <c r="Q146" s="278" t="s">
        <v>15409</v>
      </c>
      <c r="R146" s="278" t="s">
        <v>78</v>
      </c>
      <c r="S146" s="278" t="s">
        <v>13907</v>
      </c>
      <c r="T146" s="278"/>
      <c r="U146" s="284"/>
      <c r="V146" s="816">
        <v>31297.0</v>
      </c>
    </row>
    <row r="147">
      <c r="A147" s="278">
        <v>146.0</v>
      </c>
      <c r="B147" s="510" t="s">
        <v>19035</v>
      </c>
      <c r="C147" s="518" t="s">
        <v>19451</v>
      </c>
      <c r="D147" s="518" t="s">
        <v>19494</v>
      </c>
      <c r="E147" s="518" t="s">
        <v>19036</v>
      </c>
      <c r="F147" s="518" t="s">
        <v>18438</v>
      </c>
      <c r="G147" s="518" t="s">
        <v>19495</v>
      </c>
      <c r="H147" s="278" t="s">
        <v>19496</v>
      </c>
      <c r="I147" s="272" t="s">
        <v>19497</v>
      </c>
      <c r="J147" s="278" t="s">
        <v>19498</v>
      </c>
      <c r="K147" s="814" t="s">
        <v>19499</v>
      </c>
      <c r="L147" s="815">
        <v>0.009988425925925927</v>
      </c>
      <c r="M147" s="402" t="s">
        <v>19500</v>
      </c>
      <c r="N147" s="284" t="s">
        <v>18352</v>
      </c>
      <c r="O147" s="278" t="s">
        <v>77</v>
      </c>
      <c r="P147" s="278" t="s">
        <v>78</v>
      </c>
      <c r="Q147" s="278" t="s">
        <v>15409</v>
      </c>
      <c r="R147" s="278" t="s">
        <v>78</v>
      </c>
      <c r="S147" s="278" t="s">
        <v>13907</v>
      </c>
      <c r="T147" s="278"/>
      <c r="U147" s="284"/>
      <c r="V147" s="816">
        <v>31298.0</v>
      </c>
    </row>
    <row r="148">
      <c r="A148" s="287">
        <v>147.0</v>
      </c>
      <c r="B148" s="596" t="s">
        <v>19035</v>
      </c>
      <c r="C148" s="528" t="s">
        <v>19451</v>
      </c>
      <c r="D148" s="528" t="s">
        <v>19501</v>
      </c>
      <c r="E148" s="528" t="s">
        <v>19036</v>
      </c>
      <c r="F148" s="528" t="s">
        <v>18438</v>
      </c>
      <c r="G148" s="528" t="s">
        <v>19502</v>
      </c>
      <c r="H148" s="287" t="s">
        <v>19503</v>
      </c>
      <c r="I148" s="272" t="s">
        <v>19504</v>
      </c>
      <c r="J148" s="287" t="s">
        <v>19505</v>
      </c>
      <c r="K148" s="817" t="s">
        <v>19506</v>
      </c>
      <c r="L148" s="818">
        <v>0.008645833333333333</v>
      </c>
      <c r="M148" s="404" t="s">
        <v>19507</v>
      </c>
      <c r="N148" s="293" t="s">
        <v>18352</v>
      </c>
      <c r="O148" s="278" t="s">
        <v>77</v>
      </c>
      <c r="P148" s="278" t="s">
        <v>78</v>
      </c>
      <c r="Q148" s="278" t="s">
        <v>15409</v>
      </c>
      <c r="R148" s="278" t="s">
        <v>78</v>
      </c>
      <c r="S148" s="278" t="s">
        <v>13907</v>
      </c>
      <c r="T148" s="278"/>
      <c r="U148" s="819"/>
      <c r="V148" s="820">
        <v>31299.0</v>
      </c>
    </row>
    <row r="149">
      <c r="A149" s="269">
        <v>148.0</v>
      </c>
      <c r="B149" s="510" t="s">
        <v>19508</v>
      </c>
      <c r="C149" s="510" t="s">
        <v>19509</v>
      </c>
      <c r="D149" s="510" t="s">
        <v>19510</v>
      </c>
      <c r="E149" s="510" t="s">
        <v>19511</v>
      </c>
      <c r="F149" s="510" t="s">
        <v>19512</v>
      </c>
      <c r="G149" s="510" t="s">
        <v>19513</v>
      </c>
      <c r="H149" s="269" t="s">
        <v>19514</v>
      </c>
      <c r="I149" s="272" t="s">
        <v>19515</v>
      </c>
      <c r="J149" s="269" t="s">
        <v>19516</v>
      </c>
      <c r="K149" s="811" t="s">
        <v>19517</v>
      </c>
      <c r="L149" s="812">
        <v>0.010034722222222223</v>
      </c>
      <c r="M149" s="401" t="s">
        <v>19518</v>
      </c>
      <c r="N149" s="277" t="s">
        <v>18352</v>
      </c>
      <c r="O149" s="278" t="s">
        <v>77</v>
      </c>
      <c r="P149" s="278" t="s">
        <v>78</v>
      </c>
      <c r="Q149" s="278" t="s">
        <v>15409</v>
      </c>
      <c r="R149" s="278" t="s">
        <v>78</v>
      </c>
      <c r="S149" s="278" t="s">
        <v>13907</v>
      </c>
      <c r="T149" s="278"/>
      <c r="U149" s="277"/>
      <c r="V149" s="813">
        <v>31307.0</v>
      </c>
    </row>
    <row r="150">
      <c r="A150" s="278">
        <v>149.0</v>
      </c>
      <c r="B150" s="510" t="s">
        <v>19508</v>
      </c>
      <c r="C150" s="518" t="s">
        <v>19509</v>
      </c>
      <c r="D150" s="518" t="s">
        <v>19519</v>
      </c>
      <c r="E150" s="518" t="s">
        <v>19511</v>
      </c>
      <c r="F150" s="518" t="s">
        <v>19512</v>
      </c>
      <c r="G150" s="518" t="s">
        <v>19520</v>
      </c>
      <c r="H150" s="278" t="s">
        <v>19521</v>
      </c>
      <c r="I150" s="272" t="s">
        <v>19522</v>
      </c>
      <c r="J150" s="278" t="s">
        <v>19523</v>
      </c>
      <c r="K150" s="814" t="s">
        <v>19524</v>
      </c>
      <c r="L150" s="815">
        <v>0.004907407407407407</v>
      </c>
      <c r="M150" s="402" t="s">
        <v>19525</v>
      </c>
      <c r="N150" s="284" t="s">
        <v>18352</v>
      </c>
      <c r="O150" s="278" t="s">
        <v>77</v>
      </c>
      <c r="P150" s="278" t="s">
        <v>78</v>
      </c>
      <c r="Q150" s="278" t="s">
        <v>15409</v>
      </c>
      <c r="R150" s="278" t="s">
        <v>78</v>
      </c>
      <c r="S150" s="278" t="s">
        <v>13907</v>
      </c>
      <c r="T150" s="278"/>
      <c r="U150" s="284"/>
      <c r="V150" s="821"/>
    </row>
    <row r="151">
      <c r="A151" s="278">
        <v>150.0</v>
      </c>
      <c r="B151" s="510" t="s">
        <v>19508</v>
      </c>
      <c r="C151" s="518" t="s">
        <v>19526</v>
      </c>
      <c r="D151" s="518" t="s">
        <v>19527</v>
      </c>
      <c r="E151" s="518" t="s">
        <v>19511</v>
      </c>
      <c r="F151" s="518" t="s">
        <v>19528</v>
      </c>
      <c r="G151" s="518" t="s">
        <v>19529</v>
      </c>
      <c r="H151" s="278" t="s">
        <v>19530</v>
      </c>
      <c r="I151" s="272" t="s">
        <v>19531</v>
      </c>
      <c r="J151" s="278" t="s">
        <v>19532</v>
      </c>
      <c r="K151" s="814" t="s">
        <v>19533</v>
      </c>
      <c r="L151" s="815">
        <v>0.004803240740740741</v>
      </c>
      <c r="M151" s="402" t="s">
        <v>19534</v>
      </c>
      <c r="N151" s="284" t="s">
        <v>18352</v>
      </c>
      <c r="O151" s="278" t="s">
        <v>77</v>
      </c>
      <c r="P151" s="278" t="s">
        <v>78</v>
      </c>
      <c r="Q151" s="278" t="s">
        <v>15409</v>
      </c>
      <c r="R151" s="278" t="s">
        <v>78</v>
      </c>
      <c r="S151" s="278" t="s">
        <v>13907</v>
      </c>
      <c r="T151" s="278"/>
      <c r="U151" s="284"/>
      <c r="V151" s="821"/>
    </row>
    <row r="152">
      <c r="A152" s="278">
        <v>151.0</v>
      </c>
      <c r="B152" s="510" t="s">
        <v>19508</v>
      </c>
      <c r="C152" s="518" t="s">
        <v>19535</v>
      </c>
      <c r="D152" s="518" t="s">
        <v>19536</v>
      </c>
      <c r="E152" s="518" t="s">
        <v>19511</v>
      </c>
      <c r="F152" s="518" t="s">
        <v>19537</v>
      </c>
      <c r="G152" s="518" t="s">
        <v>19538</v>
      </c>
      <c r="H152" s="278" t="s">
        <v>19539</v>
      </c>
      <c r="I152" s="272" t="s">
        <v>19540</v>
      </c>
      <c r="J152" s="278" t="s">
        <v>19541</v>
      </c>
      <c r="K152" s="814" t="s">
        <v>19542</v>
      </c>
      <c r="L152" s="815">
        <v>0.005567129629629629</v>
      </c>
      <c r="M152" s="402" t="s">
        <v>19543</v>
      </c>
      <c r="N152" s="284" t="s">
        <v>18352</v>
      </c>
      <c r="O152" s="278" t="s">
        <v>77</v>
      </c>
      <c r="P152" s="278" t="s">
        <v>78</v>
      </c>
      <c r="Q152" s="278" t="s">
        <v>15409</v>
      </c>
      <c r="R152" s="278" t="s">
        <v>78</v>
      </c>
      <c r="S152" s="278" t="s">
        <v>13907</v>
      </c>
      <c r="T152" s="278"/>
      <c r="U152" s="284"/>
      <c r="V152" s="821"/>
    </row>
    <row r="153">
      <c r="A153" s="278">
        <v>152.0</v>
      </c>
      <c r="B153" s="510" t="s">
        <v>19508</v>
      </c>
      <c r="C153" s="518" t="s">
        <v>19535</v>
      </c>
      <c r="D153" s="518" t="s">
        <v>19544</v>
      </c>
      <c r="E153" s="518" t="s">
        <v>19511</v>
      </c>
      <c r="F153" s="518" t="s">
        <v>19537</v>
      </c>
      <c r="G153" s="518" t="s">
        <v>19545</v>
      </c>
      <c r="H153" s="278" t="s">
        <v>19546</v>
      </c>
      <c r="I153" s="272" t="s">
        <v>19547</v>
      </c>
      <c r="J153" s="278" t="s">
        <v>19548</v>
      </c>
      <c r="K153" s="814" t="s">
        <v>19549</v>
      </c>
      <c r="L153" s="815">
        <v>0.004699074074074074</v>
      </c>
      <c r="M153" s="402" t="s">
        <v>19550</v>
      </c>
      <c r="N153" s="284" t="s">
        <v>18352</v>
      </c>
      <c r="O153" s="278" t="s">
        <v>77</v>
      </c>
      <c r="P153" s="278" t="s">
        <v>78</v>
      </c>
      <c r="Q153" s="278" t="s">
        <v>15409</v>
      </c>
      <c r="R153" s="278" t="s">
        <v>78</v>
      </c>
      <c r="S153" s="278" t="s">
        <v>13907</v>
      </c>
      <c r="T153" s="278"/>
      <c r="U153" s="284"/>
      <c r="V153" s="821"/>
    </row>
    <row r="154">
      <c r="A154" s="287">
        <v>153.0</v>
      </c>
      <c r="B154" s="596" t="s">
        <v>19508</v>
      </c>
      <c r="C154" s="528" t="s">
        <v>19551</v>
      </c>
      <c r="D154" s="528" t="s">
        <v>19552</v>
      </c>
      <c r="E154" s="528" t="s">
        <v>19511</v>
      </c>
      <c r="F154" s="528" t="s">
        <v>19553</v>
      </c>
      <c r="G154" s="528" t="s">
        <v>19554</v>
      </c>
      <c r="H154" s="287" t="s">
        <v>19555</v>
      </c>
      <c r="I154" s="272" t="s">
        <v>19556</v>
      </c>
      <c r="J154" s="287" t="s">
        <v>19557</v>
      </c>
      <c r="K154" s="817" t="s">
        <v>19558</v>
      </c>
      <c r="L154" s="818">
        <v>0.0035416666666666665</v>
      </c>
      <c r="M154" s="404" t="s">
        <v>19559</v>
      </c>
      <c r="N154" s="293" t="s">
        <v>18352</v>
      </c>
      <c r="O154" s="278" t="s">
        <v>77</v>
      </c>
      <c r="P154" s="278" t="s">
        <v>78</v>
      </c>
      <c r="Q154" s="278" t="s">
        <v>15409</v>
      </c>
      <c r="R154" s="278" t="s">
        <v>78</v>
      </c>
      <c r="S154" s="278" t="s">
        <v>13907</v>
      </c>
      <c r="T154" s="278"/>
      <c r="U154" s="819"/>
      <c r="V154" s="823"/>
    </row>
    <row r="155">
      <c r="A155" s="269">
        <v>154.0</v>
      </c>
      <c r="B155" s="510" t="s">
        <v>19560</v>
      </c>
      <c r="C155" s="510" t="s">
        <v>19561</v>
      </c>
      <c r="D155" s="510" t="s">
        <v>19562</v>
      </c>
      <c r="E155" s="510" t="s">
        <v>19563</v>
      </c>
      <c r="F155" s="510" t="s">
        <v>19564</v>
      </c>
      <c r="G155" s="510" t="s">
        <v>19565</v>
      </c>
      <c r="H155" s="269" t="s">
        <v>19566</v>
      </c>
      <c r="I155" s="272" t="s">
        <v>19567</v>
      </c>
      <c r="J155" s="269" t="s">
        <v>19568</v>
      </c>
      <c r="K155" s="811" t="s">
        <v>19569</v>
      </c>
      <c r="L155" s="812">
        <v>0.004085648148148148</v>
      </c>
      <c r="M155" s="401" t="s">
        <v>19570</v>
      </c>
      <c r="N155" s="277" t="s">
        <v>18352</v>
      </c>
      <c r="O155" s="278" t="s">
        <v>77</v>
      </c>
      <c r="P155" s="278" t="s">
        <v>78</v>
      </c>
      <c r="Q155" s="278" t="s">
        <v>15409</v>
      </c>
      <c r="R155" s="278" t="s">
        <v>78</v>
      </c>
      <c r="S155" s="278" t="s">
        <v>13907</v>
      </c>
      <c r="T155" s="278"/>
      <c r="U155" s="277"/>
      <c r="V155" s="813">
        <v>35407.0</v>
      </c>
    </row>
    <row r="156">
      <c r="A156" s="278">
        <v>155.0</v>
      </c>
      <c r="B156" s="510" t="s">
        <v>19560</v>
      </c>
      <c r="C156" s="518" t="s">
        <v>19561</v>
      </c>
      <c r="D156" s="518" t="s">
        <v>19571</v>
      </c>
      <c r="E156" s="518" t="s">
        <v>19563</v>
      </c>
      <c r="F156" s="518" t="s">
        <v>19564</v>
      </c>
      <c r="G156" s="518" t="s">
        <v>19572</v>
      </c>
      <c r="H156" s="278" t="s">
        <v>19573</v>
      </c>
      <c r="I156" s="272" t="s">
        <v>19574</v>
      </c>
      <c r="J156" s="278" t="s">
        <v>19575</v>
      </c>
      <c r="K156" s="814" t="s">
        <v>19576</v>
      </c>
      <c r="L156" s="815">
        <v>0.0035416666666666665</v>
      </c>
      <c r="M156" s="402" t="s">
        <v>19577</v>
      </c>
      <c r="N156" s="284" t="s">
        <v>18352</v>
      </c>
      <c r="O156" s="278" t="s">
        <v>77</v>
      </c>
      <c r="P156" s="278" t="s">
        <v>78</v>
      </c>
      <c r="Q156" s="278" t="s">
        <v>15409</v>
      </c>
      <c r="R156" s="278" t="s">
        <v>78</v>
      </c>
      <c r="S156" s="278" t="s">
        <v>13907</v>
      </c>
      <c r="T156" s="278"/>
      <c r="U156" s="284"/>
      <c r="V156" s="821"/>
    </row>
    <row r="157">
      <c r="A157" s="278">
        <v>156.0</v>
      </c>
      <c r="B157" s="510" t="s">
        <v>19560</v>
      </c>
      <c r="C157" s="518" t="s">
        <v>19561</v>
      </c>
      <c r="D157" s="518" t="s">
        <v>19578</v>
      </c>
      <c r="E157" s="518" t="s">
        <v>19563</v>
      </c>
      <c r="F157" s="518" t="s">
        <v>19564</v>
      </c>
      <c r="G157" s="518" t="s">
        <v>19579</v>
      </c>
      <c r="H157" s="278" t="s">
        <v>19580</v>
      </c>
      <c r="I157" s="272" t="s">
        <v>19581</v>
      </c>
      <c r="J157" s="278" t="s">
        <v>19582</v>
      </c>
      <c r="K157" s="814" t="s">
        <v>19583</v>
      </c>
      <c r="L157" s="815">
        <v>0.004814814814814815</v>
      </c>
      <c r="M157" s="402" t="s">
        <v>19584</v>
      </c>
      <c r="N157" s="284" t="s">
        <v>18352</v>
      </c>
      <c r="O157" s="278" t="s">
        <v>77</v>
      </c>
      <c r="P157" s="278" t="s">
        <v>78</v>
      </c>
      <c r="Q157" s="278" t="s">
        <v>15409</v>
      </c>
      <c r="R157" s="278" t="s">
        <v>78</v>
      </c>
      <c r="S157" s="278" t="s">
        <v>13907</v>
      </c>
      <c r="T157" s="278"/>
      <c r="U157" s="284"/>
      <c r="V157" s="816">
        <v>35399.0</v>
      </c>
    </row>
    <row r="158">
      <c r="A158" s="278">
        <v>157.0</v>
      </c>
      <c r="B158" s="510" t="s">
        <v>19560</v>
      </c>
      <c r="C158" s="518" t="s">
        <v>19561</v>
      </c>
      <c r="D158" s="518" t="s">
        <v>19585</v>
      </c>
      <c r="E158" s="518" t="s">
        <v>19563</v>
      </c>
      <c r="F158" s="518" t="s">
        <v>19564</v>
      </c>
      <c r="G158" s="518" t="s">
        <v>19586</v>
      </c>
      <c r="H158" s="278" t="s">
        <v>19587</v>
      </c>
      <c r="I158" s="272" t="s">
        <v>19588</v>
      </c>
      <c r="J158" s="278" t="s">
        <v>19589</v>
      </c>
      <c r="K158" s="814" t="s">
        <v>19590</v>
      </c>
      <c r="L158" s="815">
        <v>0.005347222222222222</v>
      </c>
      <c r="M158" s="402" t="s">
        <v>19591</v>
      </c>
      <c r="N158" s="284" t="s">
        <v>18352</v>
      </c>
      <c r="O158" s="278" t="s">
        <v>77</v>
      </c>
      <c r="P158" s="278" t="s">
        <v>78</v>
      </c>
      <c r="Q158" s="278" t="s">
        <v>15409</v>
      </c>
      <c r="R158" s="278" t="s">
        <v>78</v>
      </c>
      <c r="S158" s="278" t="s">
        <v>13907</v>
      </c>
      <c r="T158" s="278"/>
      <c r="U158" s="284"/>
      <c r="V158" s="816">
        <v>35398.0</v>
      </c>
    </row>
    <row r="159">
      <c r="A159" s="278">
        <v>158.0</v>
      </c>
      <c r="B159" s="510" t="s">
        <v>19560</v>
      </c>
      <c r="C159" s="518" t="s">
        <v>19561</v>
      </c>
      <c r="D159" s="518" t="s">
        <v>19592</v>
      </c>
      <c r="E159" s="518" t="s">
        <v>19563</v>
      </c>
      <c r="F159" s="518" t="s">
        <v>19564</v>
      </c>
      <c r="G159" s="518" t="s">
        <v>19593</v>
      </c>
      <c r="H159" s="278" t="s">
        <v>19594</v>
      </c>
      <c r="I159" s="272" t="s">
        <v>19595</v>
      </c>
      <c r="J159" s="278" t="s">
        <v>19596</v>
      </c>
      <c r="K159" s="814" t="s">
        <v>19597</v>
      </c>
      <c r="L159" s="815">
        <v>0.004456018518518519</v>
      </c>
      <c r="M159" s="402" t="s">
        <v>19598</v>
      </c>
      <c r="N159" s="284" t="s">
        <v>18352</v>
      </c>
      <c r="O159" s="278" t="s">
        <v>77</v>
      </c>
      <c r="P159" s="278" t="s">
        <v>78</v>
      </c>
      <c r="Q159" s="278" t="s">
        <v>15409</v>
      </c>
      <c r="R159" s="278" t="s">
        <v>78</v>
      </c>
      <c r="S159" s="278" t="s">
        <v>13907</v>
      </c>
      <c r="T159" s="278"/>
      <c r="U159" s="284"/>
      <c r="V159" s="816">
        <v>35403.0</v>
      </c>
    </row>
    <row r="160">
      <c r="A160" s="278">
        <v>159.0</v>
      </c>
      <c r="B160" s="510" t="s">
        <v>19560</v>
      </c>
      <c r="C160" s="518" t="s">
        <v>19561</v>
      </c>
      <c r="D160" s="518" t="s">
        <v>19599</v>
      </c>
      <c r="E160" s="518" t="s">
        <v>19563</v>
      </c>
      <c r="F160" s="518" t="s">
        <v>19564</v>
      </c>
      <c r="G160" s="518" t="s">
        <v>19600</v>
      </c>
      <c r="H160" s="278" t="s">
        <v>19601</v>
      </c>
      <c r="I160" s="272" t="s">
        <v>19602</v>
      </c>
      <c r="J160" s="278" t="s">
        <v>19603</v>
      </c>
      <c r="K160" s="814" t="s">
        <v>19604</v>
      </c>
      <c r="L160" s="815">
        <v>0.006331018518518519</v>
      </c>
      <c r="M160" s="402" t="s">
        <v>19605</v>
      </c>
      <c r="N160" s="284" t="s">
        <v>18352</v>
      </c>
      <c r="O160" s="278" t="s">
        <v>77</v>
      </c>
      <c r="P160" s="278" t="s">
        <v>78</v>
      </c>
      <c r="Q160" s="278" t="s">
        <v>15409</v>
      </c>
      <c r="R160" s="278" t="s">
        <v>78</v>
      </c>
      <c r="S160" s="278" t="s">
        <v>13907</v>
      </c>
      <c r="T160" s="278"/>
      <c r="U160" s="284"/>
      <c r="V160" s="816">
        <v>35404.0</v>
      </c>
    </row>
    <row r="161">
      <c r="A161" s="287">
        <v>160.0</v>
      </c>
      <c r="B161" s="596" t="s">
        <v>19560</v>
      </c>
      <c r="C161" s="528" t="s">
        <v>19606</v>
      </c>
      <c r="D161" s="528" t="s">
        <v>19607</v>
      </c>
      <c r="E161" s="528" t="s">
        <v>19563</v>
      </c>
      <c r="F161" s="528" t="s">
        <v>19608</v>
      </c>
      <c r="G161" s="528" t="s">
        <v>19609</v>
      </c>
      <c r="H161" s="287" t="s">
        <v>19610</v>
      </c>
      <c r="I161" s="272" t="s">
        <v>19611</v>
      </c>
      <c r="J161" s="287" t="s">
        <v>19612</v>
      </c>
      <c r="K161" s="817" t="s">
        <v>19613</v>
      </c>
      <c r="L161" s="818">
        <v>0.005590277777777777</v>
      </c>
      <c r="M161" s="404" t="s">
        <v>19614</v>
      </c>
      <c r="N161" s="293" t="s">
        <v>18352</v>
      </c>
      <c r="O161" s="278" t="s">
        <v>77</v>
      </c>
      <c r="P161" s="278" t="s">
        <v>78</v>
      </c>
      <c r="Q161" s="278" t="s">
        <v>15409</v>
      </c>
      <c r="R161" s="278" t="s">
        <v>78</v>
      </c>
      <c r="S161" s="278" t="s">
        <v>13907</v>
      </c>
      <c r="T161" s="278"/>
      <c r="U161" s="819"/>
      <c r="V161" s="820">
        <v>35904.0</v>
      </c>
    </row>
    <row r="162">
      <c r="A162" s="269">
        <v>161.0</v>
      </c>
      <c r="B162" s="518" t="s">
        <v>19615</v>
      </c>
      <c r="C162" s="510" t="s">
        <v>19616</v>
      </c>
      <c r="D162" s="510" t="s">
        <v>19617</v>
      </c>
      <c r="E162" s="510" t="s">
        <v>19618</v>
      </c>
      <c r="F162" s="510" t="s">
        <v>19619</v>
      </c>
      <c r="G162" s="510" t="s">
        <v>19620</v>
      </c>
      <c r="H162" s="269" t="s">
        <v>19621</v>
      </c>
      <c r="I162" s="272" t="s">
        <v>19622</v>
      </c>
      <c r="J162" s="269" t="s">
        <v>19623</v>
      </c>
      <c r="K162" s="811" t="s">
        <v>19624</v>
      </c>
      <c r="L162" s="812">
        <v>0.005358796296296296</v>
      </c>
      <c r="M162" s="401" t="s">
        <v>19625</v>
      </c>
      <c r="N162" s="277" t="s">
        <v>18352</v>
      </c>
      <c r="O162" s="278" t="s">
        <v>77</v>
      </c>
      <c r="P162" s="278" t="s">
        <v>78</v>
      </c>
      <c r="Q162" s="278" t="s">
        <v>15409</v>
      </c>
      <c r="R162" s="278" t="s">
        <v>78</v>
      </c>
      <c r="S162" s="278" t="s">
        <v>13907</v>
      </c>
      <c r="T162" s="278"/>
      <c r="U162" s="277"/>
      <c r="V162" s="822"/>
    </row>
    <row r="163">
      <c r="A163" s="278">
        <v>162.0</v>
      </c>
      <c r="B163" s="518" t="s">
        <v>19615</v>
      </c>
      <c r="C163" s="518" t="s">
        <v>19616</v>
      </c>
      <c r="D163" s="518" t="s">
        <v>19626</v>
      </c>
      <c r="E163" s="518" t="s">
        <v>19618</v>
      </c>
      <c r="F163" s="518" t="s">
        <v>19619</v>
      </c>
      <c r="G163" s="518" t="s">
        <v>19627</v>
      </c>
      <c r="H163" s="278" t="s">
        <v>19628</v>
      </c>
      <c r="I163" s="272" t="s">
        <v>19629</v>
      </c>
      <c r="J163" s="278" t="s">
        <v>19630</v>
      </c>
      <c r="K163" s="814" t="s">
        <v>19631</v>
      </c>
      <c r="L163" s="815">
        <v>0.006307870370370371</v>
      </c>
      <c r="M163" s="402" t="s">
        <v>19632</v>
      </c>
      <c r="N163" s="284" t="s">
        <v>18352</v>
      </c>
      <c r="O163" s="278" t="s">
        <v>77</v>
      </c>
      <c r="P163" s="278" t="s">
        <v>78</v>
      </c>
      <c r="Q163" s="278" t="s">
        <v>15409</v>
      </c>
      <c r="R163" s="278" t="s">
        <v>78</v>
      </c>
      <c r="S163" s="278" t="s">
        <v>13907</v>
      </c>
      <c r="T163" s="278"/>
      <c r="U163" s="284"/>
      <c r="V163" s="821"/>
    </row>
    <row r="164">
      <c r="A164" s="278">
        <v>163.0</v>
      </c>
      <c r="B164" s="518" t="s">
        <v>19615</v>
      </c>
      <c r="C164" s="518" t="s">
        <v>19633</v>
      </c>
      <c r="D164" s="518" t="s">
        <v>19634</v>
      </c>
      <c r="E164" s="518" t="s">
        <v>19618</v>
      </c>
      <c r="F164" s="518" t="s">
        <v>19619</v>
      </c>
      <c r="G164" s="518" t="s">
        <v>19635</v>
      </c>
      <c r="H164" s="278" t="s">
        <v>19636</v>
      </c>
      <c r="I164" s="272" t="s">
        <v>19637</v>
      </c>
      <c r="J164" s="278" t="s">
        <v>19638</v>
      </c>
      <c r="K164" s="814" t="s">
        <v>19639</v>
      </c>
      <c r="L164" s="815">
        <v>0.009502314814814814</v>
      </c>
      <c r="M164" s="402" t="s">
        <v>19640</v>
      </c>
      <c r="N164" s="284" t="s">
        <v>18352</v>
      </c>
      <c r="O164" s="278" t="s">
        <v>77</v>
      </c>
      <c r="P164" s="278" t="s">
        <v>78</v>
      </c>
      <c r="Q164" s="278" t="s">
        <v>15409</v>
      </c>
      <c r="R164" s="278" t="s">
        <v>78</v>
      </c>
      <c r="S164" s="278" t="s">
        <v>13907</v>
      </c>
      <c r="T164" s="278"/>
      <c r="U164" s="284"/>
      <c r="V164" s="821"/>
    </row>
    <row r="165">
      <c r="A165" s="278">
        <v>164.0</v>
      </c>
      <c r="B165" s="518" t="s">
        <v>19615</v>
      </c>
      <c r="C165" s="518" t="s">
        <v>19633</v>
      </c>
      <c r="D165" s="518" t="s">
        <v>19641</v>
      </c>
      <c r="E165" s="518" t="s">
        <v>19618</v>
      </c>
      <c r="F165" s="518" t="s">
        <v>19619</v>
      </c>
      <c r="G165" s="518" t="s">
        <v>19642</v>
      </c>
      <c r="H165" s="278" t="s">
        <v>19643</v>
      </c>
      <c r="I165" s="272" t="s">
        <v>19644</v>
      </c>
      <c r="J165" s="278" t="s">
        <v>19645</v>
      </c>
      <c r="K165" s="814" t="s">
        <v>19646</v>
      </c>
      <c r="L165" s="815">
        <v>0.0050347222222222225</v>
      </c>
      <c r="M165" s="402" t="s">
        <v>19647</v>
      </c>
      <c r="N165" s="284" t="s">
        <v>18352</v>
      </c>
      <c r="O165" s="278" t="s">
        <v>77</v>
      </c>
      <c r="P165" s="278" t="s">
        <v>78</v>
      </c>
      <c r="Q165" s="278" t="s">
        <v>15409</v>
      </c>
      <c r="R165" s="278" t="s">
        <v>78</v>
      </c>
      <c r="S165" s="278" t="s">
        <v>13907</v>
      </c>
      <c r="T165" s="278"/>
      <c r="U165" s="284"/>
      <c r="V165" s="821"/>
    </row>
    <row r="166">
      <c r="A166" s="278">
        <v>165.0</v>
      </c>
      <c r="B166" s="518" t="s">
        <v>19615</v>
      </c>
      <c r="C166" s="518" t="s">
        <v>19633</v>
      </c>
      <c r="D166" s="518" t="s">
        <v>19648</v>
      </c>
      <c r="E166" s="518" t="s">
        <v>19618</v>
      </c>
      <c r="F166" s="518" t="s">
        <v>19619</v>
      </c>
      <c r="G166" s="518" t="s">
        <v>19649</v>
      </c>
      <c r="H166" s="278" t="s">
        <v>19650</v>
      </c>
      <c r="I166" s="272" t="s">
        <v>19651</v>
      </c>
      <c r="J166" s="278" t="s">
        <v>19652</v>
      </c>
      <c r="K166" s="814" t="s">
        <v>19653</v>
      </c>
      <c r="L166" s="815">
        <v>0.0029976851851851853</v>
      </c>
      <c r="M166" s="402" t="s">
        <v>19654</v>
      </c>
      <c r="N166" s="284" t="s">
        <v>18352</v>
      </c>
      <c r="O166" s="278" t="s">
        <v>77</v>
      </c>
      <c r="P166" s="278" t="s">
        <v>78</v>
      </c>
      <c r="Q166" s="278" t="s">
        <v>15409</v>
      </c>
      <c r="R166" s="278" t="s">
        <v>78</v>
      </c>
      <c r="S166" s="278" t="s">
        <v>13907</v>
      </c>
      <c r="T166" s="278"/>
      <c r="U166" s="284"/>
      <c r="V166" s="821"/>
    </row>
    <row r="167">
      <c r="A167" s="287">
        <v>166.0</v>
      </c>
      <c r="B167" s="528" t="s">
        <v>19615</v>
      </c>
      <c r="C167" s="528" t="s">
        <v>19633</v>
      </c>
      <c r="D167" s="528" t="s">
        <v>19655</v>
      </c>
      <c r="E167" s="528" t="s">
        <v>19618</v>
      </c>
      <c r="F167" s="528" t="s">
        <v>19619</v>
      </c>
      <c r="G167" s="528" t="s">
        <v>19656</v>
      </c>
      <c r="H167" s="287" t="s">
        <v>19657</v>
      </c>
      <c r="I167" s="272" t="s">
        <v>19658</v>
      </c>
      <c r="J167" s="287" t="s">
        <v>19659</v>
      </c>
      <c r="K167" s="817" t="s">
        <v>19660</v>
      </c>
      <c r="L167" s="818">
        <v>0.009050925925925926</v>
      </c>
      <c r="M167" s="404" t="s">
        <v>19661</v>
      </c>
      <c r="N167" s="293" t="s">
        <v>18352</v>
      </c>
      <c r="O167" s="278" t="s">
        <v>77</v>
      </c>
      <c r="P167" s="278" t="s">
        <v>78</v>
      </c>
      <c r="Q167" s="278" t="s">
        <v>15409</v>
      </c>
      <c r="R167" s="278" t="s">
        <v>78</v>
      </c>
      <c r="S167" s="278" t="s">
        <v>13907</v>
      </c>
      <c r="T167" s="278"/>
      <c r="U167" s="819"/>
      <c r="V167" s="823"/>
    </row>
    <row r="168">
      <c r="A168" s="417">
        <v>167.0</v>
      </c>
      <c r="B168" s="510" t="s">
        <v>19615</v>
      </c>
      <c r="C168" s="557" t="s">
        <v>19662</v>
      </c>
      <c r="D168" s="557" t="s">
        <v>19663</v>
      </c>
      <c r="E168" s="557" t="s">
        <v>19664</v>
      </c>
      <c r="F168" s="557" t="s">
        <v>19665</v>
      </c>
      <c r="G168" s="557" t="s">
        <v>19666</v>
      </c>
      <c r="H168" s="417" t="s">
        <v>19667</v>
      </c>
      <c r="I168" s="272" t="s">
        <v>19668</v>
      </c>
      <c r="J168" s="417" t="s">
        <v>19669</v>
      </c>
      <c r="K168" s="839" t="s">
        <v>19670</v>
      </c>
      <c r="L168" s="840">
        <v>0.003958333333333334</v>
      </c>
      <c r="M168" s="841" t="s">
        <v>19671</v>
      </c>
      <c r="N168" s="842" t="s">
        <v>18352</v>
      </c>
      <c r="O168" s="278" t="s">
        <v>77</v>
      </c>
      <c r="P168" s="390" t="s">
        <v>78</v>
      </c>
      <c r="Q168" s="278" t="s">
        <v>15409</v>
      </c>
      <c r="R168" s="390" t="s">
        <v>78</v>
      </c>
      <c r="S168" s="278" t="s">
        <v>13907</v>
      </c>
      <c r="T168" s="390"/>
      <c r="U168" s="842"/>
      <c r="V168" s="843">
        <v>37727.0</v>
      </c>
    </row>
    <row r="169">
      <c r="A169" s="278">
        <v>168.0</v>
      </c>
      <c r="B169" s="518" t="s">
        <v>19615</v>
      </c>
      <c r="C169" s="518" t="s">
        <v>19662</v>
      </c>
      <c r="D169" s="518" t="s">
        <v>19672</v>
      </c>
      <c r="E169" s="518" t="s">
        <v>19664</v>
      </c>
      <c r="F169" s="518" t="s">
        <v>19665</v>
      </c>
      <c r="G169" s="518" t="s">
        <v>19673</v>
      </c>
      <c r="H169" s="278" t="s">
        <v>19674</v>
      </c>
      <c r="I169" s="272" t="s">
        <v>19675</v>
      </c>
      <c r="J169" s="278" t="s">
        <v>19676</v>
      </c>
      <c r="K169" s="814" t="s">
        <v>19677</v>
      </c>
      <c r="L169" s="815">
        <v>0.004918981481481482</v>
      </c>
      <c r="M169" s="403" t="s">
        <v>19678</v>
      </c>
      <c r="N169" s="284" t="s">
        <v>18352</v>
      </c>
      <c r="O169" s="278" t="s">
        <v>77</v>
      </c>
      <c r="P169" s="278" t="s">
        <v>78</v>
      </c>
      <c r="Q169" s="278" t="s">
        <v>15409</v>
      </c>
      <c r="R169" s="278" t="s">
        <v>78</v>
      </c>
      <c r="S169" s="278" t="s">
        <v>13907</v>
      </c>
      <c r="T169" s="278"/>
      <c r="U169" s="284"/>
      <c r="V169" s="816">
        <v>37726.0</v>
      </c>
    </row>
    <row r="170">
      <c r="A170" s="278">
        <v>169.0</v>
      </c>
      <c r="B170" s="518" t="s">
        <v>19615</v>
      </c>
      <c r="C170" s="518" t="s">
        <v>19662</v>
      </c>
      <c r="D170" s="518" t="s">
        <v>19679</v>
      </c>
      <c r="E170" s="518" t="s">
        <v>19664</v>
      </c>
      <c r="F170" s="518" t="s">
        <v>19665</v>
      </c>
      <c r="G170" s="518" t="s">
        <v>19680</v>
      </c>
      <c r="H170" s="278" t="s">
        <v>19681</v>
      </c>
      <c r="I170" s="272" t="s">
        <v>19682</v>
      </c>
      <c r="J170" s="278" t="s">
        <v>19683</v>
      </c>
      <c r="K170" s="814" t="s">
        <v>19684</v>
      </c>
      <c r="L170" s="815">
        <v>0.008518518518518519</v>
      </c>
      <c r="M170" s="402" t="s">
        <v>19685</v>
      </c>
      <c r="N170" s="284" t="s">
        <v>18352</v>
      </c>
      <c r="O170" s="278" t="s">
        <v>77</v>
      </c>
      <c r="P170" s="278" t="s">
        <v>78</v>
      </c>
      <c r="Q170" s="278" t="s">
        <v>15409</v>
      </c>
      <c r="R170" s="278" t="s">
        <v>78</v>
      </c>
      <c r="S170" s="278" t="s">
        <v>13907</v>
      </c>
      <c r="T170" s="278"/>
      <c r="U170" s="284"/>
      <c r="V170" s="816">
        <v>37725.0</v>
      </c>
    </row>
    <row r="171">
      <c r="A171" s="287">
        <v>170.0</v>
      </c>
      <c r="B171" s="528" t="s">
        <v>19615</v>
      </c>
      <c r="C171" s="528" t="s">
        <v>19662</v>
      </c>
      <c r="D171" s="528" t="s">
        <v>19686</v>
      </c>
      <c r="E171" s="528" t="s">
        <v>19664</v>
      </c>
      <c r="F171" s="528" t="s">
        <v>19665</v>
      </c>
      <c r="G171" s="528" t="s">
        <v>19687</v>
      </c>
      <c r="H171" s="287" t="s">
        <v>19688</v>
      </c>
      <c r="I171" s="272" t="s">
        <v>19689</v>
      </c>
      <c r="J171" s="287" t="s">
        <v>19690</v>
      </c>
      <c r="K171" s="817" t="s">
        <v>19691</v>
      </c>
      <c r="L171" s="818">
        <v>0.0076851851851851855</v>
      </c>
      <c r="M171" s="404" t="s">
        <v>19692</v>
      </c>
      <c r="N171" s="293" t="s">
        <v>18352</v>
      </c>
      <c r="O171" s="278" t="s">
        <v>77</v>
      </c>
      <c r="P171" s="278" t="s">
        <v>78</v>
      </c>
      <c r="Q171" s="278" t="s">
        <v>15409</v>
      </c>
      <c r="R171" s="278" t="s">
        <v>78</v>
      </c>
      <c r="S171" s="278" t="s">
        <v>13907</v>
      </c>
      <c r="T171" s="278"/>
      <c r="U171" s="819"/>
      <c r="V171" s="820">
        <v>37357.0</v>
      </c>
    </row>
    <row r="172">
      <c r="A172" s="269">
        <v>171.0</v>
      </c>
      <c r="B172" s="510" t="s">
        <v>19693</v>
      </c>
      <c r="C172" s="510" t="s">
        <v>19694</v>
      </c>
      <c r="D172" s="510" t="s">
        <v>19695</v>
      </c>
      <c r="E172" s="510" t="s">
        <v>19696</v>
      </c>
      <c r="F172" s="510" t="s">
        <v>19697</v>
      </c>
      <c r="G172" s="510" t="s">
        <v>19698</v>
      </c>
      <c r="H172" s="269" t="s">
        <v>19699</v>
      </c>
      <c r="I172" s="272" t="s">
        <v>19700</v>
      </c>
      <c r="J172" s="269" t="s">
        <v>19701</v>
      </c>
      <c r="K172" s="811" t="s">
        <v>19702</v>
      </c>
      <c r="L172" s="812">
        <v>0.0051967592592592595</v>
      </c>
      <c r="M172" s="401" t="s">
        <v>19703</v>
      </c>
      <c r="N172" s="277" t="s">
        <v>18352</v>
      </c>
      <c r="O172" s="278" t="s">
        <v>77</v>
      </c>
      <c r="P172" s="278" t="s">
        <v>78</v>
      </c>
      <c r="Q172" s="278" t="s">
        <v>15409</v>
      </c>
      <c r="R172" s="278" t="s">
        <v>78</v>
      </c>
      <c r="S172" s="278" t="s">
        <v>13907</v>
      </c>
      <c r="T172" s="278"/>
      <c r="U172" s="277"/>
      <c r="V172" s="822"/>
    </row>
    <row r="173">
      <c r="A173" s="278">
        <v>172.0</v>
      </c>
      <c r="B173" s="510" t="s">
        <v>19693</v>
      </c>
      <c r="C173" s="518" t="s">
        <v>19704</v>
      </c>
      <c r="D173" s="518" t="s">
        <v>19705</v>
      </c>
      <c r="E173" s="518" t="s">
        <v>19696</v>
      </c>
      <c r="F173" s="518" t="s">
        <v>19706</v>
      </c>
      <c r="G173" s="518" t="s">
        <v>19707</v>
      </c>
      <c r="H173" s="278" t="s">
        <v>19708</v>
      </c>
      <c r="I173" s="272" t="s">
        <v>19709</v>
      </c>
      <c r="J173" s="278" t="s">
        <v>19710</v>
      </c>
      <c r="K173" s="814" t="s">
        <v>19711</v>
      </c>
      <c r="L173" s="815">
        <v>0.013657407407407408</v>
      </c>
      <c r="M173" s="402" t="s">
        <v>19712</v>
      </c>
      <c r="N173" s="284" t="s">
        <v>18352</v>
      </c>
      <c r="O173" s="278" t="s">
        <v>77</v>
      </c>
      <c r="P173" s="278" t="s">
        <v>78</v>
      </c>
      <c r="Q173" s="278" t="s">
        <v>15409</v>
      </c>
      <c r="R173" s="278" t="s">
        <v>78</v>
      </c>
      <c r="S173" s="278" t="s">
        <v>13907</v>
      </c>
      <c r="T173" s="278"/>
      <c r="U173" s="284"/>
      <c r="V173" s="816">
        <v>36026.0</v>
      </c>
    </row>
    <row r="174">
      <c r="A174" s="278">
        <v>173.0</v>
      </c>
      <c r="B174" s="510" t="s">
        <v>19693</v>
      </c>
      <c r="C174" s="518" t="s">
        <v>19713</v>
      </c>
      <c r="D174" s="518" t="s">
        <v>19714</v>
      </c>
      <c r="E174" s="518" t="s">
        <v>19696</v>
      </c>
      <c r="F174" s="518" t="s">
        <v>19715</v>
      </c>
      <c r="G174" s="518" t="s">
        <v>19716</v>
      </c>
      <c r="H174" s="278" t="s">
        <v>19717</v>
      </c>
      <c r="I174" s="272" t="s">
        <v>19718</v>
      </c>
      <c r="J174" s="278" t="s">
        <v>19719</v>
      </c>
      <c r="K174" s="814" t="s">
        <v>19720</v>
      </c>
      <c r="L174" s="815">
        <v>0.00837962962962963</v>
      </c>
      <c r="M174" s="402" t="s">
        <v>19721</v>
      </c>
      <c r="N174" s="284" t="s">
        <v>18352</v>
      </c>
      <c r="O174" s="278" t="s">
        <v>77</v>
      </c>
      <c r="P174" s="278" t="s">
        <v>78</v>
      </c>
      <c r="Q174" s="278" t="s">
        <v>15409</v>
      </c>
      <c r="R174" s="278" t="s">
        <v>78</v>
      </c>
      <c r="S174" s="278" t="s">
        <v>13907</v>
      </c>
      <c r="T174" s="278"/>
      <c r="U174" s="284"/>
      <c r="V174" s="821"/>
    </row>
    <row r="175">
      <c r="A175" s="278">
        <v>174.0</v>
      </c>
      <c r="B175" s="510" t="s">
        <v>19693</v>
      </c>
      <c r="C175" s="518" t="s">
        <v>19713</v>
      </c>
      <c r="D175" s="518" t="s">
        <v>19722</v>
      </c>
      <c r="E175" s="518" t="s">
        <v>19696</v>
      </c>
      <c r="F175" s="518" t="s">
        <v>19715</v>
      </c>
      <c r="G175" s="518" t="s">
        <v>19723</v>
      </c>
      <c r="H175" s="278" t="s">
        <v>19724</v>
      </c>
      <c r="I175" s="272" t="s">
        <v>19725</v>
      </c>
      <c r="J175" s="278" t="s">
        <v>19726</v>
      </c>
      <c r="K175" s="814" t="s">
        <v>19727</v>
      </c>
      <c r="L175" s="815">
        <v>0.0038194444444444443</v>
      </c>
      <c r="M175" s="402" t="s">
        <v>19728</v>
      </c>
      <c r="N175" s="284" t="s">
        <v>18352</v>
      </c>
      <c r="O175" s="278" t="s">
        <v>77</v>
      </c>
      <c r="P175" s="278" t="s">
        <v>78</v>
      </c>
      <c r="Q175" s="278" t="s">
        <v>15409</v>
      </c>
      <c r="R175" s="278" t="s">
        <v>78</v>
      </c>
      <c r="S175" s="278" t="s">
        <v>13907</v>
      </c>
      <c r="T175" s="278"/>
      <c r="U175" s="284"/>
      <c r="V175" s="821"/>
    </row>
    <row r="176">
      <c r="A176" s="278">
        <v>175.0</v>
      </c>
      <c r="B176" s="510" t="s">
        <v>19693</v>
      </c>
      <c r="C176" s="518" t="s">
        <v>19729</v>
      </c>
      <c r="D176" s="518" t="s">
        <v>19730</v>
      </c>
      <c r="E176" s="518" t="s">
        <v>19696</v>
      </c>
      <c r="F176" s="518" t="s">
        <v>19731</v>
      </c>
      <c r="G176" s="518" t="s">
        <v>19732</v>
      </c>
      <c r="H176" s="278" t="s">
        <v>19733</v>
      </c>
      <c r="I176" s="272" t="s">
        <v>19734</v>
      </c>
      <c r="J176" s="278" t="s">
        <v>19735</v>
      </c>
      <c r="K176" s="814" t="s">
        <v>19736</v>
      </c>
      <c r="L176" s="815">
        <v>0.006273148148148148</v>
      </c>
      <c r="M176" s="402" t="s">
        <v>19737</v>
      </c>
      <c r="N176" s="284" t="s">
        <v>18352</v>
      </c>
      <c r="O176" s="278" t="s">
        <v>77</v>
      </c>
      <c r="P176" s="278" t="s">
        <v>78</v>
      </c>
      <c r="Q176" s="278" t="s">
        <v>15409</v>
      </c>
      <c r="R176" s="278" t="s">
        <v>78</v>
      </c>
      <c r="S176" s="278" t="s">
        <v>13907</v>
      </c>
      <c r="T176" s="278"/>
      <c r="U176" s="284"/>
      <c r="V176" s="821"/>
    </row>
    <row r="177">
      <c r="A177" s="287">
        <v>176.0</v>
      </c>
      <c r="B177" s="596" t="s">
        <v>19693</v>
      </c>
      <c r="C177" s="528" t="s">
        <v>19729</v>
      </c>
      <c r="D177" s="528" t="s">
        <v>19738</v>
      </c>
      <c r="E177" s="528" t="s">
        <v>19696</v>
      </c>
      <c r="F177" s="528" t="s">
        <v>19731</v>
      </c>
      <c r="G177" s="528" t="s">
        <v>19739</v>
      </c>
      <c r="H177" s="287" t="s">
        <v>19740</v>
      </c>
      <c r="I177" s="272" t="s">
        <v>19741</v>
      </c>
      <c r="J177" s="287" t="s">
        <v>19742</v>
      </c>
      <c r="K177" s="817" t="s">
        <v>19743</v>
      </c>
      <c r="L177" s="818">
        <v>0.004861111111111111</v>
      </c>
      <c r="M177" s="404" t="s">
        <v>19744</v>
      </c>
      <c r="N177" s="293" t="s">
        <v>18352</v>
      </c>
      <c r="O177" s="278" t="s">
        <v>77</v>
      </c>
      <c r="P177" s="278" t="s">
        <v>78</v>
      </c>
      <c r="Q177" s="278" t="s">
        <v>15409</v>
      </c>
      <c r="R177" s="278" t="s">
        <v>78</v>
      </c>
      <c r="S177" s="278" t="s">
        <v>13907</v>
      </c>
      <c r="T177" s="278"/>
      <c r="U177" s="819"/>
      <c r="V177" s="823"/>
    </row>
    <row r="178">
      <c r="A178" s="269">
        <v>177.0</v>
      </c>
      <c r="B178" s="510" t="s">
        <v>19704</v>
      </c>
      <c r="C178" s="510" t="s">
        <v>19745</v>
      </c>
      <c r="D178" s="510" t="s">
        <v>19746</v>
      </c>
      <c r="E178" s="510" t="s">
        <v>19706</v>
      </c>
      <c r="F178" s="510" t="s">
        <v>19747</v>
      </c>
      <c r="G178" s="510" t="s">
        <v>19748</v>
      </c>
      <c r="H178" s="269" t="s">
        <v>19749</v>
      </c>
      <c r="I178" s="272" t="s">
        <v>19750</v>
      </c>
      <c r="J178" s="269" t="s">
        <v>19751</v>
      </c>
      <c r="K178" s="811" t="s">
        <v>19752</v>
      </c>
      <c r="L178" s="812">
        <v>0.005717592592592593</v>
      </c>
      <c r="M178" s="401" t="s">
        <v>19753</v>
      </c>
      <c r="N178" s="277" t="s">
        <v>18352</v>
      </c>
      <c r="O178" s="278" t="s">
        <v>77</v>
      </c>
      <c r="P178" s="278" t="s">
        <v>78</v>
      </c>
      <c r="Q178" s="278" t="s">
        <v>15409</v>
      </c>
      <c r="R178" s="278" t="s">
        <v>78</v>
      </c>
      <c r="S178" s="278" t="s">
        <v>13907</v>
      </c>
      <c r="T178" s="278"/>
      <c r="U178" s="277"/>
      <c r="V178" s="813">
        <v>36017.0</v>
      </c>
    </row>
    <row r="179">
      <c r="A179" s="278">
        <v>178.0</v>
      </c>
      <c r="B179" s="510" t="s">
        <v>19704</v>
      </c>
      <c r="C179" s="518" t="s">
        <v>19754</v>
      </c>
      <c r="D179" s="518" t="s">
        <v>19755</v>
      </c>
      <c r="E179" s="518" t="s">
        <v>19706</v>
      </c>
      <c r="F179" s="518" t="s">
        <v>19756</v>
      </c>
      <c r="G179" s="518" t="s">
        <v>19757</v>
      </c>
      <c r="H179" s="278" t="s">
        <v>19758</v>
      </c>
      <c r="I179" s="272" t="s">
        <v>19759</v>
      </c>
      <c r="J179" s="278" t="s">
        <v>19760</v>
      </c>
      <c r="K179" s="814" t="s">
        <v>19761</v>
      </c>
      <c r="L179" s="815">
        <v>0.007083333333333333</v>
      </c>
      <c r="M179" s="402" t="s">
        <v>19762</v>
      </c>
      <c r="N179" s="284" t="s">
        <v>18352</v>
      </c>
      <c r="O179" s="278" t="s">
        <v>77</v>
      </c>
      <c r="P179" s="278" t="s">
        <v>78</v>
      </c>
      <c r="Q179" s="278" t="s">
        <v>15409</v>
      </c>
      <c r="R179" s="278" t="s">
        <v>78</v>
      </c>
      <c r="S179" s="278" t="s">
        <v>13907</v>
      </c>
      <c r="T179" s="278"/>
      <c r="U179" s="284"/>
      <c r="V179" s="816">
        <v>37355.0</v>
      </c>
    </row>
    <row r="180">
      <c r="A180" s="278">
        <v>179.0</v>
      </c>
      <c r="B180" s="510" t="s">
        <v>19704</v>
      </c>
      <c r="C180" s="518" t="s">
        <v>19763</v>
      </c>
      <c r="D180" s="518" t="s">
        <v>19764</v>
      </c>
      <c r="E180" s="518" t="s">
        <v>19706</v>
      </c>
      <c r="F180" s="518" t="s">
        <v>19765</v>
      </c>
      <c r="G180" s="518" t="s">
        <v>19766</v>
      </c>
      <c r="H180" s="278" t="s">
        <v>19767</v>
      </c>
      <c r="I180" s="272" t="s">
        <v>19768</v>
      </c>
      <c r="J180" s="278" t="s">
        <v>19769</v>
      </c>
      <c r="K180" s="814" t="s">
        <v>19770</v>
      </c>
      <c r="L180" s="815">
        <v>0.0032060185185185186</v>
      </c>
      <c r="M180" s="402" t="s">
        <v>19771</v>
      </c>
      <c r="N180" s="284" t="s">
        <v>18352</v>
      </c>
      <c r="O180" s="278" t="s">
        <v>77</v>
      </c>
      <c r="P180" s="278" t="s">
        <v>78</v>
      </c>
      <c r="Q180" s="278" t="s">
        <v>15409</v>
      </c>
      <c r="R180" s="278" t="s">
        <v>78</v>
      </c>
      <c r="S180" s="278" t="s">
        <v>13907</v>
      </c>
      <c r="T180" s="278"/>
      <c r="U180" s="284"/>
      <c r="V180" s="816">
        <v>37356.0</v>
      </c>
    </row>
    <row r="181">
      <c r="A181" s="287">
        <v>180.0</v>
      </c>
      <c r="B181" s="596" t="s">
        <v>19704</v>
      </c>
      <c r="C181" s="528" t="s">
        <v>19772</v>
      </c>
      <c r="D181" s="528" t="s">
        <v>19773</v>
      </c>
      <c r="E181" s="528" t="s">
        <v>19706</v>
      </c>
      <c r="F181" s="528" t="s">
        <v>19774</v>
      </c>
      <c r="G181" s="528" t="s">
        <v>19775</v>
      </c>
      <c r="H181" s="287" t="s">
        <v>19776</v>
      </c>
      <c r="I181" s="272" t="s">
        <v>19777</v>
      </c>
      <c r="J181" s="287" t="s">
        <v>19778</v>
      </c>
      <c r="K181" s="817" t="s">
        <v>19779</v>
      </c>
      <c r="L181" s="818">
        <v>0.006655092592592593</v>
      </c>
      <c r="M181" s="404" t="s">
        <v>19780</v>
      </c>
      <c r="N181" s="293" t="s">
        <v>18352</v>
      </c>
      <c r="O181" s="278" t="s">
        <v>77</v>
      </c>
      <c r="P181" s="278" t="s">
        <v>78</v>
      </c>
      <c r="Q181" s="278" t="s">
        <v>15409</v>
      </c>
      <c r="R181" s="278" t="s">
        <v>78</v>
      </c>
      <c r="S181" s="278" t="s">
        <v>13907</v>
      </c>
      <c r="T181" s="278"/>
      <c r="U181" s="819"/>
      <c r="V181" s="820">
        <v>36044.0</v>
      </c>
    </row>
    <row r="182">
      <c r="A182" s="269">
        <v>181.0</v>
      </c>
      <c r="B182" s="510" t="s">
        <v>19781</v>
      </c>
      <c r="C182" s="510" t="s">
        <v>19782</v>
      </c>
      <c r="D182" s="510" t="s">
        <v>19783</v>
      </c>
      <c r="E182" s="510" t="s">
        <v>19784</v>
      </c>
      <c r="F182" s="510" t="s">
        <v>19785</v>
      </c>
      <c r="G182" s="510" t="s">
        <v>19786</v>
      </c>
      <c r="H182" s="269" t="s">
        <v>19787</v>
      </c>
      <c r="I182" s="272" t="s">
        <v>19788</v>
      </c>
      <c r="J182" s="269" t="s">
        <v>19789</v>
      </c>
      <c r="K182" s="811" t="s">
        <v>19790</v>
      </c>
      <c r="L182" s="812">
        <v>0.004050925925925926</v>
      </c>
      <c r="M182" s="401" t="s">
        <v>19791</v>
      </c>
      <c r="N182" s="277" t="s">
        <v>18352</v>
      </c>
      <c r="O182" s="278" t="s">
        <v>77</v>
      </c>
      <c r="P182" s="278" t="s">
        <v>78</v>
      </c>
      <c r="Q182" s="278" t="s">
        <v>15409</v>
      </c>
      <c r="R182" s="278" t="s">
        <v>78</v>
      </c>
      <c r="S182" s="278" t="s">
        <v>13907</v>
      </c>
      <c r="T182" s="278"/>
      <c r="U182" s="277"/>
      <c r="V182" s="822"/>
    </row>
    <row r="183">
      <c r="A183" s="278">
        <v>182.0</v>
      </c>
      <c r="B183" s="510" t="s">
        <v>19781</v>
      </c>
      <c r="C183" s="518" t="s">
        <v>19792</v>
      </c>
      <c r="D183" s="518" t="s">
        <v>19793</v>
      </c>
      <c r="E183" s="518" t="s">
        <v>19784</v>
      </c>
      <c r="F183" s="518" t="s">
        <v>19794</v>
      </c>
      <c r="G183" s="518" t="s">
        <v>19795</v>
      </c>
      <c r="H183" s="278" t="s">
        <v>19796</v>
      </c>
      <c r="I183" s="272" t="s">
        <v>19797</v>
      </c>
      <c r="J183" s="278" t="s">
        <v>19798</v>
      </c>
      <c r="K183" s="814" t="s">
        <v>19799</v>
      </c>
      <c r="L183" s="815">
        <v>0.004537037037037037</v>
      </c>
      <c r="M183" s="402" t="s">
        <v>19800</v>
      </c>
      <c r="N183" s="284" t="s">
        <v>18352</v>
      </c>
      <c r="O183" s="278" t="s">
        <v>77</v>
      </c>
      <c r="P183" s="278" t="s">
        <v>78</v>
      </c>
      <c r="Q183" s="278" t="s">
        <v>15409</v>
      </c>
      <c r="R183" s="278" t="s">
        <v>78</v>
      </c>
      <c r="S183" s="278" t="s">
        <v>13907</v>
      </c>
      <c r="T183" s="278"/>
      <c r="U183" s="284"/>
      <c r="V183" s="821"/>
    </row>
    <row r="184">
      <c r="A184" s="287">
        <v>183.0</v>
      </c>
      <c r="B184" s="596" t="s">
        <v>19781</v>
      </c>
      <c r="C184" s="528" t="s">
        <v>19801</v>
      </c>
      <c r="D184" s="528" t="s">
        <v>19802</v>
      </c>
      <c r="E184" s="528" t="s">
        <v>19784</v>
      </c>
      <c r="F184" s="528" t="s">
        <v>19803</v>
      </c>
      <c r="G184" s="528" t="s">
        <v>19804</v>
      </c>
      <c r="H184" s="287" t="s">
        <v>19805</v>
      </c>
      <c r="I184" s="272" t="s">
        <v>19806</v>
      </c>
      <c r="J184" s="287" t="s">
        <v>19807</v>
      </c>
      <c r="K184" s="817" t="s">
        <v>19808</v>
      </c>
      <c r="L184" s="818">
        <v>0.0034027777777777776</v>
      </c>
      <c r="M184" s="404" t="s">
        <v>19809</v>
      </c>
      <c r="N184" s="293" t="s">
        <v>18352</v>
      </c>
      <c r="O184" s="278" t="s">
        <v>77</v>
      </c>
      <c r="P184" s="278" t="s">
        <v>78</v>
      </c>
      <c r="Q184" s="278" t="s">
        <v>15409</v>
      </c>
      <c r="R184" s="278" t="s">
        <v>78</v>
      </c>
      <c r="S184" s="278" t="s">
        <v>13907</v>
      </c>
      <c r="T184" s="278"/>
      <c r="U184" s="819"/>
      <c r="V184" s="823"/>
    </row>
    <row r="185">
      <c r="A185" s="269">
        <v>184.0</v>
      </c>
      <c r="B185" s="510" t="s">
        <v>19810</v>
      </c>
      <c r="C185" s="510" t="s">
        <v>19106</v>
      </c>
      <c r="D185" s="510" t="s">
        <v>19811</v>
      </c>
      <c r="E185" s="510" t="s">
        <v>19812</v>
      </c>
      <c r="F185" s="510" t="s">
        <v>19108</v>
      </c>
      <c r="G185" s="510" t="s">
        <v>19813</v>
      </c>
      <c r="H185" s="269" t="s">
        <v>19814</v>
      </c>
      <c r="I185" s="272" t="s">
        <v>19815</v>
      </c>
      <c r="J185" s="269" t="s">
        <v>19816</v>
      </c>
      <c r="K185" s="811" t="s">
        <v>19817</v>
      </c>
      <c r="L185" s="812">
        <v>0.007719907407407407</v>
      </c>
      <c r="M185" s="401" t="s">
        <v>19818</v>
      </c>
      <c r="N185" s="277" t="s">
        <v>18352</v>
      </c>
      <c r="O185" s="278" t="s">
        <v>77</v>
      </c>
      <c r="P185" s="278" t="s">
        <v>78</v>
      </c>
      <c r="Q185" s="278" t="s">
        <v>15409</v>
      </c>
      <c r="R185" s="278" t="s">
        <v>78</v>
      </c>
      <c r="S185" s="278" t="s">
        <v>13907</v>
      </c>
      <c r="T185" s="278"/>
      <c r="U185" s="277"/>
      <c r="V185" s="813">
        <v>31320.0</v>
      </c>
    </row>
    <row r="186">
      <c r="A186" s="278">
        <v>185.0</v>
      </c>
      <c r="B186" s="510" t="s">
        <v>19810</v>
      </c>
      <c r="C186" s="518" t="s">
        <v>19106</v>
      </c>
      <c r="D186" s="518" t="s">
        <v>19819</v>
      </c>
      <c r="E186" s="518" t="s">
        <v>19812</v>
      </c>
      <c r="F186" s="518" t="s">
        <v>19108</v>
      </c>
      <c r="G186" s="518" t="s">
        <v>19820</v>
      </c>
      <c r="H186" s="278" t="s">
        <v>19821</v>
      </c>
      <c r="I186" s="272" t="s">
        <v>19822</v>
      </c>
      <c r="J186" s="278" t="s">
        <v>19823</v>
      </c>
      <c r="K186" s="814" t="s">
        <v>19824</v>
      </c>
      <c r="L186" s="815">
        <v>0.0068865740740740745</v>
      </c>
      <c r="M186" s="402" t="s">
        <v>19825</v>
      </c>
      <c r="N186" s="284" t="s">
        <v>18352</v>
      </c>
      <c r="O186" s="278" t="s">
        <v>77</v>
      </c>
      <c r="P186" s="278" t="s">
        <v>78</v>
      </c>
      <c r="Q186" s="278" t="s">
        <v>15409</v>
      </c>
      <c r="R186" s="278" t="s">
        <v>78</v>
      </c>
      <c r="S186" s="278" t="s">
        <v>13907</v>
      </c>
      <c r="T186" s="278"/>
      <c r="U186" s="284"/>
      <c r="V186" s="816">
        <v>31319.0</v>
      </c>
    </row>
    <row r="187">
      <c r="A187" s="278">
        <v>186.0</v>
      </c>
      <c r="B187" s="510" t="s">
        <v>19810</v>
      </c>
      <c r="C187" s="518" t="s">
        <v>19106</v>
      </c>
      <c r="D187" s="518" t="s">
        <v>19826</v>
      </c>
      <c r="E187" s="518" t="s">
        <v>19812</v>
      </c>
      <c r="F187" s="518" t="s">
        <v>19108</v>
      </c>
      <c r="G187" s="518" t="s">
        <v>19827</v>
      </c>
      <c r="H187" s="278" t="s">
        <v>19828</v>
      </c>
      <c r="I187" s="272" t="s">
        <v>19829</v>
      </c>
      <c r="J187" s="278" t="s">
        <v>19830</v>
      </c>
      <c r="K187" s="814" t="s">
        <v>19831</v>
      </c>
      <c r="L187" s="815">
        <v>0.007789351851851852</v>
      </c>
      <c r="M187" s="402" t="s">
        <v>19832</v>
      </c>
      <c r="N187" s="284" t="s">
        <v>18352</v>
      </c>
      <c r="O187" s="278" t="s">
        <v>77</v>
      </c>
      <c r="P187" s="278" t="s">
        <v>78</v>
      </c>
      <c r="Q187" s="278" t="s">
        <v>15409</v>
      </c>
      <c r="R187" s="278" t="s">
        <v>78</v>
      </c>
      <c r="S187" s="278" t="s">
        <v>13907</v>
      </c>
      <c r="T187" s="278"/>
      <c r="U187" s="284"/>
      <c r="V187" s="816">
        <v>31321.0</v>
      </c>
    </row>
    <row r="188">
      <c r="A188" s="287">
        <v>187.0</v>
      </c>
      <c r="B188" s="596" t="s">
        <v>19810</v>
      </c>
      <c r="C188" s="528" t="s">
        <v>19106</v>
      </c>
      <c r="D188" s="528" t="s">
        <v>19833</v>
      </c>
      <c r="E188" s="528" t="s">
        <v>19812</v>
      </c>
      <c r="F188" s="528" t="s">
        <v>19108</v>
      </c>
      <c r="G188" s="528" t="s">
        <v>19834</v>
      </c>
      <c r="H188" s="287" t="s">
        <v>19835</v>
      </c>
      <c r="I188" s="272" t="s">
        <v>19836</v>
      </c>
      <c r="J188" s="287" t="s">
        <v>19837</v>
      </c>
      <c r="K188" s="817" t="s">
        <v>19838</v>
      </c>
      <c r="L188" s="818">
        <v>0.011446759259259259</v>
      </c>
      <c r="M188" s="824" t="s">
        <v>19839</v>
      </c>
      <c r="N188" s="293" t="s">
        <v>18352</v>
      </c>
      <c r="O188" s="278" t="s">
        <v>77</v>
      </c>
      <c r="P188" s="278" t="s">
        <v>78</v>
      </c>
      <c r="Q188" s="278" t="s">
        <v>15409</v>
      </c>
      <c r="R188" s="278" t="s">
        <v>78</v>
      </c>
      <c r="S188" s="278" t="s">
        <v>13907</v>
      </c>
      <c r="T188" s="278"/>
      <c r="U188" s="819"/>
      <c r="V188" s="820">
        <v>31324.0</v>
      </c>
    </row>
    <row r="189">
      <c r="A189" s="269">
        <v>188.0</v>
      </c>
      <c r="B189" s="510" t="s">
        <v>19810</v>
      </c>
      <c r="C189" s="510" t="s">
        <v>19840</v>
      </c>
      <c r="D189" s="510" t="s">
        <v>19841</v>
      </c>
      <c r="E189" s="510" t="s">
        <v>19812</v>
      </c>
      <c r="F189" s="510" t="s">
        <v>19842</v>
      </c>
      <c r="G189" s="510" t="s">
        <v>19843</v>
      </c>
      <c r="H189" s="269" t="s">
        <v>19844</v>
      </c>
      <c r="I189" s="272" t="s">
        <v>19845</v>
      </c>
      <c r="J189" s="269" t="s">
        <v>19846</v>
      </c>
      <c r="K189" s="811" t="s">
        <v>19847</v>
      </c>
      <c r="L189" s="812">
        <v>0.0028703703703703703</v>
      </c>
      <c r="M189" s="401" t="s">
        <v>19848</v>
      </c>
      <c r="N189" s="277" t="s">
        <v>18352</v>
      </c>
      <c r="O189" s="278" t="s">
        <v>77</v>
      </c>
      <c r="P189" s="278" t="s">
        <v>78</v>
      </c>
      <c r="Q189" s="278" t="s">
        <v>15409</v>
      </c>
      <c r="R189" s="278" t="s">
        <v>78</v>
      </c>
      <c r="S189" s="278" t="s">
        <v>13907</v>
      </c>
      <c r="T189" s="278"/>
      <c r="U189" s="277"/>
      <c r="V189" s="822"/>
    </row>
    <row r="190">
      <c r="A190" s="287">
        <v>189.0</v>
      </c>
      <c r="B190" s="596" t="s">
        <v>19810</v>
      </c>
      <c r="C190" s="528" t="s">
        <v>19840</v>
      </c>
      <c r="D190" s="528" t="s">
        <v>19849</v>
      </c>
      <c r="E190" s="528" t="s">
        <v>19812</v>
      </c>
      <c r="F190" s="528" t="s">
        <v>19842</v>
      </c>
      <c r="G190" s="528" t="s">
        <v>19850</v>
      </c>
      <c r="H190" s="287" t="s">
        <v>19851</v>
      </c>
      <c r="I190" s="272" t="s">
        <v>19852</v>
      </c>
      <c r="J190" s="287" t="s">
        <v>19853</v>
      </c>
      <c r="K190" s="817" t="s">
        <v>19854</v>
      </c>
      <c r="L190" s="818">
        <v>0.0034837962962962965</v>
      </c>
      <c r="M190" s="404" t="s">
        <v>19855</v>
      </c>
      <c r="N190" s="293" t="s">
        <v>18352</v>
      </c>
      <c r="O190" s="278" t="s">
        <v>77</v>
      </c>
      <c r="P190" s="278" t="s">
        <v>78</v>
      </c>
      <c r="Q190" s="278" t="s">
        <v>15409</v>
      </c>
      <c r="R190" s="278" t="s">
        <v>78</v>
      </c>
      <c r="S190" s="278" t="s">
        <v>13907</v>
      </c>
      <c r="T190" s="278"/>
      <c r="U190" s="819"/>
      <c r="V190" s="823"/>
    </row>
    <row r="191">
      <c r="A191" s="269">
        <v>190.0</v>
      </c>
      <c r="B191" s="510" t="s">
        <v>19810</v>
      </c>
      <c r="C191" s="510" t="s">
        <v>19856</v>
      </c>
      <c r="D191" s="510" t="s">
        <v>19857</v>
      </c>
      <c r="E191" s="510" t="s">
        <v>19812</v>
      </c>
      <c r="F191" s="510" t="s">
        <v>19858</v>
      </c>
      <c r="G191" s="510" t="s">
        <v>19859</v>
      </c>
      <c r="H191" s="269" t="s">
        <v>19860</v>
      </c>
      <c r="I191" s="272" t="s">
        <v>19861</v>
      </c>
      <c r="J191" s="269" t="s">
        <v>19862</v>
      </c>
      <c r="K191" s="811" t="s">
        <v>19863</v>
      </c>
      <c r="L191" s="812">
        <v>0.005023148148148148</v>
      </c>
      <c r="M191" s="401" t="s">
        <v>19864</v>
      </c>
      <c r="N191" s="277" t="s">
        <v>18352</v>
      </c>
      <c r="O191" s="278" t="s">
        <v>77</v>
      </c>
      <c r="P191" s="278" t="s">
        <v>78</v>
      </c>
      <c r="Q191" s="278" t="s">
        <v>15409</v>
      </c>
      <c r="R191" s="278" t="s">
        <v>78</v>
      </c>
      <c r="S191" s="278" t="s">
        <v>13907</v>
      </c>
      <c r="T191" s="278"/>
      <c r="U191" s="277"/>
      <c r="V191" s="822"/>
    </row>
    <row r="192">
      <c r="A192" s="278">
        <v>191.0</v>
      </c>
      <c r="B192" s="510" t="s">
        <v>19810</v>
      </c>
      <c r="C192" s="518" t="s">
        <v>19856</v>
      </c>
      <c r="D192" s="518" t="s">
        <v>19865</v>
      </c>
      <c r="E192" s="518" t="s">
        <v>19812</v>
      </c>
      <c r="F192" s="518" t="s">
        <v>19858</v>
      </c>
      <c r="G192" s="518" t="s">
        <v>19866</v>
      </c>
      <c r="H192" s="278" t="s">
        <v>19867</v>
      </c>
      <c r="I192" s="272" t="s">
        <v>19868</v>
      </c>
      <c r="J192" s="278" t="s">
        <v>19869</v>
      </c>
      <c r="K192" s="814" t="s">
        <v>19870</v>
      </c>
      <c r="L192" s="815">
        <v>0.00474537037037037</v>
      </c>
      <c r="M192" s="402" t="s">
        <v>19871</v>
      </c>
      <c r="N192" s="284" t="s">
        <v>18352</v>
      </c>
      <c r="O192" s="278" t="s">
        <v>77</v>
      </c>
      <c r="P192" s="278" t="s">
        <v>78</v>
      </c>
      <c r="Q192" s="278" t="s">
        <v>15409</v>
      </c>
      <c r="R192" s="278" t="s">
        <v>78</v>
      </c>
      <c r="S192" s="278" t="s">
        <v>13907</v>
      </c>
      <c r="T192" s="278"/>
      <c r="U192" s="284"/>
      <c r="V192" s="821"/>
    </row>
    <row r="193">
      <c r="A193" s="278">
        <v>192.0</v>
      </c>
      <c r="B193" s="510" t="s">
        <v>19810</v>
      </c>
      <c r="C193" s="518" t="s">
        <v>19856</v>
      </c>
      <c r="D193" s="518" t="s">
        <v>19872</v>
      </c>
      <c r="E193" s="518" t="s">
        <v>19812</v>
      </c>
      <c r="F193" s="518" t="s">
        <v>19858</v>
      </c>
      <c r="G193" s="518" t="s">
        <v>19873</v>
      </c>
      <c r="H193" s="278" t="s">
        <v>19874</v>
      </c>
      <c r="I193" s="272" t="s">
        <v>19875</v>
      </c>
      <c r="J193" s="278" t="s">
        <v>19876</v>
      </c>
      <c r="K193" s="814" t="s">
        <v>19877</v>
      </c>
      <c r="L193" s="815">
        <v>0.0024189814814814816</v>
      </c>
      <c r="M193" s="402" t="s">
        <v>19878</v>
      </c>
      <c r="N193" s="284" t="s">
        <v>18352</v>
      </c>
      <c r="O193" s="278" t="s">
        <v>77</v>
      </c>
      <c r="P193" s="278" t="s">
        <v>78</v>
      </c>
      <c r="Q193" s="278" t="s">
        <v>15409</v>
      </c>
      <c r="R193" s="278" t="s">
        <v>78</v>
      </c>
      <c r="S193" s="278" t="s">
        <v>13907</v>
      </c>
      <c r="T193" s="278"/>
      <c r="U193" s="284"/>
      <c r="V193" s="821"/>
    </row>
    <row r="194">
      <c r="A194" s="278">
        <v>193.0</v>
      </c>
      <c r="B194" s="510" t="s">
        <v>19810</v>
      </c>
      <c r="C194" s="518" t="s">
        <v>19856</v>
      </c>
      <c r="D194" s="518" t="s">
        <v>19879</v>
      </c>
      <c r="E194" s="518" t="s">
        <v>19812</v>
      </c>
      <c r="F194" s="518" t="s">
        <v>19858</v>
      </c>
      <c r="G194" s="518" t="s">
        <v>19880</v>
      </c>
      <c r="H194" s="278" t="s">
        <v>19881</v>
      </c>
      <c r="I194" s="272" t="s">
        <v>19882</v>
      </c>
      <c r="J194" s="278" t="s">
        <v>19883</v>
      </c>
      <c r="K194" s="814" t="s">
        <v>19884</v>
      </c>
      <c r="L194" s="815">
        <v>0.006099537037037037</v>
      </c>
      <c r="M194" s="402" t="s">
        <v>19885</v>
      </c>
      <c r="N194" s="284" t="s">
        <v>18352</v>
      </c>
      <c r="O194" s="278" t="s">
        <v>77</v>
      </c>
      <c r="P194" s="278" t="s">
        <v>78</v>
      </c>
      <c r="Q194" s="278" t="s">
        <v>15409</v>
      </c>
      <c r="R194" s="278" t="s">
        <v>78</v>
      </c>
      <c r="S194" s="278" t="s">
        <v>13907</v>
      </c>
      <c r="T194" s="278"/>
      <c r="U194" s="284"/>
      <c r="V194" s="821"/>
    </row>
    <row r="195">
      <c r="A195" s="278">
        <v>194.0</v>
      </c>
      <c r="B195" s="510" t="s">
        <v>19810</v>
      </c>
      <c r="C195" s="518" t="s">
        <v>19856</v>
      </c>
      <c r="D195" s="518" t="s">
        <v>19886</v>
      </c>
      <c r="E195" s="518" t="s">
        <v>19812</v>
      </c>
      <c r="F195" s="518" t="s">
        <v>19858</v>
      </c>
      <c r="G195" s="518" t="s">
        <v>19887</v>
      </c>
      <c r="H195" s="278" t="s">
        <v>19888</v>
      </c>
      <c r="I195" s="272" t="s">
        <v>19889</v>
      </c>
      <c r="J195" s="278" t="s">
        <v>19890</v>
      </c>
      <c r="K195" s="814" t="s">
        <v>19891</v>
      </c>
      <c r="L195" s="815">
        <v>0.006666666666666667</v>
      </c>
      <c r="M195" s="402" t="s">
        <v>19892</v>
      </c>
      <c r="N195" s="284" t="s">
        <v>18352</v>
      </c>
      <c r="O195" s="278" t="s">
        <v>77</v>
      </c>
      <c r="P195" s="278" t="s">
        <v>78</v>
      </c>
      <c r="Q195" s="278" t="s">
        <v>15409</v>
      </c>
      <c r="R195" s="278" t="s">
        <v>78</v>
      </c>
      <c r="S195" s="278" t="s">
        <v>13907</v>
      </c>
      <c r="T195" s="278"/>
      <c r="U195" s="284"/>
      <c r="V195" s="821"/>
    </row>
    <row r="196">
      <c r="A196" s="287">
        <v>195.0</v>
      </c>
      <c r="B196" s="596" t="s">
        <v>19810</v>
      </c>
      <c r="C196" s="528" t="s">
        <v>19856</v>
      </c>
      <c r="D196" s="528" t="s">
        <v>19893</v>
      </c>
      <c r="E196" s="528" t="s">
        <v>19812</v>
      </c>
      <c r="F196" s="528" t="s">
        <v>19858</v>
      </c>
      <c r="G196" s="528" t="s">
        <v>19894</v>
      </c>
      <c r="H196" s="287" t="s">
        <v>19895</v>
      </c>
      <c r="I196" s="272" t="s">
        <v>19896</v>
      </c>
      <c r="J196" s="287" t="s">
        <v>19897</v>
      </c>
      <c r="K196" s="817" t="s">
        <v>19898</v>
      </c>
      <c r="L196" s="818">
        <v>0.0050578703703703706</v>
      </c>
      <c r="M196" s="404" t="s">
        <v>19899</v>
      </c>
      <c r="N196" s="293" t="s">
        <v>18352</v>
      </c>
      <c r="O196" s="278" t="s">
        <v>77</v>
      </c>
      <c r="P196" s="278" t="s">
        <v>78</v>
      </c>
      <c r="Q196" s="278" t="s">
        <v>15409</v>
      </c>
      <c r="R196" s="278" t="s">
        <v>78</v>
      </c>
      <c r="S196" s="278" t="s">
        <v>13907</v>
      </c>
      <c r="T196" s="278"/>
      <c r="U196" s="819"/>
      <c r="V196" s="823"/>
    </row>
    <row r="197">
      <c r="A197" s="269">
        <v>196.0</v>
      </c>
      <c r="B197" s="510" t="s">
        <v>19900</v>
      </c>
      <c r="C197" s="510" t="s">
        <v>19901</v>
      </c>
      <c r="D197" s="510" t="s">
        <v>19902</v>
      </c>
      <c r="E197" s="510" t="s">
        <v>19903</v>
      </c>
      <c r="F197" s="510" t="s">
        <v>19904</v>
      </c>
      <c r="G197" s="510" t="s">
        <v>19905</v>
      </c>
      <c r="H197" s="269" t="s">
        <v>19906</v>
      </c>
      <c r="I197" s="272" t="s">
        <v>19907</v>
      </c>
      <c r="J197" s="269" t="s">
        <v>19908</v>
      </c>
      <c r="K197" s="811" t="s">
        <v>19909</v>
      </c>
      <c r="L197" s="812">
        <v>0.011921296296296296</v>
      </c>
      <c r="M197" s="401" t="s">
        <v>19910</v>
      </c>
      <c r="N197" s="277" t="s">
        <v>18352</v>
      </c>
      <c r="O197" s="278" t="s">
        <v>77</v>
      </c>
      <c r="P197" s="278" t="s">
        <v>78</v>
      </c>
      <c r="Q197" s="278" t="s">
        <v>15409</v>
      </c>
      <c r="R197" s="278" t="s">
        <v>78</v>
      </c>
      <c r="S197" s="278" t="s">
        <v>13907</v>
      </c>
      <c r="T197" s="278"/>
      <c r="U197" s="277"/>
      <c r="V197" s="822"/>
    </row>
    <row r="198">
      <c r="A198" s="278">
        <v>197.0</v>
      </c>
      <c r="B198" s="510" t="s">
        <v>19900</v>
      </c>
      <c r="C198" s="518" t="s">
        <v>19911</v>
      </c>
      <c r="D198" s="518" t="s">
        <v>19912</v>
      </c>
      <c r="E198" s="518" t="s">
        <v>19903</v>
      </c>
      <c r="F198" s="518" t="s">
        <v>19904</v>
      </c>
      <c r="G198" s="518" t="s">
        <v>19913</v>
      </c>
      <c r="H198" s="278" t="s">
        <v>19914</v>
      </c>
      <c r="I198" s="272" t="s">
        <v>19915</v>
      </c>
      <c r="J198" s="278" t="s">
        <v>19916</v>
      </c>
      <c r="K198" s="814" t="s">
        <v>19917</v>
      </c>
      <c r="L198" s="815">
        <v>0.005856481481481482</v>
      </c>
      <c r="M198" s="402" t="s">
        <v>19918</v>
      </c>
      <c r="N198" s="284" t="s">
        <v>18352</v>
      </c>
      <c r="O198" s="278" t="s">
        <v>77</v>
      </c>
      <c r="P198" s="278" t="s">
        <v>78</v>
      </c>
      <c r="Q198" s="278" t="s">
        <v>15409</v>
      </c>
      <c r="R198" s="278" t="s">
        <v>78</v>
      </c>
      <c r="S198" s="278" t="s">
        <v>13907</v>
      </c>
      <c r="T198" s="278"/>
      <c r="U198" s="284"/>
      <c r="V198" s="816">
        <v>36845.0</v>
      </c>
    </row>
    <row r="199">
      <c r="A199" s="278">
        <v>198.0</v>
      </c>
      <c r="B199" s="510" t="s">
        <v>19900</v>
      </c>
      <c r="C199" s="518" t="s">
        <v>19919</v>
      </c>
      <c r="D199" s="518" t="s">
        <v>19920</v>
      </c>
      <c r="E199" s="518" t="s">
        <v>19903</v>
      </c>
      <c r="F199" s="518" t="s">
        <v>19921</v>
      </c>
      <c r="G199" s="518" t="s">
        <v>19922</v>
      </c>
      <c r="H199" s="278" t="s">
        <v>19923</v>
      </c>
      <c r="I199" s="272" t="s">
        <v>19924</v>
      </c>
      <c r="J199" s="278" t="s">
        <v>19925</v>
      </c>
      <c r="K199" s="814" t="s">
        <v>19926</v>
      </c>
      <c r="L199" s="815">
        <v>0.01085648148148148</v>
      </c>
      <c r="M199" s="402" t="s">
        <v>19927</v>
      </c>
      <c r="N199" s="284" t="s">
        <v>18352</v>
      </c>
      <c r="O199" s="278" t="s">
        <v>77</v>
      </c>
      <c r="P199" s="278" t="s">
        <v>78</v>
      </c>
      <c r="Q199" s="278" t="s">
        <v>15409</v>
      </c>
      <c r="R199" s="278" t="s">
        <v>78</v>
      </c>
      <c r="S199" s="278" t="s">
        <v>13907</v>
      </c>
      <c r="T199" s="278"/>
      <c r="U199" s="284"/>
      <c r="V199" s="816">
        <v>35765.0</v>
      </c>
    </row>
    <row r="200">
      <c r="A200" s="278">
        <v>199.0</v>
      </c>
      <c r="B200" s="510" t="s">
        <v>19900</v>
      </c>
      <c r="C200" s="518" t="s">
        <v>19911</v>
      </c>
      <c r="D200" s="518" t="s">
        <v>19928</v>
      </c>
      <c r="E200" s="518" t="s">
        <v>19903</v>
      </c>
      <c r="F200" s="518" t="s">
        <v>19904</v>
      </c>
      <c r="G200" s="518" t="s">
        <v>19929</v>
      </c>
      <c r="H200" s="278" t="s">
        <v>19930</v>
      </c>
      <c r="I200" s="272" t="s">
        <v>19931</v>
      </c>
      <c r="J200" s="278" t="s">
        <v>19932</v>
      </c>
      <c r="K200" s="814" t="s">
        <v>19933</v>
      </c>
      <c r="L200" s="815">
        <v>0.011585648148148149</v>
      </c>
      <c r="M200" s="402" t="s">
        <v>19934</v>
      </c>
      <c r="N200" s="284" t="s">
        <v>18352</v>
      </c>
      <c r="O200" s="278" t="s">
        <v>77</v>
      </c>
      <c r="P200" s="278" t="s">
        <v>78</v>
      </c>
      <c r="Q200" s="278" t="s">
        <v>15409</v>
      </c>
      <c r="R200" s="278" t="s">
        <v>78</v>
      </c>
      <c r="S200" s="278" t="s">
        <v>13907</v>
      </c>
      <c r="T200" s="278"/>
      <c r="U200" s="284"/>
      <c r="V200" s="816">
        <v>36876.0</v>
      </c>
    </row>
    <row r="201">
      <c r="A201" s="278">
        <v>200.0</v>
      </c>
      <c r="B201" s="510" t="s">
        <v>19900</v>
      </c>
      <c r="C201" s="518" t="s">
        <v>19911</v>
      </c>
      <c r="D201" s="518" t="s">
        <v>19935</v>
      </c>
      <c r="E201" s="518" t="s">
        <v>19903</v>
      </c>
      <c r="F201" s="518" t="s">
        <v>19904</v>
      </c>
      <c r="G201" s="518" t="s">
        <v>19936</v>
      </c>
      <c r="H201" s="278" t="s">
        <v>19937</v>
      </c>
      <c r="I201" s="272" t="s">
        <v>19938</v>
      </c>
      <c r="J201" s="278" t="s">
        <v>19939</v>
      </c>
      <c r="K201" s="814" t="s">
        <v>19940</v>
      </c>
      <c r="L201" s="815">
        <v>0.011238425925925926</v>
      </c>
      <c r="M201" s="402" t="s">
        <v>19941</v>
      </c>
      <c r="N201" s="284" t="s">
        <v>18352</v>
      </c>
      <c r="O201" s="278" t="s">
        <v>77</v>
      </c>
      <c r="P201" s="278" t="s">
        <v>78</v>
      </c>
      <c r="Q201" s="278" t="s">
        <v>15409</v>
      </c>
      <c r="R201" s="278" t="s">
        <v>78</v>
      </c>
      <c r="S201" s="278" t="s">
        <v>13907</v>
      </c>
      <c r="T201" s="278"/>
      <c r="U201" s="284"/>
      <c r="V201" s="816">
        <v>36893.0</v>
      </c>
    </row>
    <row r="202">
      <c r="A202" s="278">
        <v>201.0</v>
      </c>
      <c r="B202" s="510" t="s">
        <v>19900</v>
      </c>
      <c r="C202" s="518" t="s">
        <v>19911</v>
      </c>
      <c r="D202" s="518" t="s">
        <v>19942</v>
      </c>
      <c r="E202" s="518" t="s">
        <v>19903</v>
      </c>
      <c r="F202" s="518" t="s">
        <v>19904</v>
      </c>
      <c r="G202" s="518" t="s">
        <v>19943</v>
      </c>
      <c r="H202" s="278" t="s">
        <v>19944</v>
      </c>
      <c r="I202" s="272" t="s">
        <v>19945</v>
      </c>
      <c r="J202" s="278" t="s">
        <v>19946</v>
      </c>
      <c r="K202" s="814" t="s">
        <v>19947</v>
      </c>
      <c r="L202" s="815">
        <v>0.00886574074074074</v>
      </c>
      <c r="M202" s="402" t="s">
        <v>19948</v>
      </c>
      <c r="N202" s="284" t="s">
        <v>18352</v>
      </c>
      <c r="O202" s="278" t="s">
        <v>77</v>
      </c>
      <c r="P202" s="278" t="s">
        <v>78</v>
      </c>
      <c r="Q202" s="278" t="s">
        <v>15409</v>
      </c>
      <c r="R202" s="278" t="s">
        <v>78</v>
      </c>
      <c r="S202" s="278" t="s">
        <v>13907</v>
      </c>
      <c r="T202" s="278"/>
      <c r="U202" s="284"/>
      <c r="V202" s="816">
        <v>36852.0</v>
      </c>
    </row>
    <row r="203">
      <c r="A203" s="278">
        <v>202.0</v>
      </c>
      <c r="B203" s="510" t="s">
        <v>19900</v>
      </c>
      <c r="C203" s="518" t="s">
        <v>19911</v>
      </c>
      <c r="D203" s="518" t="s">
        <v>19949</v>
      </c>
      <c r="E203" s="518" t="s">
        <v>19903</v>
      </c>
      <c r="F203" s="518" t="s">
        <v>19904</v>
      </c>
      <c r="G203" s="518" t="s">
        <v>19950</v>
      </c>
      <c r="H203" s="278" t="s">
        <v>19951</v>
      </c>
      <c r="I203" s="272" t="s">
        <v>19952</v>
      </c>
      <c r="J203" s="278" t="s">
        <v>19953</v>
      </c>
      <c r="K203" s="814" t="s">
        <v>19954</v>
      </c>
      <c r="L203" s="815">
        <v>0.009618055555555555</v>
      </c>
      <c r="M203" s="402" t="s">
        <v>19955</v>
      </c>
      <c r="N203" s="284" t="s">
        <v>18352</v>
      </c>
      <c r="O203" s="278" t="s">
        <v>77</v>
      </c>
      <c r="P203" s="278" t="s">
        <v>78</v>
      </c>
      <c r="Q203" s="278" t="s">
        <v>15409</v>
      </c>
      <c r="R203" s="278" t="s">
        <v>78</v>
      </c>
      <c r="S203" s="278" t="s">
        <v>13907</v>
      </c>
      <c r="T203" s="278"/>
      <c r="U203" s="284"/>
      <c r="V203" s="821"/>
    </row>
    <row r="204">
      <c r="A204" s="278">
        <v>203.0</v>
      </c>
      <c r="B204" s="510" t="s">
        <v>19900</v>
      </c>
      <c r="C204" s="518" t="s">
        <v>19956</v>
      </c>
      <c r="D204" s="518" t="s">
        <v>19957</v>
      </c>
      <c r="E204" s="518" t="s">
        <v>19903</v>
      </c>
      <c r="F204" s="518" t="s">
        <v>19904</v>
      </c>
      <c r="G204" s="518" t="s">
        <v>19958</v>
      </c>
      <c r="H204" s="278" t="s">
        <v>19959</v>
      </c>
      <c r="I204" s="272" t="s">
        <v>19960</v>
      </c>
      <c r="J204" s="278" t="s">
        <v>19961</v>
      </c>
      <c r="K204" s="814" t="s">
        <v>19962</v>
      </c>
      <c r="L204" s="815">
        <v>0.0038773148148148148</v>
      </c>
      <c r="M204" s="402" t="s">
        <v>19963</v>
      </c>
      <c r="N204" s="284" t="s">
        <v>18352</v>
      </c>
      <c r="O204" s="278" t="s">
        <v>77</v>
      </c>
      <c r="P204" s="278" t="s">
        <v>78</v>
      </c>
      <c r="Q204" s="278" t="s">
        <v>15409</v>
      </c>
      <c r="R204" s="278" t="s">
        <v>78</v>
      </c>
      <c r="S204" s="278" t="s">
        <v>13907</v>
      </c>
      <c r="T204" s="278"/>
      <c r="U204" s="284"/>
      <c r="V204" s="821"/>
    </row>
    <row r="205">
      <c r="A205" s="278">
        <v>204.0</v>
      </c>
      <c r="B205" s="510" t="s">
        <v>19900</v>
      </c>
      <c r="C205" s="518" t="s">
        <v>19911</v>
      </c>
      <c r="D205" s="518" t="s">
        <v>19964</v>
      </c>
      <c r="E205" s="518" t="s">
        <v>19903</v>
      </c>
      <c r="F205" s="518" t="s">
        <v>19904</v>
      </c>
      <c r="G205" s="518" t="s">
        <v>19965</v>
      </c>
      <c r="H205" s="278" t="s">
        <v>19966</v>
      </c>
      <c r="I205" s="272" t="s">
        <v>19967</v>
      </c>
      <c r="J205" s="278" t="s">
        <v>19968</v>
      </c>
      <c r="K205" s="814" t="s">
        <v>19969</v>
      </c>
      <c r="L205" s="815">
        <v>0.009282407407407408</v>
      </c>
      <c r="M205" s="402" t="s">
        <v>19970</v>
      </c>
      <c r="N205" s="284" t="s">
        <v>18352</v>
      </c>
      <c r="O205" s="278" t="s">
        <v>77</v>
      </c>
      <c r="P205" s="278" t="s">
        <v>78</v>
      </c>
      <c r="Q205" s="278" t="s">
        <v>15409</v>
      </c>
      <c r="R205" s="278" t="s">
        <v>78</v>
      </c>
      <c r="S205" s="278" t="s">
        <v>13907</v>
      </c>
      <c r="T205" s="278"/>
      <c r="U205" s="284"/>
      <c r="V205" s="821"/>
    </row>
    <row r="206">
      <c r="A206" s="278">
        <v>205.0</v>
      </c>
      <c r="B206" s="510" t="s">
        <v>19900</v>
      </c>
      <c r="C206" s="518" t="s">
        <v>19911</v>
      </c>
      <c r="D206" s="518" t="s">
        <v>19971</v>
      </c>
      <c r="E206" s="518" t="s">
        <v>19903</v>
      </c>
      <c r="F206" s="518" t="s">
        <v>19904</v>
      </c>
      <c r="G206" s="518" t="s">
        <v>19972</v>
      </c>
      <c r="H206" s="278" t="s">
        <v>19973</v>
      </c>
      <c r="I206" s="272" t="s">
        <v>19974</v>
      </c>
      <c r="J206" s="278" t="s">
        <v>19975</v>
      </c>
      <c r="K206" s="814" t="s">
        <v>19976</v>
      </c>
      <c r="L206" s="815">
        <v>0.00738425925925926</v>
      </c>
      <c r="M206" s="402" t="s">
        <v>19977</v>
      </c>
      <c r="N206" s="284" t="s">
        <v>18352</v>
      </c>
      <c r="O206" s="278" t="s">
        <v>77</v>
      </c>
      <c r="P206" s="278" t="s">
        <v>78</v>
      </c>
      <c r="Q206" s="278" t="s">
        <v>15409</v>
      </c>
      <c r="R206" s="278" t="s">
        <v>78</v>
      </c>
      <c r="S206" s="278" t="s">
        <v>13907</v>
      </c>
      <c r="T206" s="278"/>
      <c r="U206" s="284"/>
      <c r="V206" s="816">
        <v>36879.0</v>
      </c>
    </row>
    <row r="207">
      <c r="A207" s="278">
        <v>206.0</v>
      </c>
      <c r="B207" s="510" t="s">
        <v>19900</v>
      </c>
      <c r="C207" s="518" t="s">
        <v>19911</v>
      </c>
      <c r="D207" s="518" t="s">
        <v>19978</v>
      </c>
      <c r="E207" s="518" t="s">
        <v>19903</v>
      </c>
      <c r="F207" s="518" t="s">
        <v>19904</v>
      </c>
      <c r="G207" s="518" t="s">
        <v>19979</v>
      </c>
      <c r="H207" s="278" t="s">
        <v>19980</v>
      </c>
      <c r="I207" s="272" t="s">
        <v>19981</v>
      </c>
      <c r="J207" s="278" t="s">
        <v>19982</v>
      </c>
      <c r="K207" s="814" t="s">
        <v>19983</v>
      </c>
      <c r="L207" s="815">
        <v>0.010034722222222223</v>
      </c>
      <c r="M207" s="402" t="s">
        <v>19984</v>
      </c>
      <c r="N207" s="284" t="s">
        <v>18352</v>
      </c>
      <c r="O207" s="278" t="s">
        <v>77</v>
      </c>
      <c r="P207" s="278" t="s">
        <v>78</v>
      </c>
      <c r="Q207" s="278" t="s">
        <v>15409</v>
      </c>
      <c r="R207" s="278" t="s">
        <v>78</v>
      </c>
      <c r="S207" s="278" t="s">
        <v>13907</v>
      </c>
      <c r="T207" s="278"/>
      <c r="U207" s="284"/>
      <c r="V207" s="816">
        <v>36852.0</v>
      </c>
    </row>
    <row r="208">
      <c r="A208" s="287">
        <v>207.0</v>
      </c>
      <c r="B208" s="596" t="s">
        <v>19900</v>
      </c>
      <c r="C208" s="528" t="s">
        <v>19985</v>
      </c>
      <c r="D208" s="528" t="s">
        <v>19986</v>
      </c>
      <c r="E208" s="528" t="s">
        <v>19903</v>
      </c>
      <c r="F208" s="528" t="s">
        <v>19904</v>
      </c>
      <c r="G208" s="528" t="s">
        <v>19987</v>
      </c>
      <c r="H208" s="287" t="s">
        <v>19988</v>
      </c>
      <c r="I208" s="272" t="s">
        <v>19989</v>
      </c>
      <c r="J208" s="287" t="s">
        <v>19990</v>
      </c>
      <c r="K208" s="817" t="s">
        <v>19991</v>
      </c>
      <c r="L208" s="818">
        <v>0.003576388888888889</v>
      </c>
      <c r="M208" s="404" t="s">
        <v>19992</v>
      </c>
      <c r="N208" s="293" t="s">
        <v>18352</v>
      </c>
      <c r="O208" s="278" t="s">
        <v>77</v>
      </c>
      <c r="P208" s="278" t="s">
        <v>78</v>
      </c>
      <c r="Q208" s="278" t="s">
        <v>15409</v>
      </c>
      <c r="R208" s="278" t="s">
        <v>78</v>
      </c>
      <c r="S208" s="278" t="s">
        <v>13907</v>
      </c>
      <c r="T208" s="278"/>
      <c r="U208" s="819"/>
      <c r="V208" s="823"/>
    </row>
    <row r="209">
      <c r="A209" s="269">
        <v>208.0</v>
      </c>
      <c r="B209" s="510" t="s">
        <v>19993</v>
      </c>
      <c r="C209" s="510" t="s">
        <v>19994</v>
      </c>
      <c r="D209" s="510" t="s">
        <v>19995</v>
      </c>
      <c r="E209" s="510" t="s">
        <v>19996</v>
      </c>
      <c r="F209" s="510" t="s">
        <v>19997</v>
      </c>
      <c r="G209" s="510" t="s">
        <v>19998</v>
      </c>
      <c r="H209" s="269" t="s">
        <v>19999</v>
      </c>
      <c r="I209" s="272" t="s">
        <v>20000</v>
      </c>
      <c r="J209" s="269" t="s">
        <v>20001</v>
      </c>
      <c r="K209" s="811" t="s">
        <v>20002</v>
      </c>
      <c r="L209" s="812">
        <v>0.004618055555555556</v>
      </c>
      <c r="M209" s="401" t="s">
        <v>20003</v>
      </c>
      <c r="N209" s="277" t="s">
        <v>18352</v>
      </c>
      <c r="O209" s="278" t="s">
        <v>77</v>
      </c>
      <c r="P209" s="278" t="s">
        <v>78</v>
      </c>
      <c r="Q209" s="278" t="s">
        <v>15409</v>
      </c>
      <c r="R209" s="278" t="s">
        <v>78</v>
      </c>
      <c r="S209" s="278" t="s">
        <v>13907</v>
      </c>
      <c r="T209" s="278"/>
      <c r="U209" s="277"/>
      <c r="V209" s="822"/>
    </row>
    <row r="210">
      <c r="A210" s="278">
        <v>209.0</v>
      </c>
      <c r="B210" s="510" t="s">
        <v>19993</v>
      </c>
      <c r="C210" s="518" t="s">
        <v>19994</v>
      </c>
      <c r="D210" s="518" t="s">
        <v>20004</v>
      </c>
      <c r="E210" s="518" t="s">
        <v>19996</v>
      </c>
      <c r="F210" s="518" t="s">
        <v>19997</v>
      </c>
      <c r="G210" s="518" t="s">
        <v>20005</v>
      </c>
      <c r="H210" s="278" t="s">
        <v>20006</v>
      </c>
      <c r="I210" s="272" t="s">
        <v>20007</v>
      </c>
      <c r="J210" s="278" t="s">
        <v>20008</v>
      </c>
      <c r="K210" s="814" t="s">
        <v>20009</v>
      </c>
      <c r="L210" s="815">
        <v>0.006145833333333333</v>
      </c>
      <c r="M210" s="402" t="s">
        <v>20010</v>
      </c>
      <c r="N210" s="284" t="s">
        <v>18352</v>
      </c>
      <c r="O210" s="278" t="s">
        <v>77</v>
      </c>
      <c r="P210" s="278" t="s">
        <v>78</v>
      </c>
      <c r="Q210" s="278" t="s">
        <v>15409</v>
      </c>
      <c r="R210" s="278" t="s">
        <v>78</v>
      </c>
      <c r="S210" s="278" t="s">
        <v>13907</v>
      </c>
      <c r="T210" s="278"/>
      <c r="U210" s="284"/>
      <c r="V210" s="821"/>
    </row>
    <row r="211">
      <c r="A211" s="278">
        <v>210.0</v>
      </c>
      <c r="B211" s="510" t="s">
        <v>19993</v>
      </c>
      <c r="C211" s="518" t="s">
        <v>19994</v>
      </c>
      <c r="D211" s="518" t="s">
        <v>20011</v>
      </c>
      <c r="E211" s="518" t="s">
        <v>19996</v>
      </c>
      <c r="F211" s="518" t="s">
        <v>19997</v>
      </c>
      <c r="G211" s="518" t="s">
        <v>20012</v>
      </c>
      <c r="H211" s="278" t="s">
        <v>20013</v>
      </c>
      <c r="I211" s="272" t="s">
        <v>20014</v>
      </c>
      <c r="J211" s="278" t="s">
        <v>20015</v>
      </c>
      <c r="K211" s="814" t="s">
        <v>20016</v>
      </c>
      <c r="L211" s="815">
        <v>0.005231481481481481</v>
      </c>
      <c r="M211" s="402" t="s">
        <v>20017</v>
      </c>
      <c r="N211" s="284" t="s">
        <v>18352</v>
      </c>
      <c r="O211" s="278" t="s">
        <v>77</v>
      </c>
      <c r="P211" s="278" t="s">
        <v>78</v>
      </c>
      <c r="Q211" s="278" t="s">
        <v>15409</v>
      </c>
      <c r="R211" s="278" t="s">
        <v>78</v>
      </c>
      <c r="S211" s="278" t="s">
        <v>13907</v>
      </c>
      <c r="T211" s="278"/>
      <c r="U211" s="284"/>
      <c r="V211" s="821"/>
    </row>
    <row r="212">
      <c r="A212" s="278">
        <v>211.0</v>
      </c>
      <c r="B212" s="510" t="s">
        <v>19993</v>
      </c>
      <c r="C212" s="518" t="s">
        <v>19994</v>
      </c>
      <c r="D212" s="518" t="s">
        <v>20018</v>
      </c>
      <c r="E212" s="518" t="s">
        <v>19996</v>
      </c>
      <c r="F212" s="518" t="s">
        <v>19997</v>
      </c>
      <c r="G212" s="518" t="s">
        <v>20019</v>
      </c>
      <c r="H212" s="278" t="s">
        <v>20020</v>
      </c>
      <c r="I212" s="272" t="s">
        <v>20021</v>
      </c>
      <c r="J212" s="278" t="s">
        <v>20022</v>
      </c>
      <c r="K212" s="814" t="s">
        <v>20023</v>
      </c>
      <c r="L212" s="815">
        <v>0.005567129629629629</v>
      </c>
      <c r="M212" s="402" t="s">
        <v>20024</v>
      </c>
      <c r="N212" s="284" t="s">
        <v>18352</v>
      </c>
      <c r="O212" s="278" t="s">
        <v>77</v>
      </c>
      <c r="P212" s="278" t="s">
        <v>78</v>
      </c>
      <c r="Q212" s="278" t="s">
        <v>15409</v>
      </c>
      <c r="R212" s="278" t="s">
        <v>78</v>
      </c>
      <c r="S212" s="278" t="s">
        <v>13907</v>
      </c>
      <c r="T212" s="278"/>
      <c r="U212" s="284"/>
      <c r="V212" s="821"/>
    </row>
    <row r="213">
      <c r="A213" s="278">
        <v>212.0</v>
      </c>
      <c r="B213" s="510" t="s">
        <v>19993</v>
      </c>
      <c r="C213" s="518" t="s">
        <v>19994</v>
      </c>
      <c r="D213" s="518" t="s">
        <v>20025</v>
      </c>
      <c r="E213" s="518" t="s">
        <v>19996</v>
      </c>
      <c r="F213" s="518" t="s">
        <v>19997</v>
      </c>
      <c r="G213" s="518" t="s">
        <v>20026</v>
      </c>
      <c r="H213" s="278" t="s">
        <v>20027</v>
      </c>
      <c r="I213" s="272" t="s">
        <v>20028</v>
      </c>
      <c r="J213" s="278" t="s">
        <v>20029</v>
      </c>
      <c r="K213" s="814" t="s">
        <v>20030</v>
      </c>
      <c r="L213" s="815">
        <v>0.00443287037037037</v>
      </c>
      <c r="M213" s="402" t="s">
        <v>20031</v>
      </c>
      <c r="N213" s="284" t="s">
        <v>18352</v>
      </c>
      <c r="O213" s="278" t="s">
        <v>77</v>
      </c>
      <c r="P213" s="278" t="s">
        <v>78</v>
      </c>
      <c r="Q213" s="278" t="s">
        <v>15409</v>
      </c>
      <c r="R213" s="278" t="s">
        <v>78</v>
      </c>
      <c r="S213" s="278" t="s">
        <v>13907</v>
      </c>
      <c r="T213" s="278"/>
      <c r="U213" s="284"/>
      <c r="V213" s="821"/>
    </row>
    <row r="214">
      <c r="A214" s="278">
        <v>213.0</v>
      </c>
      <c r="B214" s="510" t="s">
        <v>19993</v>
      </c>
      <c r="C214" s="518" t="s">
        <v>19994</v>
      </c>
      <c r="D214" s="518" t="s">
        <v>20032</v>
      </c>
      <c r="E214" s="518" t="s">
        <v>19996</v>
      </c>
      <c r="F214" s="518" t="s">
        <v>19997</v>
      </c>
      <c r="G214" s="518" t="s">
        <v>20033</v>
      </c>
      <c r="H214" s="278" t="s">
        <v>20034</v>
      </c>
      <c r="I214" s="272" t="s">
        <v>20035</v>
      </c>
      <c r="J214" s="278" t="s">
        <v>20036</v>
      </c>
      <c r="K214" s="814" t="s">
        <v>20037</v>
      </c>
      <c r="L214" s="815">
        <v>0.005231481481481481</v>
      </c>
      <c r="M214" s="402" t="s">
        <v>20038</v>
      </c>
      <c r="N214" s="284" t="s">
        <v>18352</v>
      </c>
      <c r="O214" s="278" t="s">
        <v>77</v>
      </c>
      <c r="P214" s="278" t="s">
        <v>78</v>
      </c>
      <c r="Q214" s="278" t="s">
        <v>15409</v>
      </c>
      <c r="R214" s="278" t="s">
        <v>78</v>
      </c>
      <c r="S214" s="278" t="s">
        <v>13907</v>
      </c>
      <c r="T214" s="278"/>
      <c r="U214" s="284"/>
      <c r="V214" s="821"/>
    </row>
    <row r="215">
      <c r="A215" s="390">
        <v>214.0</v>
      </c>
      <c r="B215" s="510" t="s">
        <v>19993</v>
      </c>
      <c r="C215" s="541" t="s">
        <v>19994</v>
      </c>
      <c r="D215" s="541" t="s">
        <v>20039</v>
      </c>
      <c r="E215" s="541" t="s">
        <v>19996</v>
      </c>
      <c r="F215" s="541" t="s">
        <v>19997</v>
      </c>
      <c r="G215" s="541" t="s">
        <v>20040</v>
      </c>
      <c r="H215" s="390" t="s">
        <v>20041</v>
      </c>
      <c r="I215" s="272" t="s">
        <v>20042</v>
      </c>
      <c r="J215" s="390" t="s">
        <v>20043</v>
      </c>
      <c r="K215" s="834" t="s">
        <v>20044</v>
      </c>
      <c r="L215" s="772">
        <v>0.011875</v>
      </c>
      <c r="M215" s="835" t="s">
        <v>20045</v>
      </c>
      <c r="N215" s="836" t="s">
        <v>18352</v>
      </c>
      <c r="O215" s="278" t="s">
        <v>77</v>
      </c>
      <c r="P215" s="390" t="s">
        <v>78</v>
      </c>
      <c r="Q215" s="278" t="s">
        <v>15409</v>
      </c>
      <c r="R215" s="390" t="s">
        <v>78</v>
      </c>
      <c r="S215" s="278" t="s">
        <v>13907</v>
      </c>
      <c r="T215" s="390"/>
      <c r="U215" s="836"/>
      <c r="V215" s="837"/>
    </row>
    <row r="216">
      <c r="A216" s="278">
        <v>215.0</v>
      </c>
      <c r="B216" s="510" t="s">
        <v>19993</v>
      </c>
      <c r="C216" s="518" t="s">
        <v>19994</v>
      </c>
      <c r="D216" s="518" t="s">
        <v>20046</v>
      </c>
      <c r="E216" s="518" t="s">
        <v>19996</v>
      </c>
      <c r="F216" s="518" t="s">
        <v>19997</v>
      </c>
      <c r="G216" s="518" t="s">
        <v>20047</v>
      </c>
      <c r="H216" s="278" t="s">
        <v>20048</v>
      </c>
      <c r="I216" s="272" t="s">
        <v>20049</v>
      </c>
      <c r="J216" s="278" t="s">
        <v>20050</v>
      </c>
      <c r="K216" s="814" t="s">
        <v>20051</v>
      </c>
      <c r="L216" s="815">
        <v>0.00542824074074074</v>
      </c>
      <c r="M216" s="402" t="s">
        <v>20052</v>
      </c>
      <c r="N216" s="284" t="s">
        <v>18352</v>
      </c>
      <c r="O216" s="278" t="s">
        <v>77</v>
      </c>
      <c r="P216" s="278" t="s">
        <v>78</v>
      </c>
      <c r="Q216" s="278" t="s">
        <v>15409</v>
      </c>
      <c r="R216" s="278" t="s">
        <v>78</v>
      </c>
      <c r="S216" s="278" t="s">
        <v>13907</v>
      </c>
      <c r="T216" s="278"/>
      <c r="U216" s="284"/>
      <c r="V216" s="821"/>
    </row>
    <row r="217">
      <c r="A217" s="287">
        <v>216.0</v>
      </c>
      <c r="B217" s="596" t="s">
        <v>19993</v>
      </c>
      <c r="C217" s="528" t="s">
        <v>19994</v>
      </c>
      <c r="D217" s="528" t="s">
        <v>20053</v>
      </c>
      <c r="E217" s="528" t="s">
        <v>19996</v>
      </c>
      <c r="F217" s="528" t="s">
        <v>19997</v>
      </c>
      <c r="G217" s="528" t="s">
        <v>20054</v>
      </c>
      <c r="H217" s="287" t="s">
        <v>20055</v>
      </c>
      <c r="I217" s="272" t="s">
        <v>20056</v>
      </c>
      <c r="J217" s="287" t="s">
        <v>20057</v>
      </c>
      <c r="K217" s="817" t="s">
        <v>20058</v>
      </c>
      <c r="L217" s="818">
        <v>0.0038888888888888888</v>
      </c>
      <c r="M217" s="404" t="s">
        <v>20059</v>
      </c>
      <c r="N217" s="293" t="s">
        <v>18352</v>
      </c>
      <c r="O217" s="278" t="s">
        <v>77</v>
      </c>
      <c r="P217" s="278" t="s">
        <v>78</v>
      </c>
      <c r="Q217" s="278" t="s">
        <v>15409</v>
      </c>
      <c r="R217" s="278" t="s">
        <v>78</v>
      </c>
      <c r="S217" s="278" t="s">
        <v>13907</v>
      </c>
      <c r="T217" s="278"/>
      <c r="U217" s="819"/>
      <c r="V217" s="823"/>
    </row>
    <row r="218">
      <c r="A218" s="269">
        <v>217.0</v>
      </c>
      <c r="B218" s="510" t="s">
        <v>19993</v>
      </c>
      <c r="C218" s="510" t="s">
        <v>19106</v>
      </c>
      <c r="D218" s="510" t="s">
        <v>20060</v>
      </c>
      <c r="E218" s="510" t="s">
        <v>19996</v>
      </c>
      <c r="F218" s="510" t="s">
        <v>19108</v>
      </c>
      <c r="G218" s="510" t="s">
        <v>20061</v>
      </c>
      <c r="H218" s="269" t="s">
        <v>20062</v>
      </c>
      <c r="I218" s="272" t="s">
        <v>20063</v>
      </c>
      <c r="J218" s="269" t="s">
        <v>20064</v>
      </c>
      <c r="K218" s="811" t="s">
        <v>20065</v>
      </c>
      <c r="L218" s="812">
        <v>0.006608796296296297</v>
      </c>
      <c r="M218" s="401" t="s">
        <v>20066</v>
      </c>
      <c r="N218" s="277" t="s">
        <v>18352</v>
      </c>
      <c r="O218" s="278" t="s">
        <v>77</v>
      </c>
      <c r="P218" s="278" t="s">
        <v>78</v>
      </c>
      <c r="Q218" s="278" t="s">
        <v>15409</v>
      </c>
      <c r="R218" s="278" t="s">
        <v>78</v>
      </c>
      <c r="S218" s="278" t="s">
        <v>13907</v>
      </c>
      <c r="T218" s="278"/>
      <c r="U218" s="277"/>
      <c r="V218" s="813">
        <v>31312.0</v>
      </c>
    </row>
    <row r="219">
      <c r="A219" s="278">
        <v>218.0</v>
      </c>
      <c r="B219" s="510" t="s">
        <v>19993</v>
      </c>
      <c r="C219" s="518" t="s">
        <v>19106</v>
      </c>
      <c r="D219" s="518" t="s">
        <v>20067</v>
      </c>
      <c r="E219" s="518" t="s">
        <v>19996</v>
      </c>
      <c r="F219" s="518" t="s">
        <v>19108</v>
      </c>
      <c r="G219" s="518" t="s">
        <v>20068</v>
      </c>
      <c r="H219" s="278" t="s">
        <v>20069</v>
      </c>
      <c r="I219" s="272" t="s">
        <v>20070</v>
      </c>
      <c r="J219" s="278" t="s">
        <v>20071</v>
      </c>
      <c r="K219" s="814" t="s">
        <v>20072</v>
      </c>
      <c r="L219" s="815">
        <v>0.006469907407407408</v>
      </c>
      <c r="M219" s="402" t="s">
        <v>20073</v>
      </c>
      <c r="N219" s="284" t="s">
        <v>18352</v>
      </c>
      <c r="O219" s="278" t="s">
        <v>77</v>
      </c>
      <c r="P219" s="278" t="s">
        <v>78</v>
      </c>
      <c r="Q219" s="278" t="s">
        <v>15409</v>
      </c>
      <c r="R219" s="278" t="s">
        <v>78</v>
      </c>
      <c r="S219" s="278" t="s">
        <v>13907</v>
      </c>
      <c r="T219" s="278"/>
      <c r="U219" s="284"/>
      <c r="V219" s="816">
        <v>31314.0</v>
      </c>
    </row>
    <row r="220">
      <c r="A220" s="287">
        <v>219.0</v>
      </c>
      <c r="B220" s="596" t="s">
        <v>19993</v>
      </c>
      <c r="C220" s="528" t="s">
        <v>19106</v>
      </c>
      <c r="D220" s="528" t="s">
        <v>20074</v>
      </c>
      <c r="E220" s="528" t="s">
        <v>19996</v>
      </c>
      <c r="F220" s="528" t="s">
        <v>19108</v>
      </c>
      <c r="G220" s="528" t="s">
        <v>20075</v>
      </c>
      <c r="H220" s="287" t="s">
        <v>20076</v>
      </c>
      <c r="I220" s="272" t="s">
        <v>20077</v>
      </c>
      <c r="J220" s="287" t="s">
        <v>20078</v>
      </c>
      <c r="K220" s="817" t="s">
        <v>20079</v>
      </c>
      <c r="L220" s="818">
        <v>0.008784722222222222</v>
      </c>
      <c r="M220" s="404" t="s">
        <v>20080</v>
      </c>
      <c r="N220" s="293" t="s">
        <v>18352</v>
      </c>
      <c r="O220" s="278" t="s">
        <v>77</v>
      </c>
      <c r="P220" s="278" t="s">
        <v>78</v>
      </c>
      <c r="Q220" s="278" t="s">
        <v>15409</v>
      </c>
      <c r="R220" s="278" t="s">
        <v>78</v>
      </c>
      <c r="S220" s="278" t="s">
        <v>13907</v>
      </c>
      <c r="T220" s="278"/>
      <c r="U220" s="819"/>
      <c r="V220" s="820">
        <v>31315.0</v>
      </c>
    </row>
    <row r="221">
      <c r="A221" s="269">
        <v>220.0</v>
      </c>
      <c r="B221" s="510" t="s">
        <v>19993</v>
      </c>
      <c r="C221" s="510" t="s">
        <v>20081</v>
      </c>
      <c r="D221" s="510" t="s">
        <v>20082</v>
      </c>
      <c r="E221" s="510" t="s">
        <v>19996</v>
      </c>
      <c r="F221" s="510" t="s">
        <v>20083</v>
      </c>
      <c r="G221" s="510" t="s">
        <v>20084</v>
      </c>
      <c r="H221" s="269" t="s">
        <v>20085</v>
      </c>
      <c r="I221" s="272" t="s">
        <v>20086</v>
      </c>
      <c r="J221" s="269" t="s">
        <v>20087</v>
      </c>
      <c r="K221" s="811" t="s">
        <v>20088</v>
      </c>
      <c r="L221" s="812">
        <v>0.004560185185185185</v>
      </c>
      <c r="M221" s="401" t="s">
        <v>20089</v>
      </c>
      <c r="N221" s="277" t="s">
        <v>18352</v>
      </c>
      <c r="O221" s="278" t="s">
        <v>77</v>
      </c>
      <c r="P221" s="278" t="s">
        <v>78</v>
      </c>
      <c r="Q221" s="278" t="s">
        <v>15409</v>
      </c>
      <c r="R221" s="278" t="s">
        <v>78</v>
      </c>
      <c r="S221" s="278" t="s">
        <v>13907</v>
      </c>
      <c r="T221" s="278"/>
      <c r="U221" s="277"/>
      <c r="V221" s="813">
        <v>36043.0</v>
      </c>
    </row>
    <row r="222">
      <c r="A222" s="278">
        <v>221.0</v>
      </c>
      <c r="B222" s="510" t="s">
        <v>19993</v>
      </c>
      <c r="C222" s="518" t="s">
        <v>20081</v>
      </c>
      <c r="D222" s="518" t="s">
        <v>20090</v>
      </c>
      <c r="E222" s="518" t="s">
        <v>19996</v>
      </c>
      <c r="F222" s="518" t="s">
        <v>20083</v>
      </c>
      <c r="G222" s="518" t="s">
        <v>20091</v>
      </c>
      <c r="H222" s="278" t="s">
        <v>20092</v>
      </c>
      <c r="I222" s="272" t="s">
        <v>20093</v>
      </c>
      <c r="J222" s="278" t="s">
        <v>20094</v>
      </c>
      <c r="K222" s="814" t="s">
        <v>20095</v>
      </c>
      <c r="L222" s="815">
        <v>0.003958333333333334</v>
      </c>
      <c r="M222" s="402" t="s">
        <v>20096</v>
      </c>
      <c r="N222" s="284" t="s">
        <v>18352</v>
      </c>
      <c r="O222" s="278" t="s">
        <v>77</v>
      </c>
      <c r="P222" s="278" t="s">
        <v>78</v>
      </c>
      <c r="Q222" s="278" t="s">
        <v>15409</v>
      </c>
      <c r="R222" s="278" t="s">
        <v>78</v>
      </c>
      <c r="S222" s="278" t="s">
        <v>13907</v>
      </c>
      <c r="T222" s="278"/>
      <c r="U222" s="284"/>
      <c r="V222" s="821"/>
    </row>
    <row r="223">
      <c r="A223" s="287">
        <v>222.0</v>
      </c>
      <c r="B223" s="596" t="s">
        <v>19993</v>
      </c>
      <c r="C223" s="528" t="s">
        <v>20081</v>
      </c>
      <c r="D223" s="528" t="s">
        <v>20097</v>
      </c>
      <c r="E223" s="528" t="s">
        <v>19996</v>
      </c>
      <c r="F223" s="528" t="s">
        <v>20083</v>
      </c>
      <c r="G223" s="528" t="s">
        <v>20098</v>
      </c>
      <c r="H223" s="287" t="s">
        <v>20099</v>
      </c>
      <c r="I223" s="272" t="s">
        <v>20100</v>
      </c>
      <c r="J223" s="287" t="s">
        <v>20101</v>
      </c>
      <c r="K223" s="817" t="s">
        <v>20102</v>
      </c>
      <c r="L223" s="818">
        <v>0.004247685185185185</v>
      </c>
      <c r="M223" s="404" t="s">
        <v>20103</v>
      </c>
      <c r="N223" s="293" t="s">
        <v>18352</v>
      </c>
      <c r="O223" s="278" t="s">
        <v>77</v>
      </c>
      <c r="P223" s="278" t="s">
        <v>78</v>
      </c>
      <c r="Q223" s="278" t="s">
        <v>15409</v>
      </c>
      <c r="R223" s="278" t="s">
        <v>78</v>
      </c>
      <c r="S223" s="278" t="s">
        <v>13907</v>
      </c>
      <c r="T223" s="278"/>
      <c r="U223" s="819"/>
      <c r="V223" s="823"/>
    </row>
    <row r="224">
      <c r="A224" s="269">
        <v>223.0</v>
      </c>
      <c r="B224" s="510" t="s">
        <v>19993</v>
      </c>
      <c r="C224" s="510" t="s">
        <v>20104</v>
      </c>
      <c r="D224" s="510" t="s">
        <v>20105</v>
      </c>
      <c r="E224" s="510" t="s">
        <v>19996</v>
      </c>
      <c r="F224" s="510" t="s">
        <v>20106</v>
      </c>
      <c r="G224" s="510" t="s">
        <v>20107</v>
      </c>
      <c r="H224" s="269" t="s">
        <v>20108</v>
      </c>
      <c r="I224" s="272" t="s">
        <v>20109</v>
      </c>
      <c r="J224" s="269" t="s">
        <v>20110</v>
      </c>
      <c r="K224" s="811" t="s">
        <v>20111</v>
      </c>
      <c r="L224" s="812">
        <v>0.004456018518518519</v>
      </c>
      <c r="M224" s="838" t="s">
        <v>20112</v>
      </c>
      <c r="N224" s="277" t="s">
        <v>18352</v>
      </c>
      <c r="O224" s="278" t="s">
        <v>77</v>
      </c>
      <c r="P224" s="278" t="s">
        <v>78</v>
      </c>
      <c r="Q224" s="278" t="s">
        <v>15409</v>
      </c>
      <c r="R224" s="278" t="s">
        <v>78</v>
      </c>
      <c r="S224" s="278" t="s">
        <v>13907</v>
      </c>
      <c r="T224" s="278"/>
      <c r="U224" s="277"/>
      <c r="V224" s="822"/>
    </row>
    <row r="225">
      <c r="A225" s="278">
        <v>224.0</v>
      </c>
      <c r="B225" s="510" t="s">
        <v>19993</v>
      </c>
      <c r="C225" s="518" t="s">
        <v>20104</v>
      </c>
      <c r="D225" s="518" t="s">
        <v>20113</v>
      </c>
      <c r="E225" s="518" t="s">
        <v>19996</v>
      </c>
      <c r="F225" s="518" t="s">
        <v>20106</v>
      </c>
      <c r="G225" s="518" t="s">
        <v>20114</v>
      </c>
      <c r="H225" s="278" t="s">
        <v>20115</v>
      </c>
      <c r="I225" s="272" t="s">
        <v>20116</v>
      </c>
      <c r="J225" s="278" t="s">
        <v>20117</v>
      </c>
      <c r="K225" s="814" t="s">
        <v>20118</v>
      </c>
      <c r="L225" s="815">
        <v>0.002673611111111111</v>
      </c>
      <c r="M225" s="402" t="s">
        <v>20119</v>
      </c>
      <c r="N225" s="284" t="s">
        <v>18352</v>
      </c>
      <c r="O225" s="278" t="s">
        <v>77</v>
      </c>
      <c r="P225" s="278" t="s">
        <v>78</v>
      </c>
      <c r="Q225" s="278" t="s">
        <v>15409</v>
      </c>
      <c r="R225" s="278" t="s">
        <v>78</v>
      </c>
      <c r="S225" s="278" t="s">
        <v>13907</v>
      </c>
      <c r="T225" s="278"/>
      <c r="U225" s="284"/>
      <c r="V225" s="821"/>
    </row>
    <row r="226">
      <c r="A226" s="278">
        <v>225.0</v>
      </c>
      <c r="B226" s="510" t="s">
        <v>19993</v>
      </c>
      <c r="C226" s="518" t="s">
        <v>20104</v>
      </c>
      <c r="D226" s="518" t="s">
        <v>20120</v>
      </c>
      <c r="E226" s="518" t="s">
        <v>19996</v>
      </c>
      <c r="F226" s="518" t="s">
        <v>20106</v>
      </c>
      <c r="G226" s="518" t="s">
        <v>20121</v>
      </c>
      <c r="H226" s="278" t="s">
        <v>20122</v>
      </c>
      <c r="I226" s="272" t="s">
        <v>20123</v>
      </c>
      <c r="J226" s="278" t="s">
        <v>20124</v>
      </c>
      <c r="K226" s="814" t="s">
        <v>20125</v>
      </c>
      <c r="L226" s="815">
        <v>0.002395833333333333</v>
      </c>
      <c r="M226" s="402" t="s">
        <v>20126</v>
      </c>
      <c r="N226" s="284" t="s">
        <v>18352</v>
      </c>
      <c r="O226" s="278" t="s">
        <v>77</v>
      </c>
      <c r="P226" s="278" t="s">
        <v>78</v>
      </c>
      <c r="Q226" s="278" t="s">
        <v>15409</v>
      </c>
      <c r="R226" s="278" t="s">
        <v>78</v>
      </c>
      <c r="S226" s="278" t="s">
        <v>13907</v>
      </c>
      <c r="T226" s="278"/>
      <c r="U226" s="284"/>
      <c r="V226" s="821"/>
    </row>
    <row r="227">
      <c r="A227" s="278">
        <v>226.0</v>
      </c>
      <c r="B227" s="510" t="s">
        <v>19993</v>
      </c>
      <c r="C227" s="518" t="s">
        <v>20104</v>
      </c>
      <c r="D227" s="518" t="s">
        <v>20127</v>
      </c>
      <c r="E227" s="518" t="s">
        <v>19996</v>
      </c>
      <c r="F227" s="518" t="s">
        <v>20106</v>
      </c>
      <c r="G227" s="518" t="s">
        <v>20128</v>
      </c>
      <c r="H227" s="278" t="s">
        <v>20129</v>
      </c>
      <c r="I227" s="272" t="s">
        <v>20130</v>
      </c>
      <c r="J227" s="278" t="s">
        <v>20131</v>
      </c>
      <c r="K227" s="814" t="s">
        <v>20132</v>
      </c>
      <c r="L227" s="815">
        <v>0.002905092592592593</v>
      </c>
      <c r="M227" s="402" t="s">
        <v>20133</v>
      </c>
      <c r="N227" s="284" t="s">
        <v>18352</v>
      </c>
      <c r="O227" s="278" t="s">
        <v>77</v>
      </c>
      <c r="P227" s="278" t="s">
        <v>78</v>
      </c>
      <c r="Q227" s="278" t="s">
        <v>15409</v>
      </c>
      <c r="R227" s="278" t="s">
        <v>78</v>
      </c>
      <c r="S227" s="278" t="s">
        <v>13907</v>
      </c>
      <c r="T227" s="278"/>
      <c r="U227" s="284"/>
      <c r="V227" s="821"/>
    </row>
    <row r="228">
      <c r="A228" s="278">
        <v>227.0</v>
      </c>
      <c r="B228" s="510" t="s">
        <v>19993</v>
      </c>
      <c r="C228" s="518" t="s">
        <v>20104</v>
      </c>
      <c r="D228" s="518" t="s">
        <v>20134</v>
      </c>
      <c r="E228" s="518" t="s">
        <v>19996</v>
      </c>
      <c r="F228" s="518" t="s">
        <v>20106</v>
      </c>
      <c r="G228" s="518" t="s">
        <v>20135</v>
      </c>
      <c r="H228" s="278" t="s">
        <v>20136</v>
      </c>
      <c r="I228" s="272" t="s">
        <v>20137</v>
      </c>
      <c r="J228" s="278" t="s">
        <v>20138</v>
      </c>
      <c r="K228" s="814" t="s">
        <v>20139</v>
      </c>
      <c r="L228" s="815">
        <v>0.004756944444444445</v>
      </c>
      <c r="M228" s="402" t="s">
        <v>20140</v>
      </c>
      <c r="N228" s="284" t="s">
        <v>18352</v>
      </c>
      <c r="O228" s="278" t="s">
        <v>77</v>
      </c>
      <c r="P228" s="278" t="s">
        <v>78</v>
      </c>
      <c r="Q228" s="278" t="s">
        <v>15409</v>
      </c>
      <c r="R228" s="278" t="s">
        <v>78</v>
      </c>
      <c r="S228" s="278" t="s">
        <v>13907</v>
      </c>
      <c r="T228" s="278"/>
      <c r="U228" s="284"/>
      <c r="V228" s="821"/>
    </row>
    <row r="229">
      <c r="A229" s="278">
        <v>228.0</v>
      </c>
      <c r="B229" s="510" t="s">
        <v>19993</v>
      </c>
      <c r="C229" s="518" t="s">
        <v>20104</v>
      </c>
      <c r="D229" s="518" t="s">
        <v>20141</v>
      </c>
      <c r="E229" s="518" t="s">
        <v>19996</v>
      </c>
      <c r="F229" s="518" t="s">
        <v>20106</v>
      </c>
      <c r="G229" s="518" t="s">
        <v>20142</v>
      </c>
      <c r="H229" s="278" t="s">
        <v>20143</v>
      </c>
      <c r="I229" s="272" t="s">
        <v>20144</v>
      </c>
      <c r="J229" s="278" t="s">
        <v>20145</v>
      </c>
      <c r="K229" s="814" t="s">
        <v>20146</v>
      </c>
      <c r="L229" s="815">
        <v>0.005208333333333333</v>
      </c>
      <c r="M229" s="402" t="s">
        <v>20147</v>
      </c>
      <c r="N229" s="284" t="s">
        <v>18352</v>
      </c>
      <c r="O229" s="278" t="s">
        <v>77</v>
      </c>
      <c r="P229" s="278" t="s">
        <v>78</v>
      </c>
      <c r="Q229" s="278" t="s">
        <v>15409</v>
      </c>
      <c r="R229" s="278" t="s">
        <v>78</v>
      </c>
      <c r="S229" s="278" t="s">
        <v>13907</v>
      </c>
      <c r="T229" s="278"/>
      <c r="U229" s="284"/>
      <c r="V229" s="821"/>
    </row>
    <row r="230">
      <c r="A230" s="278">
        <v>229.0</v>
      </c>
      <c r="B230" s="510" t="s">
        <v>19993</v>
      </c>
      <c r="C230" s="518" t="s">
        <v>20104</v>
      </c>
      <c r="D230" s="518" t="s">
        <v>20148</v>
      </c>
      <c r="E230" s="518" t="s">
        <v>19996</v>
      </c>
      <c r="F230" s="518" t="s">
        <v>20106</v>
      </c>
      <c r="G230" s="518" t="s">
        <v>20149</v>
      </c>
      <c r="H230" s="278" t="s">
        <v>20150</v>
      </c>
      <c r="I230" s="272" t="s">
        <v>20151</v>
      </c>
      <c r="J230" s="278" t="s">
        <v>20152</v>
      </c>
      <c r="K230" s="814" t="s">
        <v>20153</v>
      </c>
      <c r="L230" s="815">
        <v>0.003287037037037037</v>
      </c>
      <c r="M230" s="402" t="s">
        <v>20154</v>
      </c>
      <c r="N230" s="284" t="s">
        <v>18352</v>
      </c>
      <c r="O230" s="278" t="s">
        <v>77</v>
      </c>
      <c r="P230" s="278" t="s">
        <v>78</v>
      </c>
      <c r="Q230" s="278" t="s">
        <v>15409</v>
      </c>
      <c r="R230" s="278" t="s">
        <v>78</v>
      </c>
      <c r="S230" s="278" t="s">
        <v>13907</v>
      </c>
      <c r="T230" s="278"/>
      <c r="U230" s="284"/>
      <c r="V230" s="821"/>
    </row>
    <row r="231">
      <c r="A231" s="278">
        <v>230.0</v>
      </c>
      <c r="B231" s="510" t="s">
        <v>19993</v>
      </c>
      <c r="C231" s="518" t="s">
        <v>20104</v>
      </c>
      <c r="D231" s="518" t="s">
        <v>20155</v>
      </c>
      <c r="E231" s="518" t="s">
        <v>19996</v>
      </c>
      <c r="F231" s="518" t="s">
        <v>20106</v>
      </c>
      <c r="G231" s="518" t="s">
        <v>20156</v>
      </c>
      <c r="H231" s="278" t="s">
        <v>20157</v>
      </c>
      <c r="I231" s="272" t="s">
        <v>20158</v>
      </c>
      <c r="J231" s="278" t="s">
        <v>20159</v>
      </c>
      <c r="K231" s="814" t="s">
        <v>20160</v>
      </c>
      <c r="L231" s="815">
        <v>0.011608796296296296</v>
      </c>
      <c r="M231" s="402" t="s">
        <v>20161</v>
      </c>
      <c r="N231" s="284" t="s">
        <v>18352</v>
      </c>
      <c r="O231" s="278" t="s">
        <v>77</v>
      </c>
      <c r="P231" s="278" t="s">
        <v>78</v>
      </c>
      <c r="Q231" s="278" t="s">
        <v>15409</v>
      </c>
      <c r="R231" s="278" t="s">
        <v>78</v>
      </c>
      <c r="S231" s="278" t="s">
        <v>13907</v>
      </c>
      <c r="T231" s="278"/>
      <c r="U231" s="284"/>
      <c r="V231" s="821"/>
    </row>
    <row r="232">
      <c r="A232" s="287">
        <v>231.0</v>
      </c>
      <c r="B232" s="596" t="s">
        <v>19993</v>
      </c>
      <c r="C232" s="528" t="s">
        <v>20104</v>
      </c>
      <c r="D232" s="528" t="s">
        <v>20162</v>
      </c>
      <c r="E232" s="528" t="s">
        <v>19996</v>
      </c>
      <c r="F232" s="528" t="s">
        <v>20106</v>
      </c>
      <c r="G232" s="528" t="s">
        <v>20163</v>
      </c>
      <c r="H232" s="287" t="s">
        <v>20164</v>
      </c>
      <c r="I232" s="272" t="s">
        <v>20165</v>
      </c>
      <c r="J232" s="287" t="s">
        <v>20166</v>
      </c>
      <c r="K232" s="817" t="s">
        <v>20167</v>
      </c>
      <c r="L232" s="818">
        <v>0.004212962962962963</v>
      </c>
      <c r="M232" s="404" t="s">
        <v>20168</v>
      </c>
      <c r="N232" s="293" t="s">
        <v>18352</v>
      </c>
      <c r="O232" s="278" t="s">
        <v>77</v>
      </c>
      <c r="P232" s="278" t="s">
        <v>78</v>
      </c>
      <c r="Q232" s="278" t="s">
        <v>15409</v>
      </c>
      <c r="R232" s="278" t="s">
        <v>78</v>
      </c>
      <c r="S232" s="278" t="s">
        <v>13907</v>
      </c>
      <c r="T232" s="278"/>
      <c r="U232" s="819"/>
      <c r="V232" s="823"/>
    </row>
    <row r="233">
      <c r="A233" s="269">
        <v>232.0</v>
      </c>
      <c r="B233" s="510" t="s">
        <v>19993</v>
      </c>
      <c r="C233" s="510" t="s">
        <v>19911</v>
      </c>
      <c r="D233" s="510" t="s">
        <v>20169</v>
      </c>
      <c r="E233" s="510" t="s">
        <v>19996</v>
      </c>
      <c r="F233" s="510" t="s">
        <v>19904</v>
      </c>
      <c r="G233" s="510" t="s">
        <v>20170</v>
      </c>
      <c r="H233" s="269" t="s">
        <v>20171</v>
      </c>
      <c r="I233" s="272" t="s">
        <v>20172</v>
      </c>
      <c r="J233" s="269" t="s">
        <v>20173</v>
      </c>
      <c r="K233" s="811" t="s">
        <v>20174</v>
      </c>
      <c r="L233" s="812">
        <v>0.009664351851851851</v>
      </c>
      <c r="M233" s="401" t="s">
        <v>20175</v>
      </c>
      <c r="N233" s="277" t="s">
        <v>18352</v>
      </c>
      <c r="O233" s="278" t="s">
        <v>77</v>
      </c>
      <c r="P233" s="278" t="s">
        <v>78</v>
      </c>
      <c r="Q233" s="278" t="s">
        <v>15409</v>
      </c>
      <c r="R233" s="278" t="s">
        <v>78</v>
      </c>
      <c r="S233" s="278" t="s">
        <v>13907</v>
      </c>
      <c r="T233" s="278"/>
      <c r="U233" s="277"/>
      <c r="V233" s="813">
        <v>36919.0</v>
      </c>
    </row>
    <row r="234">
      <c r="A234" s="287">
        <v>233.0</v>
      </c>
      <c r="B234" s="596" t="s">
        <v>19993</v>
      </c>
      <c r="C234" s="528" t="s">
        <v>19911</v>
      </c>
      <c r="D234" s="528" t="s">
        <v>20176</v>
      </c>
      <c r="E234" s="528" t="s">
        <v>19996</v>
      </c>
      <c r="F234" s="528" t="s">
        <v>19904</v>
      </c>
      <c r="G234" s="528" t="s">
        <v>20177</v>
      </c>
      <c r="H234" s="287" t="s">
        <v>20178</v>
      </c>
      <c r="I234" s="272" t="s">
        <v>20179</v>
      </c>
      <c r="J234" s="287" t="s">
        <v>20180</v>
      </c>
      <c r="K234" s="817" t="s">
        <v>20181</v>
      </c>
      <c r="L234" s="818">
        <v>0.005486111111111111</v>
      </c>
      <c r="M234" s="404" t="s">
        <v>20182</v>
      </c>
      <c r="N234" s="293" t="s">
        <v>18352</v>
      </c>
      <c r="O234" s="278" t="s">
        <v>77</v>
      </c>
      <c r="P234" s="278" t="s">
        <v>78</v>
      </c>
      <c r="Q234" s="278" t="s">
        <v>15409</v>
      </c>
      <c r="R234" s="278" t="s">
        <v>78</v>
      </c>
      <c r="S234" s="278" t="s">
        <v>13907</v>
      </c>
      <c r="T234" s="278"/>
      <c r="U234" s="819"/>
      <c r="V234" s="820">
        <v>36917.0</v>
      </c>
    </row>
    <row r="235">
      <c r="A235" s="269">
        <v>234.0</v>
      </c>
      <c r="B235" s="510" t="s">
        <v>19993</v>
      </c>
      <c r="C235" s="510" t="s">
        <v>20183</v>
      </c>
      <c r="D235" s="510" t="s">
        <v>20184</v>
      </c>
      <c r="E235" s="510" t="s">
        <v>19996</v>
      </c>
      <c r="F235" s="510" t="s">
        <v>20185</v>
      </c>
      <c r="G235" s="510" t="s">
        <v>20186</v>
      </c>
      <c r="H235" s="269" t="s">
        <v>20187</v>
      </c>
      <c r="I235" s="272" t="s">
        <v>20188</v>
      </c>
      <c r="J235" s="269" t="s">
        <v>20189</v>
      </c>
      <c r="K235" s="811" t="s">
        <v>20190</v>
      </c>
      <c r="L235" s="812">
        <v>0.0042361111111111115</v>
      </c>
      <c r="M235" s="401" t="s">
        <v>20191</v>
      </c>
      <c r="N235" s="277" t="s">
        <v>18352</v>
      </c>
      <c r="O235" s="278" t="s">
        <v>77</v>
      </c>
      <c r="P235" s="278" t="s">
        <v>78</v>
      </c>
      <c r="Q235" s="278" t="s">
        <v>15409</v>
      </c>
      <c r="R235" s="278" t="s">
        <v>78</v>
      </c>
      <c r="S235" s="278" t="s">
        <v>13907</v>
      </c>
      <c r="T235" s="278"/>
      <c r="U235" s="277"/>
      <c r="V235" s="822"/>
    </row>
    <row r="236">
      <c r="A236" s="287">
        <v>235.0</v>
      </c>
      <c r="B236" s="596" t="s">
        <v>19993</v>
      </c>
      <c r="C236" s="528" t="s">
        <v>20183</v>
      </c>
      <c r="D236" s="528" t="s">
        <v>20192</v>
      </c>
      <c r="E236" s="528" t="s">
        <v>19996</v>
      </c>
      <c r="F236" s="528" t="s">
        <v>20185</v>
      </c>
      <c r="G236" s="528" t="s">
        <v>20193</v>
      </c>
      <c r="H236" s="287" t="s">
        <v>20194</v>
      </c>
      <c r="I236" s="272" t="s">
        <v>20195</v>
      </c>
      <c r="J236" s="287" t="s">
        <v>20196</v>
      </c>
      <c r="K236" s="817" t="s">
        <v>20197</v>
      </c>
      <c r="L236" s="818">
        <v>0.0038541666666666668</v>
      </c>
      <c r="M236" s="404" t="s">
        <v>20198</v>
      </c>
      <c r="N236" s="293" t="s">
        <v>18352</v>
      </c>
      <c r="O236" s="278" t="s">
        <v>77</v>
      </c>
      <c r="P236" s="278" t="s">
        <v>78</v>
      </c>
      <c r="Q236" s="278" t="s">
        <v>15409</v>
      </c>
      <c r="R236" s="278" t="s">
        <v>78</v>
      </c>
      <c r="S236" s="278" t="s">
        <v>13907</v>
      </c>
      <c r="T236" s="278"/>
      <c r="U236" s="819"/>
      <c r="V236" s="823"/>
    </row>
    <row r="237">
      <c r="A237" s="269">
        <v>236.0</v>
      </c>
      <c r="B237" s="510" t="s">
        <v>20199</v>
      </c>
      <c r="C237" s="510" t="s">
        <v>20200</v>
      </c>
      <c r="D237" s="510" t="s">
        <v>20201</v>
      </c>
      <c r="E237" s="510" t="s">
        <v>20202</v>
      </c>
      <c r="F237" s="510" t="s">
        <v>20203</v>
      </c>
      <c r="G237" s="510" t="s">
        <v>20204</v>
      </c>
      <c r="H237" s="269" t="s">
        <v>20205</v>
      </c>
      <c r="I237" s="272" t="s">
        <v>20206</v>
      </c>
      <c r="J237" s="269" t="s">
        <v>20207</v>
      </c>
      <c r="K237" s="811" t="s">
        <v>20208</v>
      </c>
      <c r="L237" s="812">
        <v>0.0044907407407407405</v>
      </c>
      <c r="M237" s="401" t="s">
        <v>20209</v>
      </c>
      <c r="N237" s="277" t="s">
        <v>18352</v>
      </c>
      <c r="O237" s="278" t="s">
        <v>77</v>
      </c>
      <c r="P237" s="278" t="s">
        <v>78</v>
      </c>
      <c r="Q237" s="278" t="s">
        <v>15409</v>
      </c>
      <c r="R237" s="278" t="s">
        <v>78</v>
      </c>
      <c r="S237" s="278" t="s">
        <v>13907</v>
      </c>
      <c r="T237" s="278"/>
      <c r="U237" s="277"/>
      <c r="V237" s="822"/>
    </row>
    <row r="238">
      <c r="A238" s="278">
        <v>237.0</v>
      </c>
      <c r="B238" s="510" t="s">
        <v>20199</v>
      </c>
      <c r="C238" s="518" t="s">
        <v>20200</v>
      </c>
      <c r="D238" s="518" t="s">
        <v>20210</v>
      </c>
      <c r="E238" s="518" t="s">
        <v>20202</v>
      </c>
      <c r="F238" s="518" t="s">
        <v>20203</v>
      </c>
      <c r="G238" s="518" t="s">
        <v>20211</v>
      </c>
      <c r="H238" s="278" t="s">
        <v>20212</v>
      </c>
      <c r="I238" s="272" t="s">
        <v>20213</v>
      </c>
      <c r="J238" s="278" t="s">
        <v>20214</v>
      </c>
      <c r="K238" s="814" t="s">
        <v>20215</v>
      </c>
      <c r="L238" s="815">
        <v>0.002372685185185185</v>
      </c>
      <c r="M238" s="402" t="s">
        <v>20216</v>
      </c>
      <c r="N238" s="284" t="s">
        <v>18352</v>
      </c>
      <c r="O238" s="278" t="s">
        <v>77</v>
      </c>
      <c r="P238" s="278" t="s">
        <v>78</v>
      </c>
      <c r="Q238" s="278" t="s">
        <v>15409</v>
      </c>
      <c r="R238" s="278" t="s">
        <v>78</v>
      </c>
      <c r="S238" s="278" t="s">
        <v>13907</v>
      </c>
      <c r="T238" s="278"/>
      <c r="U238" s="284"/>
      <c r="V238" s="821"/>
    </row>
    <row r="239">
      <c r="A239" s="278">
        <v>238.0</v>
      </c>
      <c r="B239" s="510" t="s">
        <v>20199</v>
      </c>
      <c r="C239" s="518" t="s">
        <v>20200</v>
      </c>
      <c r="D239" s="518" t="s">
        <v>20217</v>
      </c>
      <c r="E239" s="518" t="s">
        <v>20202</v>
      </c>
      <c r="F239" s="518" t="s">
        <v>20203</v>
      </c>
      <c r="G239" s="518" t="s">
        <v>20218</v>
      </c>
      <c r="H239" s="278" t="s">
        <v>20219</v>
      </c>
      <c r="I239" s="272" t="s">
        <v>20220</v>
      </c>
      <c r="J239" s="278" t="s">
        <v>20221</v>
      </c>
      <c r="K239" s="814" t="s">
        <v>20222</v>
      </c>
      <c r="L239" s="815">
        <v>0.002673611111111111</v>
      </c>
      <c r="M239" s="402" t="s">
        <v>20223</v>
      </c>
      <c r="N239" s="284" t="s">
        <v>18352</v>
      </c>
      <c r="O239" s="278" t="s">
        <v>77</v>
      </c>
      <c r="P239" s="278" t="s">
        <v>78</v>
      </c>
      <c r="Q239" s="278" t="s">
        <v>15409</v>
      </c>
      <c r="R239" s="278" t="s">
        <v>78</v>
      </c>
      <c r="S239" s="278" t="s">
        <v>13907</v>
      </c>
      <c r="T239" s="278"/>
      <c r="U239" s="284"/>
      <c r="V239" s="821"/>
    </row>
    <row r="240">
      <c r="A240" s="278">
        <v>239.0</v>
      </c>
      <c r="B240" s="510" t="s">
        <v>20199</v>
      </c>
      <c r="C240" s="518" t="s">
        <v>20200</v>
      </c>
      <c r="D240" s="518" t="s">
        <v>20224</v>
      </c>
      <c r="E240" s="518" t="s">
        <v>20202</v>
      </c>
      <c r="F240" s="518" t="s">
        <v>20203</v>
      </c>
      <c r="G240" s="518" t="s">
        <v>20225</v>
      </c>
      <c r="H240" s="278" t="s">
        <v>20226</v>
      </c>
      <c r="I240" s="272" t="s">
        <v>20227</v>
      </c>
      <c r="J240" s="278" t="s">
        <v>20228</v>
      </c>
      <c r="K240" s="814" t="s">
        <v>20229</v>
      </c>
      <c r="L240" s="815">
        <v>0.0036226851851851854</v>
      </c>
      <c r="M240" s="402" t="s">
        <v>20230</v>
      </c>
      <c r="N240" s="284" t="s">
        <v>18352</v>
      </c>
      <c r="O240" s="278" t="s">
        <v>77</v>
      </c>
      <c r="P240" s="278" t="s">
        <v>78</v>
      </c>
      <c r="Q240" s="278" t="s">
        <v>15409</v>
      </c>
      <c r="R240" s="278" t="s">
        <v>78</v>
      </c>
      <c r="S240" s="278" t="s">
        <v>13907</v>
      </c>
      <c r="T240" s="278"/>
      <c r="U240" s="284"/>
      <c r="V240" s="821"/>
    </row>
    <row r="241">
      <c r="A241" s="278">
        <v>240.0</v>
      </c>
      <c r="B241" s="510" t="s">
        <v>20199</v>
      </c>
      <c r="C241" s="518" t="s">
        <v>20200</v>
      </c>
      <c r="D241" s="518" t="s">
        <v>20231</v>
      </c>
      <c r="E241" s="518" t="s">
        <v>20202</v>
      </c>
      <c r="F241" s="518" t="s">
        <v>20203</v>
      </c>
      <c r="G241" s="518" t="s">
        <v>20232</v>
      </c>
      <c r="H241" s="278" t="s">
        <v>20233</v>
      </c>
      <c r="I241" s="272" t="s">
        <v>20234</v>
      </c>
      <c r="J241" s="278" t="s">
        <v>20235</v>
      </c>
      <c r="K241" s="814" t="s">
        <v>20236</v>
      </c>
      <c r="L241" s="815">
        <v>0.0028125</v>
      </c>
      <c r="M241" s="402" t="s">
        <v>20237</v>
      </c>
      <c r="N241" s="284" t="s">
        <v>18352</v>
      </c>
      <c r="O241" s="278" t="s">
        <v>77</v>
      </c>
      <c r="P241" s="278" t="s">
        <v>78</v>
      </c>
      <c r="Q241" s="278" t="s">
        <v>15409</v>
      </c>
      <c r="R241" s="278" t="s">
        <v>78</v>
      </c>
      <c r="S241" s="278" t="s">
        <v>13907</v>
      </c>
      <c r="T241" s="278"/>
      <c r="U241" s="284"/>
      <c r="V241" s="816">
        <v>36034.0</v>
      </c>
    </row>
    <row r="242">
      <c r="A242" s="278">
        <v>241.0</v>
      </c>
      <c r="B242" s="510" t="s">
        <v>20199</v>
      </c>
      <c r="C242" s="518" t="s">
        <v>20200</v>
      </c>
      <c r="D242" s="518" t="s">
        <v>20238</v>
      </c>
      <c r="E242" s="518" t="s">
        <v>20202</v>
      </c>
      <c r="F242" s="518" t="s">
        <v>20203</v>
      </c>
      <c r="G242" s="518" t="s">
        <v>20239</v>
      </c>
      <c r="H242" s="278" t="s">
        <v>20240</v>
      </c>
      <c r="I242" s="272" t="s">
        <v>20241</v>
      </c>
      <c r="J242" s="278" t="s">
        <v>20242</v>
      </c>
      <c r="K242" s="814" t="s">
        <v>20243</v>
      </c>
      <c r="L242" s="815">
        <v>0.005601851851851852</v>
      </c>
      <c r="M242" s="402" t="s">
        <v>20244</v>
      </c>
      <c r="N242" s="284" t="s">
        <v>18352</v>
      </c>
      <c r="O242" s="278" t="s">
        <v>77</v>
      </c>
      <c r="P242" s="278" t="s">
        <v>78</v>
      </c>
      <c r="Q242" s="278" t="s">
        <v>15409</v>
      </c>
      <c r="R242" s="278" t="s">
        <v>78</v>
      </c>
      <c r="S242" s="278" t="s">
        <v>13907</v>
      </c>
      <c r="T242" s="278"/>
      <c r="U242" s="284"/>
      <c r="V242" s="821"/>
    </row>
    <row r="243">
      <c r="A243" s="278">
        <v>242.0</v>
      </c>
      <c r="B243" s="510" t="s">
        <v>20199</v>
      </c>
      <c r="C243" s="518" t="s">
        <v>20200</v>
      </c>
      <c r="D243" s="518" t="s">
        <v>20245</v>
      </c>
      <c r="E243" s="518" t="s">
        <v>20202</v>
      </c>
      <c r="F243" s="518" t="s">
        <v>20203</v>
      </c>
      <c r="G243" s="518" t="s">
        <v>20246</v>
      </c>
      <c r="H243" s="278" t="s">
        <v>20247</v>
      </c>
      <c r="I243" s="272" t="s">
        <v>20248</v>
      </c>
      <c r="J243" s="278" t="s">
        <v>20249</v>
      </c>
      <c r="K243" s="814" t="s">
        <v>20250</v>
      </c>
      <c r="L243" s="815">
        <v>0.0040625</v>
      </c>
      <c r="M243" s="402" t="s">
        <v>20251</v>
      </c>
      <c r="N243" s="284" t="s">
        <v>18352</v>
      </c>
      <c r="O243" s="278" t="s">
        <v>77</v>
      </c>
      <c r="P243" s="278" t="s">
        <v>78</v>
      </c>
      <c r="Q243" s="278" t="s">
        <v>15409</v>
      </c>
      <c r="R243" s="278" t="s">
        <v>78</v>
      </c>
      <c r="S243" s="278" t="s">
        <v>13907</v>
      </c>
      <c r="T243" s="278"/>
      <c r="U243" s="284"/>
      <c r="V243" s="821"/>
    </row>
    <row r="244">
      <c r="A244" s="278">
        <v>243.0</v>
      </c>
      <c r="B244" s="510" t="s">
        <v>20199</v>
      </c>
      <c r="C244" s="518" t="s">
        <v>20200</v>
      </c>
      <c r="D244" s="518" t="s">
        <v>20252</v>
      </c>
      <c r="E244" s="518" t="s">
        <v>20202</v>
      </c>
      <c r="F244" s="518" t="s">
        <v>20203</v>
      </c>
      <c r="G244" s="518" t="s">
        <v>20253</v>
      </c>
      <c r="H244" s="278" t="s">
        <v>20254</v>
      </c>
      <c r="I244" s="272" t="s">
        <v>20255</v>
      </c>
      <c r="J244" s="278" t="s">
        <v>20256</v>
      </c>
      <c r="K244" s="814" t="s">
        <v>20257</v>
      </c>
      <c r="L244" s="815">
        <v>0.004375</v>
      </c>
      <c r="M244" s="402" t="s">
        <v>20258</v>
      </c>
      <c r="N244" s="284" t="s">
        <v>18352</v>
      </c>
      <c r="O244" s="278" t="s">
        <v>77</v>
      </c>
      <c r="P244" s="278" t="s">
        <v>78</v>
      </c>
      <c r="Q244" s="278" t="s">
        <v>15409</v>
      </c>
      <c r="R244" s="278" t="s">
        <v>78</v>
      </c>
      <c r="S244" s="278" t="s">
        <v>13907</v>
      </c>
      <c r="T244" s="278"/>
      <c r="U244" s="284"/>
      <c r="V244" s="821"/>
    </row>
    <row r="245">
      <c r="A245" s="287">
        <v>244.0</v>
      </c>
      <c r="B245" s="596" t="s">
        <v>20199</v>
      </c>
      <c r="C245" s="528" t="s">
        <v>20200</v>
      </c>
      <c r="D245" s="528" t="s">
        <v>20259</v>
      </c>
      <c r="E245" s="528" t="s">
        <v>20202</v>
      </c>
      <c r="F245" s="528" t="s">
        <v>20203</v>
      </c>
      <c r="G245" s="528" t="s">
        <v>20260</v>
      </c>
      <c r="H245" s="287" t="s">
        <v>20261</v>
      </c>
      <c r="I245" s="272" t="s">
        <v>20262</v>
      </c>
      <c r="J245" s="287" t="s">
        <v>20263</v>
      </c>
      <c r="K245" s="817" t="s">
        <v>20264</v>
      </c>
      <c r="L245" s="818">
        <v>0.0031134259259259257</v>
      </c>
      <c r="M245" s="404" t="s">
        <v>20265</v>
      </c>
      <c r="N245" s="293" t="s">
        <v>18352</v>
      </c>
      <c r="O245" s="278" t="s">
        <v>77</v>
      </c>
      <c r="P245" s="278" t="s">
        <v>78</v>
      </c>
      <c r="Q245" s="278" t="s">
        <v>15409</v>
      </c>
      <c r="R245" s="278" t="s">
        <v>78</v>
      </c>
      <c r="S245" s="278" t="s">
        <v>13907</v>
      </c>
      <c r="T245" s="278"/>
      <c r="U245" s="819"/>
      <c r="V245" s="823"/>
    </row>
    <row r="246">
      <c r="A246" s="269">
        <v>245.0</v>
      </c>
      <c r="B246" s="510" t="s">
        <v>20266</v>
      </c>
      <c r="C246" s="510" t="s">
        <v>20267</v>
      </c>
      <c r="D246" s="510" t="s">
        <v>20268</v>
      </c>
      <c r="E246" s="510" t="s">
        <v>20269</v>
      </c>
      <c r="F246" s="510" t="s">
        <v>20270</v>
      </c>
      <c r="G246" s="510" t="s">
        <v>20271</v>
      </c>
      <c r="H246" s="269" t="s">
        <v>20272</v>
      </c>
      <c r="I246" s="272" t="s">
        <v>20273</v>
      </c>
      <c r="J246" s="269" t="s">
        <v>20274</v>
      </c>
      <c r="K246" s="811" t="s">
        <v>20275</v>
      </c>
      <c r="L246" s="812">
        <v>0.005752314814814815</v>
      </c>
      <c r="M246" s="401" t="s">
        <v>20276</v>
      </c>
      <c r="N246" s="277" t="s">
        <v>18352</v>
      </c>
      <c r="O246" s="278" t="s">
        <v>77</v>
      </c>
      <c r="P246" s="278" t="s">
        <v>78</v>
      </c>
      <c r="Q246" s="278" t="s">
        <v>15409</v>
      </c>
      <c r="R246" s="278" t="s">
        <v>78</v>
      </c>
      <c r="S246" s="278" t="s">
        <v>13907</v>
      </c>
      <c r="T246" s="278"/>
      <c r="U246" s="277"/>
      <c r="V246" s="813">
        <v>31327.0</v>
      </c>
    </row>
    <row r="247">
      <c r="A247" s="278">
        <v>246.0</v>
      </c>
      <c r="B247" s="510" t="s">
        <v>20266</v>
      </c>
      <c r="C247" s="518" t="s">
        <v>20267</v>
      </c>
      <c r="D247" s="518" t="s">
        <v>20277</v>
      </c>
      <c r="E247" s="518" t="s">
        <v>20269</v>
      </c>
      <c r="F247" s="518" t="s">
        <v>20270</v>
      </c>
      <c r="G247" s="518" t="s">
        <v>20278</v>
      </c>
      <c r="H247" s="278" t="s">
        <v>20279</v>
      </c>
      <c r="I247" s="272" t="s">
        <v>20280</v>
      </c>
      <c r="J247" s="278" t="s">
        <v>20281</v>
      </c>
      <c r="K247" s="814" t="s">
        <v>20282</v>
      </c>
      <c r="L247" s="815">
        <v>0.006851851851851852</v>
      </c>
      <c r="M247" s="402" t="s">
        <v>20283</v>
      </c>
      <c r="N247" s="284" t="s">
        <v>18352</v>
      </c>
      <c r="O247" s="278" t="s">
        <v>77</v>
      </c>
      <c r="P247" s="278" t="s">
        <v>78</v>
      </c>
      <c r="Q247" s="278" t="s">
        <v>15409</v>
      </c>
      <c r="R247" s="278" t="s">
        <v>78</v>
      </c>
      <c r="S247" s="278" t="s">
        <v>13907</v>
      </c>
      <c r="T247" s="278"/>
      <c r="U247" s="284"/>
      <c r="V247" s="816">
        <v>31328.0</v>
      </c>
    </row>
    <row r="248">
      <c r="A248" s="278">
        <v>247.0</v>
      </c>
      <c r="B248" s="510" t="s">
        <v>20266</v>
      </c>
      <c r="C248" s="518" t="s">
        <v>20267</v>
      </c>
      <c r="D248" s="518" t="s">
        <v>20284</v>
      </c>
      <c r="E248" s="518" t="s">
        <v>20269</v>
      </c>
      <c r="F248" s="518" t="s">
        <v>20270</v>
      </c>
      <c r="G248" s="518" t="s">
        <v>20285</v>
      </c>
      <c r="H248" s="278" t="s">
        <v>20286</v>
      </c>
      <c r="I248" s="272" t="s">
        <v>20287</v>
      </c>
      <c r="J248" s="278" t="s">
        <v>20288</v>
      </c>
      <c r="K248" s="814" t="s">
        <v>20289</v>
      </c>
      <c r="L248" s="815">
        <v>0.007453703703703704</v>
      </c>
      <c r="M248" s="402" t="s">
        <v>20290</v>
      </c>
      <c r="N248" s="284" t="s">
        <v>18352</v>
      </c>
      <c r="O248" s="278" t="s">
        <v>77</v>
      </c>
      <c r="P248" s="278" t="s">
        <v>78</v>
      </c>
      <c r="Q248" s="278" t="s">
        <v>15409</v>
      </c>
      <c r="R248" s="278" t="s">
        <v>78</v>
      </c>
      <c r="S248" s="278" t="s">
        <v>13907</v>
      </c>
      <c r="T248" s="278"/>
      <c r="U248" s="284"/>
      <c r="V248" s="816">
        <v>31329.0</v>
      </c>
    </row>
    <row r="249">
      <c r="A249" s="278">
        <v>248.0</v>
      </c>
      <c r="B249" s="510" t="s">
        <v>20266</v>
      </c>
      <c r="C249" s="518" t="s">
        <v>20267</v>
      </c>
      <c r="D249" s="518" t="s">
        <v>20291</v>
      </c>
      <c r="E249" s="518" t="s">
        <v>20269</v>
      </c>
      <c r="F249" s="518" t="s">
        <v>20270</v>
      </c>
      <c r="G249" s="518" t="s">
        <v>20292</v>
      </c>
      <c r="H249" s="278" t="s">
        <v>20293</v>
      </c>
      <c r="I249" s="272" t="s">
        <v>20294</v>
      </c>
      <c r="J249" s="278" t="s">
        <v>20295</v>
      </c>
      <c r="K249" s="814" t="s">
        <v>20296</v>
      </c>
      <c r="L249" s="815">
        <v>0.0070023148148148145</v>
      </c>
      <c r="M249" s="402" t="s">
        <v>20297</v>
      </c>
      <c r="N249" s="284" t="s">
        <v>18352</v>
      </c>
      <c r="O249" s="278" t="s">
        <v>77</v>
      </c>
      <c r="P249" s="278" t="s">
        <v>78</v>
      </c>
      <c r="Q249" s="278" t="s">
        <v>15409</v>
      </c>
      <c r="R249" s="278" t="s">
        <v>78</v>
      </c>
      <c r="S249" s="278" t="s">
        <v>13907</v>
      </c>
      <c r="T249" s="278"/>
      <c r="U249" s="284"/>
      <c r="V249" s="816">
        <v>31332.0</v>
      </c>
    </row>
    <row r="250">
      <c r="A250" s="278">
        <v>249.0</v>
      </c>
      <c r="B250" s="510" t="s">
        <v>20266</v>
      </c>
      <c r="C250" s="518" t="s">
        <v>20267</v>
      </c>
      <c r="D250" s="518" t="s">
        <v>20298</v>
      </c>
      <c r="E250" s="518" t="s">
        <v>20269</v>
      </c>
      <c r="F250" s="518" t="s">
        <v>20270</v>
      </c>
      <c r="G250" s="518" t="s">
        <v>20299</v>
      </c>
      <c r="H250" s="278" t="s">
        <v>20300</v>
      </c>
      <c r="I250" s="272" t="s">
        <v>20301</v>
      </c>
      <c r="J250" s="278" t="s">
        <v>20302</v>
      </c>
      <c r="K250" s="814" t="s">
        <v>20303</v>
      </c>
      <c r="L250" s="815">
        <v>0.00869212962962963</v>
      </c>
      <c r="M250" s="402" t="s">
        <v>20304</v>
      </c>
      <c r="N250" s="284" t="s">
        <v>18352</v>
      </c>
      <c r="O250" s="278" t="s">
        <v>77</v>
      </c>
      <c r="P250" s="278" t="s">
        <v>78</v>
      </c>
      <c r="Q250" s="278" t="s">
        <v>15409</v>
      </c>
      <c r="R250" s="278" t="s">
        <v>78</v>
      </c>
      <c r="S250" s="278" t="s">
        <v>13907</v>
      </c>
      <c r="T250" s="278"/>
      <c r="U250" s="284"/>
      <c r="V250" s="816">
        <v>31333.0</v>
      </c>
    </row>
    <row r="251">
      <c r="A251" s="278">
        <v>250.0</v>
      </c>
      <c r="B251" s="510" t="s">
        <v>20266</v>
      </c>
      <c r="C251" s="518" t="s">
        <v>20267</v>
      </c>
      <c r="D251" s="518" t="s">
        <v>20305</v>
      </c>
      <c r="E251" s="518" t="s">
        <v>20269</v>
      </c>
      <c r="F251" s="518" t="s">
        <v>20270</v>
      </c>
      <c r="G251" s="518" t="s">
        <v>20306</v>
      </c>
      <c r="H251" s="278" t="s">
        <v>20307</v>
      </c>
      <c r="I251" s="272" t="s">
        <v>20308</v>
      </c>
      <c r="J251" s="278" t="s">
        <v>20309</v>
      </c>
      <c r="K251" s="814" t="s">
        <v>20310</v>
      </c>
      <c r="L251" s="815">
        <v>0.0060879629629629626</v>
      </c>
      <c r="M251" s="402" t="s">
        <v>20311</v>
      </c>
      <c r="N251" s="284" t="s">
        <v>18352</v>
      </c>
      <c r="O251" s="278" t="s">
        <v>77</v>
      </c>
      <c r="P251" s="278" t="s">
        <v>78</v>
      </c>
      <c r="Q251" s="278" t="s">
        <v>15409</v>
      </c>
      <c r="R251" s="278" t="s">
        <v>78</v>
      </c>
      <c r="S251" s="278" t="s">
        <v>13907</v>
      </c>
      <c r="T251" s="278"/>
      <c r="U251" s="284"/>
      <c r="V251" s="816">
        <v>31335.0</v>
      </c>
    </row>
    <row r="252">
      <c r="A252" s="278">
        <v>251.0</v>
      </c>
      <c r="B252" s="510" t="s">
        <v>20266</v>
      </c>
      <c r="C252" s="518" t="s">
        <v>20267</v>
      </c>
      <c r="D252" s="518" t="s">
        <v>20312</v>
      </c>
      <c r="E252" s="518" t="s">
        <v>20269</v>
      </c>
      <c r="F252" s="518" t="s">
        <v>20270</v>
      </c>
      <c r="G252" s="518" t="s">
        <v>20313</v>
      </c>
      <c r="H252" s="278" t="s">
        <v>20314</v>
      </c>
      <c r="I252" s="272" t="s">
        <v>20315</v>
      </c>
      <c r="J252" s="278" t="s">
        <v>20316</v>
      </c>
      <c r="K252" s="814" t="s">
        <v>20317</v>
      </c>
      <c r="L252" s="815">
        <v>0.007627314814814815</v>
      </c>
      <c r="M252" s="402" t="s">
        <v>20318</v>
      </c>
      <c r="N252" s="284" t="s">
        <v>18352</v>
      </c>
      <c r="O252" s="278" t="s">
        <v>77</v>
      </c>
      <c r="P252" s="278" t="s">
        <v>78</v>
      </c>
      <c r="Q252" s="278" t="s">
        <v>15409</v>
      </c>
      <c r="R252" s="278" t="s">
        <v>78</v>
      </c>
      <c r="S252" s="278" t="s">
        <v>13907</v>
      </c>
      <c r="T252" s="278"/>
      <c r="U252" s="284"/>
      <c r="V252" s="816">
        <v>31337.0</v>
      </c>
    </row>
    <row r="253">
      <c r="A253" s="278">
        <v>252.0</v>
      </c>
      <c r="B253" s="510" t="s">
        <v>20266</v>
      </c>
      <c r="C253" s="518" t="s">
        <v>20267</v>
      </c>
      <c r="D253" s="518" t="s">
        <v>20319</v>
      </c>
      <c r="E253" s="518" t="s">
        <v>20269</v>
      </c>
      <c r="F253" s="518" t="s">
        <v>20270</v>
      </c>
      <c r="G253" s="518" t="s">
        <v>20320</v>
      </c>
      <c r="H253" s="278" t="s">
        <v>20321</v>
      </c>
      <c r="I253" s="272" t="s">
        <v>20322</v>
      </c>
      <c r="J253" s="278" t="s">
        <v>20323</v>
      </c>
      <c r="K253" s="814" t="s">
        <v>20324</v>
      </c>
      <c r="L253" s="815">
        <v>0.008078703703703704</v>
      </c>
      <c r="M253" s="402" t="s">
        <v>20325</v>
      </c>
      <c r="N253" s="284" t="s">
        <v>18352</v>
      </c>
      <c r="O253" s="278" t="s">
        <v>77</v>
      </c>
      <c r="P253" s="278" t="s">
        <v>78</v>
      </c>
      <c r="Q253" s="278" t="s">
        <v>15409</v>
      </c>
      <c r="R253" s="278" t="s">
        <v>78</v>
      </c>
      <c r="S253" s="278" t="s">
        <v>13907</v>
      </c>
      <c r="T253" s="278"/>
      <c r="U253" s="284"/>
      <c r="V253" s="816">
        <v>31338.0</v>
      </c>
    </row>
    <row r="254">
      <c r="A254" s="278">
        <v>253.0</v>
      </c>
      <c r="B254" s="510" t="s">
        <v>20266</v>
      </c>
      <c r="C254" s="518" t="s">
        <v>20267</v>
      </c>
      <c r="D254" s="518" t="s">
        <v>20326</v>
      </c>
      <c r="E254" s="518" t="s">
        <v>20269</v>
      </c>
      <c r="F254" s="518" t="s">
        <v>20270</v>
      </c>
      <c r="G254" s="518" t="s">
        <v>20327</v>
      </c>
      <c r="H254" s="278" t="s">
        <v>20328</v>
      </c>
      <c r="I254" s="272" t="s">
        <v>20329</v>
      </c>
      <c r="J254" s="278" t="s">
        <v>20330</v>
      </c>
      <c r="K254" s="814" t="s">
        <v>20331</v>
      </c>
      <c r="L254" s="815">
        <v>0.0051736111111111115</v>
      </c>
      <c r="M254" s="402" t="s">
        <v>20332</v>
      </c>
      <c r="N254" s="284" t="s">
        <v>18352</v>
      </c>
      <c r="O254" s="278" t="s">
        <v>77</v>
      </c>
      <c r="P254" s="278" t="s">
        <v>78</v>
      </c>
      <c r="Q254" s="278" t="s">
        <v>15409</v>
      </c>
      <c r="R254" s="278" t="s">
        <v>78</v>
      </c>
      <c r="S254" s="278" t="s">
        <v>13907</v>
      </c>
      <c r="T254" s="278"/>
      <c r="U254" s="284"/>
      <c r="V254" s="816">
        <v>31339.0</v>
      </c>
    </row>
    <row r="255">
      <c r="A255" s="278">
        <v>254.0</v>
      </c>
      <c r="B255" s="510" t="s">
        <v>20266</v>
      </c>
      <c r="C255" s="518" t="s">
        <v>20267</v>
      </c>
      <c r="D255" s="518" t="s">
        <v>20333</v>
      </c>
      <c r="E255" s="518" t="s">
        <v>20269</v>
      </c>
      <c r="F255" s="518" t="s">
        <v>20270</v>
      </c>
      <c r="G255" s="518" t="s">
        <v>20334</v>
      </c>
      <c r="H255" s="278" t="s">
        <v>20335</v>
      </c>
      <c r="I255" s="272" t="s">
        <v>20336</v>
      </c>
      <c r="J255" s="278" t="s">
        <v>20337</v>
      </c>
      <c r="K255" s="814" t="s">
        <v>20338</v>
      </c>
      <c r="L255" s="815">
        <v>0.0044907407407407405</v>
      </c>
      <c r="M255" s="402" t="s">
        <v>20339</v>
      </c>
      <c r="N255" s="284" t="s">
        <v>18352</v>
      </c>
      <c r="O255" s="278" t="s">
        <v>77</v>
      </c>
      <c r="P255" s="278" t="s">
        <v>78</v>
      </c>
      <c r="Q255" s="278" t="s">
        <v>15409</v>
      </c>
      <c r="R255" s="278" t="s">
        <v>78</v>
      </c>
      <c r="S255" s="278" t="s">
        <v>13907</v>
      </c>
      <c r="T255" s="278"/>
      <c r="U255" s="284"/>
      <c r="V255" s="816">
        <v>31340.0</v>
      </c>
    </row>
    <row r="256">
      <c r="A256" s="278">
        <v>255.0</v>
      </c>
      <c r="B256" s="510" t="s">
        <v>20266</v>
      </c>
      <c r="C256" s="518" t="s">
        <v>20267</v>
      </c>
      <c r="D256" s="518" t="s">
        <v>20340</v>
      </c>
      <c r="E256" s="518" t="s">
        <v>20269</v>
      </c>
      <c r="F256" s="518" t="s">
        <v>20270</v>
      </c>
      <c r="G256" s="518" t="s">
        <v>20341</v>
      </c>
      <c r="H256" s="278" t="s">
        <v>20342</v>
      </c>
      <c r="I256" s="272" t="s">
        <v>20343</v>
      </c>
      <c r="J256" s="278" t="s">
        <v>20344</v>
      </c>
      <c r="K256" s="814" t="s">
        <v>20345</v>
      </c>
      <c r="L256" s="815">
        <v>0.006284722222222222</v>
      </c>
      <c r="M256" s="402" t="s">
        <v>20346</v>
      </c>
      <c r="N256" s="284" t="s">
        <v>18352</v>
      </c>
      <c r="O256" s="278" t="s">
        <v>77</v>
      </c>
      <c r="P256" s="278" t="s">
        <v>78</v>
      </c>
      <c r="Q256" s="278" t="s">
        <v>15409</v>
      </c>
      <c r="R256" s="278" t="s">
        <v>78</v>
      </c>
      <c r="S256" s="278" t="s">
        <v>13907</v>
      </c>
      <c r="T256" s="278"/>
      <c r="U256" s="284"/>
      <c r="V256" s="816">
        <v>31342.0</v>
      </c>
    </row>
    <row r="257">
      <c r="A257" s="278">
        <v>256.0</v>
      </c>
      <c r="B257" s="510" t="s">
        <v>20266</v>
      </c>
      <c r="C257" s="518" t="s">
        <v>20267</v>
      </c>
      <c r="D257" s="518" t="s">
        <v>20347</v>
      </c>
      <c r="E257" s="518" t="s">
        <v>20269</v>
      </c>
      <c r="F257" s="518" t="s">
        <v>20270</v>
      </c>
      <c r="G257" s="518" t="s">
        <v>20348</v>
      </c>
      <c r="H257" s="278" t="s">
        <v>20349</v>
      </c>
      <c r="I257" s="272" t="s">
        <v>20350</v>
      </c>
      <c r="J257" s="278" t="s">
        <v>20351</v>
      </c>
      <c r="K257" s="814" t="s">
        <v>20352</v>
      </c>
      <c r="L257" s="815">
        <v>0.007569444444444445</v>
      </c>
      <c r="M257" s="402" t="s">
        <v>20353</v>
      </c>
      <c r="N257" s="284" t="s">
        <v>18352</v>
      </c>
      <c r="O257" s="278" t="s">
        <v>77</v>
      </c>
      <c r="P257" s="278" t="s">
        <v>78</v>
      </c>
      <c r="Q257" s="278" t="s">
        <v>15409</v>
      </c>
      <c r="R257" s="278" t="s">
        <v>78</v>
      </c>
      <c r="S257" s="278" t="s">
        <v>13907</v>
      </c>
      <c r="T257" s="278"/>
      <c r="U257" s="284"/>
      <c r="V257" s="816">
        <v>31343.0</v>
      </c>
    </row>
    <row r="258">
      <c r="A258" s="278">
        <v>257.0</v>
      </c>
      <c r="B258" s="510" t="s">
        <v>20266</v>
      </c>
      <c r="C258" s="518" t="s">
        <v>20267</v>
      </c>
      <c r="D258" s="518" t="s">
        <v>20354</v>
      </c>
      <c r="E258" s="518" t="s">
        <v>20269</v>
      </c>
      <c r="F258" s="518" t="s">
        <v>20270</v>
      </c>
      <c r="G258" s="518" t="s">
        <v>20355</v>
      </c>
      <c r="H258" s="278" t="s">
        <v>20356</v>
      </c>
      <c r="I258" s="272" t="s">
        <v>20357</v>
      </c>
      <c r="J258" s="278" t="s">
        <v>20358</v>
      </c>
      <c r="K258" s="814" t="s">
        <v>20359</v>
      </c>
      <c r="L258" s="815">
        <v>0.0052893518518518515</v>
      </c>
      <c r="M258" s="402" t="s">
        <v>20360</v>
      </c>
      <c r="N258" s="284" t="s">
        <v>18352</v>
      </c>
      <c r="O258" s="278" t="s">
        <v>77</v>
      </c>
      <c r="P258" s="278" t="s">
        <v>78</v>
      </c>
      <c r="Q258" s="278" t="s">
        <v>15409</v>
      </c>
      <c r="R258" s="278" t="s">
        <v>78</v>
      </c>
      <c r="S258" s="278" t="s">
        <v>13907</v>
      </c>
      <c r="T258" s="278"/>
      <c r="U258" s="284"/>
      <c r="V258" s="816">
        <v>31345.0</v>
      </c>
    </row>
    <row r="259">
      <c r="A259" s="278">
        <v>258.0</v>
      </c>
      <c r="B259" s="510" t="s">
        <v>20266</v>
      </c>
      <c r="C259" s="518" t="s">
        <v>20267</v>
      </c>
      <c r="D259" s="518" t="s">
        <v>20361</v>
      </c>
      <c r="E259" s="518" t="s">
        <v>20269</v>
      </c>
      <c r="F259" s="518" t="s">
        <v>20270</v>
      </c>
      <c r="G259" s="518" t="s">
        <v>20362</v>
      </c>
      <c r="H259" s="278" t="s">
        <v>20363</v>
      </c>
      <c r="I259" s="272" t="s">
        <v>20364</v>
      </c>
      <c r="J259" s="278" t="s">
        <v>20365</v>
      </c>
      <c r="K259" s="814" t="s">
        <v>20366</v>
      </c>
      <c r="L259" s="815">
        <v>0.00755787037037037</v>
      </c>
      <c r="M259" s="402" t="s">
        <v>20367</v>
      </c>
      <c r="N259" s="284" t="s">
        <v>18352</v>
      </c>
      <c r="O259" s="278" t="s">
        <v>77</v>
      </c>
      <c r="P259" s="278" t="s">
        <v>78</v>
      </c>
      <c r="Q259" s="278" t="s">
        <v>15409</v>
      </c>
      <c r="R259" s="278" t="s">
        <v>78</v>
      </c>
      <c r="S259" s="278" t="s">
        <v>13907</v>
      </c>
      <c r="T259" s="278"/>
      <c r="U259" s="284"/>
      <c r="V259" s="816">
        <v>31346.0</v>
      </c>
    </row>
    <row r="260">
      <c r="A260" s="278">
        <v>259.0</v>
      </c>
      <c r="B260" s="510" t="s">
        <v>20266</v>
      </c>
      <c r="C260" s="518" t="s">
        <v>20267</v>
      </c>
      <c r="D260" s="518" t="s">
        <v>20368</v>
      </c>
      <c r="E260" s="518" t="s">
        <v>20269</v>
      </c>
      <c r="F260" s="518" t="s">
        <v>20270</v>
      </c>
      <c r="G260" s="518" t="s">
        <v>20369</v>
      </c>
      <c r="H260" s="278" t="s">
        <v>20370</v>
      </c>
      <c r="I260" s="272" t="s">
        <v>20371</v>
      </c>
      <c r="J260" s="278" t="s">
        <v>20372</v>
      </c>
      <c r="K260" s="814" t="s">
        <v>20373</v>
      </c>
      <c r="L260" s="815">
        <v>0.007835648148148149</v>
      </c>
      <c r="M260" s="402" t="s">
        <v>20374</v>
      </c>
      <c r="N260" s="284" t="s">
        <v>18352</v>
      </c>
      <c r="O260" s="278" t="s">
        <v>77</v>
      </c>
      <c r="P260" s="278" t="s">
        <v>78</v>
      </c>
      <c r="Q260" s="278" t="s">
        <v>15409</v>
      </c>
      <c r="R260" s="278" t="s">
        <v>78</v>
      </c>
      <c r="S260" s="278" t="s">
        <v>13907</v>
      </c>
      <c r="T260" s="278"/>
      <c r="U260" s="284"/>
      <c r="V260" s="816">
        <v>31348.0</v>
      </c>
    </row>
    <row r="261">
      <c r="A261" s="278">
        <v>260.0</v>
      </c>
      <c r="B261" s="510" t="s">
        <v>20266</v>
      </c>
      <c r="C261" s="518" t="s">
        <v>20267</v>
      </c>
      <c r="D261" s="518" t="s">
        <v>20375</v>
      </c>
      <c r="E261" s="518" t="s">
        <v>20269</v>
      </c>
      <c r="F261" s="518" t="s">
        <v>20270</v>
      </c>
      <c r="G261" s="518" t="s">
        <v>20376</v>
      </c>
      <c r="H261" s="278" t="s">
        <v>20377</v>
      </c>
      <c r="I261" s="272" t="s">
        <v>20378</v>
      </c>
      <c r="J261" s="278" t="s">
        <v>20379</v>
      </c>
      <c r="K261" s="814" t="s">
        <v>20380</v>
      </c>
      <c r="L261" s="815">
        <v>0.007094907407407407</v>
      </c>
      <c r="M261" s="402" t="s">
        <v>20381</v>
      </c>
      <c r="N261" s="284" t="s">
        <v>18352</v>
      </c>
      <c r="O261" s="278" t="s">
        <v>77</v>
      </c>
      <c r="P261" s="278" t="s">
        <v>78</v>
      </c>
      <c r="Q261" s="278" t="s">
        <v>15409</v>
      </c>
      <c r="R261" s="278" t="s">
        <v>78</v>
      </c>
      <c r="S261" s="278" t="s">
        <v>13907</v>
      </c>
      <c r="T261" s="278"/>
      <c r="U261" s="284"/>
      <c r="V261" s="816">
        <v>31350.0</v>
      </c>
    </row>
    <row r="262">
      <c r="A262" s="287">
        <v>261.0</v>
      </c>
      <c r="B262" s="596" t="s">
        <v>20266</v>
      </c>
      <c r="C262" s="528" t="s">
        <v>20267</v>
      </c>
      <c r="D262" s="528" t="s">
        <v>20382</v>
      </c>
      <c r="E262" s="528" t="s">
        <v>20269</v>
      </c>
      <c r="F262" s="528" t="s">
        <v>20270</v>
      </c>
      <c r="G262" s="528" t="s">
        <v>20383</v>
      </c>
      <c r="H262" s="287" t="s">
        <v>20384</v>
      </c>
      <c r="I262" s="272" t="s">
        <v>20385</v>
      </c>
      <c r="J262" s="287" t="s">
        <v>20386</v>
      </c>
      <c r="K262" s="817" t="s">
        <v>20387</v>
      </c>
      <c r="L262" s="818">
        <v>0.008333333333333333</v>
      </c>
      <c r="M262" s="404" t="s">
        <v>20388</v>
      </c>
      <c r="N262" s="293" t="s">
        <v>18352</v>
      </c>
      <c r="O262" s="278" t="s">
        <v>77</v>
      </c>
      <c r="P262" s="278" t="s">
        <v>78</v>
      </c>
      <c r="Q262" s="278" t="s">
        <v>15409</v>
      </c>
      <c r="R262" s="278" t="s">
        <v>78</v>
      </c>
      <c r="S262" s="278" t="s">
        <v>13907</v>
      </c>
      <c r="T262" s="278"/>
      <c r="U262" s="819"/>
      <c r="V262" s="820">
        <v>31352.0</v>
      </c>
    </row>
    <row r="263">
      <c r="A263" s="269">
        <v>262.0</v>
      </c>
      <c r="B263" s="510" t="s">
        <v>20266</v>
      </c>
      <c r="C263" s="510" t="s">
        <v>20389</v>
      </c>
      <c r="D263" s="510" t="s">
        <v>20390</v>
      </c>
      <c r="E263" s="510" t="s">
        <v>20269</v>
      </c>
      <c r="F263" s="510" t="s">
        <v>20391</v>
      </c>
      <c r="G263" s="510" t="s">
        <v>20392</v>
      </c>
      <c r="H263" s="269" t="s">
        <v>20393</v>
      </c>
      <c r="I263" s="272" t="s">
        <v>20394</v>
      </c>
      <c r="J263" s="269" t="s">
        <v>20395</v>
      </c>
      <c r="K263" s="811" t="s">
        <v>20396</v>
      </c>
      <c r="L263" s="812">
        <v>0.0060648148148148145</v>
      </c>
      <c r="M263" s="401" t="s">
        <v>20397</v>
      </c>
      <c r="N263" s="277" t="s">
        <v>18352</v>
      </c>
      <c r="O263" s="278" t="s">
        <v>77</v>
      </c>
      <c r="P263" s="278" t="s">
        <v>78</v>
      </c>
      <c r="Q263" s="278" t="s">
        <v>15409</v>
      </c>
      <c r="R263" s="278" t="s">
        <v>78</v>
      </c>
      <c r="S263" s="278" t="s">
        <v>13907</v>
      </c>
      <c r="T263" s="278"/>
      <c r="U263" s="277"/>
      <c r="V263" s="813">
        <v>35919.0</v>
      </c>
    </row>
    <row r="264">
      <c r="A264" s="278">
        <v>263.0</v>
      </c>
      <c r="B264" s="510" t="s">
        <v>20266</v>
      </c>
      <c r="C264" s="518" t="s">
        <v>20389</v>
      </c>
      <c r="D264" s="518" t="s">
        <v>20398</v>
      </c>
      <c r="E264" s="518" t="s">
        <v>20269</v>
      </c>
      <c r="F264" s="518" t="s">
        <v>20391</v>
      </c>
      <c r="G264" s="518" t="s">
        <v>20399</v>
      </c>
      <c r="H264" s="278" t="s">
        <v>20400</v>
      </c>
      <c r="I264" s="272" t="s">
        <v>20401</v>
      </c>
      <c r="J264" s="278" t="s">
        <v>20402</v>
      </c>
      <c r="K264" s="814" t="s">
        <v>20403</v>
      </c>
      <c r="L264" s="815">
        <v>0.005960648148148148</v>
      </c>
      <c r="M264" s="402" t="s">
        <v>20404</v>
      </c>
      <c r="N264" s="284" t="s">
        <v>18352</v>
      </c>
      <c r="O264" s="278" t="s">
        <v>77</v>
      </c>
      <c r="P264" s="278" t="s">
        <v>78</v>
      </c>
      <c r="Q264" s="278" t="s">
        <v>15409</v>
      </c>
      <c r="R264" s="278" t="s">
        <v>78</v>
      </c>
      <c r="S264" s="278" t="s">
        <v>13907</v>
      </c>
      <c r="T264" s="278"/>
      <c r="U264" s="284"/>
      <c r="V264" s="816">
        <v>35937.0</v>
      </c>
    </row>
    <row r="265">
      <c r="A265" s="278">
        <v>264.0</v>
      </c>
      <c r="B265" s="510" t="s">
        <v>20266</v>
      </c>
      <c r="C265" s="518" t="s">
        <v>20389</v>
      </c>
      <c r="D265" s="518" t="s">
        <v>20405</v>
      </c>
      <c r="E265" s="518" t="s">
        <v>20269</v>
      </c>
      <c r="F265" s="518" t="s">
        <v>20391</v>
      </c>
      <c r="G265" s="518" t="s">
        <v>20406</v>
      </c>
      <c r="H265" s="278" t="s">
        <v>20407</v>
      </c>
      <c r="I265" s="272" t="s">
        <v>20408</v>
      </c>
      <c r="J265" s="278" t="s">
        <v>20409</v>
      </c>
      <c r="K265" s="814" t="s">
        <v>20410</v>
      </c>
      <c r="L265" s="815">
        <v>0.008460648148148148</v>
      </c>
      <c r="M265" s="402" t="s">
        <v>20411</v>
      </c>
      <c r="N265" s="284" t="s">
        <v>18352</v>
      </c>
      <c r="O265" s="278" t="s">
        <v>77</v>
      </c>
      <c r="P265" s="278" t="s">
        <v>78</v>
      </c>
      <c r="Q265" s="278" t="s">
        <v>15409</v>
      </c>
      <c r="R265" s="278" t="s">
        <v>78</v>
      </c>
      <c r="S265" s="278" t="s">
        <v>13907</v>
      </c>
      <c r="T265" s="278"/>
      <c r="U265" s="284"/>
      <c r="V265" s="821"/>
    </row>
    <row r="266">
      <c r="A266" s="278">
        <v>265.0</v>
      </c>
      <c r="B266" s="510" t="s">
        <v>20266</v>
      </c>
      <c r="C266" s="518" t="s">
        <v>20389</v>
      </c>
      <c r="D266" s="518" t="s">
        <v>20412</v>
      </c>
      <c r="E266" s="518" t="s">
        <v>20269</v>
      </c>
      <c r="F266" s="518" t="s">
        <v>20391</v>
      </c>
      <c r="G266" s="518" t="s">
        <v>20413</v>
      </c>
      <c r="H266" s="278" t="s">
        <v>20414</v>
      </c>
      <c r="I266" s="272" t="s">
        <v>20415</v>
      </c>
      <c r="J266" s="278" t="s">
        <v>20416</v>
      </c>
      <c r="K266" s="814" t="s">
        <v>20417</v>
      </c>
      <c r="L266" s="815">
        <v>0.0040625</v>
      </c>
      <c r="M266" s="402" t="s">
        <v>20418</v>
      </c>
      <c r="N266" s="284" t="s">
        <v>18352</v>
      </c>
      <c r="O266" s="278" t="s">
        <v>77</v>
      </c>
      <c r="P266" s="278" t="s">
        <v>78</v>
      </c>
      <c r="Q266" s="278" t="s">
        <v>15409</v>
      </c>
      <c r="R266" s="278" t="s">
        <v>78</v>
      </c>
      <c r="S266" s="278" t="s">
        <v>13907</v>
      </c>
      <c r="T266" s="278"/>
      <c r="U266" s="284"/>
      <c r="V266" s="821"/>
    </row>
    <row r="267">
      <c r="A267" s="278">
        <v>266.0</v>
      </c>
      <c r="B267" s="510" t="s">
        <v>20266</v>
      </c>
      <c r="C267" s="518" t="s">
        <v>20389</v>
      </c>
      <c r="D267" s="518" t="s">
        <v>20419</v>
      </c>
      <c r="E267" s="518" t="s">
        <v>20269</v>
      </c>
      <c r="F267" s="518" t="s">
        <v>20391</v>
      </c>
      <c r="G267" s="518" t="s">
        <v>20420</v>
      </c>
      <c r="H267" s="278" t="s">
        <v>20421</v>
      </c>
      <c r="I267" s="272" t="s">
        <v>20422</v>
      </c>
      <c r="J267" s="278" t="s">
        <v>20423</v>
      </c>
      <c r="K267" s="814" t="s">
        <v>20424</v>
      </c>
      <c r="L267" s="815">
        <v>0.002905092592592593</v>
      </c>
      <c r="M267" s="402" t="s">
        <v>20425</v>
      </c>
      <c r="N267" s="284" t="s">
        <v>18352</v>
      </c>
      <c r="O267" s="390" t="s">
        <v>11877</v>
      </c>
      <c r="P267" s="390" t="s">
        <v>78</v>
      </c>
      <c r="Q267" s="278" t="s">
        <v>14441</v>
      </c>
      <c r="R267" s="390" t="s">
        <v>78</v>
      </c>
      <c r="S267" s="390" t="s">
        <v>11878</v>
      </c>
      <c r="T267" s="390"/>
      <c r="U267" s="836"/>
      <c r="V267" s="821"/>
    </row>
    <row r="268">
      <c r="A268" s="278">
        <v>267.0</v>
      </c>
      <c r="B268" s="510" t="s">
        <v>20266</v>
      </c>
      <c r="C268" s="518" t="s">
        <v>20389</v>
      </c>
      <c r="D268" s="518" t="s">
        <v>20426</v>
      </c>
      <c r="E268" s="518" t="s">
        <v>20269</v>
      </c>
      <c r="F268" s="518" t="s">
        <v>20391</v>
      </c>
      <c r="G268" s="518" t="s">
        <v>20427</v>
      </c>
      <c r="H268" s="278" t="s">
        <v>20428</v>
      </c>
      <c r="I268" s="272" t="s">
        <v>20429</v>
      </c>
      <c r="J268" s="278" t="s">
        <v>20430</v>
      </c>
      <c r="K268" s="814" t="s">
        <v>20431</v>
      </c>
      <c r="L268" s="815">
        <v>0.0043518518518518515</v>
      </c>
      <c r="M268" s="403" t="s">
        <v>20432</v>
      </c>
      <c r="N268" s="284" t="s">
        <v>18352</v>
      </c>
      <c r="O268" s="390" t="s">
        <v>11877</v>
      </c>
      <c r="P268" s="390" t="s">
        <v>78</v>
      </c>
      <c r="Q268" s="278" t="s">
        <v>14441</v>
      </c>
      <c r="R268" s="278" t="s">
        <v>78</v>
      </c>
      <c r="S268" s="390" t="s">
        <v>11878</v>
      </c>
      <c r="T268" s="278"/>
      <c r="U268" s="284"/>
      <c r="V268" s="821"/>
    </row>
    <row r="269">
      <c r="A269" s="278">
        <v>268.0</v>
      </c>
      <c r="B269" s="510" t="s">
        <v>20266</v>
      </c>
      <c r="C269" s="518" t="s">
        <v>20389</v>
      </c>
      <c r="D269" s="518" t="s">
        <v>20433</v>
      </c>
      <c r="E269" s="518" t="s">
        <v>20269</v>
      </c>
      <c r="F269" s="518" t="s">
        <v>20391</v>
      </c>
      <c r="G269" s="518" t="s">
        <v>20434</v>
      </c>
      <c r="H269" s="278" t="s">
        <v>20435</v>
      </c>
      <c r="I269" s="272" t="s">
        <v>20436</v>
      </c>
      <c r="J269" s="278" t="s">
        <v>20437</v>
      </c>
      <c r="K269" s="814" t="s">
        <v>20438</v>
      </c>
      <c r="L269" s="815">
        <v>0.0030324074074074073</v>
      </c>
      <c r="M269" s="402" t="s">
        <v>20439</v>
      </c>
      <c r="N269" s="284" t="s">
        <v>18352</v>
      </c>
      <c r="O269" s="390" t="s">
        <v>11877</v>
      </c>
      <c r="P269" s="390" t="s">
        <v>78</v>
      </c>
      <c r="Q269" s="278" t="s">
        <v>14441</v>
      </c>
      <c r="R269" s="278" t="s">
        <v>78</v>
      </c>
      <c r="S269" s="390" t="s">
        <v>11878</v>
      </c>
      <c r="T269" s="278"/>
      <c r="U269" s="284"/>
      <c r="V269" s="821"/>
    </row>
    <row r="270">
      <c r="A270" s="278">
        <v>269.0</v>
      </c>
      <c r="B270" s="510" t="s">
        <v>20266</v>
      </c>
      <c r="C270" s="518" t="s">
        <v>20389</v>
      </c>
      <c r="D270" s="518" t="s">
        <v>20440</v>
      </c>
      <c r="E270" s="518" t="s">
        <v>20269</v>
      </c>
      <c r="F270" s="518" t="s">
        <v>20391</v>
      </c>
      <c r="G270" s="518" t="s">
        <v>20441</v>
      </c>
      <c r="H270" s="278" t="s">
        <v>20442</v>
      </c>
      <c r="I270" s="272" t="s">
        <v>20443</v>
      </c>
      <c r="J270" s="278" t="s">
        <v>20444</v>
      </c>
      <c r="K270" s="814" t="s">
        <v>20445</v>
      </c>
      <c r="L270" s="815">
        <v>0.013194444444444444</v>
      </c>
      <c r="M270" s="402" t="s">
        <v>20446</v>
      </c>
      <c r="N270" s="284" t="s">
        <v>18352</v>
      </c>
      <c r="O270" s="390" t="s">
        <v>11877</v>
      </c>
      <c r="P270" s="390" t="s">
        <v>78</v>
      </c>
      <c r="Q270" s="278" t="s">
        <v>14441</v>
      </c>
      <c r="R270" s="278" t="s">
        <v>78</v>
      </c>
      <c r="S270" s="390" t="s">
        <v>11878</v>
      </c>
      <c r="T270" s="278"/>
      <c r="U270" s="284"/>
      <c r="V270" s="816">
        <v>35923.0</v>
      </c>
    </row>
    <row r="271">
      <c r="A271" s="278">
        <v>270.0</v>
      </c>
      <c r="B271" s="510" t="s">
        <v>20266</v>
      </c>
      <c r="C271" s="518" t="s">
        <v>20389</v>
      </c>
      <c r="D271" s="518" t="s">
        <v>20447</v>
      </c>
      <c r="E271" s="518" t="s">
        <v>20269</v>
      </c>
      <c r="F271" s="518" t="s">
        <v>20391</v>
      </c>
      <c r="G271" s="518" t="s">
        <v>20448</v>
      </c>
      <c r="H271" s="278" t="s">
        <v>20449</v>
      </c>
      <c r="I271" s="272" t="s">
        <v>20450</v>
      </c>
      <c r="J271" s="278" t="s">
        <v>20451</v>
      </c>
      <c r="K271" s="814" t="s">
        <v>20452</v>
      </c>
      <c r="L271" s="815">
        <v>0.008483796296296297</v>
      </c>
      <c r="M271" s="402" t="s">
        <v>20453</v>
      </c>
      <c r="N271" s="284" t="s">
        <v>18352</v>
      </c>
      <c r="O271" s="390" t="s">
        <v>11877</v>
      </c>
      <c r="P271" s="390" t="s">
        <v>78</v>
      </c>
      <c r="Q271" s="278" t="s">
        <v>14441</v>
      </c>
      <c r="R271" s="278" t="s">
        <v>78</v>
      </c>
      <c r="S271" s="390" t="s">
        <v>11878</v>
      </c>
      <c r="T271" s="278"/>
      <c r="U271" s="284"/>
      <c r="V271" s="816">
        <v>35931.0</v>
      </c>
    </row>
    <row r="272">
      <c r="A272" s="278">
        <v>271.0</v>
      </c>
      <c r="B272" s="510" t="s">
        <v>20266</v>
      </c>
      <c r="C272" s="518" t="s">
        <v>20389</v>
      </c>
      <c r="D272" s="518" t="s">
        <v>20454</v>
      </c>
      <c r="E272" s="518" t="s">
        <v>20269</v>
      </c>
      <c r="F272" s="518" t="s">
        <v>20391</v>
      </c>
      <c r="G272" s="518" t="s">
        <v>20455</v>
      </c>
      <c r="H272" s="278" t="s">
        <v>20456</v>
      </c>
      <c r="I272" s="272" t="s">
        <v>20457</v>
      </c>
      <c r="J272" s="278" t="s">
        <v>20458</v>
      </c>
      <c r="K272" s="814" t="s">
        <v>20459</v>
      </c>
      <c r="L272" s="815">
        <v>0.008576388888888889</v>
      </c>
      <c r="M272" s="402" t="s">
        <v>20460</v>
      </c>
      <c r="N272" s="284" t="s">
        <v>18352</v>
      </c>
      <c r="O272" s="390" t="s">
        <v>11877</v>
      </c>
      <c r="P272" s="390" t="s">
        <v>78</v>
      </c>
      <c r="Q272" s="278" t="s">
        <v>14441</v>
      </c>
      <c r="R272" s="278" t="s">
        <v>78</v>
      </c>
      <c r="S272" s="390" t="s">
        <v>11878</v>
      </c>
      <c r="T272" s="278"/>
      <c r="U272" s="284"/>
      <c r="V272" s="821"/>
    </row>
    <row r="273">
      <c r="A273" s="278">
        <v>272.0</v>
      </c>
      <c r="B273" s="510" t="s">
        <v>20266</v>
      </c>
      <c r="C273" s="518" t="s">
        <v>20389</v>
      </c>
      <c r="D273" s="518" t="s">
        <v>20461</v>
      </c>
      <c r="E273" s="518" t="s">
        <v>20269</v>
      </c>
      <c r="F273" s="518" t="s">
        <v>20391</v>
      </c>
      <c r="G273" s="518" t="s">
        <v>20462</v>
      </c>
      <c r="H273" s="278" t="s">
        <v>20463</v>
      </c>
      <c r="I273" s="272" t="s">
        <v>20464</v>
      </c>
      <c r="J273" s="278" t="s">
        <v>20465</v>
      </c>
      <c r="K273" s="814" t="s">
        <v>20466</v>
      </c>
      <c r="L273" s="815">
        <v>0.004629629629629629</v>
      </c>
      <c r="M273" s="402" t="s">
        <v>20467</v>
      </c>
      <c r="N273" s="284" t="s">
        <v>18352</v>
      </c>
      <c r="O273" s="390" t="s">
        <v>11877</v>
      </c>
      <c r="P273" s="390" t="s">
        <v>78</v>
      </c>
      <c r="Q273" s="278" t="s">
        <v>14441</v>
      </c>
      <c r="R273" s="278" t="s">
        <v>78</v>
      </c>
      <c r="S273" s="390" t="s">
        <v>11878</v>
      </c>
      <c r="T273" s="278"/>
      <c r="U273" s="284"/>
      <c r="V273" s="821"/>
    </row>
    <row r="274">
      <c r="A274" s="278">
        <v>273.0</v>
      </c>
      <c r="B274" s="510" t="s">
        <v>20266</v>
      </c>
      <c r="C274" s="518" t="s">
        <v>20389</v>
      </c>
      <c r="D274" s="518" t="s">
        <v>20468</v>
      </c>
      <c r="E274" s="518" t="s">
        <v>20269</v>
      </c>
      <c r="F274" s="518" t="s">
        <v>20391</v>
      </c>
      <c r="G274" s="518" t="s">
        <v>20469</v>
      </c>
      <c r="H274" s="278" t="s">
        <v>20470</v>
      </c>
      <c r="I274" s="272" t="s">
        <v>20471</v>
      </c>
      <c r="J274" s="278" t="s">
        <v>20472</v>
      </c>
      <c r="K274" s="814" t="s">
        <v>20473</v>
      </c>
      <c r="L274" s="815">
        <v>0.004189814814814815</v>
      </c>
      <c r="M274" s="402" t="s">
        <v>20474</v>
      </c>
      <c r="N274" s="284" t="s">
        <v>18352</v>
      </c>
      <c r="O274" s="390" t="s">
        <v>11877</v>
      </c>
      <c r="P274" s="390" t="s">
        <v>78</v>
      </c>
      <c r="Q274" s="278" t="s">
        <v>14441</v>
      </c>
      <c r="R274" s="278" t="s">
        <v>78</v>
      </c>
      <c r="S274" s="390" t="s">
        <v>11878</v>
      </c>
      <c r="T274" s="278"/>
      <c r="U274" s="284"/>
      <c r="V274" s="821"/>
    </row>
    <row r="275">
      <c r="A275" s="278">
        <v>274.0</v>
      </c>
      <c r="B275" s="510" t="s">
        <v>20266</v>
      </c>
      <c r="C275" s="518" t="s">
        <v>20389</v>
      </c>
      <c r="D275" s="518" t="s">
        <v>20475</v>
      </c>
      <c r="E275" s="518" t="s">
        <v>20269</v>
      </c>
      <c r="F275" s="518" t="s">
        <v>20391</v>
      </c>
      <c r="G275" s="518" t="s">
        <v>20476</v>
      </c>
      <c r="H275" s="278" t="s">
        <v>20477</v>
      </c>
      <c r="I275" s="272" t="s">
        <v>20478</v>
      </c>
      <c r="J275" s="278" t="s">
        <v>20479</v>
      </c>
      <c r="K275" s="814" t="s">
        <v>20480</v>
      </c>
      <c r="L275" s="815">
        <v>0.0024305555555555556</v>
      </c>
      <c r="M275" s="402" t="s">
        <v>20481</v>
      </c>
      <c r="N275" s="284" t="s">
        <v>18352</v>
      </c>
      <c r="O275" s="390" t="s">
        <v>11877</v>
      </c>
      <c r="P275" s="390" t="s">
        <v>78</v>
      </c>
      <c r="Q275" s="278" t="s">
        <v>14441</v>
      </c>
      <c r="R275" s="278" t="s">
        <v>78</v>
      </c>
      <c r="S275" s="390" t="s">
        <v>11878</v>
      </c>
      <c r="T275" s="278"/>
      <c r="U275" s="284"/>
      <c r="V275" s="821"/>
    </row>
    <row r="276">
      <c r="A276" s="287">
        <v>275.0</v>
      </c>
      <c r="B276" s="596" t="s">
        <v>20266</v>
      </c>
      <c r="C276" s="528" t="s">
        <v>20389</v>
      </c>
      <c r="D276" s="528" t="s">
        <v>20482</v>
      </c>
      <c r="E276" s="528" t="s">
        <v>20269</v>
      </c>
      <c r="F276" s="528" t="s">
        <v>20391</v>
      </c>
      <c r="G276" s="528" t="s">
        <v>20483</v>
      </c>
      <c r="H276" s="287" t="s">
        <v>20484</v>
      </c>
      <c r="I276" s="272" t="s">
        <v>20485</v>
      </c>
      <c r="J276" s="287" t="s">
        <v>20486</v>
      </c>
      <c r="K276" s="817" t="s">
        <v>20487</v>
      </c>
      <c r="L276" s="818">
        <v>0.004606481481481481</v>
      </c>
      <c r="M276" s="404" t="s">
        <v>20488</v>
      </c>
      <c r="N276" s="293" t="s">
        <v>18352</v>
      </c>
      <c r="O276" s="390" t="s">
        <v>11877</v>
      </c>
      <c r="P276" s="390" t="s">
        <v>78</v>
      </c>
      <c r="Q276" s="278" t="s">
        <v>14441</v>
      </c>
      <c r="R276" s="278" t="s">
        <v>78</v>
      </c>
      <c r="S276" s="390" t="s">
        <v>11878</v>
      </c>
      <c r="T276" s="278"/>
      <c r="U276" s="819"/>
      <c r="V276" s="820">
        <v>35938.0</v>
      </c>
    </row>
    <row r="277">
      <c r="A277" s="319">
        <v>276.0</v>
      </c>
      <c r="B277" s="596" t="s">
        <v>20266</v>
      </c>
      <c r="C277" s="596" t="s">
        <v>20489</v>
      </c>
      <c r="D277" s="596" t="s">
        <v>20490</v>
      </c>
      <c r="E277" s="596" t="s">
        <v>20269</v>
      </c>
      <c r="F277" s="596" t="s">
        <v>20491</v>
      </c>
      <c r="G277" s="596" t="s">
        <v>20492</v>
      </c>
      <c r="H277" s="319" t="s">
        <v>20493</v>
      </c>
      <c r="I277" s="272" t="s">
        <v>20494</v>
      </c>
      <c r="J277" s="319" t="s">
        <v>20495</v>
      </c>
      <c r="K277" s="825" t="s">
        <v>20496</v>
      </c>
      <c r="L277" s="826">
        <v>0.002337962962962963</v>
      </c>
      <c r="M277" s="832" t="s">
        <v>20497</v>
      </c>
      <c r="N277" s="828" t="s">
        <v>18352</v>
      </c>
      <c r="O277" s="390" t="s">
        <v>11877</v>
      </c>
      <c r="P277" s="390" t="s">
        <v>78</v>
      </c>
      <c r="Q277" s="278" t="s">
        <v>14441</v>
      </c>
      <c r="R277" s="278" t="s">
        <v>78</v>
      </c>
      <c r="S277" s="390" t="s">
        <v>11878</v>
      </c>
      <c r="T277" s="278"/>
      <c r="U277" s="487"/>
      <c r="V277" s="829"/>
    </row>
    <row r="278">
      <c r="A278" s="269">
        <v>277.0</v>
      </c>
      <c r="B278" s="510" t="s">
        <v>20266</v>
      </c>
      <c r="C278" s="510" t="s">
        <v>20498</v>
      </c>
      <c r="D278" s="510" t="s">
        <v>20499</v>
      </c>
      <c r="E278" s="510" t="s">
        <v>20269</v>
      </c>
      <c r="F278" s="510" t="s">
        <v>20500</v>
      </c>
      <c r="G278" s="510" t="s">
        <v>20501</v>
      </c>
      <c r="H278" s="269" t="s">
        <v>20502</v>
      </c>
      <c r="I278" s="272" t="s">
        <v>20503</v>
      </c>
      <c r="J278" s="269" t="s">
        <v>20504</v>
      </c>
      <c r="K278" s="811" t="s">
        <v>20505</v>
      </c>
      <c r="L278" s="812">
        <v>0.0014699074074074074</v>
      </c>
      <c r="M278" s="401" t="s">
        <v>20506</v>
      </c>
      <c r="N278" s="277" t="s">
        <v>18352</v>
      </c>
      <c r="O278" s="390" t="s">
        <v>11877</v>
      </c>
      <c r="P278" s="390" t="s">
        <v>78</v>
      </c>
      <c r="Q278" s="278" t="s">
        <v>14441</v>
      </c>
      <c r="R278" s="278" t="s">
        <v>78</v>
      </c>
      <c r="S278" s="390" t="s">
        <v>11878</v>
      </c>
      <c r="T278" s="278"/>
      <c r="U278" s="277"/>
      <c r="V278" s="822"/>
    </row>
    <row r="279">
      <c r="A279" s="278">
        <v>278.0</v>
      </c>
      <c r="B279" s="510" t="s">
        <v>20266</v>
      </c>
      <c r="C279" s="518" t="s">
        <v>20389</v>
      </c>
      <c r="D279" s="518" t="s">
        <v>20507</v>
      </c>
      <c r="E279" s="518" t="s">
        <v>20269</v>
      </c>
      <c r="F279" s="518" t="s">
        <v>20391</v>
      </c>
      <c r="G279" s="518" t="s">
        <v>20508</v>
      </c>
      <c r="H279" s="278" t="s">
        <v>20509</v>
      </c>
      <c r="I279" s="272" t="s">
        <v>20510</v>
      </c>
      <c r="J279" s="278" t="s">
        <v>20511</v>
      </c>
      <c r="K279" s="814" t="s">
        <v>20512</v>
      </c>
      <c r="L279" s="815">
        <v>0.004293981481481481</v>
      </c>
      <c r="M279" s="403" t="s">
        <v>20513</v>
      </c>
      <c r="N279" s="284" t="s">
        <v>18352</v>
      </c>
      <c r="O279" s="390" t="s">
        <v>11877</v>
      </c>
      <c r="P279" s="390" t="s">
        <v>78</v>
      </c>
      <c r="Q279" s="278" t="s">
        <v>14441</v>
      </c>
      <c r="R279" s="278" t="s">
        <v>78</v>
      </c>
      <c r="S279" s="390" t="s">
        <v>11878</v>
      </c>
      <c r="T279" s="278"/>
      <c r="U279" s="284"/>
      <c r="V279" s="821"/>
    </row>
    <row r="280">
      <c r="A280" s="287">
        <v>279.0</v>
      </c>
      <c r="B280" s="596" t="s">
        <v>20266</v>
      </c>
      <c r="C280" s="528" t="s">
        <v>20389</v>
      </c>
      <c r="D280" s="528" t="s">
        <v>20514</v>
      </c>
      <c r="E280" s="528" t="s">
        <v>20269</v>
      </c>
      <c r="F280" s="528" t="s">
        <v>20391</v>
      </c>
      <c r="G280" s="528" t="s">
        <v>20515</v>
      </c>
      <c r="H280" s="287" t="s">
        <v>20516</v>
      </c>
      <c r="I280" s="272" t="s">
        <v>20517</v>
      </c>
      <c r="J280" s="287" t="s">
        <v>20518</v>
      </c>
      <c r="K280" s="817" t="s">
        <v>20519</v>
      </c>
      <c r="L280" s="818">
        <v>0.005</v>
      </c>
      <c r="M280" s="404" t="s">
        <v>20520</v>
      </c>
      <c r="N280" s="293" t="s">
        <v>18352</v>
      </c>
      <c r="O280" s="390" t="s">
        <v>11877</v>
      </c>
      <c r="P280" s="390" t="s">
        <v>78</v>
      </c>
      <c r="Q280" s="278" t="s">
        <v>14441</v>
      </c>
      <c r="R280" s="278" t="s">
        <v>78</v>
      </c>
      <c r="S280" s="390" t="s">
        <v>11878</v>
      </c>
      <c r="T280" s="278"/>
      <c r="U280" s="819"/>
      <c r="V280" s="823"/>
    </row>
    <row r="281">
      <c r="A281" s="319">
        <v>280.0</v>
      </c>
      <c r="B281" s="596" t="s">
        <v>20521</v>
      </c>
      <c r="C281" s="596" t="s">
        <v>20522</v>
      </c>
      <c r="D281" s="596" t="s">
        <v>20522</v>
      </c>
      <c r="E281" s="596" t="s">
        <v>20523</v>
      </c>
      <c r="F281" s="596" t="s">
        <v>20524</v>
      </c>
      <c r="G281" s="596" t="s">
        <v>20523</v>
      </c>
      <c r="H281" s="319" t="s">
        <v>20525</v>
      </c>
      <c r="I281" s="272" t="s">
        <v>20526</v>
      </c>
      <c r="J281" s="319" t="s">
        <v>20527</v>
      </c>
      <c r="K281" s="825" t="s">
        <v>20528</v>
      </c>
      <c r="L281" s="826">
        <v>0.005393518518518519</v>
      </c>
      <c r="M281" s="832" t="s">
        <v>20529</v>
      </c>
      <c r="N281" s="828" t="s">
        <v>18352</v>
      </c>
      <c r="O281" s="390" t="s">
        <v>11877</v>
      </c>
      <c r="P281" s="390" t="s">
        <v>78</v>
      </c>
      <c r="Q281" s="278" t="s">
        <v>14441</v>
      </c>
      <c r="R281" s="278" t="s">
        <v>78</v>
      </c>
      <c r="S281" s="390" t="s">
        <v>11878</v>
      </c>
      <c r="T281" s="278"/>
      <c r="U281" s="487"/>
      <c r="V281" s="833">
        <v>35942.0</v>
      </c>
    </row>
    <row r="282">
      <c r="A282" s="269">
        <v>281.0</v>
      </c>
      <c r="B282" s="510" t="s">
        <v>20521</v>
      </c>
      <c r="C282" s="510" t="s">
        <v>20530</v>
      </c>
      <c r="D282" s="510" t="s">
        <v>20531</v>
      </c>
      <c r="E282" s="510" t="s">
        <v>20532</v>
      </c>
      <c r="F282" s="510" t="s">
        <v>20524</v>
      </c>
      <c r="G282" s="510" t="s">
        <v>20533</v>
      </c>
      <c r="H282" s="269" t="s">
        <v>20534</v>
      </c>
      <c r="I282" s="272" t="s">
        <v>20535</v>
      </c>
      <c r="J282" s="269" t="s">
        <v>20536</v>
      </c>
      <c r="K282" s="811" t="s">
        <v>20537</v>
      </c>
      <c r="L282" s="812">
        <v>0.0050578703703703706</v>
      </c>
      <c r="M282" s="401" t="s">
        <v>20538</v>
      </c>
      <c r="N282" s="277" t="s">
        <v>18352</v>
      </c>
      <c r="O282" s="390" t="s">
        <v>11877</v>
      </c>
      <c r="P282" s="390" t="s">
        <v>78</v>
      </c>
      <c r="Q282" s="278" t="s">
        <v>14441</v>
      </c>
      <c r="R282" s="278" t="s">
        <v>78</v>
      </c>
      <c r="S282" s="390" t="s">
        <v>11878</v>
      </c>
      <c r="T282" s="278"/>
      <c r="U282" s="277"/>
      <c r="V282" s="813">
        <v>35963.0</v>
      </c>
    </row>
    <row r="283">
      <c r="A283" s="287">
        <v>282.0</v>
      </c>
      <c r="B283" s="596" t="s">
        <v>20521</v>
      </c>
      <c r="C283" s="528" t="s">
        <v>20530</v>
      </c>
      <c r="D283" s="528" t="s">
        <v>20539</v>
      </c>
      <c r="E283" s="528" t="s">
        <v>20532</v>
      </c>
      <c r="F283" s="528" t="s">
        <v>20524</v>
      </c>
      <c r="G283" s="528" t="s">
        <v>20540</v>
      </c>
      <c r="H283" s="287" t="s">
        <v>20541</v>
      </c>
      <c r="I283" s="272" t="s">
        <v>20542</v>
      </c>
      <c r="J283" s="287" t="s">
        <v>20543</v>
      </c>
      <c r="K283" s="817" t="s">
        <v>20544</v>
      </c>
      <c r="L283" s="818">
        <v>0.0044907407407407405</v>
      </c>
      <c r="M283" s="404" t="s">
        <v>20545</v>
      </c>
      <c r="N283" s="293" t="s">
        <v>18352</v>
      </c>
      <c r="O283" s="390" t="s">
        <v>11877</v>
      </c>
      <c r="P283" s="390" t="s">
        <v>78</v>
      </c>
      <c r="Q283" s="278" t="s">
        <v>14441</v>
      </c>
      <c r="R283" s="278" t="s">
        <v>78</v>
      </c>
      <c r="S283" s="390" t="s">
        <v>11878</v>
      </c>
      <c r="T283" s="278"/>
      <c r="U283" s="819"/>
      <c r="V283" s="820">
        <v>35964.0</v>
      </c>
    </row>
    <row r="284">
      <c r="A284" s="269">
        <v>283.0</v>
      </c>
      <c r="B284" s="510" t="s">
        <v>20521</v>
      </c>
      <c r="C284" s="510" t="s">
        <v>20546</v>
      </c>
      <c r="D284" s="510" t="s">
        <v>20547</v>
      </c>
      <c r="E284" s="510" t="s">
        <v>20548</v>
      </c>
      <c r="F284" s="510" t="s">
        <v>20524</v>
      </c>
      <c r="G284" s="510" t="s">
        <v>20549</v>
      </c>
      <c r="H284" s="269" t="s">
        <v>20550</v>
      </c>
      <c r="I284" s="272" t="s">
        <v>20551</v>
      </c>
      <c r="J284" s="269" t="s">
        <v>20552</v>
      </c>
      <c r="K284" s="811" t="s">
        <v>20553</v>
      </c>
      <c r="L284" s="812">
        <v>0.004085648148148148</v>
      </c>
      <c r="M284" s="401" t="s">
        <v>20554</v>
      </c>
      <c r="N284" s="277" t="s">
        <v>18352</v>
      </c>
      <c r="O284" s="390" t="s">
        <v>11877</v>
      </c>
      <c r="P284" s="390" t="s">
        <v>78</v>
      </c>
      <c r="Q284" s="278" t="s">
        <v>14441</v>
      </c>
      <c r="R284" s="278" t="s">
        <v>78</v>
      </c>
      <c r="S284" s="390" t="s">
        <v>11878</v>
      </c>
      <c r="T284" s="278"/>
      <c r="U284" s="277"/>
      <c r="V284" s="813">
        <v>35958.0</v>
      </c>
    </row>
    <row r="285">
      <c r="A285" s="278">
        <v>284.0</v>
      </c>
      <c r="B285" s="510" t="s">
        <v>20521</v>
      </c>
      <c r="C285" s="518" t="s">
        <v>20555</v>
      </c>
      <c r="D285" s="518" t="s">
        <v>20556</v>
      </c>
      <c r="E285" s="518" t="s">
        <v>20557</v>
      </c>
      <c r="F285" s="518" t="s">
        <v>20558</v>
      </c>
      <c r="G285" s="518" t="s">
        <v>20559</v>
      </c>
      <c r="H285" s="278" t="s">
        <v>20560</v>
      </c>
      <c r="I285" s="272" t="s">
        <v>20561</v>
      </c>
      <c r="J285" s="278" t="s">
        <v>20562</v>
      </c>
      <c r="K285" s="814" t="s">
        <v>20563</v>
      </c>
      <c r="L285" s="815">
        <v>0.00798611111111111</v>
      </c>
      <c r="M285" s="402" t="s">
        <v>20564</v>
      </c>
      <c r="N285" s="284" t="s">
        <v>18352</v>
      </c>
      <c r="O285" s="390" t="s">
        <v>11877</v>
      </c>
      <c r="P285" s="390" t="s">
        <v>78</v>
      </c>
      <c r="Q285" s="278" t="s">
        <v>14441</v>
      </c>
      <c r="R285" s="278" t="s">
        <v>78</v>
      </c>
      <c r="S285" s="390" t="s">
        <v>11878</v>
      </c>
      <c r="T285" s="278"/>
      <c r="U285" s="284"/>
      <c r="V285" s="816">
        <v>35508.0</v>
      </c>
    </row>
    <row r="286">
      <c r="A286" s="287">
        <v>285.0</v>
      </c>
      <c r="B286" s="596" t="s">
        <v>20521</v>
      </c>
      <c r="C286" s="528" t="s">
        <v>20555</v>
      </c>
      <c r="D286" s="528" t="s">
        <v>20565</v>
      </c>
      <c r="E286" s="528" t="s">
        <v>20557</v>
      </c>
      <c r="F286" s="528" t="s">
        <v>20558</v>
      </c>
      <c r="G286" s="528" t="s">
        <v>20566</v>
      </c>
      <c r="H286" s="287" t="s">
        <v>20567</v>
      </c>
      <c r="I286" s="272" t="s">
        <v>20568</v>
      </c>
      <c r="J286" s="287" t="s">
        <v>20569</v>
      </c>
      <c r="K286" s="817" t="s">
        <v>20570</v>
      </c>
      <c r="L286" s="818">
        <v>0.00730324074074074</v>
      </c>
      <c r="M286" s="404" t="s">
        <v>20571</v>
      </c>
      <c r="N286" s="293" t="s">
        <v>18352</v>
      </c>
      <c r="O286" s="390" t="s">
        <v>11877</v>
      </c>
      <c r="P286" s="390" t="s">
        <v>78</v>
      </c>
      <c r="Q286" s="278" t="s">
        <v>14441</v>
      </c>
      <c r="R286" s="278" t="s">
        <v>78</v>
      </c>
      <c r="S286" s="390" t="s">
        <v>11878</v>
      </c>
      <c r="T286" s="278"/>
      <c r="U286" s="819"/>
      <c r="V286" s="820">
        <v>35509.0</v>
      </c>
    </row>
    <row r="287">
      <c r="A287" s="269">
        <v>286.0</v>
      </c>
      <c r="B287" s="510" t="s">
        <v>20521</v>
      </c>
      <c r="C287" s="510" t="s">
        <v>18970</v>
      </c>
      <c r="D287" s="510" t="s">
        <v>20572</v>
      </c>
      <c r="E287" s="510" t="s">
        <v>18972</v>
      </c>
      <c r="F287" s="510" t="s">
        <v>20524</v>
      </c>
      <c r="G287" s="510" t="s">
        <v>20573</v>
      </c>
      <c r="H287" s="269" t="s">
        <v>20574</v>
      </c>
      <c r="I287" s="272" t="s">
        <v>20575</v>
      </c>
      <c r="J287" s="269" t="s">
        <v>20576</v>
      </c>
      <c r="K287" s="811" t="s">
        <v>20577</v>
      </c>
      <c r="L287" s="812">
        <v>0.004791666666666666</v>
      </c>
      <c r="M287" s="401" t="s">
        <v>20578</v>
      </c>
      <c r="N287" s="277" t="s">
        <v>18352</v>
      </c>
      <c r="O287" s="390" t="s">
        <v>11877</v>
      </c>
      <c r="P287" s="390" t="s">
        <v>78</v>
      </c>
      <c r="Q287" s="278" t="s">
        <v>14441</v>
      </c>
      <c r="R287" s="278" t="s">
        <v>78</v>
      </c>
      <c r="S287" s="390" t="s">
        <v>11878</v>
      </c>
      <c r="T287" s="278"/>
      <c r="U287" s="277"/>
      <c r="V287" s="822"/>
    </row>
    <row r="288">
      <c r="A288" s="287">
        <v>287.0</v>
      </c>
      <c r="B288" s="596" t="s">
        <v>20521</v>
      </c>
      <c r="C288" s="528" t="s">
        <v>18970</v>
      </c>
      <c r="D288" s="528" t="s">
        <v>20579</v>
      </c>
      <c r="E288" s="528" t="s">
        <v>18972</v>
      </c>
      <c r="F288" s="528" t="s">
        <v>20524</v>
      </c>
      <c r="G288" s="528" t="s">
        <v>20580</v>
      </c>
      <c r="H288" s="287" t="s">
        <v>20581</v>
      </c>
      <c r="I288" s="272" t="s">
        <v>20582</v>
      </c>
      <c r="J288" s="287" t="s">
        <v>20583</v>
      </c>
      <c r="K288" s="817" t="s">
        <v>20584</v>
      </c>
      <c r="L288" s="818">
        <v>0.0019212962962962964</v>
      </c>
      <c r="M288" s="404" t="s">
        <v>20585</v>
      </c>
      <c r="N288" s="293" t="s">
        <v>18352</v>
      </c>
      <c r="O288" s="390" t="s">
        <v>11877</v>
      </c>
      <c r="P288" s="390" t="s">
        <v>78</v>
      </c>
      <c r="Q288" s="278" t="s">
        <v>14441</v>
      </c>
      <c r="R288" s="278" t="s">
        <v>78</v>
      </c>
      <c r="S288" s="390" t="s">
        <v>11878</v>
      </c>
      <c r="T288" s="278"/>
      <c r="U288" s="819"/>
      <c r="V288" s="823"/>
    </row>
    <row r="289">
      <c r="A289" s="319">
        <v>288.0</v>
      </c>
      <c r="B289" s="596" t="s">
        <v>20521</v>
      </c>
      <c r="C289" s="596" t="s">
        <v>20586</v>
      </c>
      <c r="D289" s="596" t="s">
        <v>20587</v>
      </c>
      <c r="E289" s="596" t="s">
        <v>20588</v>
      </c>
      <c r="F289" s="596" t="s">
        <v>20524</v>
      </c>
      <c r="G289" s="596" t="s">
        <v>20589</v>
      </c>
      <c r="H289" s="319" t="s">
        <v>20590</v>
      </c>
      <c r="I289" s="272" t="s">
        <v>20591</v>
      </c>
      <c r="J289" s="319" t="s">
        <v>20592</v>
      </c>
      <c r="K289" s="825" t="s">
        <v>20593</v>
      </c>
      <c r="L289" s="826">
        <v>0.005717592592592593</v>
      </c>
      <c r="M289" s="832" t="s">
        <v>20594</v>
      </c>
      <c r="N289" s="828" t="s">
        <v>18352</v>
      </c>
      <c r="O289" s="390" t="s">
        <v>11877</v>
      </c>
      <c r="P289" s="390" t="s">
        <v>78</v>
      </c>
      <c r="Q289" s="278" t="s">
        <v>14441</v>
      </c>
      <c r="R289" s="278" t="s">
        <v>78</v>
      </c>
      <c r="S289" s="390" t="s">
        <v>11878</v>
      </c>
      <c r="T289" s="278"/>
      <c r="U289" s="487"/>
      <c r="V289" s="833">
        <v>35983.0</v>
      </c>
    </row>
    <row r="290">
      <c r="A290" s="319">
        <v>289.0</v>
      </c>
      <c r="B290" s="596" t="s">
        <v>20595</v>
      </c>
      <c r="C290" s="596" t="s">
        <v>20596</v>
      </c>
      <c r="D290" s="596" t="s">
        <v>20597</v>
      </c>
      <c r="E290" s="596" t="s">
        <v>20598</v>
      </c>
      <c r="F290" s="596" t="s">
        <v>20599</v>
      </c>
      <c r="G290" s="596" t="s">
        <v>20598</v>
      </c>
      <c r="H290" s="319" t="s">
        <v>20600</v>
      </c>
      <c r="I290" s="272" t="s">
        <v>20601</v>
      </c>
      <c r="J290" s="319" t="s">
        <v>20602</v>
      </c>
      <c r="K290" s="825" t="s">
        <v>20603</v>
      </c>
      <c r="L290" s="826">
        <v>0.009456018518518518</v>
      </c>
      <c r="M290" s="832" t="s">
        <v>20604</v>
      </c>
      <c r="N290" s="828" t="s">
        <v>18352</v>
      </c>
      <c r="O290" s="390" t="s">
        <v>11877</v>
      </c>
      <c r="P290" s="390" t="s">
        <v>78</v>
      </c>
      <c r="Q290" s="278" t="s">
        <v>14441</v>
      </c>
      <c r="R290" s="278" t="s">
        <v>78</v>
      </c>
      <c r="S290" s="390" t="s">
        <v>11878</v>
      </c>
      <c r="T290" s="278"/>
      <c r="U290" s="487"/>
      <c r="V290" s="829"/>
    </row>
    <row r="291">
      <c r="A291" s="269">
        <v>290.0</v>
      </c>
      <c r="B291" s="510" t="s">
        <v>20595</v>
      </c>
      <c r="C291" s="510" t="s">
        <v>20605</v>
      </c>
      <c r="D291" s="510" t="s">
        <v>20606</v>
      </c>
      <c r="E291" s="510" t="s">
        <v>20598</v>
      </c>
      <c r="F291" s="510" t="s">
        <v>20607</v>
      </c>
      <c r="G291" s="510" t="s">
        <v>20608</v>
      </c>
      <c r="H291" s="269" t="s">
        <v>20609</v>
      </c>
      <c r="I291" s="272" t="s">
        <v>20610</v>
      </c>
      <c r="J291" s="269" t="s">
        <v>20611</v>
      </c>
      <c r="K291" s="811" t="s">
        <v>20612</v>
      </c>
      <c r="L291" s="812">
        <v>0.006701388888888889</v>
      </c>
      <c r="M291" s="401" t="s">
        <v>20613</v>
      </c>
      <c r="N291" s="277" t="s">
        <v>18352</v>
      </c>
      <c r="O291" s="390" t="s">
        <v>11877</v>
      </c>
      <c r="P291" s="390" t="s">
        <v>78</v>
      </c>
      <c r="Q291" s="278" t="s">
        <v>14441</v>
      </c>
      <c r="R291" s="278" t="s">
        <v>78</v>
      </c>
      <c r="S291" s="390" t="s">
        <v>11878</v>
      </c>
      <c r="T291" s="278"/>
      <c r="U291" s="277"/>
      <c r="V291" s="813">
        <v>35531.0</v>
      </c>
    </row>
    <row r="292">
      <c r="A292" s="287">
        <v>291.0</v>
      </c>
      <c r="B292" s="596" t="s">
        <v>20595</v>
      </c>
      <c r="C292" s="528" t="s">
        <v>20605</v>
      </c>
      <c r="D292" s="528" t="s">
        <v>20614</v>
      </c>
      <c r="E292" s="528" t="s">
        <v>20598</v>
      </c>
      <c r="F292" s="528" t="s">
        <v>20607</v>
      </c>
      <c r="G292" s="528" t="s">
        <v>20615</v>
      </c>
      <c r="H292" s="287" t="s">
        <v>20616</v>
      </c>
      <c r="I292" s="272" t="s">
        <v>20617</v>
      </c>
      <c r="J292" s="287" t="s">
        <v>20618</v>
      </c>
      <c r="K292" s="817" t="s">
        <v>20619</v>
      </c>
      <c r="L292" s="818">
        <v>0.005983796296296296</v>
      </c>
      <c r="M292" s="404" t="s">
        <v>20620</v>
      </c>
      <c r="N292" s="293" t="s">
        <v>18352</v>
      </c>
      <c r="O292" s="390" t="s">
        <v>11877</v>
      </c>
      <c r="P292" s="390" t="s">
        <v>78</v>
      </c>
      <c r="Q292" s="278" t="s">
        <v>14441</v>
      </c>
      <c r="R292" s="278" t="s">
        <v>78</v>
      </c>
      <c r="S292" s="390" t="s">
        <v>11878</v>
      </c>
      <c r="T292" s="278"/>
      <c r="U292" s="819"/>
      <c r="V292" s="820">
        <v>35529.0</v>
      </c>
    </row>
    <row r="293">
      <c r="A293" s="319">
        <v>292.0</v>
      </c>
      <c r="B293" s="596" t="s">
        <v>20595</v>
      </c>
      <c r="C293" s="596" t="s">
        <v>20621</v>
      </c>
      <c r="D293" s="596" t="s">
        <v>20622</v>
      </c>
      <c r="E293" s="596" t="s">
        <v>20598</v>
      </c>
      <c r="F293" s="596" t="s">
        <v>20623</v>
      </c>
      <c r="G293" s="596" t="s">
        <v>20624</v>
      </c>
      <c r="H293" s="319" t="s">
        <v>20625</v>
      </c>
      <c r="I293" s="272" t="s">
        <v>20626</v>
      </c>
      <c r="J293" s="319" t="s">
        <v>20627</v>
      </c>
      <c r="K293" s="825" t="s">
        <v>20628</v>
      </c>
      <c r="L293" s="826">
        <v>0.010277777777777778</v>
      </c>
      <c r="M293" s="832" t="s">
        <v>20629</v>
      </c>
      <c r="N293" s="828" t="s">
        <v>18352</v>
      </c>
      <c r="O293" s="390" t="s">
        <v>11877</v>
      </c>
      <c r="P293" s="390" t="s">
        <v>78</v>
      </c>
      <c r="Q293" s="278" t="s">
        <v>14441</v>
      </c>
      <c r="R293" s="278" t="s">
        <v>78</v>
      </c>
      <c r="S293" s="390" t="s">
        <v>11878</v>
      </c>
      <c r="T293" s="278"/>
      <c r="U293" s="487"/>
      <c r="V293" s="829"/>
    </row>
    <row r="294">
      <c r="A294" s="319">
        <v>293.0</v>
      </c>
      <c r="B294" s="596" t="s">
        <v>20595</v>
      </c>
      <c r="C294" s="596" t="s">
        <v>20630</v>
      </c>
      <c r="D294" s="596" t="s">
        <v>20631</v>
      </c>
      <c r="E294" s="596" t="s">
        <v>20598</v>
      </c>
      <c r="F294" s="596" t="s">
        <v>20632</v>
      </c>
      <c r="G294" s="596" t="s">
        <v>20633</v>
      </c>
      <c r="H294" s="319" t="s">
        <v>20634</v>
      </c>
      <c r="I294" s="272" t="s">
        <v>20635</v>
      </c>
      <c r="J294" s="319" t="s">
        <v>20636</v>
      </c>
      <c r="K294" s="825" t="s">
        <v>20637</v>
      </c>
      <c r="L294" s="826">
        <v>0.010474537037037037</v>
      </c>
      <c r="M294" s="832" t="s">
        <v>20638</v>
      </c>
      <c r="N294" s="828" t="s">
        <v>18352</v>
      </c>
      <c r="O294" s="390" t="s">
        <v>11877</v>
      </c>
      <c r="P294" s="390" t="s">
        <v>78</v>
      </c>
      <c r="Q294" s="278" t="s">
        <v>14441</v>
      </c>
      <c r="R294" s="278" t="s">
        <v>78</v>
      </c>
      <c r="S294" s="390" t="s">
        <v>11878</v>
      </c>
      <c r="T294" s="278"/>
      <c r="U294" s="487"/>
      <c r="V294" s="833">
        <v>35976.0</v>
      </c>
    </row>
    <row r="295">
      <c r="A295" s="269">
        <v>294.0</v>
      </c>
      <c r="B295" s="510" t="s">
        <v>20595</v>
      </c>
      <c r="C295" s="510" t="s">
        <v>20639</v>
      </c>
      <c r="D295" s="510" t="s">
        <v>20640</v>
      </c>
      <c r="E295" s="510" t="s">
        <v>20598</v>
      </c>
      <c r="F295" s="510" t="s">
        <v>20641</v>
      </c>
      <c r="G295" s="510" t="s">
        <v>20642</v>
      </c>
      <c r="H295" s="269" t="s">
        <v>20643</v>
      </c>
      <c r="I295" s="272" t="s">
        <v>20644</v>
      </c>
      <c r="J295" s="269" t="s">
        <v>20645</v>
      </c>
      <c r="K295" s="811" t="s">
        <v>20646</v>
      </c>
      <c r="L295" s="812">
        <v>0.0019560185185185184</v>
      </c>
      <c r="M295" s="401" t="s">
        <v>20647</v>
      </c>
      <c r="N295" s="277" t="s">
        <v>18352</v>
      </c>
      <c r="O295" s="390" t="s">
        <v>11877</v>
      </c>
      <c r="P295" s="390" t="s">
        <v>78</v>
      </c>
      <c r="Q295" s="278" t="s">
        <v>14441</v>
      </c>
      <c r="R295" s="278" t="s">
        <v>78</v>
      </c>
      <c r="S295" s="390" t="s">
        <v>11878</v>
      </c>
      <c r="T295" s="278"/>
      <c r="U295" s="277"/>
      <c r="V295" s="813">
        <v>36002.0</v>
      </c>
    </row>
    <row r="296">
      <c r="A296" s="287">
        <v>295.0</v>
      </c>
      <c r="B296" s="596" t="s">
        <v>20595</v>
      </c>
      <c r="C296" s="528" t="s">
        <v>20605</v>
      </c>
      <c r="D296" s="528" t="s">
        <v>20648</v>
      </c>
      <c r="E296" s="528" t="s">
        <v>20598</v>
      </c>
      <c r="F296" s="528" t="s">
        <v>20607</v>
      </c>
      <c r="G296" s="528" t="s">
        <v>20649</v>
      </c>
      <c r="H296" s="287" t="s">
        <v>20650</v>
      </c>
      <c r="I296" s="272" t="s">
        <v>20651</v>
      </c>
      <c r="J296" s="287" t="s">
        <v>20652</v>
      </c>
      <c r="K296" s="817" t="s">
        <v>20653</v>
      </c>
      <c r="L296" s="818">
        <v>0.0020833333333333333</v>
      </c>
      <c r="M296" s="404" t="s">
        <v>20654</v>
      </c>
      <c r="N296" s="293" t="s">
        <v>18352</v>
      </c>
      <c r="O296" s="390" t="s">
        <v>11877</v>
      </c>
      <c r="P296" s="390" t="s">
        <v>78</v>
      </c>
      <c r="Q296" s="278" t="s">
        <v>14441</v>
      </c>
      <c r="R296" s="278" t="s">
        <v>78</v>
      </c>
      <c r="S296" s="390" t="s">
        <v>11878</v>
      </c>
      <c r="T296" s="278"/>
      <c r="U296" s="819"/>
      <c r="V296" s="823"/>
    </row>
    <row r="297">
      <c r="A297" s="269">
        <v>296.0</v>
      </c>
      <c r="B297" s="510" t="s">
        <v>20595</v>
      </c>
      <c r="C297" s="510" t="s">
        <v>20596</v>
      </c>
      <c r="D297" s="510" t="s">
        <v>20655</v>
      </c>
      <c r="E297" s="510" t="s">
        <v>20598</v>
      </c>
      <c r="F297" s="510" t="s">
        <v>20599</v>
      </c>
      <c r="G297" s="510" t="s">
        <v>20656</v>
      </c>
      <c r="H297" s="269" t="s">
        <v>20657</v>
      </c>
      <c r="I297" s="272" t="s">
        <v>20658</v>
      </c>
      <c r="J297" s="269" t="s">
        <v>20659</v>
      </c>
      <c r="K297" s="811" t="s">
        <v>20660</v>
      </c>
      <c r="L297" s="812">
        <v>0.0030439814814814813</v>
      </c>
      <c r="M297" s="401" t="s">
        <v>20661</v>
      </c>
      <c r="N297" s="277" t="s">
        <v>18352</v>
      </c>
      <c r="O297" s="390" t="s">
        <v>11877</v>
      </c>
      <c r="P297" s="390" t="s">
        <v>78</v>
      </c>
      <c r="Q297" s="278" t="s">
        <v>14441</v>
      </c>
      <c r="R297" s="278" t="s">
        <v>78</v>
      </c>
      <c r="S297" s="390" t="s">
        <v>11878</v>
      </c>
      <c r="T297" s="278"/>
      <c r="U297" s="277"/>
      <c r="V297" s="822"/>
    </row>
    <row r="298">
      <c r="A298" s="287">
        <v>297.0</v>
      </c>
      <c r="B298" s="596" t="s">
        <v>20595</v>
      </c>
      <c r="C298" s="528" t="s">
        <v>20596</v>
      </c>
      <c r="D298" s="528" t="s">
        <v>20662</v>
      </c>
      <c r="E298" s="528" t="s">
        <v>20598</v>
      </c>
      <c r="F298" s="528" t="s">
        <v>20599</v>
      </c>
      <c r="G298" s="528" t="s">
        <v>20663</v>
      </c>
      <c r="H298" s="287" t="s">
        <v>20664</v>
      </c>
      <c r="I298" s="272" t="s">
        <v>20665</v>
      </c>
      <c r="J298" s="287" t="s">
        <v>20666</v>
      </c>
      <c r="K298" s="817" t="s">
        <v>20667</v>
      </c>
      <c r="L298" s="818">
        <v>0.003171296296296296</v>
      </c>
      <c r="M298" s="404" t="s">
        <v>20668</v>
      </c>
      <c r="N298" s="293" t="s">
        <v>18352</v>
      </c>
      <c r="O298" s="390" t="s">
        <v>11877</v>
      </c>
      <c r="P298" s="390" t="s">
        <v>78</v>
      </c>
      <c r="Q298" s="278" t="s">
        <v>14441</v>
      </c>
      <c r="R298" s="278" t="s">
        <v>78</v>
      </c>
      <c r="S298" s="390" t="s">
        <v>11878</v>
      </c>
      <c r="T298" s="278"/>
      <c r="U298" s="819"/>
      <c r="V298" s="823"/>
    </row>
    <row r="299">
      <c r="A299" s="319">
        <v>298.0</v>
      </c>
      <c r="B299" s="596" t="s">
        <v>20595</v>
      </c>
      <c r="C299" s="596" t="s">
        <v>20605</v>
      </c>
      <c r="D299" s="596" t="s">
        <v>20669</v>
      </c>
      <c r="E299" s="596" t="s">
        <v>20598</v>
      </c>
      <c r="F299" s="596" t="s">
        <v>20607</v>
      </c>
      <c r="G299" s="596" t="s">
        <v>20670</v>
      </c>
      <c r="H299" s="319" t="s">
        <v>20671</v>
      </c>
      <c r="I299" s="272" t="s">
        <v>20672</v>
      </c>
      <c r="J299" s="319" t="s">
        <v>20673</v>
      </c>
      <c r="K299" s="825" t="s">
        <v>20674</v>
      </c>
      <c r="L299" s="826">
        <v>0.005856481481481482</v>
      </c>
      <c r="M299" s="832" t="s">
        <v>20675</v>
      </c>
      <c r="N299" s="828" t="s">
        <v>18352</v>
      </c>
      <c r="O299" s="390" t="s">
        <v>11877</v>
      </c>
      <c r="P299" s="390" t="s">
        <v>78</v>
      </c>
      <c r="Q299" s="278" t="s">
        <v>14441</v>
      </c>
      <c r="R299" s="278" t="s">
        <v>78</v>
      </c>
      <c r="S299" s="390" t="s">
        <v>11878</v>
      </c>
      <c r="T299" s="278"/>
      <c r="U299" s="487"/>
      <c r="V299" s="833">
        <v>35528.0</v>
      </c>
    </row>
    <row r="300">
      <c r="A300" s="319">
        <v>299.0</v>
      </c>
      <c r="B300" s="596" t="s">
        <v>20676</v>
      </c>
      <c r="C300" s="596" t="s">
        <v>19745</v>
      </c>
      <c r="D300" s="596" t="s">
        <v>20677</v>
      </c>
      <c r="E300" s="596" t="s">
        <v>19747</v>
      </c>
      <c r="F300" s="596" t="s">
        <v>20678</v>
      </c>
      <c r="G300" s="596" t="s">
        <v>20679</v>
      </c>
      <c r="H300" s="319" t="s">
        <v>20680</v>
      </c>
      <c r="I300" s="272" t="s">
        <v>20681</v>
      </c>
      <c r="J300" s="319" t="s">
        <v>20682</v>
      </c>
      <c r="K300" s="825" t="s">
        <v>20683</v>
      </c>
      <c r="L300" s="826">
        <v>0.01380787037037037</v>
      </c>
      <c r="M300" s="827" t="s">
        <v>20684</v>
      </c>
      <c r="N300" s="828" t="s">
        <v>18352</v>
      </c>
      <c r="O300" s="390" t="s">
        <v>11877</v>
      </c>
      <c r="P300" s="390" t="s">
        <v>78</v>
      </c>
      <c r="Q300" s="278" t="s">
        <v>14441</v>
      </c>
      <c r="R300" s="278" t="s">
        <v>78</v>
      </c>
      <c r="S300" s="390" t="s">
        <v>11878</v>
      </c>
      <c r="T300" s="278"/>
      <c r="U300" s="487"/>
      <c r="V300" s="833">
        <v>35991.0</v>
      </c>
    </row>
    <row r="301">
      <c r="A301" s="319">
        <v>300.0</v>
      </c>
      <c r="B301" s="596" t="s">
        <v>20676</v>
      </c>
      <c r="C301" s="596" t="s">
        <v>20685</v>
      </c>
      <c r="D301" s="596" t="s">
        <v>20686</v>
      </c>
      <c r="E301" s="596" t="s">
        <v>20687</v>
      </c>
      <c r="F301" s="596" t="s">
        <v>20678</v>
      </c>
      <c r="G301" s="596" t="s">
        <v>20687</v>
      </c>
      <c r="H301" s="319" t="s">
        <v>20688</v>
      </c>
      <c r="I301" s="272" t="s">
        <v>20689</v>
      </c>
      <c r="J301" s="319" t="s">
        <v>20690</v>
      </c>
      <c r="K301" s="825" t="s">
        <v>20691</v>
      </c>
      <c r="L301" s="826">
        <v>0.010335648148148148</v>
      </c>
      <c r="M301" s="832" t="s">
        <v>20692</v>
      </c>
      <c r="N301" s="828" t="s">
        <v>18352</v>
      </c>
      <c r="O301" s="390" t="s">
        <v>11877</v>
      </c>
      <c r="P301" s="390" t="s">
        <v>78</v>
      </c>
      <c r="Q301" s="278" t="s">
        <v>14441</v>
      </c>
      <c r="R301" s="278" t="s">
        <v>78</v>
      </c>
      <c r="S301" s="390" t="s">
        <v>11878</v>
      </c>
      <c r="T301" s="278"/>
      <c r="U301" s="487"/>
      <c r="V301" s="833">
        <v>35999.0</v>
      </c>
    </row>
    <row r="302">
      <c r="A302" s="269">
        <v>301.0</v>
      </c>
      <c r="B302" s="510" t="s">
        <v>20676</v>
      </c>
      <c r="C302" s="510" t="s">
        <v>20693</v>
      </c>
      <c r="D302" s="510" t="s">
        <v>20694</v>
      </c>
      <c r="E302" s="510" t="s">
        <v>20695</v>
      </c>
      <c r="F302" s="510" t="s">
        <v>20678</v>
      </c>
      <c r="G302" s="510" t="s">
        <v>20695</v>
      </c>
      <c r="H302" s="269" t="s">
        <v>20696</v>
      </c>
      <c r="I302" s="272" t="s">
        <v>20697</v>
      </c>
      <c r="J302" s="269" t="s">
        <v>20698</v>
      </c>
      <c r="K302" s="811" t="s">
        <v>20699</v>
      </c>
      <c r="L302" s="812">
        <v>0.0069560185185185185</v>
      </c>
      <c r="M302" s="401" t="s">
        <v>20700</v>
      </c>
      <c r="N302" s="277" t="s">
        <v>18352</v>
      </c>
      <c r="O302" s="390" t="s">
        <v>11877</v>
      </c>
      <c r="P302" s="390" t="s">
        <v>78</v>
      </c>
      <c r="Q302" s="278" t="s">
        <v>14441</v>
      </c>
      <c r="R302" s="278" t="s">
        <v>78</v>
      </c>
      <c r="S302" s="390" t="s">
        <v>11878</v>
      </c>
      <c r="T302" s="278"/>
      <c r="U302" s="277"/>
      <c r="V302" s="813">
        <v>31365.0</v>
      </c>
    </row>
    <row r="303">
      <c r="A303" s="278">
        <v>302.0</v>
      </c>
      <c r="B303" s="510" t="s">
        <v>20676</v>
      </c>
      <c r="C303" s="518" t="s">
        <v>20693</v>
      </c>
      <c r="D303" s="518" t="s">
        <v>20701</v>
      </c>
      <c r="E303" s="518" t="s">
        <v>20695</v>
      </c>
      <c r="F303" s="518" t="s">
        <v>20678</v>
      </c>
      <c r="G303" s="518" t="s">
        <v>20702</v>
      </c>
      <c r="H303" s="278" t="s">
        <v>20703</v>
      </c>
      <c r="I303" s="272" t="s">
        <v>20704</v>
      </c>
      <c r="J303" s="278" t="s">
        <v>20705</v>
      </c>
      <c r="K303" s="814" t="s">
        <v>20706</v>
      </c>
      <c r="L303" s="815">
        <v>0.0042592592592592595</v>
      </c>
      <c r="M303" s="402" t="s">
        <v>20707</v>
      </c>
      <c r="N303" s="284" t="s">
        <v>18352</v>
      </c>
      <c r="O303" s="390" t="s">
        <v>11877</v>
      </c>
      <c r="P303" s="390" t="s">
        <v>78</v>
      </c>
      <c r="Q303" s="278" t="s">
        <v>14441</v>
      </c>
      <c r="R303" s="278" t="s">
        <v>78</v>
      </c>
      <c r="S303" s="390" t="s">
        <v>11878</v>
      </c>
      <c r="T303" s="278"/>
      <c r="U303" s="284"/>
      <c r="V303" s="821"/>
    </row>
    <row r="304">
      <c r="A304" s="278">
        <v>303.0</v>
      </c>
      <c r="B304" s="510" t="s">
        <v>20676</v>
      </c>
      <c r="C304" s="518" t="s">
        <v>20693</v>
      </c>
      <c r="D304" s="518" t="s">
        <v>20708</v>
      </c>
      <c r="E304" s="518" t="s">
        <v>20695</v>
      </c>
      <c r="F304" s="518" t="s">
        <v>20678</v>
      </c>
      <c r="G304" s="518" t="s">
        <v>20709</v>
      </c>
      <c r="H304" s="278" t="s">
        <v>20710</v>
      </c>
      <c r="I304" s="272" t="s">
        <v>20711</v>
      </c>
      <c r="J304" s="278" t="s">
        <v>20712</v>
      </c>
      <c r="K304" s="814" t="s">
        <v>20713</v>
      </c>
      <c r="L304" s="815">
        <v>0.005520833333333333</v>
      </c>
      <c r="M304" s="402" t="s">
        <v>20707</v>
      </c>
      <c r="N304" s="284" t="s">
        <v>18352</v>
      </c>
      <c r="O304" s="390" t="s">
        <v>11877</v>
      </c>
      <c r="P304" s="390" t="s">
        <v>78</v>
      </c>
      <c r="Q304" s="278" t="s">
        <v>14441</v>
      </c>
      <c r="R304" s="278" t="s">
        <v>78</v>
      </c>
      <c r="S304" s="390" t="s">
        <v>11878</v>
      </c>
      <c r="T304" s="278"/>
      <c r="U304" s="284"/>
      <c r="V304" s="821"/>
    </row>
    <row r="305">
      <c r="A305" s="278">
        <v>304.0</v>
      </c>
      <c r="B305" s="510" t="s">
        <v>20676</v>
      </c>
      <c r="C305" s="518" t="s">
        <v>20693</v>
      </c>
      <c r="D305" s="518" t="s">
        <v>20714</v>
      </c>
      <c r="E305" s="518" t="s">
        <v>20695</v>
      </c>
      <c r="F305" s="518" t="s">
        <v>20678</v>
      </c>
      <c r="G305" s="518" t="s">
        <v>20715</v>
      </c>
      <c r="H305" s="278" t="s">
        <v>20716</v>
      </c>
      <c r="I305" s="272" t="s">
        <v>20717</v>
      </c>
      <c r="J305" s="278" t="s">
        <v>20718</v>
      </c>
      <c r="K305" s="814" t="s">
        <v>20719</v>
      </c>
      <c r="L305" s="815">
        <v>0.003981481481481482</v>
      </c>
      <c r="M305" s="402" t="s">
        <v>20720</v>
      </c>
      <c r="N305" s="284" t="s">
        <v>18352</v>
      </c>
      <c r="O305" s="390" t="s">
        <v>11877</v>
      </c>
      <c r="P305" s="390" t="s">
        <v>78</v>
      </c>
      <c r="Q305" s="278" t="s">
        <v>14441</v>
      </c>
      <c r="R305" s="278" t="s">
        <v>78</v>
      </c>
      <c r="S305" s="390" t="s">
        <v>11878</v>
      </c>
      <c r="T305" s="278"/>
      <c r="U305" s="284"/>
      <c r="V305" s="816">
        <v>36383.0</v>
      </c>
    </row>
    <row r="306">
      <c r="A306" s="278">
        <v>305.0</v>
      </c>
      <c r="B306" s="510" t="s">
        <v>20676</v>
      </c>
      <c r="C306" s="518" t="s">
        <v>20693</v>
      </c>
      <c r="D306" s="518" t="s">
        <v>20721</v>
      </c>
      <c r="E306" s="518" t="s">
        <v>20695</v>
      </c>
      <c r="F306" s="518" t="s">
        <v>20678</v>
      </c>
      <c r="G306" s="518" t="s">
        <v>20722</v>
      </c>
      <c r="H306" s="278" t="s">
        <v>20723</v>
      </c>
      <c r="I306" s="272" t="s">
        <v>20724</v>
      </c>
      <c r="J306" s="278" t="s">
        <v>20725</v>
      </c>
      <c r="K306" s="814" t="s">
        <v>20726</v>
      </c>
      <c r="L306" s="815">
        <v>0.003564814814814815</v>
      </c>
      <c r="M306" s="403" t="s">
        <v>20727</v>
      </c>
      <c r="N306" s="284" t="s">
        <v>18352</v>
      </c>
      <c r="O306" s="390" t="s">
        <v>11877</v>
      </c>
      <c r="P306" s="390" t="s">
        <v>78</v>
      </c>
      <c r="Q306" s="278" t="s">
        <v>14441</v>
      </c>
      <c r="R306" s="278" t="s">
        <v>78</v>
      </c>
      <c r="S306" s="390" t="s">
        <v>11878</v>
      </c>
      <c r="T306" s="278"/>
      <c r="U306" s="284"/>
      <c r="V306" s="816">
        <v>36406.0</v>
      </c>
    </row>
    <row r="307">
      <c r="A307" s="278">
        <v>306.0</v>
      </c>
      <c r="B307" s="510" t="s">
        <v>20676</v>
      </c>
      <c r="C307" s="518" t="s">
        <v>20693</v>
      </c>
      <c r="D307" s="518" t="s">
        <v>20728</v>
      </c>
      <c r="E307" s="518" t="s">
        <v>20695</v>
      </c>
      <c r="F307" s="518" t="s">
        <v>20678</v>
      </c>
      <c r="G307" s="518" t="s">
        <v>20729</v>
      </c>
      <c r="H307" s="278" t="s">
        <v>20730</v>
      </c>
      <c r="I307" s="272" t="s">
        <v>20731</v>
      </c>
      <c r="J307" s="278" t="s">
        <v>20732</v>
      </c>
      <c r="K307" s="814" t="s">
        <v>20733</v>
      </c>
      <c r="L307" s="815">
        <v>0.009097222222222222</v>
      </c>
      <c r="M307" s="402" t="s">
        <v>20734</v>
      </c>
      <c r="N307" s="284" t="s">
        <v>18352</v>
      </c>
      <c r="O307" s="390" t="s">
        <v>11877</v>
      </c>
      <c r="P307" s="390" t="s">
        <v>78</v>
      </c>
      <c r="Q307" s="278" t="s">
        <v>14441</v>
      </c>
      <c r="R307" s="278" t="s">
        <v>78</v>
      </c>
      <c r="S307" s="390" t="s">
        <v>11878</v>
      </c>
      <c r="T307" s="278"/>
      <c r="U307" s="284"/>
      <c r="V307" s="816">
        <v>35993.0</v>
      </c>
    </row>
    <row r="308">
      <c r="A308" s="287">
        <v>307.0</v>
      </c>
      <c r="B308" s="596" t="s">
        <v>20676</v>
      </c>
      <c r="C308" s="528" t="s">
        <v>20693</v>
      </c>
      <c r="D308" s="528" t="s">
        <v>20735</v>
      </c>
      <c r="E308" s="528" t="s">
        <v>20695</v>
      </c>
      <c r="F308" s="528" t="s">
        <v>20678</v>
      </c>
      <c r="G308" s="528" t="s">
        <v>20736</v>
      </c>
      <c r="H308" s="659" t="s">
        <v>20737</v>
      </c>
      <c r="I308" s="272" t="s">
        <v>20738</v>
      </c>
      <c r="J308" s="287" t="s">
        <v>20739</v>
      </c>
      <c r="K308" s="817" t="s">
        <v>20740</v>
      </c>
      <c r="L308" s="818">
        <v>0.0016782407407407408</v>
      </c>
      <c r="M308" s="404" t="s">
        <v>20741</v>
      </c>
      <c r="N308" s="293" t="s">
        <v>18352</v>
      </c>
      <c r="O308" s="390" t="s">
        <v>11877</v>
      </c>
      <c r="P308" s="390" t="s">
        <v>78</v>
      </c>
      <c r="Q308" s="278" t="s">
        <v>14441</v>
      </c>
      <c r="R308" s="278" t="s">
        <v>78</v>
      </c>
      <c r="S308" s="390" t="s">
        <v>11878</v>
      </c>
      <c r="T308" s="278"/>
      <c r="U308" s="819"/>
      <c r="V308" s="820">
        <v>36003.0</v>
      </c>
    </row>
    <row r="309">
      <c r="A309" s="269">
        <v>308.0</v>
      </c>
      <c r="B309" s="510" t="s">
        <v>20676</v>
      </c>
      <c r="C309" s="510" t="s">
        <v>20742</v>
      </c>
      <c r="D309" s="510" t="s">
        <v>20743</v>
      </c>
      <c r="E309" s="510" t="s">
        <v>20744</v>
      </c>
      <c r="F309" s="510" t="s">
        <v>20678</v>
      </c>
      <c r="G309" s="510" t="s">
        <v>20745</v>
      </c>
      <c r="H309" s="269" t="s">
        <v>20746</v>
      </c>
      <c r="I309" s="272" t="s">
        <v>20747</v>
      </c>
      <c r="J309" s="269" t="s">
        <v>20748</v>
      </c>
      <c r="K309" s="811" t="s">
        <v>20749</v>
      </c>
      <c r="L309" s="812">
        <v>0.003738425925925926</v>
      </c>
      <c r="M309" s="838" t="s">
        <v>20750</v>
      </c>
      <c r="N309" s="277" t="s">
        <v>18352</v>
      </c>
      <c r="O309" s="390" t="s">
        <v>11877</v>
      </c>
      <c r="P309" s="390" t="s">
        <v>78</v>
      </c>
      <c r="Q309" s="278" t="s">
        <v>14441</v>
      </c>
      <c r="R309" s="278" t="s">
        <v>78</v>
      </c>
      <c r="S309" s="390" t="s">
        <v>11878</v>
      </c>
      <c r="T309" s="278"/>
      <c r="U309" s="277"/>
      <c r="V309" s="822"/>
    </row>
    <row r="310">
      <c r="A310" s="287">
        <v>309.0</v>
      </c>
      <c r="B310" s="596" t="s">
        <v>20676</v>
      </c>
      <c r="C310" s="528" t="s">
        <v>20742</v>
      </c>
      <c r="D310" s="528" t="s">
        <v>20751</v>
      </c>
      <c r="E310" s="528" t="s">
        <v>20744</v>
      </c>
      <c r="F310" s="528" t="s">
        <v>20678</v>
      </c>
      <c r="G310" s="528" t="s">
        <v>20752</v>
      </c>
      <c r="H310" s="287" t="s">
        <v>20753</v>
      </c>
      <c r="I310" s="272" t="s">
        <v>20754</v>
      </c>
      <c r="J310" s="287" t="s">
        <v>20755</v>
      </c>
      <c r="K310" s="817" t="s">
        <v>20756</v>
      </c>
      <c r="L310" s="818">
        <v>0.003553240740740741</v>
      </c>
      <c r="M310" s="404" t="s">
        <v>20757</v>
      </c>
      <c r="N310" s="293" t="s">
        <v>18352</v>
      </c>
      <c r="O310" s="390" t="s">
        <v>11877</v>
      </c>
      <c r="P310" s="390" t="s">
        <v>78</v>
      </c>
      <c r="Q310" s="278" t="s">
        <v>14441</v>
      </c>
      <c r="R310" s="278" t="s">
        <v>78</v>
      </c>
      <c r="S310" s="390" t="s">
        <v>11878</v>
      </c>
      <c r="T310" s="278"/>
      <c r="U310" s="819"/>
      <c r="V310" s="823"/>
    </row>
    <row r="311">
      <c r="A311" s="269">
        <v>310.0</v>
      </c>
      <c r="B311" s="510" t="s">
        <v>20676</v>
      </c>
      <c r="C311" s="510" t="s">
        <v>20758</v>
      </c>
      <c r="D311" s="557" t="s">
        <v>20759</v>
      </c>
      <c r="E311" s="510" t="s">
        <v>20760</v>
      </c>
      <c r="F311" s="510" t="s">
        <v>20678</v>
      </c>
      <c r="G311" s="510" t="s">
        <v>20761</v>
      </c>
      <c r="H311" s="269" t="s">
        <v>20762</v>
      </c>
      <c r="I311" s="272" t="s">
        <v>20763</v>
      </c>
      <c r="J311" s="269" t="s">
        <v>20764</v>
      </c>
      <c r="K311" s="811" t="s">
        <v>20765</v>
      </c>
      <c r="L311" s="812">
        <v>0.008611111111111111</v>
      </c>
      <c r="M311" s="401" t="s">
        <v>20766</v>
      </c>
      <c r="N311" s="277" t="s">
        <v>18352</v>
      </c>
      <c r="O311" s="390" t="s">
        <v>11877</v>
      </c>
      <c r="P311" s="390" t="s">
        <v>78</v>
      </c>
      <c r="Q311" s="278" t="s">
        <v>14441</v>
      </c>
      <c r="R311" s="278" t="s">
        <v>78</v>
      </c>
      <c r="S311" s="390" t="s">
        <v>11878</v>
      </c>
      <c r="T311" s="278"/>
      <c r="U311" s="277"/>
      <c r="V311" s="813">
        <v>35635.0</v>
      </c>
    </row>
    <row r="312">
      <c r="A312" s="287">
        <v>311.0</v>
      </c>
      <c r="B312" s="596" t="s">
        <v>20676</v>
      </c>
      <c r="C312" s="528" t="s">
        <v>20758</v>
      </c>
      <c r="D312" s="528" t="s">
        <v>20767</v>
      </c>
      <c r="E312" s="528" t="s">
        <v>20760</v>
      </c>
      <c r="F312" s="528" t="s">
        <v>20678</v>
      </c>
      <c r="G312" s="528" t="s">
        <v>20768</v>
      </c>
      <c r="H312" s="287" t="s">
        <v>20769</v>
      </c>
      <c r="I312" s="272" t="s">
        <v>20770</v>
      </c>
      <c r="J312" s="287" t="s">
        <v>20771</v>
      </c>
      <c r="K312" s="817" t="s">
        <v>20772</v>
      </c>
      <c r="L312" s="818">
        <v>0.00787037037037037</v>
      </c>
      <c r="M312" s="404" t="s">
        <v>20773</v>
      </c>
      <c r="N312" s="293" t="s">
        <v>18352</v>
      </c>
      <c r="O312" s="390" t="s">
        <v>11877</v>
      </c>
      <c r="P312" s="390" t="s">
        <v>78</v>
      </c>
      <c r="Q312" s="278" t="s">
        <v>14441</v>
      </c>
      <c r="R312" s="278" t="s">
        <v>78</v>
      </c>
      <c r="S312" s="390" t="s">
        <v>11878</v>
      </c>
      <c r="T312" s="278"/>
      <c r="U312" s="819"/>
      <c r="V312" s="820">
        <v>36008.0</v>
      </c>
    </row>
    <row r="313">
      <c r="A313" s="319">
        <v>312.0</v>
      </c>
      <c r="B313" s="596" t="s">
        <v>20676</v>
      </c>
      <c r="C313" s="596" t="s">
        <v>20774</v>
      </c>
      <c r="D313" s="596" t="s">
        <v>20774</v>
      </c>
      <c r="E313" s="596" t="s">
        <v>20775</v>
      </c>
      <c r="F313" s="596" t="s">
        <v>20678</v>
      </c>
      <c r="G313" s="596" t="s">
        <v>20775</v>
      </c>
      <c r="H313" s="319" t="s">
        <v>20776</v>
      </c>
      <c r="I313" s="272" t="s">
        <v>20777</v>
      </c>
      <c r="J313" s="319" t="s">
        <v>20778</v>
      </c>
      <c r="K313" s="825" t="s">
        <v>20779</v>
      </c>
      <c r="L313" s="826">
        <v>0.0036805555555555554</v>
      </c>
      <c r="M313" s="832" t="s">
        <v>20780</v>
      </c>
      <c r="N313" s="828" t="s">
        <v>18352</v>
      </c>
      <c r="O313" s="390" t="s">
        <v>11877</v>
      </c>
      <c r="P313" s="390" t="s">
        <v>78</v>
      </c>
      <c r="Q313" s="278" t="s">
        <v>14441</v>
      </c>
      <c r="R313" s="278" t="s">
        <v>78</v>
      </c>
      <c r="S313" s="390" t="s">
        <v>11878</v>
      </c>
      <c r="T313" s="278"/>
      <c r="U313" s="487"/>
      <c r="V313" s="829"/>
    </row>
    <row r="314">
      <c r="A314" s="269">
        <v>313.0</v>
      </c>
      <c r="B314" s="510" t="s">
        <v>20676</v>
      </c>
      <c r="C314" s="510" t="s">
        <v>20781</v>
      </c>
      <c r="D314" s="510" t="s">
        <v>20782</v>
      </c>
      <c r="E314" s="510" t="s">
        <v>20783</v>
      </c>
      <c r="F314" s="510" t="s">
        <v>20678</v>
      </c>
      <c r="G314" s="510" t="s">
        <v>20784</v>
      </c>
      <c r="H314" s="269" t="s">
        <v>20785</v>
      </c>
      <c r="I314" s="272" t="s">
        <v>20786</v>
      </c>
      <c r="J314" s="269" t="s">
        <v>20787</v>
      </c>
      <c r="K314" s="811" t="s">
        <v>20788</v>
      </c>
      <c r="L314" s="812">
        <v>0.0061342592592592594</v>
      </c>
      <c r="M314" s="401" t="s">
        <v>20789</v>
      </c>
      <c r="N314" s="277" t="s">
        <v>18352</v>
      </c>
      <c r="O314" s="390" t="s">
        <v>11877</v>
      </c>
      <c r="P314" s="390" t="s">
        <v>78</v>
      </c>
      <c r="Q314" s="278" t="s">
        <v>14441</v>
      </c>
      <c r="R314" s="278" t="s">
        <v>78</v>
      </c>
      <c r="S314" s="390" t="s">
        <v>11878</v>
      </c>
      <c r="T314" s="278"/>
      <c r="U314" s="277"/>
      <c r="V314" s="813">
        <v>35625.0</v>
      </c>
    </row>
    <row r="315">
      <c r="A315" s="278">
        <v>314.0</v>
      </c>
      <c r="B315" s="510" t="s">
        <v>20676</v>
      </c>
      <c r="C315" s="518" t="s">
        <v>20790</v>
      </c>
      <c r="D315" s="518" t="s">
        <v>20791</v>
      </c>
      <c r="E315" s="518" t="s">
        <v>20792</v>
      </c>
      <c r="F315" s="518" t="s">
        <v>20678</v>
      </c>
      <c r="G315" s="518" t="s">
        <v>20793</v>
      </c>
      <c r="H315" s="278" t="s">
        <v>20794</v>
      </c>
      <c r="I315" s="272" t="s">
        <v>20795</v>
      </c>
      <c r="J315" s="278" t="s">
        <v>20796</v>
      </c>
      <c r="K315" s="814" t="s">
        <v>20797</v>
      </c>
      <c r="L315" s="815">
        <v>0.004768518518518518</v>
      </c>
      <c r="M315" s="403" t="s">
        <v>20798</v>
      </c>
      <c r="N315" s="284" t="s">
        <v>18352</v>
      </c>
      <c r="O315" s="390" t="s">
        <v>11877</v>
      </c>
      <c r="P315" s="390" t="s">
        <v>78</v>
      </c>
      <c r="Q315" s="278" t="s">
        <v>14441</v>
      </c>
      <c r="R315" s="278" t="s">
        <v>78</v>
      </c>
      <c r="S315" s="390" t="s">
        <v>11878</v>
      </c>
      <c r="T315" s="278"/>
      <c r="U315" s="284"/>
      <c r="V315" s="816">
        <v>35622.0</v>
      </c>
    </row>
    <row r="316">
      <c r="A316" s="278">
        <v>315.0</v>
      </c>
      <c r="B316" s="510" t="s">
        <v>20676</v>
      </c>
      <c r="C316" s="518" t="s">
        <v>20799</v>
      </c>
      <c r="D316" s="518" t="s">
        <v>20800</v>
      </c>
      <c r="E316" s="518" t="s">
        <v>20801</v>
      </c>
      <c r="F316" s="518" t="s">
        <v>20678</v>
      </c>
      <c r="G316" s="518" t="s">
        <v>20802</v>
      </c>
      <c r="H316" s="278" t="s">
        <v>20803</v>
      </c>
      <c r="I316" s="272" t="s">
        <v>20804</v>
      </c>
      <c r="J316" s="278" t="s">
        <v>20805</v>
      </c>
      <c r="K316" s="814" t="s">
        <v>20806</v>
      </c>
      <c r="L316" s="815">
        <v>0.0052893518518518515</v>
      </c>
      <c r="M316" s="403" t="s">
        <v>20807</v>
      </c>
      <c r="N316" s="284" t="s">
        <v>18352</v>
      </c>
      <c r="O316" s="390" t="s">
        <v>11877</v>
      </c>
      <c r="P316" s="390" t="s">
        <v>78</v>
      </c>
      <c r="Q316" s="278" t="s">
        <v>14441</v>
      </c>
      <c r="R316" s="278" t="s">
        <v>78</v>
      </c>
      <c r="S316" s="390" t="s">
        <v>11878</v>
      </c>
      <c r="T316" s="278"/>
      <c r="U316" s="284"/>
      <c r="V316" s="816">
        <v>31354.0</v>
      </c>
    </row>
    <row r="317">
      <c r="A317" s="278">
        <v>316.0</v>
      </c>
      <c r="B317" s="510" t="s">
        <v>20676</v>
      </c>
      <c r="C317" s="518" t="s">
        <v>20808</v>
      </c>
      <c r="D317" s="518" t="s">
        <v>20809</v>
      </c>
      <c r="E317" s="518" t="s">
        <v>20810</v>
      </c>
      <c r="F317" s="518" t="s">
        <v>20678</v>
      </c>
      <c r="G317" s="518" t="s">
        <v>20811</v>
      </c>
      <c r="H317" s="278" t="s">
        <v>20812</v>
      </c>
      <c r="I317" s="272" t="s">
        <v>20813</v>
      </c>
      <c r="J317" s="278" t="s">
        <v>20814</v>
      </c>
      <c r="K317" s="814" t="s">
        <v>20815</v>
      </c>
      <c r="L317" s="815">
        <v>0.004548611111111111</v>
      </c>
      <c r="M317" s="402" t="s">
        <v>20816</v>
      </c>
      <c r="N317" s="284" t="s">
        <v>18352</v>
      </c>
      <c r="O317" s="390" t="s">
        <v>11877</v>
      </c>
      <c r="P317" s="390" t="s">
        <v>78</v>
      </c>
      <c r="Q317" s="278" t="s">
        <v>14441</v>
      </c>
      <c r="R317" s="278" t="s">
        <v>78</v>
      </c>
      <c r="S317" s="390" t="s">
        <v>11878</v>
      </c>
      <c r="T317" s="278"/>
      <c r="U317" s="284"/>
      <c r="V317" s="816">
        <v>36004.0</v>
      </c>
    </row>
    <row r="318">
      <c r="A318" s="278">
        <v>317.0</v>
      </c>
      <c r="B318" s="510" t="s">
        <v>20676</v>
      </c>
      <c r="C318" s="518" t="s">
        <v>20817</v>
      </c>
      <c r="D318" s="518" t="s">
        <v>20818</v>
      </c>
      <c r="E318" s="518" t="s">
        <v>20819</v>
      </c>
      <c r="F318" s="518" t="s">
        <v>20678</v>
      </c>
      <c r="G318" s="518" t="s">
        <v>20820</v>
      </c>
      <c r="H318" s="278" t="s">
        <v>20821</v>
      </c>
      <c r="I318" s="272" t="s">
        <v>20822</v>
      </c>
      <c r="J318" s="278" t="s">
        <v>20823</v>
      </c>
      <c r="K318" s="814" t="s">
        <v>20824</v>
      </c>
      <c r="L318" s="815">
        <v>0.006585648148148148</v>
      </c>
      <c r="M318" s="402" t="s">
        <v>20825</v>
      </c>
      <c r="N318" s="284" t="s">
        <v>18352</v>
      </c>
      <c r="O318" s="390" t="s">
        <v>11877</v>
      </c>
      <c r="P318" s="390" t="s">
        <v>78</v>
      </c>
      <c r="Q318" s="278" t="s">
        <v>14441</v>
      </c>
      <c r="R318" s="278" t="s">
        <v>78</v>
      </c>
      <c r="S318" s="390" t="s">
        <v>11878</v>
      </c>
      <c r="T318" s="278"/>
      <c r="U318" s="284"/>
      <c r="V318" s="816">
        <v>36013.0</v>
      </c>
    </row>
    <row r="319">
      <c r="A319" s="278">
        <v>318.0</v>
      </c>
      <c r="B319" s="510" t="s">
        <v>20676</v>
      </c>
      <c r="C319" s="518" t="s">
        <v>20826</v>
      </c>
      <c r="D319" s="518" t="s">
        <v>20827</v>
      </c>
      <c r="E319" s="518" t="s">
        <v>20828</v>
      </c>
      <c r="F319" s="518" t="s">
        <v>20678</v>
      </c>
      <c r="G319" s="518" t="s">
        <v>20829</v>
      </c>
      <c r="H319" s="278" t="s">
        <v>20830</v>
      </c>
      <c r="I319" s="272" t="s">
        <v>20831</v>
      </c>
      <c r="J319" s="278" t="s">
        <v>20832</v>
      </c>
      <c r="K319" s="814" t="s">
        <v>20833</v>
      </c>
      <c r="L319" s="815">
        <v>0.012141203703703704</v>
      </c>
      <c r="M319" s="402" t="s">
        <v>20834</v>
      </c>
      <c r="N319" s="284" t="s">
        <v>18352</v>
      </c>
      <c r="O319" s="390" t="s">
        <v>11877</v>
      </c>
      <c r="P319" s="390" t="s">
        <v>78</v>
      </c>
      <c r="Q319" s="278" t="s">
        <v>14441</v>
      </c>
      <c r="R319" s="278" t="s">
        <v>78</v>
      </c>
      <c r="S319" s="390" t="s">
        <v>11878</v>
      </c>
      <c r="T319" s="278"/>
      <c r="U319" s="284"/>
      <c r="V319" s="816">
        <v>36007.0</v>
      </c>
    </row>
    <row r="320">
      <c r="A320" s="287">
        <v>319.0</v>
      </c>
      <c r="B320" s="596" t="s">
        <v>20676</v>
      </c>
      <c r="C320" s="528" t="s">
        <v>20835</v>
      </c>
      <c r="D320" s="528" t="s">
        <v>20836</v>
      </c>
      <c r="E320" s="528" t="s">
        <v>20837</v>
      </c>
      <c r="F320" s="528" t="s">
        <v>20678</v>
      </c>
      <c r="G320" s="528" t="s">
        <v>20838</v>
      </c>
      <c r="H320" s="287" t="s">
        <v>20839</v>
      </c>
      <c r="I320" s="272" t="s">
        <v>20840</v>
      </c>
      <c r="J320" s="287" t="s">
        <v>20841</v>
      </c>
      <c r="K320" s="817" t="s">
        <v>20842</v>
      </c>
      <c r="L320" s="818">
        <v>0.003148148148148148</v>
      </c>
      <c r="M320" s="404" t="s">
        <v>20843</v>
      </c>
      <c r="N320" s="293" t="s">
        <v>18352</v>
      </c>
      <c r="O320" s="390" t="s">
        <v>11877</v>
      </c>
      <c r="P320" s="390" t="s">
        <v>78</v>
      </c>
      <c r="Q320" s="278" t="s">
        <v>14441</v>
      </c>
      <c r="R320" s="278" t="s">
        <v>78</v>
      </c>
      <c r="S320" s="390" t="s">
        <v>11878</v>
      </c>
      <c r="T320" s="278"/>
      <c r="U320" s="819"/>
      <c r="V320" s="823"/>
    </row>
    <row r="321">
      <c r="A321" s="269">
        <v>320.0</v>
      </c>
      <c r="B321" s="510" t="s">
        <v>20844</v>
      </c>
      <c r="C321" s="510" t="s">
        <v>20530</v>
      </c>
      <c r="D321" s="510" t="s">
        <v>20845</v>
      </c>
      <c r="E321" s="510" t="s">
        <v>20846</v>
      </c>
      <c r="F321" s="510" t="s">
        <v>20532</v>
      </c>
      <c r="G321" s="510" t="s">
        <v>20847</v>
      </c>
      <c r="H321" s="269" t="s">
        <v>20848</v>
      </c>
      <c r="I321" s="272" t="s">
        <v>20849</v>
      </c>
      <c r="J321" s="269" t="s">
        <v>20850</v>
      </c>
      <c r="K321" s="811" t="s">
        <v>20851</v>
      </c>
      <c r="L321" s="812">
        <v>0.0038888888888888888</v>
      </c>
      <c r="M321" s="838" t="s">
        <v>20852</v>
      </c>
      <c r="N321" s="277" t="s">
        <v>18352</v>
      </c>
      <c r="O321" s="390" t="s">
        <v>11877</v>
      </c>
      <c r="P321" s="390" t="s">
        <v>78</v>
      </c>
      <c r="Q321" s="278" t="s">
        <v>14441</v>
      </c>
      <c r="R321" s="278" t="s">
        <v>78</v>
      </c>
      <c r="S321" s="390" t="s">
        <v>11878</v>
      </c>
      <c r="T321" s="278"/>
      <c r="U321" s="277"/>
      <c r="V321" s="822"/>
    </row>
    <row r="322">
      <c r="A322" s="287">
        <v>321.0</v>
      </c>
      <c r="B322" s="596" t="s">
        <v>20844</v>
      </c>
      <c r="C322" s="528" t="s">
        <v>20530</v>
      </c>
      <c r="D322" s="528" t="s">
        <v>20853</v>
      </c>
      <c r="E322" s="528" t="s">
        <v>20846</v>
      </c>
      <c r="F322" s="528" t="s">
        <v>20532</v>
      </c>
      <c r="G322" s="528" t="s">
        <v>20854</v>
      </c>
      <c r="H322" s="287" t="s">
        <v>20855</v>
      </c>
      <c r="I322" s="272" t="s">
        <v>20856</v>
      </c>
      <c r="J322" s="287" t="s">
        <v>20857</v>
      </c>
      <c r="K322" s="817" t="s">
        <v>20858</v>
      </c>
      <c r="L322" s="818">
        <v>0.004606481481481481</v>
      </c>
      <c r="M322" s="824" t="s">
        <v>20859</v>
      </c>
      <c r="N322" s="293" t="s">
        <v>18352</v>
      </c>
      <c r="O322" s="390" t="s">
        <v>11877</v>
      </c>
      <c r="P322" s="390" t="s">
        <v>78</v>
      </c>
      <c r="Q322" s="278" t="s">
        <v>14441</v>
      </c>
      <c r="R322" s="278" t="s">
        <v>78</v>
      </c>
      <c r="S322" s="390" t="s">
        <v>11878</v>
      </c>
      <c r="T322" s="278"/>
      <c r="U322" s="819"/>
      <c r="V322" s="823"/>
    </row>
    <row r="323">
      <c r="A323" s="269">
        <v>322.0</v>
      </c>
      <c r="B323" s="510" t="s">
        <v>20844</v>
      </c>
      <c r="C323" s="510" t="s">
        <v>20860</v>
      </c>
      <c r="D323" s="510" t="s">
        <v>20861</v>
      </c>
      <c r="E323" s="510" t="s">
        <v>20862</v>
      </c>
      <c r="F323" s="510" t="s">
        <v>20863</v>
      </c>
      <c r="G323" s="510" t="s">
        <v>20864</v>
      </c>
      <c r="H323" s="269" t="s">
        <v>20865</v>
      </c>
      <c r="I323" s="272" t="s">
        <v>20866</v>
      </c>
      <c r="J323" s="269" t="s">
        <v>20867</v>
      </c>
      <c r="K323" s="811" t="s">
        <v>20868</v>
      </c>
      <c r="L323" s="812">
        <v>0.004618055555555556</v>
      </c>
      <c r="M323" s="838" t="s">
        <v>20869</v>
      </c>
      <c r="N323" s="277" t="s">
        <v>18352</v>
      </c>
      <c r="O323" s="390" t="s">
        <v>11877</v>
      </c>
      <c r="P323" s="390" t="s">
        <v>78</v>
      </c>
      <c r="Q323" s="278" t="s">
        <v>14441</v>
      </c>
      <c r="R323" s="278" t="s">
        <v>78</v>
      </c>
      <c r="S323" s="390" t="s">
        <v>11878</v>
      </c>
      <c r="T323" s="278"/>
      <c r="U323" s="277"/>
      <c r="V323" s="813">
        <v>36359.0</v>
      </c>
    </row>
    <row r="324">
      <c r="A324" s="390">
        <v>323.0</v>
      </c>
      <c r="B324" s="510" t="s">
        <v>20844</v>
      </c>
      <c r="C324" s="541" t="s">
        <v>20870</v>
      </c>
      <c r="D324" s="541" t="s">
        <v>20871</v>
      </c>
      <c r="E324" s="541" t="s">
        <v>20872</v>
      </c>
      <c r="F324" s="541" t="s">
        <v>20873</v>
      </c>
      <c r="G324" s="541" t="s">
        <v>20874</v>
      </c>
      <c r="H324" s="390" t="s">
        <v>20875</v>
      </c>
      <c r="I324" s="272" t="s">
        <v>20876</v>
      </c>
      <c r="J324" s="390" t="s">
        <v>20877</v>
      </c>
      <c r="K324" s="834" t="s">
        <v>20878</v>
      </c>
      <c r="L324" s="772">
        <v>0.00568287037037037</v>
      </c>
      <c r="M324" s="766" t="s">
        <v>20879</v>
      </c>
      <c r="N324" s="836" t="s">
        <v>18352</v>
      </c>
      <c r="O324" s="390" t="s">
        <v>11877</v>
      </c>
      <c r="P324" s="390" t="s">
        <v>78</v>
      </c>
      <c r="Q324" s="278" t="s">
        <v>14441</v>
      </c>
      <c r="R324" s="390" t="s">
        <v>78</v>
      </c>
      <c r="S324" s="390" t="s">
        <v>11878</v>
      </c>
      <c r="T324" s="390"/>
      <c r="U324" s="836"/>
      <c r="V324" s="837"/>
    </row>
    <row r="325">
      <c r="A325" s="278">
        <v>324.0</v>
      </c>
      <c r="B325" s="510" t="s">
        <v>20844</v>
      </c>
      <c r="C325" s="518" t="s">
        <v>20870</v>
      </c>
      <c r="D325" s="518" t="s">
        <v>20880</v>
      </c>
      <c r="E325" s="518" t="s">
        <v>20872</v>
      </c>
      <c r="F325" s="518" t="s">
        <v>20873</v>
      </c>
      <c r="G325" s="518" t="s">
        <v>20881</v>
      </c>
      <c r="H325" s="278" t="s">
        <v>20882</v>
      </c>
      <c r="I325" s="272" t="s">
        <v>20883</v>
      </c>
      <c r="J325" s="278" t="s">
        <v>20884</v>
      </c>
      <c r="K325" s="814" t="s">
        <v>20885</v>
      </c>
      <c r="L325" s="815">
        <v>0.004270833333333333</v>
      </c>
      <c r="M325" s="402" t="s">
        <v>20886</v>
      </c>
      <c r="N325" s="284" t="s">
        <v>18352</v>
      </c>
      <c r="O325" s="390" t="s">
        <v>11877</v>
      </c>
      <c r="P325" s="390" t="s">
        <v>78</v>
      </c>
      <c r="Q325" s="278" t="s">
        <v>14441</v>
      </c>
      <c r="R325" s="278" t="s">
        <v>78</v>
      </c>
      <c r="S325" s="390" t="s">
        <v>11878</v>
      </c>
      <c r="T325" s="278"/>
      <c r="U325" s="284"/>
      <c r="V325" s="816">
        <v>35565.0</v>
      </c>
    </row>
    <row r="326">
      <c r="A326" s="278">
        <v>325.0</v>
      </c>
      <c r="B326" s="510" t="s">
        <v>20844</v>
      </c>
      <c r="C326" s="518" t="s">
        <v>20870</v>
      </c>
      <c r="D326" s="518" t="s">
        <v>20887</v>
      </c>
      <c r="E326" s="518" t="s">
        <v>20872</v>
      </c>
      <c r="F326" s="518" t="s">
        <v>20873</v>
      </c>
      <c r="G326" s="518" t="s">
        <v>20888</v>
      </c>
      <c r="H326" s="278" t="s">
        <v>20889</v>
      </c>
      <c r="I326" s="272" t="s">
        <v>20890</v>
      </c>
      <c r="J326" s="278" t="s">
        <v>20891</v>
      </c>
      <c r="K326" s="814" t="s">
        <v>20892</v>
      </c>
      <c r="L326" s="815">
        <v>0.0060416666666666665</v>
      </c>
      <c r="M326" s="403" t="s">
        <v>20893</v>
      </c>
      <c r="N326" s="284" t="s">
        <v>18352</v>
      </c>
      <c r="O326" s="390" t="s">
        <v>11877</v>
      </c>
      <c r="P326" s="390" t="s">
        <v>78</v>
      </c>
      <c r="Q326" s="278" t="s">
        <v>14441</v>
      </c>
      <c r="R326" s="278" t="s">
        <v>78</v>
      </c>
      <c r="S326" s="390" t="s">
        <v>11878</v>
      </c>
      <c r="T326" s="278"/>
      <c r="U326" s="284"/>
      <c r="V326" s="816">
        <v>35566.0</v>
      </c>
    </row>
    <row r="327">
      <c r="A327" s="287">
        <v>326.0</v>
      </c>
      <c r="B327" s="596" t="s">
        <v>20844</v>
      </c>
      <c r="C327" s="528" t="s">
        <v>20870</v>
      </c>
      <c r="D327" s="528" t="s">
        <v>20894</v>
      </c>
      <c r="E327" s="528" t="s">
        <v>20846</v>
      </c>
      <c r="F327" s="528" t="s">
        <v>20873</v>
      </c>
      <c r="G327" s="528" t="s">
        <v>20895</v>
      </c>
      <c r="H327" s="287" t="s">
        <v>20896</v>
      </c>
      <c r="I327" s="272" t="s">
        <v>20897</v>
      </c>
      <c r="J327" s="287" t="s">
        <v>20898</v>
      </c>
      <c r="K327" s="817" t="s">
        <v>20899</v>
      </c>
      <c r="L327" s="818">
        <v>0.004930555555555555</v>
      </c>
      <c r="M327" s="824" t="s">
        <v>20900</v>
      </c>
      <c r="N327" s="293" t="s">
        <v>18352</v>
      </c>
      <c r="O327" s="390" t="s">
        <v>11877</v>
      </c>
      <c r="P327" s="390" t="s">
        <v>78</v>
      </c>
      <c r="Q327" s="278" t="s">
        <v>14441</v>
      </c>
      <c r="R327" s="278" t="s">
        <v>78</v>
      </c>
      <c r="S327" s="390" t="s">
        <v>11878</v>
      </c>
      <c r="T327" s="278"/>
      <c r="U327" s="819"/>
      <c r="V327" s="823"/>
    </row>
    <row r="328">
      <c r="A328" s="319">
        <v>327.0</v>
      </c>
      <c r="B328" s="596" t="s">
        <v>20844</v>
      </c>
      <c r="C328" s="596" t="s">
        <v>20530</v>
      </c>
      <c r="D328" s="596" t="s">
        <v>20901</v>
      </c>
      <c r="E328" s="596" t="s">
        <v>20846</v>
      </c>
      <c r="F328" s="596" t="s">
        <v>20532</v>
      </c>
      <c r="G328" s="596" t="s">
        <v>20902</v>
      </c>
      <c r="H328" s="319" t="s">
        <v>20903</v>
      </c>
      <c r="I328" s="272" t="s">
        <v>20904</v>
      </c>
      <c r="J328" s="319" t="s">
        <v>20905</v>
      </c>
      <c r="K328" s="825" t="s">
        <v>20906</v>
      </c>
      <c r="L328" s="826">
        <v>0.0022453703703703702</v>
      </c>
      <c r="M328" s="827" t="s">
        <v>20907</v>
      </c>
      <c r="N328" s="828" t="s">
        <v>18352</v>
      </c>
      <c r="O328" s="390" t="s">
        <v>11877</v>
      </c>
      <c r="P328" s="390" t="s">
        <v>78</v>
      </c>
      <c r="Q328" s="278" t="s">
        <v>14441</v>
      </c>
      <c r="R328" s="278" t="s">
        <v>78</v>
      </c>
      <c r="S328" s="390" t="s">
        <v>11878</v>
      </c>
      <c r="T328" s="278"/>
      <c r="U328" s="487"/>
      <c r="V328" s="829"/>
    </row>
    <row r="329">
      <c r="A329" s="319">
        <v>328.0</v>
      </c>
      <c r="B329" s="596" t="s">
        <v>20844</v>
      </c>
      <c r="C329" s="596" t="s">
        <v>20870</v>
      </c>
      <c r="D329" s="596" t="s">
        <v>20908</v>
      </c>
      <c r="E329" s="596" t="s">
        <v>20846</v>
      </c>
      <c r="F329" s="596" t="s">
        <v>20873</v>
      </c>
      <c r="G329" s="596" t="s">
        <v>20909</v>
      </c>
      <c r="H329" s="319" t="s">
        <v>20910</v>
      </c>
      <c r="I329" s="272" t="s">
        <v>20911</v>
      </c>
      <c r="J329" s="319" t="s">
        <v>20912</v>
      </c>
      <c r="K329" s="825" t="s">
        <v>20913</v>
      </c>
      <c r="L329" s="826">
        <v>0.0024537037037037036</v>
      </c>
      <c r="M329" s="827" t="s">
        <v>20914</v>
      </c>
      <c r="N329" s="828" t="s">
        <v>18352</v>
      </c>
      <c r="O329" s="390" t="s">
        <v>11877</v>
      </c>
      <c r="P329" s="390" t="s">
        <v>78</v>
      </c>
      <c r="Q329" s="278" t="s">
        <v>14441</v>
      </c>
      <c r="R329" s="278" t="s">
        <v>78</v>
      </c>
      <c r="S329" s="390" t="s">
        <v>11878</v>
      </c>
      <c r="T329" s="278"/>
      <c r="U329" s="487"/>
      <c r="V329" s="829"/>
    </row>
    <row r="330">
      <c r="A330" s="269">
        <v>329.0</v>
      </c>
      <c r="B330" s="510" t="s">
        <v>20915</v>
      </c>
      <c r="C330" s="510" t="s">
        <v>20916</v>
      </c>
      <c r="D330" s="510" t="s">
        <v>20917</v>
      </c>
      <c r="E330" s="510" t="s">
        <v>20801</v>
      </c>
      <c r="F330" s="510" t="s">
        <v>20918</v>
      </c>
      <c r="G330" s="510" t="s">
        <v>20919</v>
      </c>
      <c r="H330" s="269" t="s">
        <v>20920</v>
      </c>
      <c r="I330" s="272" t="s">
        <v>20921</v>
      </c>
      <c r="J330" s="269" t="s">
        <v>20922</v>
      </c>
      <c r="K330" s="811" t="s">
        <v>20923</v>
      </c>
      <c r="L330" s="812">
        <v>0.002673611111111111</v>
      </c>
      <c r="M330" s="401" t="s">
        <v>20924</v>
      </c>
      <c r="N330" s="277" t="s">
        <v>18352</v>
      </c>
      <c r="O330" s="390" t="s">
        <v>11877</v>
      </c>
      <c r="P330" s="390" t="s">
        <v>78</v>
      </c>
      <c r="Q330" s="278" t="s">
        <v>14441</v>
      </c>
      <c r="R330" s="278" t="s">
        <v>78</v>
      </c>
      <c r="S330" s="390" t="s">
        <v>11878</v>
      </c>
      <c r="T330" s="278"/>
      <c r="U330" s="277"/>
      <c r="V330" s="813">
        <v>36305.0</v>
      </c>
    </row>
    <row r="331">
      <c r="A331" s="278">
        <v>330.0</v>
      </c>
      <c r="B331" s="510" t="s">
        <v>20915</v>
      </c>
      <c r="C331" s="518" t="s">
        <v>20916</v>
      </c>
      <c r="D331" s="518" t="s">
        <v>20925</v>
      </c>
      <c r="E331" s="518" t="s">
        <v>20801</v>
      </c>
      <c r="F331" s="518" t="s">
        <v>20918</v>
      </c>
      <c r="G331" s="518" t="s">
        <v>20926</v>
      </c>
      <c r="H331" s="278" t="s">
        <v>20927</v>
      </c>
      <c r="I331" s="272" t="s">
        <v>20928</v>
      </c>
      <c r="J331" s="278" t="s">
        <v>20929</v>
      </c>
      <c r="K331" s="814" t="s">
        <v>20930</v>
      </c>
      <c r="L331" s="815">
        <v>0.011226851851851852</v>
      </c>
      <c r="M331" s="402" t="s">
        <v>20931</v>
      </c>
      <c r="N331" s="284" t="s">
        <v>18352</v>
      </c>
      <c r="O331" s="390" t="s">
        <v>11877</v>
      </c>
      <c r="P331" s="390" t="s">
        <v>78</v>
      </c>
      <c r="Q331" s="278" t="s">
        <v>14441</v>
      </c>
      <c r="R331" s="278" t="s">
        <v>78</v>
      </c>
      <c r="S331" s="390" t="s">
        <v>11878</v>
      </c>
      <c r="T331" s="278"/>
      <c r="U331" s="284"/>
      <c r="V331" s="816">
        <v>35941.0</v>
      </c>
    </row>
    <row r="332">
      <c r="A332" s="278">
        <v>331.0</v>
      </c>
      <c r="B332" s="510" t="s">
        <v>20915</v>
      </c>
      <c r="C332" s="518" t="s">
        <v>20916</v>
      </c>
      <c r="D332" s="518" t="s">
        <v>20932</v>
      </c>
      <c r="E332" s="518" t="s">
        <v>20801</v>
      </c>
      <c r="F332" s="518" t="s">
        <v>20918</v>
      </c>
      <c r="G332" s="518" t="s">
        <v>20933</v>
      </c>
      <c r="H332" s="278" t="s">
        <v>20934</v>
      </c>
      <c r="I332" s="272" t="s">
        <v>20935</v>
      </c>
      <c r="J332" s="278" t="s">
        <v>20936</v>
      </c>
      <c r="K332" s="814" t="s">
        <v>20937</v>
      </c>
      <c r="L332" s="815">
        <v>0.012962962962962963</v>
      </c>
      <c r="M332" s="402" t="s">
        <v>20938</v>
      </c>
      <c r="N332" s="284" t="s">
        <v>18352</v>
      </c>
      <c r="O332" s="390" t="s">
        <v>11877</v>
      </c>
      <c r="P332" s="390" t="s">
        <v>78</v>
      </c>
      <c r="Q332" s="278" t="s">
        <v>14441</v>
      </c>
      <c r="R332" s="278" t="s">
        <v>78</v>
      </c>
      <c r="S332" s="390" t="s">
        <v>11878</v>
      </c>
      <c r="T332" s="278"/>
      <c r="U332" s="284"/>
      <c r="V332" s="816">
        <v>31358.0</v>
      </c>
    </row>
    <row r="333">
      <c r="A333" s="278">
        <v>332.0</v>
      </c>
      <c r="B333" s="510" t="s">
        <v>20915</v>
      </c>
      <c r="C333" s="518" t="s">
        <v>20916</v>
      </c>
      <c r="D333" s="518" t="s">
        <v>20939</v>
      </c>
      <c r="E333" s="518" t="s">
        <v>20801</v>
      </c>
      <c r="F333" s="518" t="s">
        <v>20918</v>
      </c>
      <c r="G333" s="518" t="s">
        <v>20940</v>
      </c>
      <c r="H333" s="278" t="s">
        <v>20941</v>
      </c>
      <c r="I333" s="272" t="s">
        <v>20942</v>
      </c>
      <c r="J333" s="278" t="s">
        <v>20943</v>
      </c>
      <c r="K333" s="814" t="s">
        <v>20944</v>
      </c>
      <c r="L333" s="815">
        <v>0.010960648148148148</v>
      </c>
      <c r="M333" s="402" t="s">
        <v>20945</v>
      </c>
      <c r="N333" s="284" t="s">
        <v>18352</v>
      </c>
      <c r="O333" s="390" t="s">
        <v>11877</v>
      </c>
      <c r="P333" s="390" t="s">
        <v>78</v>
      </c>
      <c r="Q333" s="278" t="s">
        <v>14441</v>
      </c>
      <c r="R333" s="278" t="s">
        <v>78</v>
      </c>
      <c r="S333" s="390" t="s">
        <v>11878</v>
      </c>
      <c r="T333" s="278"/>
      <c r="U333" s="284"/>
      <c r="V333" s="816">
        <v>31371.0</v>
      </c>
    </row>
    <row r="334">
      <c r="A334" s="278">
        <v>333.0</v>
      </c>
      <c r="B334" s="510" t="s">
        <v>20915</v>
      </c>
      <c r="C334" s="518" t="s">
        <v>20916</v>
      </c>
      <c r="D334" s="518" t="s">
        <v>20946</v>
      </c>
      <c r="E334" s="518" t="s">
        <v>20801</v>
      </c>
      <c r="F334" s="518" t="s">
        <v>20918</v>
      </c>
      <c r="G334" s="518" t="s">
        <v>20947</v>
      </c>
      <c r="H334" s="278" t="s">
        <v>20948</v>
      </c>
      <c r="I334" s="272" t="s">
        <v>20949</v>
      </c>
      <c r="J334" s="278" t="s">
        <v>20950</v>
      </c>
      <c r="K334" s="814" t="s">
        <v>20951</v>
      </c>
      <c r="L334" s="815">
        <v>0.006666666666666667</v>
      </c>
      <c r="M334" s="402" t="s">
        <v>20952</v>
      </c>
      <c r="N334" s="284" t="s">
        <v>18352</v>
      </c>
      <c r="O334" s="390" t="s">
        <v>11877</v>
      </c>
      <c r="P334" s="390" t="s">
        <v>78</v>
      </c>
      <c r="Q334" s="278" t="s">
        <v>14441</v>
      </c>
      <c r="R334" s="278" t="s">
        <v>78</v>
      </c>
      <c r="S334" s="390" t="s">
        <v>11878</v>
      </c>
      <c r="T334" s="278"/>
      <c r="U334" s="284"/>
      <c r="V334" s="816">
        <v>31355.0</v>
      </c>
    </row>
    <row r="335">
      <c r="A335" s="278">
        <v>334.0</v>
      </c>
      <c r="B335" s="510" t="s">
        <v>20915</v>
      </c>
      <c r="C335" s="518" t="s">
        <v>20916</v>
      </c>
      <c r="D335" s="518" t="s">
        <v>20953</v>
      </c>
      <c r="E335" s="518" t="s">
        <v>20801</v>
      </c>
      <c r="F335" s="518" t="s">
        <v>20918</v>
      </c>
      <c r="G335" s="518" t="s">
        <v>20954</v>
      </c>
      <c r="H335" s="278" t="s">
        <v>20955</v>
      </c>
      <c r="I335" s="272" t="s">
        <v>20956</v>
      </c>
      <c r="J335" s="278" t="s">
        <v>20957</v>
      </c>
      <c r="K335" s="814" t="s">
        <v>20958</v>
      </c>
      <c r="L335" s="815">
        <v>0.008981481481481481</v>
      </c>
      <c r="M335" s="402" t="s">
        <v>20959</v>
      </c>
      <c r="N335" s="284" t="s">
        <v>18352</v>
      </c>
      <c r="O335" s="390" t="s">
        <v>11877</v>
      </c>
      <c r="P335" s="390" t="s">
        <v>78</v>
      </c>
      <c r="Q335" s="278" t="s">
        <v>14441</v>
      </c>
      <c r="R335" s="278" t="s">
        <v>78</v>
      </c>
      <c r="S335" s="390" t="s">
        <v>11878</v>
      </c>
      <c r="T335" s="278"/>
      <c r="U335" s="284"/>
      <c r="V335" s="816">
        <v>31362.0</v>
      </c>
    </row>
    <row r="336">
      <c r="A336" s="278">
        <v>335.0</v>
      </c>
      <c r="B336" s="510" t="s">
        <v>20915</v>
      </c>
      <c r="C336" s="518" t="s">
        <v>20916</v>
      </c>
      <c r="D336" s="518" t="s">
        <v>20960</v>
      </c>
      <c r="E336" s="518" t="s">
        <v>20801</v>
      </c>
      <c r="F336" s="518" t="s">
        <v>20918</v>
      </c>
      <c r="G336" s="518" t="s">
        <v>20961</v>
      </c>
      <c r="H336" s="278" t="s">
        <v>20962</v>
      </c>
      <c r="I336" s="272" t="s">
        <v>20963</v>
      </c>
      <c r="J336" s="278" t="s">
        <v>20964</v>
      </c>
      <c r="K336" s="814" t="s">
        <v>20965</v>
      </c>
      <c r="L336" s="815">
        <v>0.004953703703703704</v>
      </c>
      <c r="M336" s="402" t="s">
        <v>20966</v>
      </c>
      <c r="N336" s="284" t="s">
        <v>18352</v>
      </c>
      <c r="O336" s="390" t="s">
        <v>11877</v>
      </c>
      <c r="P336" s="390" t="s">
        <v>78</v>
      </c>
      <c r="Q336" s="278" t="s">
        <v>14441</v>
      </c>
      <c r="R336" s="278" t="s">
        <v>78</v>
      </c>
      <c r="S336" s="390" t="s">
        <v>11878</v>
      </c>
      <c r="T336" s="278"/>
      <c r="U336" s="284"/>
      <c r="V336" s="816">
        <v>31366.0</v>
      </c>
    </row>
    <row r="337">
      <c r="A337" s="278">
        <v>336.0</v>
      </c>
      <c r="B337" s="510" t="s">
        <v>20915</v>
      </c>
      <c r="C337" s="518" t="s">
        <v>20916</v>
      </c>
      <c r="D337" s="518" t="s">
        <v>20967</v>
      </c>
      <c r="E337" s="518" t="s">
        <v>20801</v>
      </c>
      <c r="F337" s="518" t="s">
        <v>20918</v>
      </c>
      <c r="G337" s="518" t="s">
        <v>20968</v>
      </c>
      <c r="H337" s="278" t="s">
        <v>20969</v>
      </c>
      <c r="I337" s="272" t="s">
        <v>20970</v>
      </c>
      <c r="J337" s="278" t="s">
        <v>20971</v>
      </c>
      <c r="K337" s="814" t="s">
        <v>20972</v>
      </c>
      <c r="L337" s="815">
        <v>0.006585648148148148</v>
      </c>
      <c r="M337" s="402" t="s">
        <v>20973</v>
      </c>
      <c r="N337" s="284" t="s">
        <v>18352</v>
      </c>
      <c r="O337" s="390" t="s">
        <v>11877</v>
      </c>
      <c r="P337" s="390" t="s">
        <v>78</v>
      </c>
      <c r="Q337" s="278" t="s">
        <v>14441</v>
      </c>
      <c r="R337" s="278" t="s">
        <v>78</v>
      </c>
      <c r="S337" s="390" t="s">
        <v>11878</v>
      </c>
      <c r="T337" s="278"/>
      <c r="U337" s="284"/>
      <c r="V337" s="816">
        <v>31367.0</v>
      </c>
    </row>
    <row r="338">
      <c r="A338" s="278">
        <v>337.0</v>
      </c>
      <c r="B338" s="510" t="s">
        <v>20915</v>
      </c>
      <c r="C338" s="518" t="s">
        <v>20916</v>
      </c>
      <c r="D338" s="518" t="s">
        <v>20974</v>
      </c>
      <c r="E338" s="518" t="s">
        <v>20801</v>
      </c>
      <c r="F338" s="518" t="s">
        <v>20918</v>
      </c>
      <c r="G338" s="518" t="s">
        <v>20975</v>
      </c>
      <c r="H338" s="278" t="s">
        <v>20976</v>
      </c>
      <c r="I338" s="272" t="s">
        <v>20977</v>
      </c>
      <c r="J338" s="278" t="s">
        <v>20978</v>
      </c>
      <c r="K338" s="814" t="s">
        <v>20979</v>
      </c>
      <c r="L338" s="815">
        <v>0.0039004629629629628</v>
      </c>
      <c r="M338" s="402" t="s">
        <v>20980</v>
      </c>
      <c r="N338" s="284" t="s">
        <v>18352</v>
      </c>
      <c r="O338" s="390" t="s">
        <v>11877</v>
      </c>
      <c r="P338" s="390" t="s">
        <v>78</v>
      </c>
      <c r="Q338" s="278" t="s">
        <v>14441</v>
      </c>
      <c r="R338" s="278" t="s">
        <v>78</v>
      </c>
      <c r="S338" s="390" t="s">
        <v>11878</v>
      </c>
      <c r="T338" s="278"/>
      <c r="U338" s="284"/>
      <c r="V338" s="816">
        <v>31379.0</v>
      </c>
    </row>
    <row r="339">
      <c r="A339" s="278">
        <v>338.0</v>
      </c>
      <c r="B339" s="510" t="s">
        <v>20915</v>
      </c>
      <c r="C339" s="518" t="s">
        <v>20916</v>
      </c>
      <c r="D339" s="518" t="s">
        <v>20981</v>
      </c>
      <c r="E339" s="518" t="s">
        <v>20801</v>
      </c>
      <c r="F339" s="518" t="s">
        <v>20918</v>
      </c>
      <c r="G339" s="518" t="s">
        <v>20982</v>
      </c>
      <c r="H339" s="278" t="s">
        <v>20983</v>
      </c>
      <c r="I339" s="272" t="s">
        <v>20984</v>
      </c>
      <c r="J339" s="278" t="s">
        <v>20985</v>
      </c>
      <c r="K339" s="814" t="s">
        <v>20986</v>
      </c>
      <c r="L339" s="815">
        <v>0.012268518518518519</v>
      </c>
      <c r="M339" s="402" t="s">
        <v>20987</v>
      </c>
      <c r="N339" s="284" t="s">
        <v>18352</v>
      </c>
      <c r="O339" s="390" t="s">
        <v>11877</v>
      </c>
      <c r="P339" s="390" t="s">
        <v>78</v>
      </c>
      <c r="Q339" s="278" t="s">
        <v>14441</v>
      </c>
      <c r="R339" s="278" t="s">
        <v>78</v>
      </c>
      <c r="S339" s="390" t="s">
        <v>11878</v>
      </c>
      <c r="T339" s="278"/>
      <c r="U339" s="284"/>
      <c r="V339" s="816">
        <v>31356.0</v>
      </c>
    </row>
    <row r="340">
      <c r="A340" s="278">
        <v>339.0</v>
      </c>
      <c r="B340" s="510" t="s">
        <v>20915</v>
      </c>
      <c r="C340" s="518" t="s">
        <v>20916</v>
      </c>
      <c r="D340" s="518" t="s">
        <v>20988</v>
      </c>
      <c r="E340" s="518" t="s">
        <v>20801</v>
      </c>
      <c r="F340" s="518" t="s">
        <v>20918</v>
      </c>
      <c r="G340" s="518" t="s">
        <v>20989</v>
      </c>
      <c r="H340" s="278" t="s">
        <v>20990</v>
      </c>
      <c r="I340" s="272" t="s">
        <v>20991</v>
      </c>
      <c r="J340" s="278" t="s">
        <v>20992</v>
      </c>
      <c r="K340" s="814" t="s">
        <v>20993</v>
      </c>
      <c r="L340" s="815">
        <v>0.005590277777777777</v>
      </c>
      <c r="M340" s="402" t="s">
        <v>20994</v>
      </c>
      <c r="N340" s="284" t="s">
        <v>18352</v>
      </c>
      <c r="O340" s="390" t="s">
        <v>11877</v>
      </c>
      <c r="P340" s="390" t="s">
        <v>78</v>
      </c>
      <c r="Q340" s="278" t="s">
        <v>14441</v>
      </c>
      <c r="R340" s="278" t="s">
        <v>78</v>
      </c>
      <c r="S340" s="390" t="s">
        <v>11878</v>
      </c>
      <c r="T340" s="278"/>
      <c r="U340" s="284"/>
      <c r="V340" s="816">
        <v>31363.0</v>
      </c>
    </row>
    <row r="341">
      <c r="A341" s="278">
        <v>340.0</v>
      </c>
      <c r="B341" s="510" t="s">
        <v>20915</v>
      </c>
      <c r="C341" s="518" t="s">
        <v>20916</v>
      </c>
      <c r="D341" s="518" t="s">
        <v>20995</v>
      </c>
      <c r="E341" s="518" t="s">
        <v>20801</v>
      </c>
      <c r="F341" s="518" t="s">
        <v>20918</v>
      </c>
      <c r="G341" s="518" t="s">
        <v>20996</v>
      </c>
      <c r="H341" s="278" t="s">
        <v>20997</v>
      </c>
      <c r="I341" s="272" t="s">
        <v>20998</v>
      </c>
      <c r="J341" s="278" t="s">
        <v>20999</v>
      </c>
      <c r="K341" s="814" t="s">
        <v>21000</v>
      </c>
      <c r="L341" s="815">
        <v>0.007592592592592593</v>
      </c>
      <c r="M341" s="402" t="s">
        <v>21001</v>
      </c>
      <c r="N341" s="284" t="s">
        <v>18352</v>
      </c>
      <c r="O341" s="390" t="s">
        <v>11877</v>
      </c>
      <c r="P341" s="390" t="s">
        <v>78</v>
      </c>
      <c r="Q341" s="278" t="s">
        <v>14441</v>
      </c>
      <c r="R341" s="278" t="s">
        <v>78</v>
      </c>
      <c r="S341" s="390" t="s">
        <v>11878</v>
      </c>
      <c r="T341" s="278"/>
      <c r="U341" s="284"/>
      <c r="V341" s="816">
        <v>31376.0</v>
      </c>
    </row>
    <row r="342">
      <c r="A342" s="278">
        <v>341.0</v>
      </c>
      <c r="B342" s="510" t="s">
        <v>20915</v>
      </c>
      <c r="C342" s="518" t="s">
        <v>20916</v>
      </c>
      <c r="D342" s="518" t="s">
        <v>21002</v>
      </c>
      <c r="E342" s="518" t="s">
        <v>20801</v>
      </c>
      <c r="F342" s="518" t="s">
        <v>20918</v>
      </c>
      <c r="G342" s="518" t="s">
        <v>21003</v>
      </c>
      <c r="H342" s="278" t="s">
        <v>21004</v>
      </c>
      <c r="I342" s="272" t="s">
        <v>21005</v>
      </c>
      <c r="J342" s="278" t="s">
        <v>21006</v>
      </c>
      <c r="K342" s="814" t="s">
        <v>21007</v>
      </c>
      <c r="L342" s="815">
        <v>0.007523148148148148</v>
      </c>
      <c r="M342" s="402" t="s">
        <v>21008</v>
      </c>
      <c r="N342" s="284" t="s">
        <v>18352</v>
      </c>
      <c r="O342" s="390" t="s">
        <v>11877</v>
      </c>
      <c r="P342" s="390" t="s">
        <v>78</v>
      </c>
      <c r="Q342" s="278" t="s">
        <v>14441</v>
      </c>
      <c r="R342" s="278" t="s">
        <v>78</v>
      </c>
      <c r="S342" s="390" t="s">
        <v>11878</v>
      </c>
      <c r="T342" s="278"/>
      <c r="U342" s="284"/>
      <c r="V342" s="816">
        <v>31374.0</v>
      </c>
    </row>
    <row r="343">
      <c r="A343" s="278">
        <v>342.0</v>
      </c>
      <c r="B343" s="510" t="s">
        <v>20915</v>
      </c>
      <c r="C343" s="518" t="s">
        <v>20916</v>
      </c>
      <c r="D343" s="518" t="s">
        <v>21009</v>
      </c>
      <c r="E343" s="518" t="s">
        <v>20801</v>
      </c>
      <c r="F343" s="518" t="s">
        <v>20918</v>
      </c>
      <c r="G343" s="518" t="s">
        <v>21010</v>
      </c>
      <c r="H343" s="278" t="s">
        <v>21011</v>
      </c>
      <c r="I343" s="272" t="s">
        <v>21012</v>
      </c>
      <c r="J343" s="278" t="s">
        <v>21013</v>
      </c>
      <c r="K343" s="814" t="s">
        <v>21014</v>
      </c>
      <c r="L343" s="815">
        <v>0.009594907407407408</v>
      </c>
      <c r="M343" s="402" t="s">
        <v>21015</v>
      </c>
      <c r="N343" s="284" t="s">
        <v>18352</v>
      </c>
      <c r="O343" s="390" t="s">
        <v>11877</v>
      </c>
      <c r="P343" s="390" t="s">
        <v>78</v>
      </c>
      <c r="Q343" s="278" t="s">
        <v>14441</v>
      </c>
      <c r="R343" s="278" t="s">
        <v>78</v>
      </c>
      <c r="S343" s="390" t="s">
        <v>11878</v>
      </c>
      <c r="T343" s="278"/>
      <c r="U343" s="284"/>
      <c r="V343" s="816">
        <v>31375.0</v>
      </c>
    </row>
    <row r="344">
      <c r="A344" s="278">
        <v>343.0</v>
      </c>
      <c r="B344" s="510" t="s">
        <v>20915</v>
      </c>
      <c r="C344" s="518" t="s">
        <v>20916</v>
      </c>
      <c r="D344" s="518" t="s">
        <v>21016</v>
      </c>
      <c r="E344" s="518" t="s">
        <v>20801</v>
      </c>
      <c r="F344" s="518" t="s">
        <v>20918</v>
      </c>
      <c r="G344" s="518" t="s">
        <v>21017</v>
      </c>
      <c r="H344" s="278" t="s">
        <v>21018</v>
      </c>
      <c r="I344" s="272" t="s">
        <v>21019</v>
      </c>
      <c r="J344" s="278" t="s">
        <v>21020</v>
      </c>
      <c r="K344" s="814" t="s">
        <v>21021</v>
      </c>
      <c r="L344" s="815">
        <v>0.006284722222222222</v>
      </c>
      <c r="M344" s="402" t="s">
        <v>21022</v>
      </c>
      <c r="N344" s="284" t="s">
        <v>18352</v>
      </c>
      <c r="O344" s="390" t="s">
        <v>11877</v>
      </c>
      <c r="P344" s="390" t="s">
        <v>78</v>
      </c>
      <c r="Q344" s="278" t="s">
        <v>14441</v>
      </c>
      <c r="R344" s="278" t="s">
        <v>78</v>
      </c>
      <c r="S344" s="390" t="s">
        <v>11878</v>
      </c>
      <c r="T344" s="278"/>
      <c r="U344" s="284"/>
      <c r="V344" s="816">
        <v>31377.0</v>
      </c>
    </row>
    <row r="345">
      <c r="A345" s="287">
        <v>344.0</v>
      </c>
      <c r="B345" s="596" t="s">
        <v>20915</v>
      </c>
      <c r="C345" s="528" t="s">
        <v>20916</v>
      </c>
      <c r="D345" s="528" t="s">
        <v>21023</v>
      </c>
      <c r="E345" s="528" t="s">
        <v>21024</v>
      </c>
      <c r="F345" s="528" t="s">
        <v>20918</v>
      </c>
      <c r="G345" s="528" t="s">
        <v>21025</v>
      </c>
      <c r="H345" s="287" t="s">
        <v>21026</v>
      </c>
      <c r="I345" s="272" t="s">
        <v>21027</v>
      </c>
      <c r="J345" s="287" t="s">
        <v>21028</v>
      </c>
      <c r="K345" s="817" t="s">
        <v>21029</v>
      </c>
      <c r="L345" s="818">
        <v>0.009421296296296296</v>
      </c>
      <c r="M345" s="404" t="s">
        <v>21030</v>
      </c>
      <c r="N345" s="293" t="s">
        <v>18352</v>
      </c>
      <c r="O345" s="390" t="s">
        <v>11877</v>
      </c>
      <c r="P345" s="390" t="s">
        <v>78</v>
      </c>
      <c r="Q345" s="278" t="s">
        <v>14441</v>
      </c>
      <c r="R345" s="278" t="s">
        <v>78</v>
      </c>
      <c r="S345" s="390" t="s">
        <v>11878</v>
      </c>
      <c r="T345" s="278"/>
      <c r="U345" s="819"/>
      <c r="V345" s="823"/>
    </row>
    <row r="346">
      <c r="A346" s="319">
        <v>345.0</v>
      </c>
      <c r="B346" s="596" t="s">
        <v>21031</v>
      </c>
      <c r="C346" s="596" t="s">
        <v>21032</v>
      </c>
      <c r="D346" s="596" t="s">
        <v>21033</v>
      </c>
      <c r="E346" s="596" t="s">
        <v>21034</v>
      </c>
      <c r="F346" s="596" t="s">
        <v>20588</v>
      </c>
      <c r="G346" s="596" t="s">
        <v>21035</v>
      </c>
      <c r="H346" s="319" t="s">
        <v>21036</v>
      </c>
      <c r="I346" s="272" t="s">
        <v>21037</v>
      </c>
      <c r="J346" s="319" t="s">
        <v>21038</v>
      </c>
      <c r="K346" s="825" t="s">
        <v>21039</v>
      </c>
      <c r="L346" s="826">
        <v>0.006504629629629629</v>
      </c>
      <c r="M346" s="832" t="s">
        <v>21040</v>
      </c>
      <c r="N346" s="828" t="s">
        <v>18352</v>
      </c>
      <c r="O346" s="390" t="s">
        <v>11877</v>
      </c>
      <c r="P346" s="390" t="s">
        <v>78</v>
      </c>
      <c r="Q346" s="278" t="s">
        <v>14441</v>
      </c>
      <c r="R346" s="278" t="s">
        <v>78</v>
      </c>
      <c r="S346" s="390" t="s">
        <v>11878</v>
      </c>
      <c r="T346" s="278"/>
      <c r="U346" s="487"/>
      <c r="V346" s="833">
        <v>35975.0</v>
      </c>
    </row>
    <row r="347">
      <c r="A347" s="319">
        <v>346.0</v>
      </c>
      <c r="B347" s="596" t="s">
        <v>21041</v>
      </c>
      <c r="C347" s="596" t="s">
        <v>19745</v>
      </c>
      <c r="D347" s="596" t="s">
        <v>21042</v>
      </c>
      <c r="E347" s="596" t="s">
        <v>21043</v>
      </c>
      <c r="F347" s="596" t="s">
        <v>19747</v>
      </c>
      <c r="G347" s="596" t="s">
        <v>21044</v>
      </c>
      <c r="H347" s="319" t="s">
        <v>21045</v>
      </c>
      <c r="I347" s="272" t="s">
        <v>21046</v>
      </c>
      <c r="J347" s="319" t="s">
        <v>21047</v>
      </c>
      <c r="K347" s="825" t="s">
        <v>21048</v>
      </c>
      <c r="L347" s="826">
        <v>0.00730324074074074</v>
      </c>
      <c r="M347" s="832" t="s">
        <v>21049</v>
      </c>
      <c r="N347" s="828" t="s">
        <v>18352</v>
      </c>
      <c r="O347" s="390" t="s">
        <v>11877</v>
      </c>
      <c r="P347" s="390" t="s">
        <v>78</v>
      </c>
      <c r="Q347" s="278" t="s">
        <v>14441</v>
      </c>
      <c r="R347" s="278" t="s">
        <v>78</v>
      </c>
      <c r="S347" s="390" t="s">
        <v>11878</v>
      </c>
      <c r="T347" s="278"/>
      <c r="U347" s="487"/>
      <c r="V347" s="833">
        <v>36058.0</v>
      </c>
    </row>
    <row r="348">
      <c r="A348" s="269">
        <v>347.0</v>
      </c>
      <c r="B348" s="510" t="s">
        <v>21041</v>
      </c>
      <c r="C348" s="510" t="s">
        <v>21050</v>
      </c>
      <c r="D348" s="510" t="s">
        <v>21051</v>
      </c>
      <c r="E348" s="510" t="s">
        <v>21043</v>
      </c>
      <c r="F348" s="510" t="s">
        <v>21052</v>
      </c>
      <c r="G348" s="510" t="s">
        <v>21053</v>
      </c>
      <c r="H348" s="269" t="s">
        <v>21054</v>
      </c>
      <c r="I348" s="272" t="s">
        <v>21055</v>
      </c>
      <c r="J348" s="269" t="s">
        <v>21056</v>
      </c>
      <c r="K348" s="811" t="s">
        <v>21057</v>
      </c>
      <c r="L348" s="812">
        <v>0.0042824074074074075</v>
      </c>
      <c r="M348" s="401" t="s">
        <v>21058</v>
      </c>
      <c r="N348" s="277" t="s">
        <v>18352</v>
      </c>
      <c r="O348" s="390" t="s">
        <v>11877</v>
      </c>
      <c r="P348" s="390" t="s">
        <v>78</v>
      </c>
      <c r="Q348" s="278" t="s">
        <v>14441</v>
      </c>
      <c r="R348" s="278" t="s">
        <v>78</v>
      </c>
      <c r="S348" s="390" t="s">
        <v>11878</v>
      </c>
      <c r="T348" s="278"/>
      <c r="U348" s="277"/>
      <c r="V348" s="813">
        <v>35702.0</v>
      </c>
    </row>
    <row r="349">
      <c r="A349" s="278">
        <v>348.0</v>
      </c>
      <c r="B349" s="510" t="s">
        <v>21041</v>
      </c>
      <c r="C349" s="518" t="s">
        <v>21050</v>
      </c>
      <c r="D349" s="518" t="s">
        <v>21059</v>
      </c>
      <c r="E349" s="518" t="s">
        <v>21043</v>
      </c>
      <c r="F349" s="518" t="s">
        <v>21052</v>
      </c>
      <c r="G349" s="518" t="s">
        <v>21060</v>
      </c>
      <c r="H349" s="278" t="s">
        <v>21061</v>
      </c>
      <c r="I349" s="272" t="s">
        <v>21062</v>
      </c>
      <c r="J349" s="278" t="s">
        <v>21063</v>
      </c>
      <c r="K349" s="814" t="s">
        <v>21064</v>
      </c>
      <c r="L349" s="815">
        <v>0.006655092592592593</v>
      </c>
      <c r="M349" s="402" t="s">
        <v>21065</v>
      </c>
      <c r="N349" s="284" t="s">
        <v>18352</v>
      </c>
      <c r="O349" s="390" t="s">
        <v>11877</v>
      </c>
      <c r="P349" s="390" t="s">
        <v>78</v>
      </c>
      <c r="Q349" s="278" t="s">
        <v>14441</v>
      </c>
      <c r="R349" s="278" t="s">
        <v>78</v>
      </c>
      <c r="S349" s="390" t="s">
        <v>11878</v>
      </c>
      <c r="T349" s="278"/>
      <c r="U349" s="284"/>
      <c r="V349" s="816">
        <v>36087.0</v>
      </c>
    </row>
    <row r="350">
      <c r="A350" s="278">
        <v>349.0</v>
      </c>
      <c r="B350" s="510" t="s">
        <v>21041</v>
      </c>
      <c r="C350" s="518" t="s">
        <v>21050</v>
      </c>
      <c r="D350" s="518" t="s">
        <v>21066</v>
      </c>
      <c r="E350" s="518" t="s">
        <v>21043</v>
      </c>
      <c r="F350" s="518" t="s">
        <v>21052</v>
      </c>
      <c r="G350" s="518" t="s">
        <v>21067</v>
      </c>
      <c r="H350" s="278" t="s">
        <v>21068</v>
      </c>
      <c r="I350" s="272" t="s">
        <v>21069</v>
      </c>
      <c r="J350" s="278" t="s">
        <v>21070</v>
      </c>
      <c r="K350" s="814" t="s">
        <v>21071</v>
      </c>
      <c r="L350" s="815">
        <v>0.006006944444444444</v>
      </c>
      <c r="M350" s="402" t="s">
        <v>21072</v>
      </c>
      <c r="N350" s="284" t="s">
        <v>18352</v>
      </c>
      <c r="O350" s="390" t="s">
        <v>11877</v>
      </c>
      <c r="P350" s="390" t="s">
        <v>78</v>
      </c>
      <c r="Q350" s="278" t="s">
        <v>14441</v>
      </c>
      <c r="R350" s="278" t="s">
        <v>78</v>
      </c>
      <c r="S350" s="390" t="s">
        <v>11878</v>
      </c>
      <c r="T350" s="278"/>
      <c r="U350" s="284"/>
      <c r="V350" s="816">
        <v>36088.0</v>
      </c>
    </row>
    <row r="351">
      <c r="A351" s="278">
        <v>350.0</v>
      </c>
      <c r="B351" s="510" t="s">
        <v>21041</v>
      </c>
      <c r="C351" s="518" t="s">
        <v>21050</v>
      </c>
      <c r="D351" s="518" t="s">
        <v>21073</v>
      </c>
      <c r="E351" s="518" t="s">
        <v>21043</v>
      </c>
      <c r="F351" s="518" t="s">
        <v>21052</v>
      </c>
      <c r="G351" s="518" t="s">
        <v>21074</v>
      </c>
      <c r="H351" s="278" t="s">
        <v>21075</v>
      </c>
      <c r="I351" s="272" t="s">
        <v>21076</v>
      </c>
      <c r="J351" s="278" t="s">
        <v>21077</v>
      </c>
      <c r="K351" s="814" t="s">
        <v>21078</v>
      </c>
      <c r="L351" s="815">
        <v>0.004398148148148148</v>
      </c>
      <c r="M351" s="402" t="s">
        <v>21079</v>
      </c>
      <c r="N351" s="284" t="s">
        <v>18352</v>
      </c>
      <c r="O351" s="390" t="s">
        <v>11877</v>
      </c>
      <c r="P351" s="390" t="s">
        <v>78</v>
      </c>
      <c r="Q351" s="278" t="s">
        <v>14441</v>
      </c>
      <c r="R351" s="278" t="s">
        <v>78</v>
      </c>
      <c r="S351" s="390" t="s">
        <v>11878</v>
      </c>
      <c r="T351" s="278"/>
      <c r="U351" s="284"/>
      <c r="V351" s="816">
        <v>36089.0</v>
      </c>
    </row>
    <row r="352">
      <c r="A352" s="278">
        <v>351.0</v>
      </c>
      <c r="B352" s="510" t="s">
        <v>21041</v>
      </c>
      <c r="C352" s="518" t="s">
        <v>21050</v>
      </c>
      <c r="D352" s="518" t="s">
        <v>21080</v>
      </c>
      <c r="E352" s="518" t="s">
        <v>21043</v>
      </c>
      <c r="F352" s="518" t="s">
        <v>21052</v>
      </c>
      <c r="G352" s="518" t="s">
        <v>21081</v>
      </c>
      <c r="H352" s="278" t="s">
        <v>21082</v>
      </c>
      <c r="I352" s="272" t="s">
        <v>21083</v>
      </c>
      <c r="J352" s="278" t="s">
        <v>21084</v>
      </c>
      <c r="K352" s="814" t="s">
        <v>21085</v>
      </c>
      <c r="L352" s="815">
        <v>0.003576388888888889</v>
      </c>
      <c r="M352" s="402" t="s">
        <v>21079</v>
      </c>
      <c r="N352" s="284" t="s">
        <v>18352</v>
      </c>
      <c r="O352" s="390" t="s">
        <v>11877</v>
      </c>
      <c r="P352" s="844" t="s">
        <v>78</v>
      </c>
      <c r="Q352" s="278" t="s">
        <v>14441</v>
      </c>
      <c r="R352" s="278" t="s">
        <v>78</v>
      </c>
      <c r="S352" s="390" t="s">
        <v>11878</v>
      </c>
      <c r="T352" s="278"/>
      <c r="U352" s="284" t="s">
        <v>21086</v>
      </c>
      <c r="V352" s="816">
        <v>36077.0</v>
      </c>
    </row>
    <row r="353">
      <c r="A353" s="287">
        <v>352.0</v>
      </c>
      <c r="B353" s="596" t="s">
        <v>21041</v>
      </c>
      <c r="C353" s="528" t="s">
        <v>21050</v>
      </c>
      <c r="D353" s="528" t="s">
        <v>21087</v>
      </c>
      <c r="E353" s="528" t="s">
        <v>21043</v>
      </c>
      <c r="F353" s="528" t="s">
        <v>21052</v>
      </c>
      <c r="G353" s="528" t="s">
        <v>21088</v>
      </c>
      <c r="H353" s="287" t="s">
        <v>21089</v>
      </c>
      <c r="I353" s="272" t="s">
        <v>21090</v>
      </c>
      <c r="J353" s="287" t="s">
        <v>21091</v>
      </c>
      <c r="K353" s="817" t="s">
        <v>21092</v>
      </c>
      <c r="L353" s="818">
        <v>0.005625</v>
      </c>
      <c r="M353" s="404" t="s">
        <v>21093</v>
      </c>
      <c r="N353" s="293" t="s">
        <v>18352</v>
      </c>
      <c r="O353" s="390" t="s">
        <v>11877</v>
      </c>
      <c r="P353" s="390" t="s">
        <v>78</v>
      </c>
      <c r="Q353" s="278" t="s">
        <v>14441</v>
      </c>
      <c r="R353" s="278" t="s">
        <v>78</v>
      </c>
      <c r="S353" s="390" t="s">
        <v>11878</v>
      </c>
      <c r="T353" s="278"/>
      <c r="U353" s="819"/>
      <c r="V353" s="820">
        <v>36086.0</v>
      </c>
    </row>
    <row r="354">
      <c r="A354" s="269">
        <v>353.0</v>
      </c>
      <c r="B354" s="510" t="s">
        <v>21041</v>
      </c>
      <c r="C354" s="510" t="s">
        <v>21094</v>
      </c>
      <c r="D354" s="510" t="s">
        <v>21094</v>
      </c>
      <c r="E354" s="510" t="s">
        <v>21043</v>
      </c>
      <c r="F354" s="510" t="s">
        <v>21095</v>
      </c>
      <c r="G354" s="510" t="s">
        <v>21095</v>
      </c>
      <c r="H354" s="269" t="s">
        <v>21096</v>
      </c>
      <c r="I354" s="272" t="s">
        <v>21097</v>
      </c>
      <c r="J354" s="269" t="s">
        <v>21098</v>
      </c>
      <c r="K354" s="811" t="s">
        <v>21099</v>
      </c>
      <c r="L354" s="812">
        <v>0.0036574074074074074</v>
      </c>
      <c r="M354" s="401" t="s">
        <v>21100</v>
      </c>
      <c r="N354" s="277" t="s">
        <v>18352</v>
      </c>
      <c r="O354" s="390" t="s">
        <v>11877</v>
      </c>
      <c r="P354" s="390" t="s">
        <v>78</v>
      </c>
      <c r="Q354" s="278" t="s">
        <v>14441</v>
      </c>
      <c r="R354" s="278" t="s">
        <v>78</v>
      </c>
      <c r="S354" s="390" t="s">
        <v>11878</v>
      </c>
      <c r="T354" s="278"/>
      <c r="U354" s="277"/>
      <c r="V354" s="813">
        <v>36072.0</v>
      </c>
    </row>
    <row r="355">
      <c r="A355" s="278">
        <v>354.0</v>
      </c>
      <c r="B355" s="510" t="s">
        <v>21041</v>
      </c>
      <c r="C355" s="518" t="s">
        <v>21101</v>
      </c>
      <c r="D355" s="518" t="s">
        <v>21102</v>
      </c>
      <c r="E355" s="518" t="s">
        <v>21043</v>
      </c>
      <c r="F355" s="518" t="s">
        <v>21103</v>
      </c>
      <c r="G355" s="518" t="s">
        <v>21104</v>
      </c>
      <c r="H355" s="278" t="s">
        <v>21105</v>
      </c>
      <c r="I355" s="272" t="s">
        <v>21106</v>
      </c>
      <c r="J355" s="278" t="s">
        <v>21107</v>
      </c>
      <c r="K355" s="814" t="s">
        <v>21108</v>
      </c>
      <c r="L355" s="815">
        <v>0.0061574074074074074</v>
      </c>
      <c r="M355" s="402" t="s">
        <v>21109</v>
      </c>
      <c r="N355" s="284" t="s">
        <v>18352</v>
      </c>
      <c r="O355" s="390" t="s">
        <v>11877</v>
      </c>
      <c r="P355" s="390" t="s">
        <v>78</v>
      </c>
      <c r="Q355" s="278" t="s">
        <v>14441</v>
      </c>
      <c r="R355" s="278" t="s">
        <v>78</v>
      </c>
      <c r="S355" s="390" t="s">
        <v>11878</v>
      </c>
      <c r="T355" s="278"/>
      <c r="U355" s="284"/>
      <c r="V355" s="816">
        <v>36445.0</v>
      </c>
    </row>
    <row r="356">
      <c r="A356" s="278">
        <v>355.0</v>
      </c>
      <c r="B356" s="510" t="s">
        <v>21041</v>
      </c>
      <c r="C356" s="518" t="s">
        <v>21110</v>
      </c>
      <c r="D356" s="518" t="s">
        <v>21111</v>
      </c>
      <c r="E356" s="518" t="s">
        <v>21043</v>
      </c>
      <c r="F356" s="518" t="s">
        <v>21112</v>
      </c>
      <c r="G356" s="518" t="s">
        <v>21113</v>
      </c>
      <c r="H356" s="278" t="s">
        <v>21114</v>
      </c>
      <c r="I356" s="272" t="s">
        <v>21115</v>
      </c>
      <c r="J356" s="278" t="s">
        <v>21116</v>
      </c>
      <c r="K356" s="814" t="s">
        <v>21117</v>
      </c>
      <c r="L356" s="815">
        <v>0.0025</v>
      </c>
      <c r="M356" s="402" t="s">
        <v>21118</v>
      </c>
      <c r="N356" s="284" t="s">
        <v>18352</v>
      </c>
      <c r="O356" s="390" t="s">
        <v>11877</v>
      </c>
      <c r="P356" s="390" t="s">
        <v>78</v>
      </c>
      <c r="Q356" s="278" t="s">
        <v>14441</v>
      </c>
      <c r="R356" s="278" t="s">
        <v>78</v>
      </c>
      <c r="S356" s="390" t="s">
        <v>11878</v>
      </c>
      <c r="T356" s="278"/>
      <c r="U356" s="284"/>
      <c r="V356" s="816">
        <v>36450.0</v>
      </c>
    </row>
    <row r="357">
      <c r="A357" s="278">
        <v>356.0</v>
      </c>
      <c r="B357" s="510" t="s">
        <v>21041</v>
      </c>
      <c r="C357" s="518" t="s">
        <v>21119</v>
      </c>
      <c r="D357" s="518" t="s">
        <v>21120</v>
      </c>
      <c r="E357" s="518" t="s">
        <v>21043</v>
      </c>
      <c r="F357" s="518" t="s">
        <v>21121</v>
      </c>
      <c r="G357" s="518" t="s">
        <v>21122</v>
      </c>
      <c r="H357" s="278" t="s">
        <v>21123</v>
      </c>
      <c r="I357" s="272" t="s">
        <v>21124</v>
      </c>
      <c r="J357" s="278" t="s">
        <v>21125</v>
      </c>
      <c r="K357" s="814" t="s">
        <v>21126</v>
      </c>
      <c r="L357" s="815">
        <v>0.004849537037037037</v>
      </c>
      <c r="M357" s="402" t="s">
        <v>21127</v>
      </c>
      <c r="N357" s="284" t="s">
        <v>18352</v>
      </c>
      <c r="O357" s="390" t="s">
        <v>11877</v>
      </c>
      <c r="P357" s="390" t="s">
        <v>78</v>
      </c>
      <c r="Q357" s="278" t="s">
        <v>14441</v>
      </c>
      <c r="R357" s="278" t="s">
        <v>78</v>
      </c>
      <c r="S357" s="390" t="s">
        <v>11878</v>
      </c>
      <c r="T357" s="278"/>
      <c r="U357" s="284"/>
      <c r="V357" s="816">
        <v>35703.0</v>
      </c>
    </row>
    <row r="358">
      <c r="A358" s="287">
        <v>357.0</v>
      </c>
      <c r="B358" s="596" t="s">
        <v>21041</v>
      </c>
      <c r="C358" s="528" t="s">
        <v>21128</v>
      </c>
      <c r="D358" s="528" t="s">
        <v>21129</v>
      </c>
      <c r="E358" s="528" t="s">
        <v>21043</v>
      </c>
      <c r="F358" s="528" t="s">
        <v>21130</v>
      </c>
      <c r="G358" s="528" t="s">
        <v>21131</v>
      </c>
      <c r="H358" s="287" t="s">
        <v>21132</v>
      </c>
      <c r="I358" s="272" t="s">
        <v>21133</v>
      </c>
      <c r="J358" s="287" t="s">
        <v>21134</v>
      </c>
      <c r="K358" s="817" t="s">
        <v>21135</v>
      </c>
      <c r="L358" s="818">
        <v>0.002013888888888889</v>
      </c>
      <c r="M358" s="404" t="s">
        <v>21136</v>
      </c>
      <c r="N358" s="293" t="s">
        <v>18352</v>
      </c>
      <c r="O358" s="390" t="s">
        <v>11877</v>
      </c>
      <c r="P358" s="390" t="s">
        <v>78</v>
      </c>
      <c r="Q358" s="278" t="s">
        <v>14441</v>
      </c>
      <c r="R358" s="278" t="s">
        <v>78</v>
      </c>
      <c r="S358" s="390" t="s">
        <v>11878</v>
      </c>
      <c r="T358" s="278"/>
      <c r="U358" s="819"/>
      <c r="V358" s="820">
        <v>36082.0</v>
      </c>
    </row>
    <row r="359">
      <c r="A359" s="269">
        <v>358.0</v>
      </c>
      <c r="B359" s="510" t="s">
        <v>21041</v>
      </c>
      <c r="C359" s="510" t="s">
        <v>21101</v>
      </c>
      <c r="D359" s="510" t="s">
        <v>21137</v>
      </c>
      <c r="E359" s="510" t="s">
        <v>21043</v>
      </c>
      <c r="F359" s="510" t="s">
        <v>21103</v>
      </c>
      <c r="G359" s="510" t="s">
        <v>21138</v>
      </c>
      <c r="H359" s="269" t="s">
        <v>21139</v>
      </c>
      <c r="I359" s="272" t="s">
        <v>21140</v>
      </c>
      <c r="J359" s="269" t="s">
        <v>21141</v>
      </c>
      <c r="K359" s="811" t="s">
        <v>21142</v>
      </c>
      <c r="L359" s="812">
        <v>0.006122685185185185</v>
      </c>
      <c r="M359" s="401" t="s">
        <v>21143</v>
      </c>
      <c r="N359" s="277" t="s">
        <v>18352</v>
      </c>
      <c r="O359" s="390" t="s">
        <v>11877</v>
      </c>
      <c r="P359" s="390" t="s">
        <v>78</v>
      </c>
      <c r="Q359" s="278" t="s">
        <v>14441</v>
      </c>
      <c r="R359" s="278" t="s">
        <v>78</v>
      </c>
      <c r="S359" s="390" t="s">
        <v>11878</v>
      </c>
      <c r="T359" s="278"/>
      <c r="U359" s="277"/>
      <c r="V359" s="813">
        <v>36075.0</v>
      </c>
    </row>
    <row r="360">
      <c r="A360" s="287">
        <v>359.0</v>
      </c>
      <c r="B360" s="596" t="s">
        <v>21041</v>
      </c>
      <c r="C360" s="528" t="s">
        <v>21101</v>
      </c>
      <c r="D360" s="528" t="s">
        <v>21144</v>
      </c>
      <c r="E360" s="528" t="s">
        <v>21043</v>
      </c>
      <c r="F360" s="528" t="s">
        <v>21103</v>
      </c>
      <c r="G360" s="528" t="s">
        <v>21145</v>
      </c>
      <c r="H360" s="287" t="s">
        <v>21146</v>
      </c>
      <c r="I360" s="272" t="s">
        <v>21147</v>
      </c>
      <c r="J360" s="287" t="s">
        <v>21148</v>
      </c>
      <c r="K360" s="817" t="s">
        <v>21149</v>
      </c>
      <c r="L360" s="818">
        <v>0.006284722222222222</v>
      </c>
      <c r="M360" s="404" t="s">
        <v>21150</v>
      </c>
      <c r="N360" s="293" t="s">
        <v>18352</v>
      </c>
      <c r="O360" s="390" t="s">
        <v>11877</v>
      </c>
      <c r="P360" s="390" t="s">
        <v>78</v>
      </c>
      <c r="Q360" s="278" t="s">
        <v>14441</v>
      </c>
      <c r="R360" s="278" t="s">
        <v>78</v>
      </c>
      <c r="S360" s="390" t="s">
        <v>11878</v>
      </c>
      <c r="T360" s="278"/>
      <c r="U360" s="819"/>
      <c r="V360" s="820">
        <v>36059.0</v>
      </c>
    </row>
    <row r="361">
      <c r="A361" s="269">
        <v>360.0</v>
      </c>
      <c r="B361" s="510" t="s">
        <v>21041</v>
      </c>
      <c r="C361" s="510" t="s">
        <v>21151</v>
      </c>
      <c r="D361" s="510" t="s">
        <v>21152</v>
      </c>
      <c r="E361" s="510" t="s">
        <v>21043</v>
      </c>
      <c r="F361" s="510" t="s">
        <v>21153</v>
      </c>
      <c r="G361" s="510" t="s">
        <v>21154</v>
      </c>
      <c r="H361" s="269" t="s">
        <v>21155</v>
      </c>
      <c r="I361" s="272" t="s">
        <v>21156</v>
      </c>
      <c r="J361" s="269" t="s">
        <v>21157</v>
      </c>
      <c r="K361" s="811" t="s">
        <v>21158</v>
      </c>
      <c r="L361" s="812">
        <v>0.007997685185185186</v>
      </c>
      <c r="M361" s="401" t="s">
        <v>21159</v>
      </c>
      <c r="N361" s="277" t="s">
        <v>18352</v>
      </c>
      <c r="O361" s="390" t="s">
        <v>11877</v>
      </c>
      <c r="P361" s="390" t="s">
        <v>78</v>
      </c>
      <c r="Q361" s="278" t="s">
        <v>14441</v>
      </c>
      <c r="R361" s="278" t="s">
        <v>78</v>
      </c>
      <c r="S361" s="390" t="s">
        <v>11878</v>
      </c>
      <c r="T361" s="278"/>
      <c r="U361" s="277"/>
      <c r="V361" s="813">
        <v>36080.0</v>
      </c>
    </row>
    <row r="362">
      <c r="A362" s="278">
        <v>361.0</v>
      </c>
      <c r="B362" s="510" t="s">
        <v>21041</v>
      </c>
      <c r="C362" s="518" t="s">
        <v>21160</v>
      </c>
      <c r="D362" s="518" t="s">
        <v>21161</v>
      </c>
      <c r="E362" s="518" t="s">
        <v>21043</v>
      </c>
      <c r="F362" s="518" t="s">
        <v>18409</v>
      </c>
      <c r="G362" s="518" t="s">
        <v>21162</v>
      </c>
      <c r="H362" s="278" t="s">
        <v>21163</v>
      </c>
      <c r="I362" s="272" t="s">
        <v>21164</v>
      </c>
      <c r="J362" s="278" t="s">
        <v>21165</v>
      </c>
      <c r="K362" s="814" t="s">
        <v>21166</v>
      </c>
      <c r="L362" s="815">
        <v>0.00869212962962963</v>
      </c>
      <c r="M362" s="402" t="s">
        <v>21167</v>
      </c>
      <c r="N362" s="284" t="s">
        <v>18352</v>
      </c>
      <c r="O362" s="390" t="s">
        <v>11877</v>
      </c>
      <c r="P362" s="390" t="s">
        <v>78</v>
      </c>
      <c r="Q362" s="278" t="s">
        <v>14441</v>
      </c>
      <c r="R362" s="278" t="s">
        <v>78</v>
      </c>
      <c r="S362" s="390" t="s">
        <v>11878</v>
      </c>
      <c r="T362" s="278"/>
      <c r="U362" s="284"/>
      <c r="V362" s="816">
        <v>35663.0</v>
      </c>
    </row>
    <row r="363">
      <c r="A363" s="278">
        <v>362.0</v>
      </c>
      <c r="B363" s="510" t="s">
        <v>21041</v>
      </c>
      <c r="C363" s="518" t="s">
        <v>21168</v>
      </c>
      <c r="D363" s="518" t="s">
        <v>21168</v>
      </c>
      <c r="E363" s="518" t="s">
        <v>21043</v>
      </c>
      <c r="F363" s="518" t="s">
        <v>21169</v>
      </c>
      <c r="G363" s="518" t="s">
        <v>21169</v>
      </c>
      <c r="H363" s="278" t="s">
        <v>21170</v>
      </c>
      <c r="I363" s="272" t="s">
        <v>21171</v>
      </c>
      <c r="J363" s="278" t="s">
        <v>21172</v>
      </c>
      <c r="K363" s="814" t="s">
        <v>21173</v>
      </c>
      <c r="L363" s="815">
        <v>0.007962962962962963</v>
      </c>
      <c r="M363" s="402" t="s">
        <v>21174</v>
      </c>
      <c r="N363" s="284" t="s">
        <v>18352</v>
      </c>
      <c r="O363" s="390" t="s">
        <v>11877</v>
      </c>
      <c r="P363" s="390" t="s">
        <v>78</v>
      </c>
      <c r="Q363" s="278" t="s">
        <v>14441</v>
      </c>
      <c r="R363" s="278" t="s">
        <v>78</v>
      </c>
      <c r="S363" s="390" t="s">
        <v>11878</v>
      </c>
      <c r="T363" s="278"/>
      <c r="U363" s="284"/>
      <c r="V363" s="816">
        <v>36065.0</v>
      </c>
    </row>
    <row r="364">
      <c r="A364" s="278">
        <v>363.0</v>
      </c>
      <c r="B364" s="510" t="s">
        <v>21041</v>
      </c>
      <c r="C364" s="518" t="s">
        <v>21175</v>
      </c>
      <c r="D364" s="518" t="s">
        <v>21176</v>
      </c>
      <c r="E364" s="518" t="s">
        <v>21043</v>
      </c>
      <c r="F364" s="518" t="s">
        <v>21177</v>
      </c>
      <c r="G364" s="518" t="s">
        <v>21178</v>
      </c>
      <c r="H364" s="278" t="s">
        <v>21179</v>
      </c>
      <c r="I364" s="272" t="s">
        <v>21180</v>
      </c>
      <c r="J364" s="278" t="s">
        <v>21181</v>
      </c>
      <c r="K364" s="814" t="s">
        <v>21182</v>
      </c>
      <c r="L364" s="815">
        <v>0.005231481481481481</v>
      </c>
      <c r="M364" s="402" t="s">
        <v>21183</v>
      </c>
      <c r="N364" s="284" t="s">
        <v>18352</v>
      </c>
      <c r="O364" s="390" t="s">
        <v>11877</v>
      </c>
      <c r="P364" s="390" t="s">
        <v>78</v>
      </c>
      <c r="Q364" s="278" t="s">
        <v>14441</v>
      </c>
      <c r="R364" s="278" t="s">
        <v>78</v>
      </c>
      <c r="S364" s="390" t="s">
        <v>11878</v>
      </c>
      <c r="T364" s="278"/>
      <c r="U364" s="284"/>
      <c r="V364" s="816">
        <v>36064.0</v>
      </c>
    </row>
    <row r="365">
      <c r="A365" s="287">
        <v>364.0</v>
      </c>
      <c r="B365" s="596" t="s">
        <v>21041</v>
      </c>
      <c r="C365" s="528" t="s">
        <v>21184</v>
      </c>
      <c r="D365" s="528" t="s">
        <v>21185</v>
      </c>
      <c r="E365" s="528" t="s">
        <v>21043</v>
      </c>
      <c r="F365" s="528" t="s">
        <v>21186</v>
      </c>
      <c r="G365" s="528" t="s">
        <v>21187</v>
      </c>
      <c r="H365" s="287" t="s">
        <v>21188</v>
      </c>
      <c r="I365" s="272" t="s">
        <v>21189</v>
      </c>
      <c r="J365" s="287" t="s">
        <v>21190</v>
      </c>
      <c r="K365" s="817" t="s">
        <v>21191</v>
      </c>
      <c r="L365" s="818">
        <v>0.003923611111111111</v>
      </c>
      <c r="M365" s="404" t="s">
        <v>21192</v>
      </c>
      <c r="N365" s="293" t="s">
        <v>18352</v>
      </c>
      <c r="O365" s="390" t="s">
        <v>11877</v>
      </c>
      <c r="P365" s="390" t="s">
        <v>78</v>
      </c>
      <c r="Q365" s="278" t="s">
        <v>14441</v>
      </c>
      <c r="R365" s="278" t="s">
        <v>78</v>
      </c>
      <c r="S365" s="390" t="s">
        <v>11878</v>
      </c>
      <c r="T365" s="278"/>
      <c r="U365" s="819"/>
      <c r="V365" s="823"/>
    </row>
    <row r="366">
      <c r="A366" s="319">
        <v>365.0</v>
      </c>
      <c r="B366" s="596" t="s">
        <v>21193</v>
      </c>
      <c r="C366" s="596" t="s">
        <v>21194</v>
      </c>
      <c r="D366" s="596" t="s">
        <v>21195</v>
      </c>
      <c r="E366" s="596" t="s">
        <v>21196</v>
      </c>
      <c r="F366" s="596" t="s">
        <v>21197</v>
      </c>
      <c r="G366" s="596" t="s">
        <v>21198</v>
      </c>
      <c r="H366" s="319" t="s">
        <v>21199</v>
      </c>
      <c r="I366" s="272" t="s">
        <v>21200</v>
      </c>
      <c r="J366" s="319" t="s">
        <v>21201</v>
      </c>
      <c r="K366" s="825" t="s">
        <v>21202</v>
      </c>
      <c r="L366" s="826">
        <v>0.004675925925925926</v>
      </c>
      <c r="M366" s="832" t="s">
        <v>21203</v>
      </c>
      <c r="N366" s="828" t="s">
        <v>18352</v>
      </c>
      <c r="O366" s="390" t="s">
        <v>11877</v>
      </c>
      <c r="P366" s="390" t="s">
        <v>78</v>
      </c>
      <c r="Q366" s="278" t="s">
        <v>14441</v>
      </c>
      <c r="R366" s="278" t="s">
        <v>78</v>
      </c>
      <c r="S366" s="390" t="s">
        <v>11878</v>
      </c>
      <c r="T366" s="278"/>
      <c r="U366" s="487"/>
      <c r="V366" s="829"/>
    </row>
    <row r="367">
      <c r="A367" s="269">
        <v>366.0</v>
      </c>
      <c r="B367" s="510" t="s">
        <v>21193</v>
      </c>
      <c r="C367" s="510" t="s">
        <v>21204</v>
      </c>
      <c r="D367" s="510" t="s">
        <v>21205</v>
      </c>
      <c r="E367" s="510" t="s">
        <v>21196</v>
      </c>
      <c r="F367" s="510" t="s">
        <v>21206</v>
      </c>
      <c r="G367" s="510" t="s">
        <v>21207</v>
      </c>
      <c r="H367" s="269" t="s">
        <v>21208</v>
      </c>
      <c r="I367" s="272" t="s">
        <v>21209</v>
      </c>
      <c r="J367" s="269" t="s">
        <v>21210</v>
      </c>
      <c r="K367" s="811" t="s">
        <v>21211</v>
      </c>
      <c r="L367" s="812">
        <v>0.004780092592592593</v>
      </c>
      <c r="M367" s="401" t="s">
        <v>21212</v>
      </c>
      <c r="N367" s="277" t="s">
        <v>18352</v>
      </c>
      <c r="O367" s="390" t="s">
        <v>11877</v>
      </c>
      <c r="P367" s="390" t="s">
        <v>78</v>
      </c>
      <c r="Q367" s="278" t="s">
        <v>14441</v>
      </c>
      <c r="R367" s="278" t="s">
        <v>78</v>
      </c>
      <c r="S367" s="390" t="s">
        <v>11878</v>
      </c>
      <c r="T367" s="278"/>
      <c r="U367" s="277"/>
      <c r="V367" s="822"/>
    </row>
    <row r="368">
      <c r="A368" s="278">
        <v>367.0</v>
      </c>
      <c r="B368" s="510" t="s">
        <v>21193</v>
      </c>
      <c r="C368" s="518" t="s">
        <v>21204</v>
      </c>
      <c r="D368" s="518" t="s">
        <v>21213</v>
      </c>
      <c r="E368" s="518" t="s">
        <v>21196</v>
      </c>
      <c r="F368" s="518" t="s">
        <v>21206</v>
      </c>
      <c r="G368" s="518" t="s">
        <v>21214</v>
      </c>
      <c r="H368" s="278" t="s">
        <v>21215</v>
      </c>
      <c r="I368" s="272" t="s">
        <v>21216</v>
      </c>
      <c r="J368" s="278" t="s">
        <v>21217</v>
      </c>
      <c r="K368" s="814" t="s">
        <v>21218</v>
      </c>
      <c r="L368" s="815">
        <v>0.0018402777777777777</v>
      </c>
      <c r="M368" s="402" t="s">
        <v>21219</v>
      </c>
      <c r="N368" s="284" t="s">
        <v>18352</v>
      </c>
      <c r="O368" s="390" t="s">
        <v>11877</v>
      </c>
      <c r="P368" s="390" t="s">
        <v>78</v>
      </c>
      <c r="Q368" s="278" t="s">
        <v>14441</v>
      </c>
      <c r="R368" s="278" t="s">
        <v>78</v>
      </c>
      <c r="S368" s="390" t="s">
        <v>11878</v>
      </c>
      <c r="T368" s="278"/>
      <c r="U368" s="284"/>
      <c r="V368" s="821"/>
    </row>
    <row r="369">
      <c r="A369" s="287">
        <v>368.0</v>
      </c>
      <c r="B369" s="596" t="s">
        <v>21193</v>
      </c>
      <c r="C369" s="528" t="s">
        <v>21204</v>
      </c>
      <c r="D369" s="528" t="s">
        <v>21220</v>
      </c>
      <c r="E369" s="528" t="s">
        <v>21196</v>
      </c>
      <c r="F369" s="528" t="s">
        <v>21206</v>
      </c>
      <c r="G369" s="528" t="s">
        <v>21221</v>
      </c>
      <c r="H369" s="287" t="s">
        <v>21222</v>
      </c>
      <c r="I369" s="272" t="s">
        <v>21223</v>
      </c>
      <c r="J369" s="287" t="s">
        <v>21224</v>
      </c>
      <c r="K369" s="817" t="s">
        <v>21225</v>
      </c>
      <c r="L369" s="818">
        <v>0.0028935185185185184</v>
      </c>
      <c r="M369" s="404" t="s">
        <v>21226</v>
      </c>
      <c r="N369" s="293" t="s">
        <v>18352</v>
      </c>
      <c r="O369" s="390" t="s">
        <v>11877</v>
      </c>
      <c r="P369" s="390" t="s">
        <v>78</v>
      </c>
      <c r="Q369" s="278" t="s">
        <v>14441</v>
      </c>
      <c r="R369" s="278" t="s">
        <v>78</v>
      </c>
      <c r="S369" s="390" t="s">
        <v>11878</v>
      </c>
      <c r="T369" s="278"/>
      <c r="U369" s="819"/>
      <c r="V369" s="823"/>
    </row>
    <row r="370">
      <c r="A370" s="269">
        <v>369.0</v>
      </c>
      <c r="B370" s="510" t="s">
        <v>21193</v>
      </c>
      <c r="C370" s="510" t="s">
        <v>21227</v>
      </c>
      <c r="D370" s="510" t="s">
        <v>21228</v>
      </c>
      <c r="E370" s="510" t="s">
        <v>21196</v>
      </c>
      <c r="F370" s="510" t="s">
        <v>21229</v>
      </c>
      <c r="G370" s="510" t="s">
        <v>21230</v>
      </c>
      <c r="H370" s="269" t="s">
        <v>21231</v>
      </c>
      <c r="I370" s="272" t="s">
        <v>21232</v>
      </c>
      <c r="J370" s="269" t="s">
        <v>21233</v>
      </c>
      <c r="K370" s="811" t="s">
        <v>21234</v>
      </c>
      <c r="L370" s="812">
        <v>0.0037731481481481483</v>
      </c>
      <c r="M370" s="401" t="s">
        <v>21235</v>
      </c>
      <c r="N370" s="277" t="s">
        <v>18352</v>
      </c>
      <c r="O370" s="390" t="s">
        <v>11877</v>
      </c>
      <c r="P370" s="390" t="s">
        <v>78</v>
      </c>
      <c r="Q370" s="278" t="s">
        <v>14441</v>
      </c>
      <c r="R370" s="278" t="s">
        <v>78</v>
      </c>
      <c r="S370" s="390" t="s">
        <v>11878</v>
      </c>
      <c r="T370" s="278"/>
      <c r="U370" s="277"/>
      <c r="V370" s="822"/>
    </row>
    <row r="371">
      <c r="A371" s="287">
        <v>370.0</v>
      </c>
      <c r="B371" s="596" t="s">
        <v>21193</v>
      </c>
      <c r="C371" s="528" t="s">
        <v>21227</v>
      </c>
      <c r="D371" s="528" t="s">
        <v>21236</v>
      </c>
      <c r="E371" s="528" t="s">
        <v>21196</v>
      </c>
      <c r="F371" s="528" t="s">
        <v>21229</v>
      </c>
      <c r="G371" s="528" t="s">
        <v>21237</v>
      </c>
      <c r="H371" s="287" t="s">
        <v>21238</v>
      </c>
      <c r="I371" s="272" t="s">
        <v>21239</v>
      </c>
      <c r="J371" s="287" t="s">
        <v>21240</v>
      </c>
      <c r="K371" s="817" t="s">
        <v>21241</v>
      </c>
      <c r="L371" s="818">
        <v>0.0038541666666666668</v>
      </c>
      <c r="M371" s="404" t="s">
        <v>21242</v>
      </c>
      <c r="N371" s="293" t="s">
        <v>18352</v>
      </c>
      <c r="O371" s="390" t="s">
        <v>11877</v>
      </c>
      <c r="P371" s="390" t="s">
        <v>78</v>
      </c>
      <c r="Q371" s="278" t="s">
        <v>14441</v>
      </c>
      <c r="R371" s="278" t="s">
        <v>78</v>
      </c>
      <c r="S371" s="390" t="s">
        <v>11878</v>
      </c>
      <c r="T371" s="278"/>
      <c r="U371" s="819"/>
      <c r="V371" s="823"/>
    </row>
    <row r="372">
      <c r="A372" s="319">
        <v>371.0</v>
      </c>
      <c r="B372" s="596" t="s">
        <v>21193</v>
      </c>
      <c r="C372" s="596" t="s">
        <v>21243</v>
      </c>
      <c r="D372" s="596" t="s">
        <v>21244</v>
      </c>
      <c r="E372" s="596" t="s">
        <v>21196</v>
      </c>
      <c r="F372" s="596" t="s">
        <v>21245</v>
      </c>
      <c r="G372" s="596" t="s">
        <v>21246</v>
      </c>
      <c r="H372" s="319" t="s">
        <v>21247</v>
      </c>
      <c r="I372" s="272" t="s">
        <v>21248</v>
      </c>
      <c r="J372" s="319" t="s">
        <v>21249</v>
      </c>
      <c r="K372" s="825" t="s">
        <v>21250</v>
      </c>
      <c r="L372" s="826">
        <v>0.0030671296296296297</v>
      </c>
      <c r="M372" s="832" t="s">
        <v>21251</v>
      </c>
      <c r="N372" s="828" t="s">
        <v>18352</v>
      </c>
      <c r="O372" s="390" t="s">
        <v>11877</v>
      </c>
      <c r="P372" s="390" t="s">
        <v>78</v>
      </c>
      <c r="Q372" s="278" t="s">
        <v>14441</v>
      </c>
      <c r="R372" s="278" t="s">
        <v>78</v>
      </c>
      <c r="S372" s="390" t="s">
        <v>11878</v>
      </c>
      <c r="T372" s="278"/>
      <c r="U372" s="487"/>
      <c r="V372" s="829"/>
    </row>
    <row r="373">
      <c r="A373" s="319">
        <v>372.0</v>
      </c>
      <c r="B373" s="596" t="s">
        <v>21193</v>
      </c>
      <c r="C373" s="596" t="s">
        <v>21252</v>
      </c>
      <c r="D373" s="596" t="s">
        <v>21253</v>
      </c>
      <c r="E373" s="596" t="s">
        <v>21196</v>
      </c>
      <c r="F373" s="596" t="s">
        <v>21254</v>
      </c>
      <c r="G373" s="596" t="s">
        <v>21255</v>
      </c>
      <c r="H373" s="319" t="s">
        <v>21256</v>
      </c>
      <c r="I373" s="272" t="s">
        <v>21257</v>
      </c>
      <c r="J373" s="319" t="s">
        <v>21258</v>
      </c>
      <c r="K373" s="825" t="s">
        <v>21259</v>
      </c>
      <c r="L373" s="826">
        <v>0.00525462962962963</v>
      </c>
      <c r="M373" s="832" t="s">
        <v>21260</v>
      </c>
      <c r="N373" s="828" t="s">
        <v>18352</v>
      </c>
      <c r="O373" s="390" t="s">
        <v>11877</v>
      </c>
      <c r="P373" s="390" t="s">
        <v>78</v>
      </c>
      <c r="Q373" s="278" t="s">
        <v>14441</v>
      </c>
      <c r="R373" s="278" t="s">
        <v>78</v>
      </c>
      <c r="S373" s="390" t="s">
        <v>11878</v>
      </c>
      <c r="T373" s="278"/>
      <c r="U373" s="487"/>
      <c r="V373" s="829"/>
    </row>
    <row r="374">
      <c r="A374" s="319">
        <v>373.0</v>
      </c>
      <c r="B374" s="596" t="s">
        <v>21261</v>
      </c>
      <c r="C374" s="596" t="s">
        <v>21262</v>
      </c>
      <c r="D374" s="596" t="s">
        <v>21263</v>
      </c>
      <c r="E374" s="596" t="s">
        <v>21264</v>
      </c>
      <c r="F374" s="596" t="s">
        <v>21265</v>
      </c>
      <c r="G374" s="596" t="s">
        <v>21266</v>
      </c>
      <c r="H374" s="319" t="s">
        <v>21267</v>
      </c>
      <c r="I374" s="272" t="s">
        <v>21268</v>
      </c>
      <c r="J374" s="319" t="s">
        <v>21269</v>
      </c>
      <c r="K374" s="825" t="s">
        <v>21270</v>
      </c>
      <c r="L374" s="826">
        <v>0.010648148148148148</v>
      </c>
      <c r="M374" s="832" t="s">
        <v>21271</v>
      </c>
      <c r="N374" s="828" t="s">
        <v>18352</v>
      </c>
      <c r="O374" s="390" t="s">
        <v>11877</v>
      </c>
      <c r="P374" s="390" t="s">
        <v>78</v>
      </c>
      <c r="Q374" s="278" t="s">
        <v>14441</v>
      </c>
      <c r="R374" s="278" t="s">
        <v>78</v>
      </c>
      <c r="S374" s="390" t="s">
        <v>11878</v>
      </c>
      <c r="T374" s="278"/>
      <c r="U374" s="487"/>
      <c r="V374" s="829"/>
    </row>
    <row r="375">
      <c r="A375" s="269">
        <v>374.0</v>
      </c>
      <c r="B375" s="510" t="s">
        <v>21261</v>
      </c>
      <c r="C375" s="510" t="s">
        <v>21272</v>
      </c>
      <c r="D375" s="510" t="s">
        <v>21273</v>
      </c>
      <c r="E375" s="510" t="s">
        <v>21264</v>
      </c>
      <c r="F375" s="510" t="s">
        <v>21274</v>
      </c>
      <c r="G375" s="510" t="s">
        <v>21275</v>
      </c>
      <c r="H375" s="269" t="s">
        <v>21276</v>
      </c>
      <c r="I375" s="272" t="s">
        <v>21277</v>
      </c>
      <c r="J375" s="269" t="s">
        <v>21278</v>
      </c>
      <c r="K375" s="811" t="s">
        <v>21279</v>
      </c>
      <c r="L375" s="812">
        <v>0.003136574074074074</v>
      </c>
      <c r="M375" s="401" t="s">
        <v>21280</v>
      </c>
      <c r="N375" s="277" t="s">
        <v>18352</v>
      </c>
      <c r="O375" s="390" t="s">
        <v>11877</v>
      </c>
      <c r="P375" s="390" t="s">
        <v>78</v>
      </c>
      <c r="Q375" s="278" t="s">
        <v>14441</v>
      </c>
      <c r="R375" s="278" t="s">
        <v>78</v>
      </c>
      <c r="S375" s="390" t="s">
        <v>11878</v>
      </c>
      <c r="T375" s="278"/>
      <c r="U375" s="277"/>
      <c r="V375" s="813">
        <v>37733.0</v>
      </c>
    </row>
    <row r="376">
      <c r="A376" s="278">
        <v>375.0</v>
      </c>
      <c r="B376" s="510" t="s">
        <v>21261</v>
      </c>
      <c r="C376" s="518" t="s">
        <v>21272</v>
      </c>
      <c r="D376" s="518" t="s">
        <v>21281</v>
      </c>
      <c r="E376" s="518" t="s">
        <v>21264</v>
      </c>
      <c r="F376" s="518" t="s">
        <v>21274</v>
      </c>
      <c r="G376" s="518" t="s">
        <v>21282</v>
      </c>
      <c r="H376" s="278" t="s">
        <v>21283</v>
      </c>
      <c r="I376" s="272" t="s">
        <v>21284</v>
      </c>
      <c r="J376" s="278" t="s">
        <v>21285</v>
      </c>
      <c r="K376" s="814" t="s">
        <v>21286</v>
      </c>
      <c r="L376" s="815">
        <v>0.004050925925925926</v>
      </c>
      <c r="M376" s="402" t="s">
        <v>21287</v>
      </c>
      <c r="N376" s="284" t="s">
        <v>18352</v>
      </c>
      <c r="O376" s="390" t="s">
        <v>11877</v>
      </c>
      <c r="P376" s="390" t="s">
        <v>78</v>
      </c>
      <c r="Q376" s="278" t="s">
        <v>14441</v>
      </c>
      <c r="R376" s="278" t="s">
        <v>78</v>
      </c>
      <c r="S376" s="390" t="s">
        <v>11878</v>
      </c>
      <c r="T376" s="278"/>
      <c r="U376" s="284"/>
      <c r="V376" s="816">
        <v>37734.0</v>
      </c>
    </row>
    <row r="377">
      <c r="A377" s="287">
        <v>376.0</v>
      </c>
      <c r="B377" s="596" t="s">
        <v>21261</v>
      </c>
      <c r="C377" s="528" t="s">
        <v>21272</v>
      </c>
      <c r="D377" s="528" t="s">
        <v>21288</v>
      </c>
      <c r="E377" s="528" t="s">
        <v>21264</v>
      </c>
      <c r="F377" s="528" t="s">
        <v>21274</v>
      </c>
      <c r="G377" s="528" t="s">
        <v>21289</v>
      </c>
      <c r="H377" s="287" t="s">
        <v>21290</v>
      </c>
      <c r="I377" s="272" t="s">
        <v>21291</v>
      </c>
      <c r="J377" s="287" t="s">
        <v>21292</v>
      </c>
      <c r="K377" s="817" t="s">
        <v>21293</v>
      </c>
      <c r="L377" s="818">
        <v>0.0051967592592592595</v>
      </c>
      <c r="M377" s="404" t="s">
        <v>21294</v>
      </c>
      <c r="N377" s="293" t="s">
        <v>18352</v>
      </c>
      <c r="O377" s="390" t="s">
        <v>11877</v>
      </c>
      <c r="P377" s="390" t="s">
        <v>78</v>
      </c>
      <c r="Q377" s="278" t="s">
        <v>14441</v>
      </c>
      <c r="R377" s="278" t="s">
        <v>78</v>
      </c>
      <c r="S377" s="390" t="s">
        <v>11878</v>
      </c>
      <c r="T377" s="278"/>
      <c r="U377" s="819"/>
      <c r="V377" s="823"/>
    </row>
    <row r="378">
      <c r="A378" s="269">
        <v>377.0</v>
      </c>
      <c r="B378" s="510" t="s">
        <v>21295</v>
      </c>
      <c r="C378" s="510" t="s">
        <v>21296</v>
      </c>
      <c r="D378" s="510" t="s">
        <v>21297</v>
      </c>
      <c r="E378" s="510" t="s">
        <v>21298</v>
      </c>
      <c r="F378" s="510" t="s">
        <v>21299</v>
      </c>
      <c r="G378" s="510" t="s">
        <v>21300</v>
      </c>
      <c r="H378" s="269" t="s">
        <v>21301</v>
      </c>
      <c r="I378" s="272" t="s">
        <v>21302</v>
      </c>
      <c r="J378" s="269" t="s">
        <v>21303</v>
      </c>
      <c r="K378" s="811" t="s">
        <v>21304</v>
      </c>
      <c r="L378" s="812">
        <v>0.010555555555555556</v>
      </c>
      <c r="M378" s="401" t="s">
        <v>21305</v>
      </c>
      <c r="N378" s="277" t="s">
        <v>18352</v>
      </c>
      <c r="O378" s="390" t="s">
        <v>11877</v>
      </c>
      <c r="P378" s="390" t="s">
        <v>78</v>
      </c>
      <c r="Q378" s="278" t="s">
        <v>14441</v>
      </c>
      <c r="R378" s="278" t="s">
        <v>78</v>
      </c>
      <c r="S378" s="390" t="s">
        <v>11878</v>
      </c>
      <c r="T378" s="278"/>
      <c r="U378" s="277"/>
      <c r="V378" s="822"/>
    </row>
    <row r="379">
      <c r="A379" s="278">
        <v>378.0</v>
      </c>
      <c r="B379" s="510" t="s">
        <v>21295</v>
      </c>
      <c r="C379" s="518" t="s">
        <v>21306</v>
      </c>
      <c r="D379" s="518" t="s">
        <v>21307</v>
      </c>
      <c r="E379" s="518" t="s">
        <v>21298</v>
      </c>
      <c r="F379" s="518" t="s">
        <v>21308</v>
      </c>
      <c r="G379" s="518" t="s">
        <v>21309</v>
      </c>
      <c r="H379" s="278" t="s">
        <v>21310</v>
      </c>
      <c r="I379" s="272" t="s">
        <v>21311</v>
      </c>
      <c r="J379" s="278" t="s">
        <v>21312</v>
      </c>
      <c r="K379" s="814" t="s">
        <v>21313</v>
      </c>
      <c r="L379" s="815">
        <v>0.004074074074074074</v>
      </c>
      <c r="M379" s="402" t="s">
        <v>21314</v>
      </c>
      <c r="N379" s="284" t="s">
        <v>18352</v>
      </c>
      <c r="O379" s="390" t="s">
        <v>11877</v>
      </c>
      <c r="P379" s="390" t="s">
        <v>78</v>
      </c>
      <c r="Q379" s="278" t="s">
        <v>14441</v>
      </c>
      <c r="R379" s="278" t="s">
        <v>78</v>
      </c>
      <c r="S379" s="390" t="s">
        <v>11878</v>
      </c>
      <c r="T379" s="278"/>
      <c r="U379" s="284"/>
      <c r="V379" s="821"/>
    </row>
    <row r="380">
      <c r="A380" s="287">
        <v>379.0</v>
      </c>
      <c r="B380" s="596" t="s">
        <v>21295</v>
      </c>
      <c r="C380" s="528" t="s">
        <v>21296</v>
      </c>
      <c r="D380" s="528" t="s">
        <v>21315</v>
      </c>
      <c r="E380" s="528" t="s">
        <v>21298</v>
      </c>
      <c r="F380" s="528" t="s">
        <v>21299</v>
      </c>
      <c r="G380" s="528" t="s">
        <v>21316</v>
      </c>
      <c r="H380" s="287" t="s">
        <v>21317</v>
      </c>
      <c r="I380" s="272" t="s">
        <v>21318</v>
      </c>
      <c r="J380" s="287" t="s">
        <v>21319</v>
      </c>
      <c r="K380" s="817" t="s">
        <v>21320</v>
      </c>
      <c r="L380" s="818">
        <v>0.01150462962962963</v>
      </c>
      <c r="M380" s="404" t="s">
        <v>21321</v>
      </c>
      <c r="N380" s="293" t="s">
        <v>18352</v>
      </c>
      <c r="O380" s="390" t="s">
        <v>11877</v>
      </c>
      <c r="P380" s="390" t="s">
        <v>78</v>
      </c>
      <c r="Q380" s="278" t="s">
        <v>14441</v>
      </c>
      <c r="R380" s="278" t="s">
        <v>78</v>
      </c>
      <c r="S380" s="390" t="s">
        <v>11878</v>
      </c>
      <c r="T380" s="278"/>
      <c r="U380" s="819"/>
      <c r="V380" s="823"/>
    </row>
    <row r="381">
      <c r="A381" s="269">
        <v>380.0</v>
      </c>
      <c r="B381" s="510" t="s">
        <v>21295</v>
      </c>
      <c r="C381" s="510" t="s">
        <v>21322</v>
      </c>
      <c r="D381" s="510" t="s">
        <v>21323</v>
      </c>
      <c r="E381" s="510" t="s">
        <v>21298</v>
      </c>
      <c r="F381" s="510" t="s">
        <v>21324</v>
      </c>
      <c r="G381" s="510" t="s">
        <v>21325</v>
      </c>
      <c r="H381" s="269" t="s">
        <v>21326</v>
      </c>
      <c r="I381" s="272" t="s">
        <v>21327</v>
      </c>
      <c r="J381" s="269" t="s">
        <v>21328</v>
      </c>
      <c r="K381" s="811" t="s">
        <v>21329</v>
      </c>
      <c r="L381" s="812">
        <v>0.009791666666666667</v>
      </c>
      <c r="M381" s="401" t="s">
        <v>21330</v>
      </c>
      <c r="N381" s="277" t="s">
        <v>18352</v>
      </c>
      <c r="O381" s="390" t="s">
        <v>11877</v>
      </c>
      <c r="P381" s="390" t="s">
        <v>78</v>
      </c>
      <c r="Q381" s="278" t="s">
        <v>14441</v>
      </c>
      <c r="R381" s="278" t="s">
        <v>78</v>
      </c>
      <c r="S381" s="390" t="s">
        <v>11878</v>
      </c>
      <c r="T381" s="278"/>
      <c r="U381" s="277"/>
      <c r="V381" s="822"/>
    </row>
    <row r="382">
      <c r="A382" s="278">
        <v>381.0</v>
      </c>
      <c r="B382" s="510" t="s">
        <v>21295</v>
      </c>
      <c r="C382" s="518" t="s">
        <v>21322</v>
      </c>
      <c r="D382" s="518" t="s">
        <v>21331</v>
      </c>
      <c r="E382" s="518" t="s">
        <v>21298</v>
      </c>
      <c r="F382" s="518" t="s">
        <v>21324</v>
      </c>
      <c r="G382" s="518" t="s">
        <v>21332</v>
      </c>
      <c r="H382" s="278" t="s">
        <v>21333</v>
      </c>
      <c r="I382" s="272" t="s">
        <v>21334</v>
      </c>
      <c r="J382" s="278" t="s">
        <v>21335</v>
      </c>
      <c r="K382" s="814" t="s">
        <v>21336</v>
      </c>
      <c r="L382" s="815">
        <v>0.004988425925925926</v>
      </c>
      <c r="M382" s="403" t="s">
        <v>21337</v>
      </c>
      <c r="N382" s="284" t="s">
        <v>18352</v>
      </c>
      <c r="O382" s="390" t="s">
        <v>11877</v>
      </c>
      <c r="P382" s="390" t="s">
        <v>78</v>
      </c>
      <c r="Q382" s="278" t="s">
        <v>14441</v>
      </c>
      <c r="R382" s="278" t="s">
        <v>78</v>
      </c>
      <c r="S382" s="390" t="s">
        <v>11878</v>
      </c>
      <c r="T382" s="278"/>
      <c r="U382" s="284"/>
      <c r="V382" s="821"/>
    </row>
    <row r="383">
      <c r="A383" s="278">
        <v>382.0</v>
      </c>
      <c r="B383" s="510" t="s">
        <v>21295</v>
      </c>
      <c r="C383" s="518" t="s">
        <v>21322</v>
      </c>
      <c r="D383" s="518" t="s">
        <v>21338</v>
      </c>
      <c r="E383" s="518" t="s">
        <v>21298</v>
      </c>
      <c r="F383" s="518" t="s">
        <v>21324</v>
      </c>
      <c r="G383" s="518" t="s">
        <v>21339</v>
      </c>
      <c r="H383" s="278" t="s">
        <v>21340</v>
      </c>
      <c r="I383" s="272" t="s">
        <v>21341</v>
      </c>
      <c r="J383" s="278" t="s">
        <v>21342</v>
      </c>
      <c r="K383" s="814" t="s">
        <v>21343</v>
      </c>
      <c r="L383" s="815">
        <v>0.008726851851851852</v>
      </c>
      <c r="M383" s="402" t="s">
        <v>21344</v>
      </c>
      <c r="N383" s="284" t="s">
        <v>18352</v>
      </c>
      <c r="O383" s="390" t="s">
        <v>11877</v>
      </c>
      <c r="P383" s="390" t="s">
        <v>78</v>
      </c>
      <c r="Q383" s="278" t="s">
        <v>14441</v>
      </c>
      <c r="R383" s="278" t="s">
        <v>78</v>
      </c>
      <c r="S383" s="390" t="s">
        <v>11878</v>
      </c>
      <c r="T383" s="278"/>
      <c r="U383" s="284"/>
      <c r="V383" s="821"/>
    </row>
    <row r="384">
      <c r="A384" s="278">
        <v>383.0</v>
      </c>
      <c r="B384" s="510" t="s">
        <v>21295</v>
      </c>
      <c r="C384" s="518" t="s">
        <v>21322</v>
      </c>
      <c r="D384" s="518" t="s">
        <v>21345</v>
      </c>
      <c r="E384" s="518" t="s">
        <v>21298</v>
      </c>
      <c r="F384" s="518" t="s">
        <v>21324</v>
      </c>
      <c r="G384" s="518" t="s">
        <v>21346</v>
      </c>
      <c r="H384" s="278" t="s">
        <v>21347</v>
      </c>
      <c r="I384" s="272" t="s">
        <v>21348</v>
      </c>
      <c r="J384" s="278" t="s">
        <v>21349</v>
      </c>
      <c r="K384" s="814" t="s">
        <v>21350</v>
      </c>
      <c r="L384" s="815">
        <v>0.005648148148148148</v>
      </c>
      <c r="M384" s="402" t="s">
        <v>21351</v>
      </c>
      <c r="N384" s="284" t="s">
        <v>18352</v>
      </c>
      <c r="O384" s="390" t="s">
        <v>11877</v>
      </c>
      <c r="P384" s="390" t="s">
        <v>78</v>
      </c>
      <c r="Q384" s="278" t="s">
        <v>14441</v>
      </c>
      <c r="R384" s="278" t="s">
        <v>78</v>
      </c>
      <c r="S384" s="390" t="s">
        <v>11878</v>
      </c>
      <c r="T384" s="278"/>
      <c r="U384" s="284"/>
      <c r="V384" s="821"/>
    </row>
    <row r="385">
      <c r="A385" s="278">
        <v>384.0</v>
      </c>
      <c r="B385" s="510" t="s">
        <v>21295</v>
      </c>
      <c r="C385" s="518" t="s">
        <v>21322</v>
      </c>
      <c r="D385" s="518" t="s">
        <v>21352</v>
      </c>
      <c r="E385" s="518" t="s">
        <v>21298</v>
      </c>
      <c r="F385" s="518" t="s">
        <v>21324</v>
      </c>
      <c r="G385" s="518" t="s">
        <v>21353</v>
      </c>
      <c r="H385" s="278" t="s">
        <v>21354</v>
      </c>
      <c r="I385" s="272" t="s">
        <v>21355</v>
      </c>
      <c r="J385" s="278" t="s">
        <v>21356</v>
      </c>
      <c r="K385" s="814" t="s">
        <v>21357</v>
      </c>
      <c r="L385" s="815">
        <v>0.004560185185185185</v>
      </c>
      <c r="M385" s="402" t="s">
        <v>21358</v>
      </c>
      <c r="N385" s="284" t="s">
        <v>18352</v>
      </c>
      <c r="O385" s="390" t="s">
        <v>11877</v>
      </c>
      <c r="P385" s="390" t="s">
        <v>78</v>
      </c>
      <c r="Q385" s="278" t="s">
        <v>14441</v>
      </c>
      <c r="R385" s="278" t="s">
        <v>78</v>
      </c>
      <c r="S385" s="390" t="s">
        <v>11878</v>
      </c>
      <c r="T385" s="278"/>
      <c r="U385" s="284"/>
      <c r="V385" s="816">
        <v>35771.0</v>
      </c>
    </row>
    <row r="386">
      <c r="A386" s="278">
        <v>385.0</v>
      </c>
      <c r="B386" s="510" t="s">
        <v>21295</v>
      </c>
      <c r="C386" s="518" t="s">
        <v>21322</v>
      </c>
      <c r="D386" s="518" t="s">
        <v>21359</v>
      </c>
      <c r="E386" s="518" t="s">
        <v>21298</v>
      </c>
      <c r="F386" s="518" t="s">
        <v>21324</v>
      </c>
      <c r="G386" s="518" t="s">
        <v>21360</v>
      </c>
      <c r="H386" s="278" t="s">
        <v>21361</v>
      </c>
      <c r="I386" s="272" t="s">
        <v>21362</v>
      </c>
      <c r="J386" s="278" t="s">
        <v>21363</v>
      </c>
      <c r="K386" s="814" t="s">
        <v>21364</v>
      </c>
      <c r="L386" s="815">
        <v>0.008877314814814815</v>
      </c>
      <c r="M386" s="402" t="s">
        <v>21365</v>
      </c>
      <c r="N386" s="284" t="s">
        <v>18352</v>
      </c>
      <c r="O386" s="390" t="s">
        <v>11877</v>
      </c>
      <c r="P386" s="390" t="s">
        <v>78</v>
      </c>
      <c r="Q386" s="278" t="s">
        <v>14441</v>
      </c>
      <c r="R386" s="278" t="s">
        <v>78</v>
      </c>
      <c r="S386" s="390" t="s">
        <v>11878</v>
      </c>
      <c r="T386" s="278"/>
      <c r="U386" s="284"/>
      <c r="V386" s="821"/>
    </row>
    <row r="387">
      <c r="A387" s="287">
        <v>386.0</v>
      </c>
      <c r="B387" s="596" t="s">
        <v>21295</v>
      </c>
      <c r="C387" s="528" t="s">
        <v>21322</v>
      </c>
      <c r="D387" s="528" t="s">
        <v>21366</v>
      </c>
      <c r="E387" s="528" t="s">
        <v>21298</v>
      </c>
      <c r="F387" s="528" t="s">
        <v>21324</v>
      </c>
      <c r="G387" s="528" t="s">
        <v>21367</v>
      </c>
      <c r="H387" s="287" t="s">
        <v>21368</v>
      </c>
      <c r="I387" s="272" t="s">
        <v>21369</v>
      </c>
      <c r="J387" s="287" t="s">
        <v>21370</v>
      </c>
      <c r="K387" s="817" t="s">
        <v>21371</v>
      </c>
      <c r="L387" s="818">
        <v>0.003171296296296296</v>
      </c>
      <c r="M387" s="404" t="s">
        <v>21372</v>
      </c>
      <c r="N387" s="293" t="s">
        <v>18352</v>
      </c>
      <c r="O387" s="390" t="s">
        <v>11877</v>
      </c>
      <c r="P387" s="390" t="s">
        <v>78</v>
      </c>
      <c r="Q387" s="278" t="s">
        <v>14441</v>
      </c>
      <c r="R387" s="278" t="s">
        <v>78</v>
      </c>
      <c r="S387" s="390" t="s">
        <v>11878</v>
      </c>
      <c r="T387" s="278"/>
      <c r="U387" s="819"/>
      <c r="V387" s="823"/>
    </row>
    <row r="388">
      <c r="A388" s="269">
        <v>387.0</v>
      </c>
      <c r="B388" s="510" t="s">
        <v>21373</v>
      </c>
      <c r="C388" s="510" t="s">
        <v>21374</v>
      </c>
      <c r="D388" s="510" t="s">
        <v>21375</v>
      </c>
      <c r="E388" s="510" t="s">
        <v>21376</v>
      </c>
      <c r="F388" s="510" t="s">
        <v>21377</v>
      </c>
      <c r="G388" s="510" t="s">
        <v>21378</v>
      </c>
      <c r="H388" s="269" t="s">
        <v>21379</v>
      </c>
      <c r="I388" s="272" t="s">
        <v>21380</v>
      </c>
      <c r="J388" s="269" t="s">
        <v>21381</v>
      </c>
      <c r="K388" s="811" t="s">
        <v>21382</v>
      </c>
      <c r="L388" s="812">
        <v>0.005127314814814815</v>
      </c>
      <c r="M388" s="401" t="s">
        <v>21383</v>
      </c>
      <c r="N388" s="277" t="s">
        <v>18352</v>
      </c>
      <c r="O388" s="390" t="s">
        <v>11877</v>
      </c>
      <c r="P388" s="390" t="s">
        <v>78</v>
      </c>
      <c r="Q388" s="278" t="s">
        <v>14441</v>
      </c>
      <c r="R388" s="278" t="s">
        <v>78</v>
      </c>
      <c r="S388" s="390" t="s">
        <v>11878</v>
      </c>
      <c r="T388" s="278"/>
      <c r="U388" s="277"/>
      <c r="V388" s="813">
        <v>37646.0</v>
      </c>
    </row>
    <row r="389">
      <c r="A389" s="278">
        <v>388.0</v>
      </c>
      <c r="B389" s="510" t="s">
        <v>21373</v>
      </c>
      <c r="C389" s="518" t="s">
        <v>21374</v>
      </c>
      <c r="D389" s="518" t="s">
        <v>21384</v>
      </c>
      <c r="E389" s="518" t="s">
        <v>21376</v>
      </c>
      <c r="F389" s="518" t="s">
        <v>21377</v>
      </c>
      <c r="G389" s="518" t="s">
        <v>21385</v>
      </c>
      <c r="H389" s="278" t="s">
        <v>21386</v>
      </c>
      <c r="I389" s="272" t="s">
        <v>21387</v>
      </c>
      <c r="J389" s="278" t="s">
        <v>21388</v>
      </c>
      <c r="K389" s="814" t="s">
        <v>21389</v>
      </c>
      <c r="L389" s="815">
        <v>0.0103125</v>
      </c>
      <c r="M389" s="402" t="s">
        <v>21390</v>
      </c>
      <c r="N389" s="284" t="s">
        <v>18352</v>
      </c>
      <c r="O389" s="390" t="s">
        <v>11877</v>
      </c>
      <c r="P389" s="390" t="s">
        <v>78</v>
      </c>
      <c r="Q389" s="278" t="s">
        <v>14441</v>
      </c>
      <c r="R389" s="278" t="s">
        <v>78</v>
      </c>
      <c r="S389" s="390" t="s">
        <v>11878</v>
      </c>
      <c r="T389" s="278"/>
      <c r="U389" s="284"/>
      <c r="V389" s="816">
        <v>37644.0</v>
      </c>
    </row>
    <row r="390">
      <c r="A390" s="278">
        <v>389.0</v>
      </c>
      <c r="B390" s="510" t="s">
        <v>21373</v>
      </c>
      <c r="C390" s="518" t="s">
        <v>21374</v>
      </c>
      <c r="D390" s="518" t="s">
        <v>21391</v>
      </c>
      <c r="E390" s="518" t="s">
        <v>21376</v>
      </c>
      <c r="F390" s="518" t="s">
        <v>21377</v>
      </c>
      <c r="G390" s="518" t="s">
        <v>21392</v>
      </c>
      <c r="H390" s="278" t="s">
        <v>21393</v>
      </c>
      <c r="I390" s="272" t="s">
        <v>21394</v>
      </c>
      <c r="J390" s="278" t="s">
        <v>21395</v>
      </c>
      <c r="K390" s="814" t="s">
        <v>21396</v>
      </c>
      <c r="L390" s="815">
        <v>0.009560185185185185</v>
      </c>
      <c r="M390" s="402" t="s">
        <v>21397</v>
      </c>
      <c r="N390" s="284" t="s">
        <v>18352</v>
      </c>
      <c r="O390" s="390" t="s">
        <v>11877</v>
      </c>
      <c r="P390" s="390" t="s">
        <v>78</v>
      </c>
      <c r="Q390" s="278" t="s">
        <v>14441</v>
      </c>
      <c r="R390" s="278" t="s">
        <v>78</v>
      </c>
      <c r="S390" s="390" t="s">
        <v>11878</v>
      </c>
      <c r="T390" s="278"/>
      <c r="U390" s="284"/>
      <c r="V390" s="816">
        <v>37655.0</v>
      </c>
    </row>
    <row r="391">
      <c r="A391" s="278">
        <v>390.0</v>
      </c>
      <c r="B391" s="510" t="s">
        <v>21373</v>
      </c>
      <c r="C391" s="518" t="s">
        <v>21374</v>
      </c>
      <c r="D391" s="518" t="s">
        <v>21398</v>
      </c>
      <c r="E391" s="518" t="s">
        <v>21376</v>
      </c>
      <c r="F391" s="518" t="s">
        <v>21377</v>
      </c>
      <c r="G391" s="518" t="s">
        <v>21399</v>
      </c>
      <c r="H391" s="278" t="s">
        <v>21400</v>
      </c>
      <c r="I391" s="272" t="s">
        <v>21401</v>
      </c>
      <c r="J391" s="278" t="s">
        <v>21402</v>
      </c>
      <c r="K391" s="814" t="s">
        <v>21403</v>
      </c>
      <c r="L391" s="815">
        <v>0.011296296296296296</v>
      </c>
      <c r="M391" s="402" t="s">
        <v>21404</v>
      </c>
      <c r="N391" s="284" t="s">
        <v>18352</v>
      </c>
      <c r="O391" s="390" t="s">
        <v>11877</v>
      </c>
      <c r="P391" s="390" t="s">
        <v>78</v>
      </c>
      <c r="Q391" s="278" t="s">
        <v>14441</v>
      </c>
      <c r="R391" s="278" t="s">
        <v>78</v>
      </c>
      <c r="S391" s="390" t="s">
        <v>11878</v>
      </c>
      <c r="T391" s="278"/>
      <c r="U391" s="284"/>
      <c r="V391" s="816">
        <v>37650.0</v>
      </c>
    </row>
    <row r="392">
      <c r="A392" s="278">
        <v>391.0</v>
      </c>
      <c r="B392" s="510" t="s">
        <v>21373</v>
      </c>
      <c r="C392" s="518" t="s">
        <v>21374</v>
      </c>
      <c r="D392" s="518" t="s">
        <v>21405</v>
      </c>
      <c r="E392" s="518" t="s">
        <v>21376</v>
      </c>
      <c r="F392" s="518" t="s">
        <v>21377</v>
      </c>
      <c r="G392" s="518" t="s">
        <v>21406</v>
      </c>
      <c r="H392" s="278" t="s">
        <v>21407</v>
      </c>
      <c r="I392" s="272" t="s">
        <v>21408</v>
      </c>
      <c r="J392" s="278" t="s">
        <v>21409</v>
      </c>
      <c r="K392" s="814" t="s">
        <v>21410</v>
      </c>
      <c r="L392" s="815">
        <v>0.005717592592592593</v>
      </c>
      <c r="M392" s="403" t="s">
        <v>21411</v>
      </c>
      <c r="N392" s="284" t="s">
        <v>18352</v>
      </c>
      <c r="O392" s="390" t="s">
        <v>11877</v>
      </c>
      <c r="P392" s="390" t="s">
        <v>78</v>
      </c>
      <c r="Q392" s="278" t="s">
        <v>14441</v>
      </c>
      <c r="R392" s="278" t="s">
        <v>78</v>
      </c>
      <c r="S392" s="390" t="s">
        <v>11878</v>
      </c>
      <c r="T392" s="278"/>
      <c r="U392" s="284"/>
      <c r="V392" s="816">
        <v>37651.0</v>
      </c>
    </row>
    <row r="393">
      <c r="A393" s="278">
        <v>392.0</v>
      </c>
      <c r="B393" s="510" t="s">
        <v>21373</v>
      </c>
      <c r="C393" s="518" t="s">
        <v>21374</v>
      </c>
      <c r="D393" s="518" t="s">
        <v>21412</v>
      </c>
      <c r="E393" s="518" t="s">
        <v>21376</v>
      </c>
      <c r="F393" s="518" t="s">
        <v>21377</v>
      </c>
      <c r="G393" s="518" t="s">
        <v>21413</v>
      </c>
      <c r="H393" s="278" t="s">
        <v>21414</v>
      </c>
      <c r="I393" s="272" t="s">
        <v>21415</v>
      </c>
      <c r="J393" s="278" t="s">
        <v>21416</v>
      </c>
      <c r="K393" s="814" t="s">
        <v>21417</v>
      </c>
      <c r="L393" s="815">
        <v>0.006539351851851852</v>
      </c>
      <c r="M393" s="402" t="s">
        <v>21418</v>
      </c>
      <c r="N393" s="284" t="s">
        <v>18352</v>
      </c>
      <c r="O393" s="390" t="s">
        <v>11877</v>
      </c>
      <c r="P393" s="390" t="s">
        <v>78</v>
      </c>
      <c r="Q393" s="278" t="s">
        <v>14441</v>
      </c>
      <c r="R393" s="278" t="s">
        <v>78</v>
      </c>
      <c r="S393" s="390" t="s">
        <v>11878</v>
      </c>
      <c r="T393" s="278"/>
      <c r="U393" s="284"/>
      <c r="V393" s="816">
        <v>37647.0</v>
      </c>
    </row>
    <row r="394">
      <c r="A394" s="278">
        <v>393.0</v>
      </c>
      <c r="B394" s="510" t="s">
        <v>21373</v>
      </c>
      <c r="C394" s="518" t="s">
        <v>21374</v>
      </c>
      <c r="D394" s="518" t="s">
        <v>21419</v>
      </c>
      <c r="E394" s="518" t="s">
        <v>21376</v>
      </c>
      <c r="F394" s="518" t="s">
        <v>21377</v>
      </c>
      <c r="G394" s="518" t="s">
        <v>21420</v>
      </c>
      <c r="H394" s="278" t="s">
        <v>21421</v>
      </c>
      <c r="I394" s="272" t="s">
        <v>21422</v>
      </c>
      <c r="J394" s="278" t="s">
        <v>21423</v>
      </c>
      <c r="K394" s="814" t="s">
        <v>21424</v>
      </c>
      <c r="L394" s="815">
        <v>0.011550925925925926</v>
      </c>
      <c r="M394" s="402" t="s">
        <v>21425</v>
      </c>
      <c r="N394" s="284" t="s">
        <v>18352</v>
      </c>
      <c r="O394" s="390" t="s">
        <v>11877</v>
      </c>
      <c r="P394" s="390" t="s">
        <v>78</v>
      </c>
      <c r="Q394" s="278" t="s">
        <v>14441</v>
      </c>
      <c r="R394" s="278" t="s">
        <v>78</v>
      </c>
      <c r="S394" s="390" t="s">
        <v>11878</v>
      </c>
      <c r="T394" s="278"/>
      <c r="U394" s="284"/>
      <c r="V394" s="816">
        <v>37660.0</v>
      </c>
    </row>
    <row r="395">
      <c r="A395" s="278">
        <v>394.0</v>
      </c>
      <c r="B395" s="510" t="s">
        <v>21373</v>
      </c>
      <c r="C395" s="518" t="s">
        <v>21374</v>
      </c>
      <c r="D395" s="518" t="s">
        <v>21426</v>
      </c>
      <c r="E395" s="518" t="s">
        <v>21376</v>
      </c>
      <c r="F395" s="518" t="s">
        <v>21377</v>
      </c>
      <c r="G395" s="518" t="s">
        <v>21427</v>
      </c>
      <c r="H395" s="278" t="s">
        <v>21428</v>
      </c>
      <c r="I395" s="272" t="s">
        <v>21429</v>
      </c>
      <c r="J395" s="278" t="s">
        <v>21430</v>
      </c>
      <c r="K395" s="814" t="s">
        <v>21431</v>
      </c>
      <c r="L395" s="815">
        <v>0.0065625</v>
      </c>
      <c r="M395" s="402" t="s">
        <v>21432</v>
      </c>
      <c r="N395" s="284" t="s">
        <v>18352</v>
      </c>
      <c r="O395" s="390" t="s">
        <v>11877</v>
      </c>
      <c r="P395" s="390" t="s">
        <v>78</v>
      </c>
      <c r="Q395" s="278" t="s">
        <v>14441</v>
      </c>
      <c r="R395" s="278" t="s">
        <v>78</v>
      </c>
      <c r="S395" s="390" t="s">
        <v>11878</v>
      </c>
      <c r="T395" s="278"/>
      <c r="U395" s="284"/>
      <c r="V395" s="816">
        <v>37657.0</v>
      </c>
    </row>
    <row r="396">
      <c r="A396" s="278">
        <v>395.0</v>
      </c>
      <c r="B396" s="510" t="s">
        <v>21373</v>
      </c>
      <c r="C396" s="518" t="s">
        <v>21374</v>
      </c>
      <c r="D396" s="518" t="s">
        <v>21433</v>
      </c>
      <c r="E396" s="518" t="s">
        <v>21376</v>
      </c>
      <c r="F396" s="518" t="s">
        <v>21377</v>
      </c>
      <c r="G396" s="518" t="s">
        <v>21434</v>
      </c>
      <c r="H396" s="278" t="s">
        <v>21435</v>
      </c>
      <c r="I396" s="272" t="s">
        <v>21436</v>
      </c>
      <c r="J396" s="278" t="s">
        <v>21437</v>
      </c>
      <c r="K396" s="814" t="s">
        <v>21438</v>
      </c>
      <c r="L396" s="815">
        <v>0.0061574074074074074</v>
      </c>
      <c r="M396" s="402" t="s">
        <v>21439</v>
      </c>
      <c r="N396" s="284" t="s">
        <v>18352</v>
      </c>
      <c r="O396" s="390" t="s">
        <v>11877</v>
      </c>
      <c r="P396" s="390" t="s">
        <v>78</v>
      </c>
      <c r="Q396" s="278" t="s">
        <v>14441</v>
      </c>
      <c r="R396" s="278" t="s">
        <v>78</v>
      </c>
      <c r="S396" s="390" t="s">
        <v>11878</v>
      </c>
      <c r="T396" s="278"/>
      <c r="U396" s="284"/>
      <c r="V396" s="816">
        <v>37653.0</v>
      </c>
    </row>
    <row r="397">
      <c r="A397" s="278">
        <v>396.0</v>
      </c>
      <c r="B397" s="510" t="s">
        <v>21373</v>
      </c>
      <c r="C397" s="518" t="s">
        <v>21374</v>
      </c>
      <c r="D397" s="518" t="s">
        <v>21440</v>
      </c>
      <c r="E397" s="518" t="s">
        <v>21376</v>
      </c>
      <c r="F397" s="518" t="s">
        <v>21377</v>
      </c>
      <c r="G397" s="518" t="s">
        <v>21441</v>
      </c>
      <c r="H397" s="278" t="s">
        <v>21442</v>
      </c>
      <c r="I397" s="272" t="s">
        <v>21443</v>
      </c>
      <c r="J397" s="278" t="s">
        <v>21444</v>
      </c>
      <c r="K397" s="814" t="s">
        <v>21445</v>
      </c>
      <c r="L397" s="815">
        <v>0.0025578703703703705</v>
      </c>
      <c r="M397" s="402" t="s">
        <v>21439</v>
      </c>
      <c r="N397" s="284" t="s">
        <v>18352</v>
      </c>
      <c r="O397" s="390" t="s">
        <v>11877</v>
      </c>
      <c r="P397" s="390" t="s">
        <v>78</v>
      </c>
      <c r="Q397" s="278" t="s">
        <v>14441</v>
      </c>
      <c r="R397" s="278" t="s">
        <v>78</v>
      </c>
      <c r="S397" s="390" t="s">
        <v>11878</v>
      </c>
      <c r="T397" s="278"/>
      <c r="U397" s="284" t="s">
        <v>21086</v>
      </c>
      <c r="V397" s="821"/>
    </row>
    <row r="398">
      <c r="A398" s="278">
        <v>397.0</v>
      </c>
      <c r="B398" s="510" t="s">
        <v>21373</v>
      </c>
      <c r="C398" s="518" t="s">
        <v>21374</v>
      </c>
      <c r="D398" s="518" t="s">
        <v>21446</v>
      </c>
      <c r="E398" s="518" t="s">
        <v>21376</v>
      </c>
      <c r="F398" s="518" t="s">
        <v>21377</v>
      </c>
      <c r="G398" s="518" t="s">
        <v>21447</v>
      </c>
      <c r="H398" s="278" t="s">
        <v>21448</v>
      </c>
      <c r="I398" s="272" t="s">
        <v>21449</v>
      </c>
      <c r="J398" s="278" t="s">
        <v>21450</v>
      </c>
      <c r="K398" s="814" t="s">
        <v>21451</v>
      </c>
      <c r="L398" s="815">
        <v>0.007650462962962963</v>
      </c>
      <c r="M398" s="403" t="s">
        <v>21452</v>
      </c>
      <c r="N398" s="284" t="s">
        <v>18352</v>
      </c>
      <c r="O398" s="390" t="s">
        <v>11877</v>
      </c>
      <c r="P398" s="390" t="s">
        <v>78</v>
      </c>
      <c r="Q398" s="278" t="s">
        <v>14441</v>
      </c>
      <c r="R398" s="278" t="s">
        <v>78</v>
      </c>
      <c r="S398" s="390" t="s">
        <v>11878</v>
      </c>
      <c r="T398" s="278"/>
      <c r="U398" s="284"/>
      <c r="V398" s="816">
        <v>37649.0</v>
      </c>
    </row>
    <row r="399">
      <c r="A399" s="278">
        <v>398.0</v>
      </c>
      <c r="B399" s="510" t="s">
        <v>21373</v>
      </c>
      <c r="C399" s="518" t="s">
        <v>21374</v>
      </c>
      <c r="D399" s="518" t="s">
        <v>21453</v>
      </c>
      <c r="E399" s="518" t="s">
        <v>21376</v>
      </c>
      <c r="F399" s="518" t="s">
        <v>21377</v>
      </c>
      <c r="G399" s="518" t="s">
        <v>21454</v>
      </c>
      <c r="H399" s="278" t="s">
        <v>21455</v>
      </c>
      <c r="I399" s="272" t="s">
        <v>21456</v>
      </c>
      <c r="J399" s="278" t="s">
        <v>21457</v>
      </c>
      <c r="K399" s="814" t="s">
        <v>21458</v>
      </c>
      <c r="L399" s="815">
        <v>0.007025462962962963</v>
      </c>
      <c r="M399" s="402" t="s">
        <v>21459</v>
      </c>
      <c r="N399" s="284" t="s">
        <v>18352</v>
      </c>
      <c r="O399" s="390" t="s">
        <v>11877</v>
      </c>
      <c r="P399" s="390" t="s">
        <v>78</v>
      </c>
      <c r="Q399" s="278" t="s">
        <v>14441</v>
      </c>
      <c r="R399" s="278" t="s">
        <v>78</v>
      </c>
      <c r="S399" s="390" t="s">
        <v>11878</v>
      </c>
      <c r="T399" s="278"/>
      <c r="U399" s="284"/>
      <c r="V399" s="816">
        <v>37656.0</v>
      </c>
    </row>
    <row r="400">
      <c r="A400" s="278">
        <v>399.0</v>
      </c>
      <c r="B400" s="510" t="s">
        <v>21373</v>
      </c>
      <c r="C400" s="518" t="s">
        <v>21374</v>
      </c>
      <c r="D400" s="518" t="s">
        <v>21460</v>
      </c>
      <c r="E400" s="518" t="s">
        <v>21376</v>
      </c>
      <c r="F400" s="518" t="s">
        <v>21377</v>
      </c>
      <c r="G400" s="518" t="s">
        <v>21461</v>
      </c>
      <c r="H400" s="278" t="s">
        <v>21462</v>
      </c>
      <c r="I400" s="272" t="s">
        <v>21463</v>
      </c>
      <c r="J400" s="278" t="s">
        <v>21464</v>
      </c>
      <c r="K400" s="814" t="s">
        <v>21465</v>
      </c>
      <c r="L400" s="815">
        <v>0.0061342592592592594</v>
      </c>
      <c r="M400" s="402" t="s">
        <v>21466</v>
      </c>
      <c r="N400" s="284" t="s">
        <v>18352</v>
      </c>
      <c r="O400" s="390" t="s">
        <v>11877</v>
      </c>
      <c r="P400" s="390" t="s">
        <v>78</v>
      </c>
      <c r="Q400" s="278" t="s">
        <v>14441</v>
      </c>
      <c r="R400" s="278" t="s">
        <v>78</v>
      </c>
      <c r="S400" s="390" t="s">
        <v>11878</v>
      </c>
      <c r="T400" s="278"/>
      <c r="U400" s="284"/>
      <c r="V400" s="816">
        <v>37648.0</v>
      </c>
    </row>
    <row r="401">
      <c r="A401" s="278">
        <v>400.0</v>
      </c>
      <c r="B401" s="510" t="s">
        <v>21373</v>
      </c>
      <c r="C401" s="518" t="s">
        <v>21374</v>
      </c>
      <c r="D401" s="518" t="s">
        <v>21467</v>
      </c>
      <c r="E401" s="518" t="s">
        <v>21376</v>
      </c>
      <c r="F401" s="518" t="s">
        <v>21377</v>
      </c>
      <c r="G401" s="518" t="s">
        <v>21468</v>
      </c>
      <c r="H401" s="278" t="s">
        <v>21469</v>
      </c>
      <c r="I401" s="272" t="s">
        <v>21470</v>
      </c>
      <c r="J401" s="278" t="s">
        <v>21471</v>
      </c>
      <c r="K401" s="814" t="s">
        <v>21472</v>
      </c>
      <c r="L401" s="815">
        <v>0.006342592592592592</v>
      </c>
      <c r="M401" s="402" t="s">
        <v>21473</v>
      </c>
      <c r="N401" s="284" t="s">
        <v>18352</v>
      </c>
      <c r="O401" s="390" t="s">
        <v>11877</v>
      </c>
      <c r="P401" s="390" t="s">
        <v>78</v>
      </c>
      <c r="Q401" s="278" t="s">
        <v>14441</v>
      </c>
      <c r="R401" s="278" t="s">
        <v>78</v>
      </c>
      <c r="S401" s="390" t="s">
        <v>11878</v>
      </c>
      <c r="T401" s="278"/>
      <c r="U401" s="284"/>
      <c r="V401" s="816">
        <v>37658.0</v>
      </c>
    </row>
    <row r="402">
      <c r="A402" s="278">
        <v>401.0</v>
      </c>
      <c r="B402" s="510" t="s">
        <v>21373</v>
      </c>
      <c r="C402" s="518" t="s">
        <v>21374</v>
      </c>
      <c r="D402" s="518" t="s">
        <v>21474</v>
      </c>
      <c r="E402" s="518" t="s">
        <v>21376</v>
      </c>
      <c r="F402" s="518" t="s">
        <v>21377</v>
      </c>
      <c r="G402" s="518" t="s">
        <v>21475</v>
      </c>
      <c r="H402" s="278" t="s">
        <v>21476</v>
      </c>
      <c r="I402" s="272" t="s">
        <v>21477</v>
      </c>
      <c r="J402" s="278" t="s">
        <v>21478</v>
      </c>
      <c r="K402" s="814" t="s">
        <v>21479</v>
      </c>
      <c r="L402" s="815">
        <v>0.004386574074074074</v>
      </c>
      <c r="M402" s="402" t="s">
        <v>21480</v>
      </c>
      <c r="N402" s="284" t="s">
        <v>18352</v>
      </c>
      <c r="O402" s="390" t="s">
        <v>11877</v>
      </c>
      <c r="P402" s="390" t="s">
        <v>78</v>
      </c>
      <c r="Q402" s="278" t="s">
        <v>14441</v>
      </c>
      <c r="R402" s="278" t="s">
        <v>78</v>
      </c>
      <c r="S402" s="390" t="s">
        <v>11878</v>
      </c>
      <c r="T402" s="278"/>
      <c r="U402" s="284"/>
      <c r="V402" s="816">
        <v>37659.0</v>
      </c>
    </row>
    <row r="403">
      <c r="A403" s="278">
        <v>402.0</v>
      </c>
      <c r="B403" s="510" t="s">
        <v>21373</v>
      </c>
      <c r="C403" s="518" t="s">
        <v>21374</v>
      </c>
      <c r="D403" s="518" t="s">
        <v>21481</v>
      </c>
      <c r="E403" s="518" t="s">
        <v>21376</v>
      </c>
      <c r="F403" s="518" t="s">
        <v>21377</v>
      </c>
      <c r="G403" s="518" t="s">
        <v>21482</v>
      </c>
      <c r="H403" s="278" t="s">
        <v>21483</v>
      </c>
      <c r="I403" s="272" t="s">
        <v>21484</v>
      </c>
      <c r="J403" s="278" t="s">
        <v>21485</v>
      </c>
      <c r="K403" s="814" t="s">
        <v>21486</v>
      </c>
      <c r="L403" s="815">
        <v>0.005462962962962963</v>
      </c>
      <c r="M403" s="402" t="s">
        <v>21487</v>
      </c>
      <c r="N403" s="284" t="s">
        <v>18352</v>
      </c>
      <c r="O403" s="390" t="s">
        <v>11877</v>
      </c>
      <c r="P403" s="390" t="s">
        <v>78</v>
      </c>
      <c r="Q403" s="278" t="s">
        <v>14441</v>
      </c>
      <c r="R403" s="278" t="s">
        <v>78</v>
      </c>
      <c r="S403" s="390" t="s">
        <v>11878</v>
      </c>
      <c r="T403" s="278"/>
      <c r="U403" s="284"/>
      <c r="V403" s="816">
        <v>37654.0</v>
      </c>
    </row>
    <row r="404">
      <c r="A404" s="278">
        <v>403.0</v>
      </c>
      <c r="B404" s="510" t="s">
        <v>21373</v>
      </c>
      <c r="C404" s="518" t="s">
        <v>21374</v>
      </c>
      <c r="D404" s="518" t="s">
        <v>21488</v>
      </c>
      <c r="E404" s="518" t="s">
        <v>21376</v>
      </c>
      <c r="F404" s="518" t="s">
        <v>21377</v>
      </c>
      <c r="G404" s="518" t="s">
        <v>21489</v>
      </c>
      <c r="H404" s="278" t="s">
        <v>21490</v>
      </c>
      <c r="I404" s="272" t="s">
        <v>21491</v>
      </c>
      <c r="J404" s="278" t="s">
        <v>21492</v>
      </c>
      <c r="K404" s="814" t="s">
        <v>21493</v>
      </c>
      <c r="L404" s="815">
        <v>0.0075</v>
      </c>
      <c r="M404" s="402" t="s">
        <v>21494</v>
      </c>
      <c r="N404" s="284" t="s">
        <v>18352</v>
      </c>
      <c r="O404" s="390" t="s">
        <v>11877</v>
      </c>
      <c r="P404" s="390" t="s">
        <v>78</v>
      </c>
      <c r="Q404" s="278" t="s">
        <v>14441</v>
      </c>
      <c r="R404" s="278" t="s">
        <v>78</v>
      </c>
      <c r="S404" s="390" t="s">
        <v>11878</v>
      </c>
      <c r="T404" s="278"/>
      <c r="U404" s="284"/>
      <c r="V404" s="816">
        <v>37645.0</v>
      </c>
    </row>
    <row r="405">
      <c r="A405" s="287">
        <v>404.0</v>
      </c>
      <c r="B405" s="596" t="s">
        <v>21373</v>
      </c>
      <c r="C405" s="528" t="s">
        <v>21374</v>
      </c>
      <c r="D405" s="528" t="s">
        <v>21495</v>
      </c>
      <c r="E405" s="528" t="s">
        <v>21376</v>
      </c>
      <c r="F405" s="528" t="s">
        <v>21377</v>
      </c>
      <c r="G405" s="528" t="s">
        <v>21496</v>
      </c>
      <c r="H405" s="287" t="s">
        <v>21497</v>
      </c>
      <c r="I405" s="272" t="s">
        <v>21498</v>
      </c>
      <c r="J405" s="287" t="s">
        <v>21499</v>
      </c>
      <c r="K405" s="817" t="s">
        <v>21500</v>
      </c>
      <c r="L405" s="818">
        <v>0.002951388888888889</v>
      </c>
      <c r="M405" s="404" t="s">
        <v>21501</v>
      </c>
      <c r="N405" s="293" t="s">
        <v>18352</v>
      </c>
      <c r="O405" s="390" t="s">
        <v>11877</v>
      </c>
      <c r="P405" s="390" t="s">
        <v>78</v>
      </c>
      <c r="Q405" s="278" t="s">
        <v>14441</v>
      </c>
      <c r="R405" s="278" t="s">
        <v>78</v>
      </c>
      <c r="S405" s="390" t="s">
        <v>11878</v>
      </c>
      <c r="T405" s="278"/>
      <c r="U405" s="819"/>
      <c r="V405" s="823"/>
    </row>
    <row r="406">
      <c r="A406" s="269">
        <v>405.0</v>
      </c>
      <c r="B406" s="510" t="s">
        <v>21502</v>
      </c>
      <c r="C406" s="510" t="s">
        <v>21503</v>
      </c>
      <c r="D406" s="510" t="s">
        <v>21504</v>
      </c>
      <c r="E406" s="510" t="s">
        <v>21505</v>
      </c>
      <c r="F406" s="510" t="s">
        <v>21506</v>
      </c>
      <c r="G406" s="510" t="s">
        <v>21507</v>
      </c>
      <c r="H406" s="269" t="s">
        <v>21508</v>
      </c>
      <c r="I406" s="272" t="s">
        <v>21509</v>
      </c>
      <c r="J406" s="269" t="s">
        <v>21510</v>
      </c>
      <c r="K406" s="811" t="s">
        <v>21511</v>
      </c>
      <c r="L406" s="812">
        <v>0.0024305555555555556</v>
      </c>
      <c r="M406" s="401" t="s">
        <v>21512</v>
      </c>
      <c r="N406" s="277" t="s">
        <v>18352</v>
      </c>
      <c r="O406" s="390" t="s">
        <v>11877</v>
      </c>
      <c r="P406" s="390" t="s">
        <v>78</v>
      </c>
      <c r="Q406" s="278" t="s">
        <v>14441</v>
      </c>
      <c r="R406" s="278" t="s">
        <v>78</v>
      </c>
      <c r="S406" s="390" t="s">
        <v>11878</v>
      </c>
      <c r="T406" s="278"/>
      <c r="U406" s="277"/>
      <c r="V406" s="813">
        <v>37709.0</v>
      </c>
    </row>
    <row r="407">
      <c r="A407" s="278">
        <v>406.0</v>
      </c>
      <c r="B407" s="510" t="s">
        <v>21502</v>
      </c>
      <c r="C407" s="518" t="s">
        <v>21503</v>
      </c>
      <c r="D407" s="518" t="s">
        <v>21513</v>
      </c>
      <c r="E407" s="518" t="s">
        <v>21505</v>
      </c>
      <c r="F407" s="518" t="s">
        <v>21506</v>
      </c>
      <c r="G407" s="518" t="s">
        <v>21514</v>
      </c>
      <c r="H407" s="278" t="s">
        <v>21515</v>
      </c>
      <c r="I407" s="272" t="s">
        <v>21516</v>
      </c>
      <c r="J407" s="278" t="s">
        <v>21517</v>
      </c>
      <c r="K407" s="814" t="s">
        <v>21518</v>
      </c>
      <c r="L407" s="815">
        <v>0.0035416666666666665</v>
      </c>
      <c r="M407" s="402" t="s">
        <v>21519</v>
      </c>
      <c r="N407" s="284" t="s">
        <v>18352</v>
      </c>
      <c r="O407" s="390" t="s">
        <v>11877</v>
      </c>
      <c r="P407" s="390" t="s">
        <v>78</v>
      </c>
      <c r="Q407" s="278" t="s">
        <v>14441</v>
      </c>
      <c r="R407" s="278" t="s">
        <v>78</v>
      </c>
      <c r="S407" s="390" t="s">
        <v>11878</v>
      </c>
      <c r="T407" s="278"/>
      <c r="U407" s="284"/>
      <c r="V407" s="816">
        <v>37706.0</v>
      </c>
    </row>
    <row r="408">
      <c r="A408" s="278">
        <v>407.0</v>
      </c>
      <c r="B408" s="510" t="s">
        <v>21502</v>
      </c>
      <c r="C408" s="518" t="s">
        <v>21503</v>
      </c>
      <c r="D408" s="518" t="s">
        <v>21520</v>
      </c>
      <c r="E408" s="518" t="s">
        <v>21505</v>
      </c>
      <c r="F408" s="518" t="s">
        <v>21506</v>
      </c>
      <c r="G408" s="518" t="s">
        <v>21521</v>
      </c>
      <c r="H408" s="278" t="s">
        <v>21522</v>
      </c>
      <c r="I408" s="272" t="s">
        <v>21523</v>
      </c>
      <c r="J408" s="278" t="s">
        <v>21524</v>
      </c>
      <c r="K408" s="814" t="s">
        <v>21525</v>
      </c>
      <c r="L408" s="815">
        <v>0.008680555555555556</v>
      </c>
      <c r="M408" s="402" t="s">
        <v>21526</v>
      </c>
      <c r="N408" s="284" t="s">
        <v>18352</v>
      </c>
      <c r="O408" s="390" t="s">
        <v>11877</v>
      </c>
      <c r="P408" s="390" t="s">
        <v>78</v>
      </c>
      <c r="Q408" s="278" t="s">
        <v>14441</v>
      </c>
      <c r="R408" s="278" t="s">
        <v>78</v>
      </c>
      <c r="S408" s="390" t="s">
        <v>11878</v>
      </c>
      <c r="T408" s="278"/>
      <c r="U408" s="284"/>
      <c r="V408" s="816">
        <v>37708.0</v>
      </c>
    </row>
    <row r="409">
      <c r="A409" s="278">
        <v>408.0</v>
      </c>
      <c r="B409" s="510" t="s">
        <v>21502</v>
      </c>
      <c r="C409" s="518" t="s">
        <v>21503</v>
      </c>
      <c r="D409" s="518" t="s">
        <v>21527</v>
      </c>
      <c r="E409" s="518" t="s">
        <v>21505</v>
      </c>
      <c r="F409" s="518" t="s">
        <v>21506</v>
      </c>
      <c r="G409" s="518" t="s">
        <v>21528</v>
      </c>
      <c r="H409" s="278" t="s">
        <v>21529</v>
      </c>
      <c r="I409" s="272" t="s">
        <v>21530</v>
      </c>
      <c r="J409" s="278" t="s">
        <v>21531</v>
      </c>
      <c r="K409" s="814" t="s">
        <v>21532</v>
      </c>
      <c r="L409" s="815">
        <v>0.005752314814814815</v>
      </c>
      <c r="M409" s="402" t="s">
        <v>21533</v>
      </c>
      <c r="N409" s="284" t="s">
        <v>18352</v>
      </c>
      <c r="O409" s="390" t="s">
        <v>11877</v>
      </c>
      <c r="P409" s="390" t="s">
        <v>78</v>
      </c>
      <c r="Q409" s="278" t="s">
        <v>14441</v>
      </c>
      <c r="R409" s="278" t="s">
        <v>78</v>
      </c>
      <c r="S409" s="390" t="s">
        <v>11878</v>
      </c>
      <c r="T409" s="278"/>
      <c r="U409" s="284"/>
      <c r="V409" s="816">
        <v>37710.0</v>
      </c>
    </row>
    <row r="410">
      <c r="A410" s="278">
        <v>409.0</v>
      </c>
      <c r="B410" s="510" t="s">
        <v>21502</v>
      </c>
      <c r="C410" s="518" t="s">
        <v>21503</v>
      </c>
      <c r="D410" s="518" t="s">
        <v>21534</v>
      </c>
      <c r="E410" s="518" t="s">
        <v>21505</v>
      </c>
      <c r="F410" s="518" t="s">
        <v>21506</v>
      </c>
      <c r="G410" s="518" t="s">
        <v>21535</v>
      </c>
      <c r="H410" s="278" t="s">
        <v>21536</v>
      </c>
      <c r="I410" s="272" t="s">
        <v>21537</v>
      </c>
      <c r="J410" s="278" t="s">
        <v>21538</v>
      </c>
      <c r="K410" s="814" t="s">
        <v>21539</v>
      </c>
      <c r="L410" s="815">
        <v>0.006828703703703704</v>
      </c>
      <c r="M410" s="402" t="s">
        <v>21540</v>
      </c>
      <c r="N410" s="284" t="s">
        <v>18352</v>
      </c>
      <c r="O410" s="390" t="s">
        <v>11877</v>
      </c>
      <c r="P410" s="390" t="s">
        <v>78</v>
      </c>
      <c r="Q410" s="278" t="s">
        <v>14441</v>
      </c>
      <c r="R410" s="278" t="s">
        <v>78</v>
      </c>
      <c r="S410" s="390" t="s">
        <v>11878</v>
      </c>
      <c r="T410" s="278"/>
      <c r="U410" s="284"/>
      <c r="V410" s="816">
        <v>37707.0</v>
      </c>
    </row>
    <row r="411">
      <c r="A411" s="287">
        <v>410.0</v>
      </c>
      <c r="B411" s="596" t="s">
        <v>21502</v>
      </c>
      <c r="C411" s="528" t="s">
        <v>21503</v>
      </c>
      <c r="D411" s="528" t="s">
        <v>21541</v>
      </c>
      <c r="E411" s="528" t="s">
        <v>21505</v>
      </c>
      <c r="F411" s="528" t="s">
        <v>21506</v>
      </c>
      <c r="G411" s="528" t="s">
        <v>21542</v>
      </c>
      <c r="H411" s="287" t="s">
        <v>21543</v>
      </c>
      <c r="I411" s="272" t="s">
        <v>21544</v>
      </c>
      <c r="J411" s="287" t="s">
        <v>21545</v>
      </c>
      <c r="K411" s="817" t="s">
        <v>21546</v>
      </c>
      <c r="L411" s="818">
        <v>0.005821759259259259</v>
      </c>
      <c r="M411" s="404" t="s">
        <v>21547</v>
      </c>
      <c r="N411" s="293" t="s">
        <v>18352</v>
      </c>
      <c r="O411" s="390" t="s">
        <v>11877</v>
      </c>
      <c r="P411" s="390" t="s">
        <v>78</v>
      </c>
      <c r="Q411" s="278" t="s">
        <v>14441</v>
      </c>
      <c r="R411" s="278" t="s">
        <v>78</v>
      </c>
      <c r="S411" s="390" t="s">
        <v>11878</v>
      </c>
      <c r="T411" s="278"/>
      <c r="U411" s="819"/>
      <c r="V411" s="820">
        <v>37701.0</v>
      </c>
    </row>
    <row r="412">
      <c r="A412" s="269">
        <v>411.0</v>
      </c>
      <c r="B412" s="510" t="s">
        <v>8486</v>
      </c>
      <c r="C412" s="510" t="s">
        <v>21548</v>
      </c>
      <c r="D412" s="510" t="s">
        <v>17068</v>
      </c>
      <c r="E412" s="510" t="s">
        <v>8489</v>
      </c>
      <c r="F412" s="510" t="s">
        <v>21549</v>
      </c>
      <c r="G412" s="510" t="s">
        <v>17071</v>
      </c>
      <c r="H412" s="269" t="s">
        <v>17072</v>
      </c>
      <c r="I412" s="272" t="s">
        <v>17073</v>
      </c>
      <c r="J412" s="269" t="s">
        <v>21550</v>
      </c>
      <c r="K412" s="811" t="s">
        <v>21551</v>
      </c>
      <c r="L412" s="812">
        <v>0.006354166666666667</v>
      </c>
      <c r="M412" s="401" t="s">
        <v>21552</v>
      </c>
      <c r="N412" s="277" t="s">
        <v>18352</v>
      </c>
      <c r="O412" s="390" t="s">
        <v>11877</v>
      </c>
      <c r="P412" s="390" t="s">
        <v>78</v>
      </c>
      <c r="Q412" s="278" t="s">
        <v>14441</v>
      </c>
      <c r="R412" s="278" t="s">
        <v>78</v>
      </c>
      <c r="S412" s="390" t="s">
        <v>11878</v>
      </c>
      <c r="T412" s="278"/>
      <c r="U412" s="277"/>
      <c r="V412" s="813">
        <v>35299.0</v>
      </c>
    </row>
    <row r="413">
      <c r="A413" s="278">
        <v>412.0</v>
      </c>
      <c r="B413" s="510" t="s">
        <v>8486</v>
      </c>
      <c r="C413" s="518" t="s">
        <v>21548</v>
      </c>
      <c r="D413" s="518" t="s">
        <v>21553</v>
      </c>
      <c r="E413" s="518" t="s">
        <v>8489</v>
      </c>
      <c r="F413" s="518" t="s">
        <v>21549</v>
      </c>
      <c r="G413" s="518" t="s">
        <v>21554</v>
      </c>
      <c r="H413" s="278" t="s">
        <v>21555</v>
      </c>
      <c r="I413" s="272" t="s">
        <v>21556</v>
      </c>
      <c r="J413" s="278" t="s">
        <v>21557</v>
      </c>
      <c r="K413" s="814" t="s">
        <v>21558</v>
      </c>
      <c r="L413" s="815">
        <v>0.004189814814814815</v>
      </c>
      <c r="M413" s="402" t="s">
        <v>21559</v>
      </c>
      <c r="N413" s="284" t="s">
        <v>18352</v>
      </c>
      <c r="O413" s="390" t="s">
        <v>11877</v>
      </c>
      <c r="P413" s="390" t="s">
        <v>78</v>
      </c>
      <c r="Q413" s="278" t="s">
        <v>14441</v>
      </c>
      <c r="R413" s="278" t="s">
        <v>78</v>
      </c>
      <c r="S413" s="390" t="s">
        <v>11878</v>
      </c>
      <c r="T413" s="278"/>
      <c r="U413" s="284"/>
      <c r="V413" s="816">
        <v>37732.0</v>
      </c>
    </row>
    <row r="414">
      <c r="A414" s="278">
        <v>413.0</v>
      </c>
      <c r="B414" s="510" t="s">
        <v>8486</v>
      </c>
      <c r="C414" s="518" t="s">
        <v>21548</v>
      </c>
      <c r="D414" s="518" t="s">
        <v>21560</v>
      </c>
      <c r="E414" s="518" t="s">
        <v>8489</v>
      </c>
      <c r="F414" s="518" t="s">
        <v>21549</v>
      </c>
      <c r="G414" s="518" t="s">
        <v>21561</v>
      </c>
      <c r="H414" s="278" t="s">
        <v>21562</v>
      </c>
      <c r="I414" s="272" t="s">
        <v>21563</v>
      </c>
      <c r="J414" s="278" t="s">
        <v>21564</v>
      </c>
      <c r="K414" s="814" t="s">
        <v>21565</v>
      </c>
      <c r="L414" s="815">
        <v>0.004525462962962963</v>
      </c>
      <c r="M414" s="402" t="s">
        <v>21566</v>
      </c>
      <c r="N414" s="284" t="s">
        <v>18352</v>
      </c>
      <c r="O414" s="390" t="s">
        <v>11877</v>
      </c>
      <c r="P414" s="390" t="s">
        <v>78</v>
      </c>
      <c r="Q414" s="278" t="s">
        <v>14441</v>
      </c>
      <c r="R414" s="278" t="s">
        <v>78</v>
      </c>
      <c r="S414" s="390" t="s">
        <v>11878</v>
      </c>
      <c r="T414" s="278"/>
      <c r="U414" s="284"/>
      <c r="V414" s="816">
        <v>37730.0</v>
      </c>
    </row>
    <row r="415">
      <c r="A415" s="278">
        <v>414.0</v>
      </c>
      <c r="B415" s="510" t="s">
        <v>8486</v>
      </c>
      <c r="C415" s="518" t="s">
        <v>21548</v>
      </c>
      <c r="D415" s="518" t="s">
        <v>21567</v>
      </c>
      <c r="E415" s="518" t="s">
        <v>8489</v>
      </c>
      <c r="F415" s="518" t="s">
        <v>21549</v>
      </c>
      <c r="G415" s="518" t="s">
        <v>21568</v>
      </c>
      <c r="H415" s="278" t="s">
        <v>21569</v>
      </c>
      <c r="I415" s="272" t="s">
        <v>21570</v>
      </c>
      <c r="J415" s="278" t="s">
        <v>21571</v>
      </c>
      <c r="K415" s="814" t="s">
        <v>21572</v>
      </c>
      <c r="L415" s="815">
        <v>0.004849537037037037</v>
      </c>
      <c r="M415" s="402" t="s">
        <v>21573</v>
      </c>
      <c r="N415" s="284" t="s">
        <v>18352</v>
      </c>
      <c r="O415" s="390" t="s">
        <v>11877</v>
      </c>
      <c r="P415" s="390" t="s">
        <v>78</v>
      </c>
      <c r="Q415" s="278" t="s">
        <v>14441</v>
      </c>
      <c r="R415" s="278" t="s">
        <v>78</v>
      </c>
      <c r="S415" s="390" t="s">
        <v>11878</v>
      </c>
      <c r="T415" s="278"/>
      <c r="U415" s="284"/>
      <c r="V415" s="816">
        <v>37728.0</v>
      </c>
    </row>
    <row r="416">
      <c r="A416" s="278">
        <v>415.0</v>
      </c>
      <c r="B416" s="510" t="s">
        <v>8486</v>
      </c>
      <c r="C416" s="518" t="s">
        <v>21548</v>
      </c>
      <c r="D416" s="518" t="s">
        <v>21574</v>
      </c>
      <c r="E416" s="518" t="s">
        <v>8489</v>
      </c>
      <c r="F416" s="518" t="s">
        <v>21549</v>
      </c>
      <c r="G416" s="518" t="s">
        <v>21575</v>
      </c>
      <c r="H416" s="278" t="s">
        <v>21576</v>
      </c>
      <c r="I416" s="272" t="s">
        <v>21577</v>
      </c>
      <c r="J416" s="278" t="s">
        <v>21578</v>
      </c>
      <c r="K416" s="814" t="s">
        <v>21579</v>
      </c>
      <c r="L416" s="815">
        <v>0.0028935185185185184</v>
      </c>
      <c r="M416" s="402" t="s">
        <v>21580</v>
      </c>
      <c r="N416" s="284" t="s">
        <v>18352</v>
      </c>
      <c r="O416" s="390" t="s">
        <v>11877</v>
      </c>
      <c r="P416" s="390" t="s">
        <v>78</v>
      </c>
      <c r="Q416" s="278" t="s">
        <v>14441</v>
      </c>
      <c r="R416" s="278" t="s">
        <v>78</v>
      </c>
      <c r="S416" s="390" t="s">
        <v>11878</v>
      </c>
      <c r="T416" s="278"/>
      <c r="U416" s="284"/>
      <c r="V416" s="816">
        <v>37729.0</v>
      </c>
    </row>
    <row r="417">
      <c r="A417" s="278">
        <v>416.0</v>
      </c>
      <c r="B417" s="510" t="s">
        <v>8486</v>
      </c>
      <c r="C417" s="518" t="s">
        <v>21548</v>
      </c>
      <c r="D417" s="518" t="s">
        <v>21581</v>
      </c>
      <c r="E417" s="518" t="s">
        <v>8489</v>
      </c>
      <c r="F417" s="518" t="s">
        <v>21549</v>
      </c>
      <c r="G417" s="518" t="s">
        <v>21582</v>
      </c>
      <c r="H417" s="278" t="s">
        <v>21583</v>
      </c>
      <c r="I417" s="272" t="s">
        <v>21584</v>
      </c>
      <c r="J417" s="278" t="s">
        <v>21585</v>
      </c>
      <c r="K417" s="814" t="s">
        <v>21586</v>
      </c>
      <c r="L417" s="815">
        <v>0.004652777777777777</v>
      </c>
      <c r="M417" s="402" t="s">
        <v>21587</v>
      </c>
      <c r="N417" s="284" t="s">
        <v>18352</v>
      </c>
      <c r="O417" s="390" t="s">
        <v>11877</v>
      </c>
      <c r="P417" s="390" t="s">
        <v>78</v>
      </c>
      <c r="Q417" s="278" t="s">
        <v>14441</v>
      </c>
      <c r="R417" s="278" t="s">
        <v>78</v>
      </c>
      <c r="S417" s="390" t="s">
        <v>11878</v>
      </c>
      <c r="T417" s="278"/>
      <c r="U417" s="284"/>
      <c r="V417" s="816">
        <v>37731.0</v>
      </c>
    </row>
    <row r="418">
      <c r="A418" s="278">
        <v>417.0</v>
      </c>
      <c r="B418" s="510" t="s">
        <v>8486</v>
      </c>
      <c r="C418" s="518" t="s">
        <v>21548</v>
      </c>
      <c r="D418" s="518" t="s">
        <v>21588</v>
      </c>
      <c r="E418" s="518" t="s">
        <v>8489</v>
      </c>
      <c r="F418" s="518" t="s">
        <v>21549</v>
      </c>
      <c r="G418" s="518" t="s">
        <v>21589</v>
      </c>
      <c r="H418" s="278" t="s">
        <v>21590</v>
      </c>
      <c r="I418" s="272" t="s">
        <v>21591</v>
      </c>
      <c r="J418" s="278" t="s">
        <v>21592</v>
      </c>
      <c r="K418" s="814" t="s">
        <v>21593</v>
      </c>
      <c r="L418" s="815">
        <v>0.008842592592592593</v>
      </c>
      <c r="M418" s="402" t="s">
        <v>21594</v>
      </c>
      <c r="N418" s="284" t="s">
        <v>18352</v>
      </c>
      <c r="O418" s="390" t="s">
        <v>11877</v>
      </c>
      <c r="P418" s="390" t="s">
        <v>78</v>
      </c>
      <c r="Q418" s="278" t="s">
        <v>14441</v>
      </c>
      <c r="R418" s="278" t="s">
        <v>78</v>
      </c>
      <c r="S418" s="390" t="s">
        <v>11878</v>
      </c>
      <c r="T418" s="278"/>
      <c r="U418" s="284"/>
      <c r="V418" s="821"/>
    </row>
    <row r="419">
      <c r="A419" s="278">
        <v>418.0</v>
      </c>
      <c r="B419" s="510" t="s">
        <v>8486</v>
      </c>
      <c r="C419" s="518" t="s">
        <v>21548</v>
      </c>
      <c r="D419" s="518" t="s">
        <v>21595</v>
      </c>
      <c r="E419" s="518" t="s">
        <v>8489</v>
      </c>
      <c r="F419" s="518" t="s">
        <v>21549</v>
      </c>
      <c r="G419" s="518" t="s">
        <v>21596</v>
      </c>
      <c r="H419" s="278" t="s">
        <v>21597</v>
      </c>
      <c r="I419" s="272" t="s">
        <v>21598</v>
      </c>
      <c r="J419" s="278" t="s">
        <v>21599</v>
      </c>
      <c r="K419" s="814" t="s">
        <v>21600</v>
      </c>
      <c r="L419" s="815">
        <v>0.0062037037037037035</v>
      </c>
      <c r="M419" s="402" t="s">
        <v>21601</v>
      </c>
      <c r="N419" s="284" t="s">
        <v>18352</v>
      </c>
      <c r="O419" s="390" t="s">
        <v>11877</v>
      </c>
      <c r="P419" s="390" t="s">
        <v>78</v>
      </c>
      <c r="Q419" s="278" t="s">
        <v>14441</v>
      </c>
      <c r="R419" s="278" t="s">
        <v>78</v>
      </c>
      <c r="S419" s="390" t="s">
        <v>11878</v>
      </c>
      <c r="T419" s="278"/>
      <c r="U419" s="284"/>
      <c r="V419" s="821"/>
    </row>
    <row r="420">
      <c r="A420" s="278">
        <v>419.0</v>
      </c>
      <c r="B420" s="510" t="s">
        <v>8486</v>
      </c>
      <c r="C420" s="518" t="s">
        <v>21548</v>
      </c>
      <c r="D420" s="518" t="s">
        <v>21602</v>
      </c>
      <c r="E420" s="518" t="s">
        <v>8489</v>
      </c>
      <c r="F420" s="518" t="s">
        <v>21549</v>
      </c>
      <c r="G420" s="518" t="s">
        <v>21603</v>
      </c>
      <c r="H420" s="278" t="s">
        <v>21604</v>
      </c>
      <c r="I420" s="272" t="s">
        <v>21605</v>
      </c>
      <c r="J420" s="278" t="s">
        <v>21606</v>
      </c>
      <c r="K420" s="814" t="s">
        <v>21607</v>
      </c>
      <c r="L420" s="815">
        <v>0.004155092592592592</v>
      </c>
      <c r="M420" s="402" t="s">
        <v>21608</v>
      </c>
      <c r="N420" s="284" t="s">
        <v>18352</v>
      </c>
      <c r="O420" s="390" t="s">
        <v>11877</v>
      </c>
      <c r="P420" s="390" t="s">
        <v>78</v>
      </c>
      <c r="Q420" s="278" t="s">
        <v>14441</v>
      </c>
      <c r="R420" s="278" t="s">
        <v>78</v>
      </c>
      <c r="S420" s="390" t="s">
        <v>11878</v>
      </c>
      <c r="T420" s="278"/>
      <c r="U420" s="284"/>
      <c r="V420" s="821"/>
    </row>
    <row r="421">
      <c r="A421" s="278">
        <v>420.0</v>
      </c>
      <c r="B421" s="510" t="s">
        <v>8486</v>
      </c>
      <c r="C421" s="518" t="s">
        <v>21548</v>
      </c>
      <c r="D421" s="518" t="s">
        <v>21609</v>
      </c>
      <c r="E421" s="518" t="s">
        <v>8489</v>
      </c>
      <c r="F421" s="518" t="s">
        <v>21549</v>
      </c>
      <c r="G421" s="518" t="s">
        <v>21610</v>
      </c>
      <c r="H421" s="278" t="s">
        <v>21611</v>
      </c>
      <c r="I421" s="272" t="s">
        <v>21612</v>
      </c>
      <c r="J421" s="278" t="s">
        <v>21613</v>
      </c>
      <c r="K421" s="814" t="s">
        <v>21614</v>
      </c>
      <c r="L421" s="815">
        <v>0.005011574074074074</v>
      </c>
      <c r="M421" s="402" t="s">
        <v>21615</v>
      </c>
      <c r="N421" s="284" t="s">
        <v>18352</v>
      </c>
      <c r="O421" s="390" t="s">
        <v>11877</v>
      </c>
      <c r="P421" s="390" t="s">
        <v>78</v>
      </c>
      <c r="Q421" s="278" t="s">
        <v>14441</v>
      </c>
      <c r="R421" s="278" t="s">
        <v>78</v>
      </c>
      <c r="S421" s="390" t="s">
        <v>11878</v>
      </c>
      <c r="T421" s="278"/>
      <c r="U421" s="284"/>
      <c r="V421" s="821"/>
    </row>
    <row r="422">
      <c r="A422" s="278">
        <v>421.0</v>
      </c>
      <c r="B422" s="510" t="s">
        <v>8486</v>
      </c>
      <c r="C422" s="518" t="s">
        <v>21548</v>
      </c>
      <c r="D422" s="518" t="s">
        <v>21616</v>
      </c>
      <c r="E422" s="518" t="s">
        <v>8489</v>
      </c>
      <c r="F422" s="518" t="s">
        <v>21549</v>
      </c>
      <c r="G422" s="518" t="s">
        <v>21617</v>
      </c>
      <c r="H422" s="278" t="s">
        <v>21618</v>
      </c>
      <c r="I422" s="272" t="s">
        <v>21619</v>
      </c>
      <c r="J422" s="278" t="s">
        <v>21620</v>
      </c>
      <c r="K422" s="814" t="s">
        <v>21621</v>
      </c>
      <c r="L422" s="815">
        <v>0.009791666666666667</v>
      </c>
      <c r="M422" s="402" t="s">
        <v>21622</v>
      </c>
      <c r="N422" s="284" t="s">
        <v>18352</v>
      </c>
      <c r="O422" s="390" t="s">
        <v>11877</v>
      </c>
      <c r="P422" s="390" t="s">
        <v>78</v>
      </c>
      <c r="Q422" s="278" t="s">
        <v>14441</v>
      </c>
      <c r="R422" s="278" t="s">
        <v>78</v>
      </c>
      <c r="S422" s="390" t="s">
        <v>11878</v>
      </c>
      <c r="T422" s="278"/>
      <c r="U422" s="284"/>
      <c r="V422" s="821"/>
    </row>
    <row r="423">
      <c r="A423" s="278">
        <v>422.0</v>
      </c>
      <c r="B423" s="510" t="s">
        <v>8486</v>
      </c>
      <c r="C423" s="518" t="s">
        <v>21548</v>
      </c>
      <c r="D423" s="518" t="s">
        <v>21623</v>
      </c>
      <c r="E423" s="518" t="s">
        <v>8489</v>
      </c>
      <c r="F423" s="518" t="s">
        <v>21549</v>
      </c>
      <c r="G423" s="518" t="s">
        <v>21624</v>
      </c>
      <c r="H423" s="278" t="s">
        <v>21625</v>
      </c>
      <c r="I423" s="272" t="s">
        <v>21626</v>
      </c>
      <c r="J423" s="278" t="s">
        <v>21627</v>
      </c>
      <c r="K423" s="814" t="s">
        <v>21628</v>
      </c>
      <c r="L423" s="815">
        <v>0.0051967592592592595</v>
      </c>
      <c r="M423" s="402" t="s">
        <v>21629</v>
      </c>
      <c r="N423" s="284" t="s">
        <v>18352</v>
      </c>
      <c r="O423" s="390" t="s">
        <v>11877</v>
      </c>
      <c r="P423" s="390" t="s">
        <v>78</v>
      </c>
      <c r="Q423" s="278" t="s">
        <v>14441</v>
      </c>
      <c r="R423" s="278" t="s">
        <v>78</v>
      </c>
      <c r="S423" s="390" t="s">
        <v>11878</v>
      </c>
      <c r="T423" s="278"/>
      <c r="U423" s="284"/>
      <c r="V423" s="816">
        <v>37741.0</v>
      </c>
    </row>
    <row r="424">
      <c r="A424" s="278">
        <v>423.0</v>
      </c>
      <c r="B424" s="510" t="s">
        <v>8486</v>
      </c>
      <c r="C424" s="518" t="s">
        <v>21548</v>
      </c>
      <c r="D424" s="518" t="s">
        <v>21630</v>
      </c>
      <c r="E424" s="518" t="s">
        <v>8489</v>
      </c>
      <c r="F424" s="518" t="s">
        <v>21549</v>
      </c>
      <c r="G424" s="518" t="s">
        <v>21631</v>
      </c>
      <c r="H424" s="278" t="s">
        <v>21632</v>
      </c>
      <c r="I424" s="272" t="s">
        <v>21633</v>
      </c>
      <c r="J424" s="278" t="s">
        <v>21634</v>
      </c>
      <c r="K424" s="814" t="s">
        <v>21635</v>
      </c>
      <c r="L424" s="815">
        <v>0.0084375</v>
      </c>
      <c r="M424" s="402" t="s">
        <v>21636</v>
      </c>
      <c r="N424" s="284" t="s">
        <v>18352</v>
      </c>
      <c r="O424" s="390" t="s">
        <v>11877</v>
      </c>
      <c r="P424" s="390" t="s">
        <v>78</v>
      </c>
      <c r="Q424" s="278" t="s">
        <v>14441</v>
      </c>
      <c r="R424" s="278" t="s">
        <v>78</v>
      </c>
      <c r="S424" s="390" t="s">
        <v>11878</v>
      </c>
      <c r="T424" s="278"/>
      <c r="U424" s="284"/>
      <c r="V424" s="821"/>
    </row>
    <row r="425">
      <c r="A425" s="278">
        <v>424.0</v>
      </c>
      <c r="B425" s="510" t="s">
        <v>8486</v>
      </c>
      <c r="C425" s="518" t="s">
        <v>21548</v>
      </c>
      <c r="D425" s="518" t="s">
        <v>21637</v>
      </c>
      <c r="E425" s="518" t="s">
        <v>8489</v>
      </c>
      <c r="F425" s="518" t="s">
        <v>21549</v>
      </c>
      <c r="G425" s="518" t="s">
        <v>21638</v>
      </c>
      <c r="H425" s="278" t="s">
        <v>21639</v>
      </c>
      <c r="I425" s="272" t="s">
        <v>21640</v>
      </c>
      <c r="J425" s="278" t="s">
        <v>21641</v>
      </c>
      <c r="K425" s="814" t="s">
        <v>21642</v>
      </c>
      <c r="L425" s="815">
        <v>0.009212962962962963</v>
      </c>
      <c r="M425" s="402" t="s">
        <v>21643</v>
      </c>
      <c r="N425" s="284" t="s">
        <v>18352</v>
      </c>
      <c r="O425" s="390" t="s">
        <v>11877</v>
      </c>
      <c r="P425" s="390" t="s">
        <v>78</v>
      </c>
      <c r="Q425" s="278" t="s">
        <v>14441</v>
      </c>
      <c r="R425" s="278" t="s">
        <v>78</v>
      </c>
      <c r="S425" s="390" t="s">
        <v>11878</v>
      </c>
      <c r="T425" s="278"/>
      <c r="U425" s="284"/>
      <c r="V425" s="821"/>
    </row>
    <row r="426">
      <c r="A426" s="278">
        <v>425.0</v>
      </c>
      <c r="B426" s="510" t="s">
        <v>8486</v>
      </c>
      <c r="C426" s="518" t="s">
        <v>21548</v>
      </c>
      <c r="D426" s="518" t="s">
        <v>21644</v>
      </c>
      <c r="E426" s="518" t="s">
        <v>8489</v>
      </c>
      <c r="F426" s="518" t="s">
        <v>21549</v>
      </c>
      <c r="G426" s="518" t="s">
        <v>21645</v>
      </c>
      <c r="H426" s="278" t="s">
        <v>21646</v>
      </c>
      <c r="I426" s="272" t="s">
        <v>21647</v>
      </c>
      <c r="J426" s="278" t="s">
        <v>21648</v>
      </c>
      <c r="K426" s="814" t="s">
        <v>21649</v>
      </c>
      <c r="L426" s="815">
        <v>0.0043287037037037035</v>
      </c>
      <c r="M426" s="402" t="s">
        <v>21650</v>
      </c>
      <c r="N426" s="284" t="s">
        <v>18352</v>
      </c>
      <c r="O426" s="390" t="s">
        <v>11877</v>
      </c>
      <c r="P426" s="390" t="s">
        <v>78</v>
      </c>
      <c r="Q426" s="278" t="s">
        <v>14441</v>
      </c>
      <c r="R426" s="278" t="s">
        <v>78</v>
      </c>
      <c r="S426" s="390" t="s">
        <v>11878</v>
      </c>
      <c r="T426" s="278"/>
      <c r="U426" s="284"/>
      <c r="V426" s="816">
        <v>37736.0</v>
      </c>
    </row>
    <row r="427">
      <c r="A427" s="278">
        <v>426.0</v>
      </c>
      <c r="B427" s="510" t="s">
        <v>8486</v>
      </c>
      <c r="C427" s="518" t="s">
        <v>21548</v>
      </c>
      <c r="D427" s="518" t="s">
        <v>21651</v>
      </c>
      <c r="E427" s="518" t="s">
        <v>8489</v>
      </c>
      <c r="F427" s="518" t="s">
        <v>21549</v>
      </c>
      <c r="G427" s="518" t="s">
        <v>21652</v>
      </c>
      <c r="H427" s="278" t="s">
        <v>21653</v>
      </c>
      <c r="I427" s="272" t="s">
        <v>21654</v>
      </c>
      <c r="J427" s="278" t="s">
        <v>21655</v>
      </c>
      <c r="K427" s="814" t="s">
        <v>21656</v>
      </c>
      <c r="L427" s="815">
        <v>0.0029861111111111113</v>
      </c>
      <c r="M427" s="402" t="s">
        <v>21657</v>
      </c>
      <c r="N427" s="284" t="s">
        <v>18352</v>
      </c>
      <c r="O427" s="390" t="s">
        <v>11877</v>
      </c>
      <c r="P427" s="390" t="s">
        <v>78</v>
      </c>
      <c r="Q427" s="278" t="s">
        <v>14441</v>
      </c>
      <c r="R427" s="278" t="s">
        <v>78</v>
      </c>
      <c r="S427" s="390" t="s">
        <v>11878</v>
      </c>
      <c r="T427" s="278"/>
      <c r="U427" s="284"/>
      <c r="V427" s="821"/>
    </row>
    <row r="428">
      <c r="A428" s="278">
        <v>427.0</v>
      </c>
      <c r="B428" s="510" t="s">
        <v>8486</v>
      </c>
      <c r="C428" s="518" t="s">
        <v>21548</v>
      </c>
      <c r="D428" s="518" t="s">
        <v>21658</v>
      </c>
      <c r="E428" s="518" t="s">
        <v>8489</v>
      </c>
      <c r="F428" s="518" t="s">
        <v>21549</v>
      </c>
      <c r="G428" s="518" t="s">
        <v>21659</v>
      </c>
      <c r="H428" s="278" t="s">
        <v>21660</v>
      </c>
      <c r="I428" s="272" t="s">
        <v>21661</v>
      </c>
      <c r="J428" s="278" t="s">
        <v>21662</v>
      </c>
      <c r="K428" s="814" t="s">
        <v>21663</v>
      </c>
      <c r="L428" s="815">
        <v>0.003715277777777778</v>
      </c>
      <c r="M428" s="402" t="s">
        <v>21664</v>
      </c>
      <c r="N428" s="284" t="s">
        <v>18352</v>
      </c>
      <c r="O428" s="390" t="s">
        <v>11877</v>
      </c>
      <c r="P428" s="390" t="s">
        <v>78</v>
      </c>
      <c r="Q428" s="278" t="s">
        <v>14441</v>
      </c>
      <c r="R428" s="278" t="s">
        <v>78</v>
      </c>
      <c r="S428" s="390" t="s">
        <v>11878</v>
      </c>
      <c r="T428" s="278"/>
      <c r="U428" s="284" t="s">
        <v>21665</v>
      </c>
      <c r="V428" s="816">
        <v>37716.0</v>
      </c>
    </row>
    <row r="429">
      <c r="A429" s="845">
        <v>428.0</v>
      </c>
      <c r="B429" s="846" t="s">
        <v>8486</v>
      </c>
      <c r="C429" s="847" t="s">
        <v>21548</v>
      </c>
      <c r="D429" s="847" t="s">
        <v>21666</v>
      </c>
      <c r="E429" s="847" t="s">
        <v>8489</v>
      </c>
      <c r="F429" s="847" t="s">
        <v>21549</v>
      </c>
      <c r="G429" s="847" t="s">
        <v>21667</v>
      </c>
      <c r="H429" s="848" t="s">
        <v>21668</v>
      </c>
      <c r="I429" s="272" t="s">
        <v>21669</v>
      </c>
      <c r="J429" s="845" t="s">
        <v>21670</v>
      </c>
      <c r="K429" s="849" t="s">
        <v>21671</v>
      </c>
      <c r="L429" s="850">
        <v>0.003715277777777778</v>
      </c>
      <c r="M429" s="851" t="s">
        <v>21672</v>
      </c>
      <c r="N429" s="852" t="s">
        <v>18352</v>
      </c>
      <c r="O429" s="390" t="s">
        <v>11877</v>
      </c>
      <c r="P429" s="390" t="s">
        <v>78</v>
      </c>
      <c r="Q429" s="278" t="s">
        <v>14441</v>
      </c>
      <c r="R429" s="390" t="s">
        <v>78</v>
      </c>
      <c r="S429" s="390" t="s">
        <v>11878</v>
      </c>
      <c r="T429" s="390"/>
      <c r="U429" s="284" t="s">
        <v>21665</v>
      </c>
      <c r="V429" s="853">
        <v>37715.0</v>
      </c>
    </row>
  </sheetData>
  <hyperlinks>
    <hyperlink r:id="rId1" ref="I2"/>
    <hyperlink r:id="rId2" ref="K2"/>
    <hyperlink r:id="rId3" ref="M2"/>
    <hyperlink r:id="rId4" ref="I3"/>
    <hyperlink r:id="rId5" ref="K3"/>
    <hyperlink r:id="rId6" ref="M3"/>
    <hyperlink r:id="rId7" ref="I4"/>
    <hyperlink r:id="rId8" ref="K4"/>
    <hyperlink r:id="rId9" ref="M4"/>
    <hyperlink r:id="rId10" ref="I5"/>
    <hyperlink r:id="rId11" ref="K5"/>
    <hyperlink r:id="rId12" ref="M5"/>
    <hyperlink r:id="rId13" ref="I6"/>
    <hyperlink r:id="rId14" ref="K6"/>
    <hyperlink r:id="rId15" ref="M6"/>
    <hyperlink r:id="rId16" ref="I7"/>
    <hyperlink r:id="rId17" ref="K7"/>
    <hyperlink r:id="rId18" ref="M7"/>
    <hyperlink r:id="rId19" ref="I8"/>
    <hyperlink r:id="rId20" ref="K8"/>
    <hyperlink r:id="rId21" ref="M8"/>
    <hyperlink r:id="rId22" ref="I9"/>
    <hyperlink r:id="rId23" ref="K9"/>
    <hyperlink r:id="rId24" ref="M9"/>
    <hyperlink r:id="rId25" ref="I10"/>
    <hyperlink r:id="rId26" ref="K10"/>
    <hyperlink r:id="rId27" ref="M10"/>
    <hyperlink r:id="rId28" ref="I11"/>
    <hyperlink r:id="rId29" ref="K11"/>
    <hyperlink r:id="rId30" ref="M11"/>
    <hyperlink r:id="rId31" ref="I12"/>
    <hyperlink r:id="rId32" ref="K12"/>
    <hyperlink r:id="rId33" ref="M12"/>
    <hyperlink r:id="rId34" ref="I13"/>
    <hyperlink r:id="rId35" ref="K13"/>
    <hyperlink r:id="rId36" ref="M13"/>
    <hyperlink r:id="rId37" ref="I14"/>
    <hyperlink r:id="rId38" ref="K14"/>
    <hyperlink r:id="rId39" ref="M14"/>
    <hyperlink r:id="rId40" ref="I15"/>
    <hyperlink r:id="rId41" ref="K15"/>
    <hyperlink r:id="rId42" ref="M15"/>
    <hyperlink r:id="rId43" ref="I16"/>
    <hyperlink r:id="rId44" ref="K16"/>
    <hyperlink r:id="rId45" ref="M16"/>
    <hyperlink r:id="rId46" ref="I17"/>
    <hyperlink r:id="rId47" ref="K17"/>
    <hyperlink r:id="rId48" ref="M17"/>
    <hyperlink r:id="rId49" ref="I18"/>
    <hyperlink r:id="rId50" ref="K18"/>
    <hyperlink r:id="rId51" ref="M18"/>
    <hyperlink r:id="rId52" ref="I19"/>
    <hyperlink r:id="rId53" ref="K19"/>
    <hyperlink r:id="rId54" ref="M19"/>
    <hyperlink r:id="rId55" ref="I20"/>
    <hyperlink r:id="rId56" ref="K20"/>
    <hyperlink r:id="rId57" ref="M20"/>
    <hyperlink r:id="rId58" ref="I21"/>
    <hyperlink r:id="rId59" ref="K21"/>
    <hyperlink r:id="rId60" ref="M21"/>
    <hyperlink r:id="rId61" ref="I22"/>
    <hyperlink r:id="rId62" ref="K22"/>
    <hyperlink r:id="rId63" ref="M22"/>
    <hyperlink r:id="rId64" ref="I23"/>
    <hyperlink r:id="rId65" ref="K23"/>
    <hyperlink r:id="rId66" ref="M23"/>
    <hyperlink r:id="rId67" ref="I24"/>
    <hyperlink r:id="rId68" ref="K24"/>
    <hyperlink r:id="rId69" ref="M24"/>
    <hyperlink r:id="rId70" ref="I25"/>
    <hyperlink r:id="rId71" ref="K25"/>
    <hyperlink r:id="rId72" ref="M25"/>
    <hyperlink r:id="rId73" ref="I26"/>
    <hyperlink r:id="rId74" ref="K26"/>
    <hyperlink r:id="rId75" ref="M26"/>
    <hyperlink r:id="rId76" ref="I27"/>
    <hyperlink r:id="rId77" ref="K27"/>
    <hyperlink r:id="rId78" ref="M27"/>
    <hyperlink r:id="rId79" ref="I28"/>
    <hyperlink r:id="rId80" ref="K28"/>
    <hyperlink r:id="rId81" ref="M28"/>
    <hyperlink r:id="rId82" ref="I29"/>
    <hyperlink r:id="rId83" ref="K29"/>
    <hyperlink r:id="rId84" ref="M29"/>
    <hyperlink r:id="rId85" ref="I30"/>
    <hyperlink r:id="rId86" ref="K30"/>
    <hyperlink r:id="rId87" ref="M30"/>
    <hyperlink r:id="rId88" ref="I31"/>
    <hyperlink r:id="rId89" ref="K31"/>
    <hyperlink r:id="rId90" ref="M31"/>
    <hyperlink r:id="rId91" ref="I32"/>
    <hyperlink r:id="rId92" ref="K32"/>
    <hyperlink r:id="rId93" ref="M32"/>
    <hyperlink r:id="rId94" ref="I33"/>
    <hyperlink r:id="rId95" ref="K33"/>
    <hyperlink r:id="rId96" ref="M33"/>
    <hyperlink r:id="rId97" ref="I34"/>
    <hyperlink r:id="rId98" ref="K34"/>
    <hyperlink r:id="rId99" ref="M34"/>
    <hyperlink r:id="rId100" ref="I35"/>
    <hyperlink r:id="rId101" ref="K35"/>
    <hyperlink r:id="rId102" ref="M35"/>
    <hyperlink r:id="rId103" ref="I36"/>
    <hyperlink r:id="rId104" ref="K36"/>
    <hyperlink r:id="rId105" ref="M36"/>
    <hyperlink r:id="rId106" ref="I37"/>
    <hyperlink r:id="rId107" ref="K37"/>
    <hyperlink r:id="rId108" ref="M37"/>
    <hyperlink r:id="rId109" ref="I38"/>
    <hyperlink r:id="rId110" ref="K38"/>
    <hyperlink r:id="rId111" ref="M38"/>
    <hyperlink r:id="rId112" ref="I39"/>
    <hyperlink r:id="rId113" ref="K39"/>
    <hyperlink r:id="rId114" ref="M39"/>
    <hyperlink r:id="rId115" ref="I40"/>
    <hyperlink r:id="rId116" ref="K40"/>
    <hyperlink r:id="rId117" ref="M40"/>
    <hyperlink r:id="rId118" ref="I41"/>
    <hyperlink r:id="rId119" ref="K41"/>
    <hyperlink r:id="rId120" ref="M41"/>
    <hyperlink r:id="rId121" ref="I42"/>
    <hyperlink r:id="rId122" ref="K42"/>
    <hyperlink r:id="rId123" ref="M42"/>
    <hyperlink r:id="rId124" ref="I43"/>
    <hyperlink r:id="rId125" ref="K43"/>
    <hyperlink r:id="rId126" ref="M43"/>
    <hyperlink r:id="rId127" ref="I44"/>
    <hyperlink r:id="rId128" ref="K44"/>
    <hyperlink r:id="rId129" ref="M44"/>
    <hyperlink r:id="rId130" ref="I45"/>
    <hyperlink r:id="rId131" ref="K45"/>
    <hyperlink r:id="rId132" ref="M45"/>
    <hyperlink r:id="rId133" ref="I46"/>
    <hyperlink r:id="rId134" ref="K46"/>
    <hyperlink r:id="rId135" ref="M46"/>
    <hyperlink r:id="rId136" ref="I47"/>
    <hyperlink r:id="rId137" ref="K47"/>
    <hyperlink r:id="rId138" ref="M47"/>
    <hyperlink r:id="rId139" ref="I48"/>
    <hyperlink r:id="rId140" ref="K48"/>
    <hyperlink r:id="rId141" ref="M48"/>
    <hyperlink r:id="rId142" ref="I49"/>
    <hyperlink r:id="rId143" ref="K49"/>
    <hyperlink r:id="rId144" ref="M49"/>
    <hyperlink r:id="rId145" ref="I50"/>
    <hyperlink r:id="rId146" ref="K50"/>
    <hyperlink r:id="rId147" ref="M50"/>
    <hyperlink r:id="rId148" ref="I51"/>
    <hyperlink r:id="rId149" ref="K51"/>
    <hyperlink r:id="rId150" ref="M51"/>
    <hyperlink r:id="rId151" ref="I52"/>
    <hyperlink r:id="rId152" ref="K52"/>
    <hyperlink r:id="rId153" ref="M52"/>
    <hyperlink r:id="rId154" ref="I53"/>
    <hyperlink r:id="rId155" ref="K53"/>
    <hyperlink r:id="rId156" ref="M53"/>
    <hyperlink r:id="rId157" ref="I54"/>
    <hyperlink r:id="rId158" ref="K54"/>
    <hyperlink r:id="rId159" ref="M54"/>
    <hyperlink r:id="rId160" ref="I55"/>
    <hyperlink r:id="rId161" ref="K55"/>
    <hyperlink r:id="rId162" ref="M55"/>
    <hyperlink r:id="rId163" ref="I56"/>
    <hyperlink r:id="rId164" ref="K56"/>
    <hyperlink r:id="rId165" ref="M56"/>
    <hyperlink r:id="rId166" ref="I57"/>
    <hyperlink r:id="rId167" ref="K57"/>
    <hyperlink r:id="rId168" ref="M57"/>
    <hyperlink r:id="rId169" ref="I58"/>
    <hyperlink r:id="rId170" ref="K58"/>
    <hyperlink r:id="rId171" ref="M58"/>
    <hyperlink r:id="rId172" ref="I59"/>
    <hyperlink r:id="rId173" ref="K59"/>
    <hyperlink r:id="rId174" ref="M59"/>
    <hyperlink r:id="rId175" ref="I60"/>
    <hyperlink r:id="rId176" ref="K60"/>
    <hyperlink r:id="rId177" ref="M60"/>
    <hyperlink r:id="rId178" ref="I61"/>
    <hyperlink r:id="rId179" ref="K61"/>
    <hyperlink r:id="rId180" ref="M61"/>
    <hyperlink r:id="rId181" ref="I62"/>
    <hyperlink r:id="rId182" ref="K62"/>
    <hyperlink r:id="rId183" ref="M62"/>
    <hyperlink r:id="rId184" ref="I63"/>
    <hyperlink r:id="rId185" ref="K63"/>
    <hyperlink r:id="rId186" ref="M63"/>
    <hyperlink r:id="rId187" ref="I64"/>
    <hyperlink r:id="rId188" ref="K64"/>
    <hyperlink r:id="rId189" ref="M64"/>
    <hyperlink r:id="rId190" ref="K65"/>
    <hyperlink r:id="rId191" ref="M65"/>
    <hyperlink r:id="rId192" ref="I66"/>
    <hyperlink r:id="rId193" ref="K66"/>
    <hyperlink r:id="rId194" ref="M66"/>
    <hyperlink r:id="rId195" ref="I67"/>
    <hyperlink r:id="rId196" ref="K67"/>
    <hyperlink r:id="rId197" ref="M67"/>
    <hyperlink r:id="rId198" ref="I68"/>
    <hyperlink r:id="rId199" ref="K68"/>
    <hyperlink r:id="rId200" ref="M68"/>
    <hyperlink r:id="rId201" ref="I69"/>
    <hyperlink r:id="rId202" ref="K69"/>
    <hyperlink r:id="rId203" ref="M69"/>
    <hyperlink r:id="rId204" ref="I70"/>
    <hyperlink r:id="rId205" ref="K70"/>
    <hyperlink r:id="rId206" ref="M70"/>
    <hyperlink r:id="rId207" ref="I71"/>
    <hyperlink r:id="rId208" ref="K71"/>
    <hyperlink r:id="rId209" ref="M71"/>
    <hyperlink r:id="rId210" ref="I72"/>
    <hyperlink r:id="rId211" ref="K72"/>
    <hyperlink r:id="rId212" ref="M72"/>
    <hyperlink r:id="rId213" ref="I73"/>
    <hyperlink r:id="rId214" ref="K73"/>
    <hyperlink r:id="rId215" ref="M73"/>
    <hyperlink r:id="rId216" ref="I74"/>
    <hyperlink r:id="rId217" ref="K74"/>
    <hyperlink r:id="rId218" ref="M74"/>
    <hyperlink r:id="rId219" ref="I75"/>
    <hyperlink r:id="rId220" ref="K75"/>
    <hyperlink r:id="rId221" ref="M75"/>
    <hyperlink r:id="rId222" ref="I76"/>
    <hyperlink r:id="rId223" ref="K76"/>
    <hyperlink r:id="rId224" ref="M76"/>
    <hyperlink r:id="rId225" ref="I77"/>
    <hyperlink r:id="rId226" ref="K77"/>
    <hyperlink r:id="rId227" ref="M77"/>
    <hyperlink r:id="rId228" ref="I78"/>
    <hyperlink r:id="rId229" ref="K78"/>
    <hyperlink r:id="rId230" ref="M78"/>
    <hyperlink r:id="rId231" ref="I79"/>
    <hyperlink r:id="rId232" ref="K79"/>
    <hyperlink r:id="rId233" ref="M79"/>
    <hyperlink r:id="rId234" ref="I80"/>
    <hyperlink r:id="rId235" ref="K80"/>
    <hyperlink r:id="rId236" ref="M80"/>
    <hyperlink r:id="rId237" ref="I81"/>
    <hyperlink r:id="rId238" ref="K81"/>
    <hyperlink r:id="rId239" ref="M81"/>
    <hyperlink r:id="rId240" ref="I82"/>
    <hyperlink r:id="rId241" ref="K82"/>
    <hyperlink r:id="rId242" ref="M82"/>
    <hyperlink r:id="rId243" ref="I83"/>
    <hyperlink r:id="rId244" ref="K83"/>
    <hyperlink r:id="rId245" ref="M83"/>
    <hyperlink r:id="rId246" ref="I84"/>
    <hyperlink r:id="rId247" ref="K84"/>
    <hyperlink r:id="rId248" ref="M84"/>
    <hyperlink r:id="rId249" ref="I85"/>
    <hyperlink r:id="rId250" ref="K85"/>
    <hyperlink r:id="rId251" ref="M85"/>
    <hyperlink r:id="rId252" ref="I86"/>
    <hyperlink r:id="rId253" ref="K86"/>
    <hyperlink r:id="rId254" ref="M86"/>
    <hyperlink r:id="rId255" ref="I87"/>
    <hyperlink r:id="rId256" ref="K87"/>
    <hyperlink r:id="rId257" ref="M87"/>
    <hyperlink r:id="rId258" ref="I88"/>
    <hyperlink r:id="rId259" ref="K88"/>
    <hyperlink r:id="rId260" ref="M88"/>
    <hyperlink r:id="rId261" ref="I89"/>
    <hyperlink r:id="rId262" ref="K89"/>
    <hyperlink r:id="rId263" ref="M89"/>
    <hyperlink r:id="rId264" ref="I90"/>
    <hyperlink r:id="rId265" ref="K90"/>
    <hyperlink r:id="rId266" ref="M90"/>
    <hyperlink r:id="rId267" ref="I91"/>
    <hyperlink r:id="rId268" ref="K91"/>
    <hyperlink r:id="rId269" ref="M91"/>
    <hyperlink r:id="rId270" ref="I92"/>
    <hyperlink r:id="rId271" ref="K92"/>
    <hyperlink r:id="rId272" ref="M92"/>
    <hyperlink r:id="rId273" ref="I93"/>
    <hyperlink r:id="rId274" ref="K93"/>
    <hyperlink r:id="rId275" ref="M93"/>
    <hyperlink r:id="rId276" ref="I94"/>
    <hyperlink r:id="rId277" ref="K94"/>
    <hyperlink r:id="rId278" ref="M94"/>
    <hyperlink r:id="rId279" ref="I95"/>
    <hyperlink r:id="rId280" ref="K95"/>
    <hyperlink r:id="rId281" ref="M95"/>
    <hyperlink r:id="rId282" ref="I96"/>
    <hyperlink r:id="rId283" ref="K96"/>
    <hyperlink r:id="rId284" ref="M96"/>
    <hyperlink r:id="rId285" ref="I97"/>
    <hyperlink r:id="rId286" ref="K97"/>
    <hyperlink r:id="rId287" ref="M97"/>
    <hyperlink r:id="rId288" ref="I98"/>
    <hyperlink r:id="rId289" ref="K98"/>
    <hyperlink r:id="rId290" ref="M98"/>
    <hyperlink r:id="rId291" ref="I99"/>
    <hyperlink r:id="rId292" ref="K99"/>
    <hyperlink r:id="rId293" ref="M99"/>
    <hyperlink r:id="rId294" ref="I100"/>
    <hyperlink r:id="rId295" ref="K100"/>
    <hyperlink r:id="rId296" ref="M100"/>
    <hyperlink r:id="rId297" ref="I101"/>
    <hyperlink r:id="rId298" ref="K101"/>
    <hyperlink r:id="rId299" ref="M101"/>
    <hyperlink r:id="rId300" ref="I102"/>
    <hyperlink r:id="rId301" ref="K102"/>
    <hyperlink r:id="rId302" ref="M102"/>
    <hyperlink r:id="rId303" ref="I103"/>
    <hyperlink r:id="rId304" ref="K103"/>
    <hyperlink r:id="rId305" ref="M103"/>
    <hyperlink r:id="rId306" ref="I104"/>
    <hyperlink r:id="rId307" ref="K104"/>
    <hyperlink r:id="rId308" ref="M104"/>
    <hyperlink r:id="rId309" ref="I105"/>
    <hyperlink r:id="rId310" ref="K105"/>
    <hyperlink r:id="rId311" ref="M105"/>
    <hyperlink r:id="rId312" ref="I106"/>
    <hyperlink r:id="rId313" ref="K106"/>
    <hyperlink r:id="rId314" ref="M106"/>
    <hyperlink r:id="rId315" ref="I107"/>
    <hyperlink r:id="rId316" ref="K107"/>
    <hyperlink r:id="rId317" ref="M107"/>
    <hyperlink r:id="rId318" ref="I108"/>
    <hyperlink r:id="rId319" ref="K108"/>
    <hyperlink r:id="rId320" ref="M108"/>
    <hyperlink r:id="rId321" ref="I109"/>
    <hyperlink r:id="rId322" ref="K109"/>
    <hyperlink r:id="rId323" ref="M109"/>
    <hyperlink r:id="rId324" ref="I110"/>
    <hyperlink r:id="rId325" ref="K110"/>
    <hyperlink r:id="rId326" ref="M110"/>
    <hyperlink r:id="rId327" ref="I111"/>
    <hyperlink r:id="rId328" ref="K111"/>
    <hyperlink r:id="rId329" ref="M111"/>
    <hyperlink r:id="rId330" ref="I112"/>
    <hyperlink r:id="rId331" ref="K112"/>
    <hyperlink r:id="rId332" ref="M112"/>
    <hyperlink r:id="rId333" ref="I113"/>
    <hyperlink r:id="rId334" ref="K113"/>
    <hyperlink r:id="rId335" ref="M113"/>
    <hyperlink r:id="rId336" ref="I114"/>
    <hyperlink r:id="rId337" ref="K114"/>
    <hyperlink r:id="rId338" ref="M114"/>
    <hyperlink r:id="rId339" ref="I115"/>
    <hyperlink r:id="rId340" ref="K115"/>
    <hyperlink r:id="rId341" ref="M115"/>
    <hyperlink r:id="rId342" ref="I116"/>
    <hyperlink r:id="rId343" ref="K116"/>
    <hyperlink r:id="rId344" ref="M116"/>
    <hyperlink r:id="rId345" ref="I117"/>
    <hyperlink r:id="rId346" ref="K117"/>
    <hyperlink r:id="rId347" ref="M117"/>
    <hyperlink r:id="rId348" ref="I118"/>
    <hyperlink r:id="rId349" ref="K118"/>
    <hyperlink r:id="rId350" ref="M118"/>
    <hyperlink r:id="rId351" ref="I119"/>
    <hyperlink r:id="rId352" ref="K119"/>
    <hyperlink r:id="rId353" ref="M119"/>
    <hyperlink r:id="rId354" ref="I120"/>
    <hyperlink r:id="rId355" ref="K120"/>
    <hyperlink r:id="rId356" ref="M120"/>
    <hyperlink r:id="rId357" ref="I121"/>
    <hyperlink r:id="rId358" ref="K121"/>
    <hyperlink r:id="rId359" ref="M121"/>
    <hyperlink r:id="rId360" ref="I122"/>
    <hyperlink r:id="rId361" ref="K122"/>
    <hyperlink r:id="rId362" ref="M122"/>
    <hyperlink r:id="rId363" ref="I123"/>
    <hyperlink r:id="rId364" ref="K123"/>
    <hyperlink r:id="rId365" ref="M123"/>
    <hyperlink r:id="rId366" ref="I124"/>
    <hyperlink r:id="rId367" ref="K124"/>
    <hyperlink r:id="rId368" ref="M124"/>
    <hyperlink r:id="rId369" ref="I125"/>
    <hyperlink r:id="rId370" ref="K125"/>
    <hyperlink r:id="rId371" ref="M125"/>
    <hyperlink r:id="rId372" ref="I126"/>
    <hyperlink r:id="rId373" ref="K126"/>
    <hyperlink r:id="rId374" ref="M126"/>
    <hyperlink r:id="rId375" ref="I127"/>
    <hyperlink r:id="rId376" ref="K127"/>
    <hyperlink r:id="rId377" ref="M127"/>
    <hyperlink r:id="rId378" ref="I128"/>
    <hyperlink r:id="rId379" ref="K128"/>
    <hyperlink r:id="rId380" ref="M128"/>
    <hyperlink r:id="rId381" ref="I129"/>
    <hyperlink r:id="rId382" ref="K129"/>
    <hyperlink r:id="rId383" ref="M129"/>
    <hyperlink r:id="rId384" ref="I130"/>
    <hyperlink r:id="rId385" ref="K130"/>
    <hyperlink r:id="rId386" ref="M130"/>
    <hyperlink r:id="rId387" ref="I131"/>
    <hyperlink r:id="rId388" ref="K131"/>
    <hyperlink r:id="rId389" ref="M131"/>
    <hyperlink r:id="rId390" ref="I132"/>
    <hyperlink r:id="rId391" ref="K132"/>
    <hyperlink r:id="rId392" ref="M132"/>
    <hyperlink r:id="rId393" ref="I133"/>
    <hyperlink r:id="rId394" ref="K133"/>
    <hyperlink r:id="rId395" ref="M133"/>
    <hyperlink r:id="rId396" ref="I134"/>
    <hyperlink r:id="rId397" ref="K134"/>
    <hyperlink r:id="rId398" ref="M134"/>
    <hyperlink r:id="rId399" ref="I135"/>
    <hyperlink r:id="rId400" ref="K135"/>
    <hyperlink r:id="rId401" ref="M135"/>
    <hyperlink r:id="rId402" ref="I136"/>
    <hyperlink r:id="rId403" ref="K136"/>
    <hyperlink r:id="rId404" ref="M136"/>
    <hyperlink r:id="rId405" ref="I137"/>
    <hyperlink r:id="rId406" ref="K137"/>
    <hyperlink r:id="rId407" ref="M137"/>
    <hyperlink r:id="rId408" ref="I138"/>
    <hyperlink r:id="rId409" ref="K138"/>
    <hyperlink r:id="rId410" ref="M138"/>
    <hyperlink r:id="rId411" ref="I139"/>
    <hyperlink r:id="rId412" ref="K139"/>
    <hyperlink r:id="rId413" ref="M139"/>
    <hyperlink r:id="rId414" ref="I140"/>
    <hyperlink r:id="rId415" ref="K140"/>
    <hyperlink r:id="rId416" ref="M140"/>
    <hyperlink r:id="rId417" ref="I141"/>
    <hyperlink r:id="rId418" ref="K141"/>
    <hyperlink r:id="rId419" ref="M141"/>
    <hyperlink r:id="rId420" ref="I142"/>
    <hyperlink r:id="rId421" ref="K142"/>
    <hyperlink r:id="rId422" ref="M142"/>
    <hyperlink r:id="rId423" ref="I143"/>
    <hyperlink r:id="rId424" ref="K143"/>
    <hyperlink r:id="rId425" ref="M143"/>
    <hyperlink r:id="rId426" ref="I144"/>
    <hyperlink r:id="rId427" ref="K144"/>
    <hyperlink r:id="rId428" ref="M144"/>
    <hyperlink r:id="rId429" ref="I145"/>
    <hyperlink r:id="rId430" ref="K145"/>
    <hyperlink r:id="rId431" ref="M145"/>
    <hyperlink r:id="rId432" ref="I146"/>
    <hyperlink r:id="rId433" ref="K146"/>
    <hyperlink r:id="rId434" ref="M146"/>
    <hyperlink r:id="rId435" ref="I147"/>
    <hyperlink r:id="rId436" ref="K147"/>
    <hyperlink r:id="rId437" ref="M147"/>
    <hyperlink r:id="rId438" ref="I148"/>
    <hyperlink r:id="rId439" ref="K148"/>
    <hyperlink r:id="rId440" ref="M148"/>
    <hyperlink r:id="rId441" ref="I149"/>
    <hyperlink r:id="rId442" ref="K149"/>
    <hyperlink r:id="rId443" ref="M149"/>
    <hyperlink r:id="rId444" ref="I150"/>
    <hyperlink r:id="rId445" ref="K150"/>
    <hyperlink r:id="rId446" ref="M150"/>
    <hyperlink r:id="rId447" ref="I151"/>
    <hyperlink r:id="rId448" ref="K151"/>
    <hyperlink r:id="rId449" ref="M151"/>
    <hyperlink r:id="rId450" ref="I152"/>
    <hyperlink r:id="rId451" ref="K152"/>
    <hyperlink r:id="rId452" ref="M152"/>
    <hyperlink r:id="rId453" ref="I153"/>
    <hyperlink r:id="rId454" ref="K153"/>
    <hyperlink r:id="rId455" ref="M153"/>
    <hyperlink r:id="rId456" ref="I154"/>
    <hyperlink r:id="rId457" ref="K154"/>
    <hyperlink r:id="rId458" ref="M154"/>
    <hyperlink r:id="rId459" ref="I155"/>
    <hyperlink r:id="rId460" ref="K155"/>
    <hyperlink r:id="rId461" ref="M155"/>
    <hyperlink r:id="rId462" ref="I156"/>
    <hyperlink r:id="rId463" ref="K156"/>
    <hyperlink r:id="rId464" ref="M156"/>
    <hyperlink r:id="rId465" ref="I157"/>
    <hyperlink r:id="rId466" ref="K157"/>
    <hyperlink r:id="rId467" ref="M157"/>
    <hyperlink r:id="rId468" ref="I158"/>
    <hyperlink r:id="rId469" ref="K158"/>
    <hyperlink r:id="rId470" ref="M158"/>
    <hyperlink r:id="rId471" ref="I159"/>
    <hyperlink r:id="rId472" ref="K159"/>
    <hyperlink r:id="rId473" ref="M159"/>
    <hyperlink r:id="rId474" ref="I160"/>
    <hyperlink r:id="rId475" ref="K160"/>
    <hyperlink r:id="rId476" ref="M160"/>
    <hyperlink r:id="rId477" ref="I161"/>
    <hyperlink r:id="rId478" ref="K161"/>
    <hyperlink r:id="rId479" ref="M161"/>
    <hyperlink r:id="rId480" ref="I162"/>
    <hyperlink r:id="rId481" ref="K162"/>
    <hyperlink r:id="rId482" ref="M162"/>
    <hyperlink r:id="rId483" ref="I163"/>
    <hyperlink r:id="rId484" ref="K163"/>
    <hyperlink r:id="rId485" ref="M163"/>
    <hyperlink r:id="rId486" ref="I164"/>
    <hyperlink r:id="rId487" ref="K164"/>
    <hyperlink r:id="rId488" ref="M164"/>
    <hyperlink r:id="rId489" ref="I165"/>
    <hyperlink r:id="rId490" ref="K165"/>
    <hyperlink r:id="rId491" ref="M165"/>
    <hyperlink r:id="rId492" ref="I166"/>
    <hyperlink r:id="rId493" ref="K166"/>
    <hyperlink r:id="rId494" ref="M166"/>
    <hyperlink r:id="rId495" ref="I167"/>
    <hyperlink r:id="rId496" ref="K167"/>
    <hyperlink r:id="rId497" ref="M167"/>
    <hyperlink r:id="rId498" ref="I168"/>
    <hyperlink r:id="rId499" ref="K168"/>
    <hyperlink r:id="rId500" ref="M168"/>
    <hyperlink r:id="rId501" ref="I169"/>
    <hyperlink r:id="rId502" ref="K169"/>
    <hyperlink r:id="rId503" ref="M169"/>
    <hyperlink r:id="rId504" ref="I170"/>
    <hyperlink r:id="rId505" ref="K170"/>
    <hyperlink r:id="rId506" ref="M170"/>
    <hyperlink r:id="rId507" ref="I171"/>
    <hyperlink r:id="rId508" ref="K171"/>
    <hyperlink r:id="rId509" ref="M171"/>
    <hyperlink r:id="rId510" ref="I172"/>
    <hyperlink r:id="rId511" ref="K172"/>
    <hyperlink r:id="rId512" ref="M172"/>
    <hyperlink r:id="rId513" ref="I173"/>
    <hyperlink r:id="rId514" ref="K173"/>
    <hyperlink r:id="rId515" ref="M173"/>
    <hyperlink r:id="rId516" ref="I174"/>
    <hyperlink r:id="rId517" ref="K174"/>
    <hyperlink r:id="rId518" ref="M174"/>
    <hyperlink r:id="rId519" ref="I175"/>
    <hyperlink r:id="rId520" ref="K175"/>
    <hyperlink r:id="rId521" ref="M175"/>
    <hyperlink r:id="rId522" ref="I176"/>
    <hyperlink r:id="rId523" ref="K176"/>
    <hyperlink r:id="rId524" ref="M176"/>
    <hyperlink r:id="rId525" ref="I177"/>
    <hyperlink r:id="rId526" ref="K177"/>
    <hyperlink r:id="rId527" ref="M177"/>
    <hyperlink r:id="rId528" ref="I178"/>
    <hyperlink r:id="rId529" ref="K178"/>
    <hyperlink r:id="rId530" ref="M178"/>
    <hyperlink r:id="rId531" ref="I179"/>
    <hyperlink r:id="rId532" ref="K179"/>
    <hyperlink r:id="rId533" ref="M179"/>
    <hyperlink r:id="rId534" ref="I180"/>
    <hyperlink r:id="rId535" ref="K180"/>
    <hyperlink r:id="rId536" ref="M180"/>
    <hyperlink r:id="rId537" ref="I181"/>
    <hyperlink r:id="rId538" ref="K181"/>
    <hyperlink r:id="rId539" ref="M181"/>
    <hyperlink r:id="rId540" ref="I182"/>
    <hyperlink r:id="rId541" ref="K182"/>
    <hyperlink r:id="rId542" ref="M182"/>
    <hyperlink r:id="rId543" ref="I183"/>
    <hyperlink r:id="rId544" ref="K183"/>
    <hyperlink r:id="rId545" ref="M183"/>
    <hyperlink r:id="rId546" ref="I184"/>
    <hyperlink r:id="rId547" ref="K184"/>
    <hyperlink r:id="rId548" ref="M184"/>
    <hyperlink r:id="rId549" ref="I185"/>
    <hyperlink r:id="rId550" ref="K185"/>
    <hyperlink r:id="rId551" ref="M185"/>
    <hyperlink r:id="rId552" ref="I186"/>
    <hyperlink r:id="rId553" ref="K186"/>
    <hyperlink r:id="rId554" ref="M186"/>
    <hyperlink r:id="rId555" ref="I187"/>
    <hyperlink r:id="rId556" ref="K187"/>
    <hyperlink r:id="rId557" ref="M187"/>
    <hyperlink r:id="rId558" ref="I188"/>
    <hyperlink r:id="rId559" ref="K188"/>
    <hyperlink r:id="rId560" ref="M188"/>
    <hyperlink r:id="rId561" ref="I189"/>
    <hyperlink r:id="rId562" ref="K189"/>
    <hyperlink r:id="rId563" ref="M189"/>
    <hyperlink r:id="rId564" ref="I190"/>
    <hyperlink r:id="rId565" ref="K190"/>
    <hyperlink r:id="rId566" ref="M190"/>
    <hyperlink r:id="rId567" ref="I191"/>
    <hyperlink r:id="rId568" ref="K191"/>
    <hyperlink r:id="rId569" ref="M191"/>
    <hyperlink r:id="rId570" ref="I192"/>
    <hyperlink r:id="rId571" ref="K192"/>
    <hyperlink r:id="rId572" ref="M192"/>
    <hyperlink r:id="rId573" ref="I193"/>
    <hyperlink r:id="rId574" ref="K193"/>
    <hyperlink r:id="rId575" ref="M193"/>
    <hyperlink r:id="rId576" ref="I194"/>
    <hyperlink r:id="rId577" ref="K194"/>
    <hyperlink r:id="rId578" ref="M194"/>
    <hyperlink r:id="rId579" ref="I195"/>
    <hyperlink r:id="rId580" ref="K195"/>
    <hyperlink r:id="rId581" ref="M195"/>
    <hyperlink r:id="rId582" ref="I196"/>
    <hyperlink r:id="rId583" ref="K196"/>
    <hyperlink r:id="rId584" ref="M196"/>
    <hyperlink r:id="rId585" ref="I197"/>
    <hyperlink r:id="rId586" ref="K197"/>
    <hyperlink r:id="rId587" ref="M197"/>
    <hyperlink r:id="rId588" ref="I198"/>
    <hyperlink r:id="rId589" ref="K198"/>
    <hyperlink r:id="rId590" ref="M198"/>
    <hyperlink r:id="rId591" ref="I199"/>
    <hyperlink r:id="rId592" ref="K199"/>
    <hyperlink r:id="rId593" ref="M199"/>
    <hyperlink r:id="rId594" ref="I200"/>
    <hyperlink r:id="rId595" ref="K200"/>
    <hyperlink r:id="rId596" ref="M200"/>
    <hyperlink r:id="rId597" ref="I201"/>
    <hyperlink r:id="rId598" ref="K201"/>
    <hyperlink r:id="rId599" ref="M201"/>
    <hyperlink r:id="rId600" ref="I202"/>
    <hyperlink r:id="rId601" ref="K202"/>
    <hyperlink r:id="rId602" ref="M202"/>
    <hyperlink r:id="rId603" ref="I203"/>
    <hyperlink r:id="rId604" ref="K203"/>
    <hyperlink r:id="rId605" ref="M203"/>
    <hyperlink r:id="rId606" ref="I204"/>
    <hyperlink r:id="rId607" ref="K204"/>
    <hyperlink r:id="rId608" ref="M204"/>
    <hyperlink r:id="rId609" ref="I205"/>
    <hyperlink r:id="rId610" ref="K205"/>
    <hyperlink r:id="rId611" ref="M205"/>
    <hyperlink r:id="rId612" ref="I206"/>
    <hyperlink r:id="rId613" ref="K206"/>
    <hyperlink r:id="rId614" ref="M206"/>
    <hyperlink r:id="rId615" ref="I207"/>
    <hyperlink r:id="rId616" ref="K207"/>
    <hyperlink r:id="rId617" ref="M207"/>
    <hyperlink r:id="rId618" ref="I208"/>
    <hyperlink r:id="rId619" ref="K208"/>
    <hyperlink r:id="rId620" ref="M208"/>
    <hyperlink r:id="rId621" ref="I209"/>
    <hyperlink r:id="rId622" ref="K209"/>
    <hyperlink r:id="rId623" ref="M209"/>
    <hyperlink r:id="rId624" ref="I210"/>
    <hyperlink r:id="rId625" ref="K210"/>
    <hyperlink r:id="rId626" ref="M210"/>
    <hyperlink r:id="rId627" ref="I211"/>
    <hyperlink r:id="rId628" ref="K211"/>
    <hyperlink r:id="rId629" ref="M211"/>
    <hyperlink r:id="rId630" ref="I212"/>
    <hyperlink r:id="rId631" ref="K212"/>
    <hyperlink r:id="rId632" ref="M212"/>
    <hyperlink r:id="rId633" ref="I213"/>
    <hyperlink r:id="rId634" ref="K213"/>
    <hyperlink r:id="rId635" ref="M213"/>
    <hyperlink r:id="rId636" ref="I214"/>
    <hyperlink r:id="rId637" ref="K214"/>
    <hyperlink r:id="rId638" ref="M214"/>
    <hyperlink r:id="rId639" ref="I215"/>
    <hyperlink r:id="rId640" ref="K215"/>
    <hyperlink r:id="rId641" ref="M215"/>
    <hyperlink r:id="rId642" ref="I216"/>
    <hyperlink r:id="rId643" ref="K216"/>
    <hyperlink r:id="rId644" ref="M216"/>
    <hyperlink r:id="rId645" ref="I217"/>
    <hyperlink r:id="rId646" ref="K217"/>
    <hyperlink r:id="rId647" ref="M217"/>
    <hyperlink r:id="rId648" ref="I218"/>
    <hyperlink r:id="rId649" ref="K218"/>
    <hyperlink r:id="rId650" ref="M218"/>
    <hyperlink r:id="rId651" ref="I219"/>
    <hyperlink r:id="rId652" ref="K219"/>
    <hyperlink r:id="rId653" ref="M219"/>
    <hyperlink r:id="rId654" ref="I220"/>
    <hyperlink r:id="rId655" ref="K220"/>
    <hyperlink r:id="rId656" ref="M220"/>
    <hyperlink r:id="rId657" ref="I221"/>
    <hyperlink r:id="rId658" ref="K221"/>
    <hyperlink r:id="rId659" ref="M221"/>
    <hyperlink r:id="rId660" ref="I222"/>
    <hyperlink r:id="rId661" ref="K222"/>
    <hyperlink r:id="rId662" ref="M222"/>
    <hyperlink r:id="rId663" ref="I223"/>
    <hyperlink r:id="rId664" ref="K223"/>
    <hyperlink r:id="rId665" ref="M223"/>
    <hyperlink r:id="rId666" ref="I224"/>
    <hyperlink r:id="rId667" ref="K224"/>
    <hyperlink r:id="rId668" ref="M224"/>
    <hyperlink r:id="rId669" ref="I225"/>
    <hyperlink r:id="rId670" ref="K225"/>
    <hyperlink r:id="rId671" ref="M225"/>
    <hyperlink r:id="rId672" ref="I226"/>
    <hyperlink r:id="rId673" ref="K226"/>
    <hyperlink r:id="rId674" ref="M226"/>
    <hyperlink r:id="rId675" ref="I227"/>
    <hyperlink r:id="rId676" ref="K227"/>
    <hyperlink r:id="rId677" ref="M227"/>
    <hyperlink r:id="rId678" ref="I228"/>
    <hyperlink r:id="rId679" ref="K228"/>
    <hyperlink r:id="rId680" ref="M228"/>
    <hyperlink r:id="rId681" ref="I229"/>
    <hyperlink r:id="rId682" ref="K229"/>
    <hyperlink r:id="rId683" ref="M229"/>
    <hyperlink r:id="rId684" ref="I230"/>
    <hyperlink r:id="rId685" ref="K230"/>
    <hyperlink r:id="rId686" ref="M230"/>
    <hyperlink r:id="rId687" ref="I231"/>
    <hyperlink r:id="rId688" ref="K231"/>
    <hyperlink r:id="rId689" ref="M231"/>
    <hyperlink r:id="rId690" ref="I232"/>
    <hyperlink r:id="rId691" ref="K232"/>
    <hyperlink r:id="rId692" ref="M232"/>
    <hyperlink r:id="rId693" ref="I233"/>
    <hyperlink r:id="rId694" ref="K233"/>
    <hyperlink r:id="rId695" ref="M233"/>
    <hyperlink r:id="rId696" ref="I234"/>
    <hyperlink r:id="rId697" ref="K234"/>
    <hyperlink r:id="rId698" ref="M234"/>
    <hyperlink r:id="rId699" ref="I235"/>
    <hyperlink r:id="rId700" ref="K235"/>
    <hyperlink r:id="rId701" ref="M235"/>
    <hyperlink r:id="rId702" ref="I236"/>
    <hyperlink r:id="rId703" ref="K236"/>
    <hyperlink r:id="rId704" ref="M236"/>
    <hyperlink r:id="rId705" ref="I237"/>
    <hyperlink r:id="rId706" ref="K237"/>
    <hyperlink r:id="rId707" ref="M237"/>
    <hyperlink r:id="rId708" ref="I238"/>
    <hyperlink r:id="rId709" ref="K238"/>
    <hyperlink r:id="rId710" ref="M238"/>
    <hyperlink r:id="rId711" ref="I239"/>
    <hyperlink r:id="rId712" ref="K239"/>
    <hyperlink r:id="rId713" ref="M239"/>
    <hyperlink r:id="rId714" ref="I240"/>
    <hyperlink r:id="rId715" ref="K240"/>
    <hyperlink r:id="rId716" ref="M240"/>
    <hyperlink r:id="rId717" ref="I241"/>
    <hyperlink r:id="rId718" ref="K241"/>
    <hyperlink r:id="rId719" ref="M241"/>
    <hyperlink r:id="rId720" ref="I242"/>
    <hyperlink r:id="rId721" ref="K242"/>
    <hyperlink r:id="rId722" ref="M242"/>
    <hyperlink r:id="rId723" ref="I243"/>
    <hyperlink r:id="rId724" ref="K243"/>
    <hyperlink r:id="rId725" ref="M243"/>
    <hyperlink r:id="rId726" ref="I244"/>
    <hyperlink r:id="rId727" ref="K244"/>
    <hyperlink r:id="rId728" ref="M244"/>
    <hyperlink r:id="rId729" ref="I245"/>
    <hyperlink r:id="rId730" ref="K245"/>
    <hyperlink r:id="rId731" ref="M245"/>
    <hyperlink r:id="rId732" ref="I246"/>
    <hyperlink r:id="rId733" ref="K246"/>
    <hyperlink r:id="rId734" ref="M246"/>
    <hyperlink r:id="rId735" ref="I247"/>
    <hyperlink r:id="rId736" ref="K247"/>
    <hyperlink r:id="rId737" ref="M247"/>
    <hyperlink r:id="rId738" ref="I248"/>
    <hyperlink r:id="rId739" ref="K248"/>
    <hyperlink r:id="rId740" ref="M248"/>
    <hyperlink r:id="rId741" ref="I249"/>
    <hyperlink r:id="rId742" ref="K249"/>
    <hyperlink r:id="rId743" ref="M249"/>
    <hyperlink r:id="rId744" ref="I250"/>
    <hyperlink r:id="rId745" ref="K250"/>
    <hyperlink r:id="rId746" ref="M250"/>
    <hyperlink r:id="rId747" ref="I251"/>
    <hyperlink r:id="rId748" ref="K251"/>
    <hyperlink r:id="rId749" ref="M251"/>
    <hyperlink r:id="rId750" ref="I252"/>
    <hyperlink r:id="rId751" ref="K252"/>
    <hyperlink r:id="rId752" ref="M252"/>
    <hyperlink r:id="rId753" ref="I253"/>
    <hyperlink r:id="rId754" ref="K253"/>
    <hyperlink r:id="rId755" ref="M253"/>
    <hyperlink r:id="rId756" ref="I254"/>
    <hyperlink r:id="rId757" ref="K254"/>
    <hyperlink r:id="rId758" ref="M254"/>
    <hyperlink r:id="rId759" ref="I255"/>
    <hyperlink r:id="rId760" ref="K255"/>
    <hyperlink r:id="rId761" ref="M255"/>
    <hyperlink r:id="rId762" ref="I256"/>
    <hyperlink r:id="rId763" ref="K256"/>
    <hyperlink r:id="rId764" ref="M256"/>
    <hyperlink r:id="rId765" ref="I257"/>
    <hyperlink r:id="rId766" ref="K257"/>
    <hyperlink r:id="rId767" ref="M257"/>
    <hyperlink r:id="rId768" ref="I258"/>
    <hyperlink r:id="rId769" ref="K258"/>
    <hyperlink r:id="rId770" ref="M258"/>
    <hyperlink r:id="rId771" ref="I259"/>
    <hyperlink r:id="rId772" ref="K259"/>
    <hyperlink r:id="rId773" ref="M259"/>
    <hyperlink r:id="rId774" ref="I260"/>
    <hyperlink r:id="rId775" ref="K260"/>
    <hyperlink r:id="rId776" ref="M260"/>
    <hyperlink r:id="rId777" ref="I261"/>
    <hyperlink r:id="rId778" ref="K261"/>
    <hyperlink r:id="rId779" ref="M261"/>
    <hyperlink r:id="rId780" ref="I262"/>
    <hyperlink r:id="rId781" ref="K262"/>
    <hyperlink r:id="rId782" ref="M262"/>
    <hyperlink r:id="rId783" ref="I263"/>
    <hyperlink r:id="rId784" ref="K263"/>
    <hyperlink r:id="rId785" ref="M263"/>
    <hyperlink r:id="rId786" ref="I264"/>
    <hyperlink r:id="rId787" ref="K264"/>
    <hyperlink r:id="rId788" ref="M264"/>
    <hyperlink r:id="rId789" ref="I265"/>
    <hyperlink r:id="rId790" ref="K265"/>
    <hyperlink r:id="rId791" ref="M265"/>
    <hyperlink r:id="rId792" ref="I266"/>
    <hyperlink r:id="rId793" ref="K266"/>
    <hyperlink r:id="rId794" ref="M266"/>
    <hyperlink r:id="rId795" ref="I267"/>
    <hyperlink r:id="rId796" ref="K267"/>
    <hyperlink r:id="rId797" ref="M267"/>
    <hyperlink r:id="rId798" ref="I268"/>
    <hyperlink r:id="rId799" ref="K268"/>
    <hyperlink r:id="rId800" ref="M268"/>
    <hyperlink r:id="rId801" ref="I269"/>
    <hyperlink r:id="rId802" ref="K269"/>
    <hyperlink r:id="rId803" ref="M269"/>
    <hyperlink r:id="rId804" ref="I270"/>
    <hyperlink r:id="rId805" ref="K270"/>
    <hyperlink r:id="rId806" ref="M270"/>
    <hyperlink r:id="rId807" ref="I271"/>
    <hyperlink r:id="rId808" ref="K271"/>
    <hyperlink r:id="rId809" ref="M271"/>
    <hyperlink r:id="rId810" ref="I272"/>
    <hyperlink r:id="rId811" ref="K272"/>
    <hyperlink r:id="rId812" ref="M272"/>
    <hyperlink r:id="rId813" ref="I273"/>
    <hyperlink r:id="rId814" ref="K273"/>
    <hyperlink r:id="rId815" ref="M273"/>
    <hyperlink r:id="rId816" ref="I274"/>
    <hyperlink r:id="rId817" ref="K274"/>
    <hyperlink r:id="rId818" ref="M274"/>
    <hyperlink r:id="rId819" ref="I275"/>
    <hyperlink r:id="rId820" ref="K275"/>
    <hyperlink r:id="rId821" ref="M275"/>
    <hyperlink r:id="rId822" ref="I276"/>
    <hyperlink r:id="rId823" ref="K276"/>
    <hyperlink r:id="rId824" ref="M276"/>
    <hyperlink r:id="rId825" ref="I277"/>
    <hyperlink r:id="rId826" ref="K277"/>
    <hyperlink r:id="rId827" ref="M277"/>
    <hyperlink r:id="rId828" ref="I278"/>
    <hyperlink r:id="rId829" ref="K278"/>
    <hyperlink r:id="rId830" ref="M278"/>
    <hyperlink r:id="rId831" ref="I279"/>
    <hyperlink r:id="rId832" ref="K279"/>
    <hyperlink r:id="rId833" ref="M279"/>
    <hyperlink r:id="rId834" ref="I280"/>
    <hyperlink r:id="rId835" ref="K280"/>
    <hyperlink r:id="rId836" ref="M280"/>
    <hyperlink r:id="rId837" ref="I281"/>
    <hyperlink r:id="rId838" ref="K281"/>
    <hyperlink r:id="rId839" ref="M281"/>
    <hyperlink r:id="rId840" ref="I282"/>
    <hyperlink r:id="rId841" ref="K282"/>
    <hyperlink r:id="rId842" ref="M282"/>
    <hyperlink r:id="rId843" ref="I283"/>
    <hyperlink r:id="rId844" ref="K283"/>
    <hyperlink r:id="rId845" ref="M283"/>
    <hyperlink r:id="rId846" ref="I284"/>
    <hyperlink r:id="rId847" ref="K284"/>
    <hyperlink r:id="rId848" ref="M284"/>
    <hyperlink r:id="rId849" ref="I285"/>
    <hyperlink r:id="rId850" ref="K285"/>
    <hyperlink r:id="rId851" ref="M285"/>
    <hyperlink r:id="rId852" ref="I286"/>
    <hyperlink r:id="rId853" ref="K286"/>
    <hyperlink r:id="rId854" ref="M286"/>
    <hyperlink r:id="rId855" ref="I287"/>
    <hyperlink r:id="rId856" ref="K287"/>
    <hyperlink r:id="rId857" ref="M287"/>
    <hyperlink r:id="rId858" ref="I288"/>
    <hyperlink r:id="rId859" ref="K288"/>
    <hyperlink r:id="rId860" ref="M288"/>
    <hyperlink r:id="rId861" ref="I289"/>
    <hyperlink r:id="rId862" ref="K289"/>
    <hyperlink r:id="rId863" ref="M289"/>
    <hyperlink r:id="rId864" ref="I290"/>
    <hyperlink r:id="rId865" ref="K290"/>
    <hyperlink r:id="rId866" ref="M290"/>
    <hyperlink r:id="rId867" ref="I291"/>
    <hyperlink r:id="rId868" ref="K291"/>
    <hyperlink r:id="rId869" ref="M291"/>
    <hyperlink r:id="rId870" ref="I292"/>
    <hyperlink r:id="rId871" ref="K292"/>
    <hyperlink r:id="rId872" ref="M292"/>
    <hyperlink r:id="rId873" ref="I293"/>
    <hyperlink r:id="rId874" ref="K293"/>
    <hyperlink r:id="rId875" ref="M293"/>
    <hyperlink r:id="rId876" ref="I294"/>
    <hyperlink r:id="rId877" ref="K294"/>
    <hyperlink r:id="rId878" ref="M294"/>
    <hyperlink r:id="rId879" ref="I295"/>
    <hyperlink r:id="rId880" ref="K295"/>
    <hyperlink r:id="rId881" ref="M295"/>
    <hyperlink r:id="rId882" ref="I296"/>
    <hyperlink r:id="rId883" ref="K296"/>
    <hyperlink r:id="rId884" ref="M296"/>
    <hyperlink r:id="rId885" ref="I297"/>
    <hyperlink r:id="rId886" ref="K297"/>
    <hyperlink r:id="rId887" ref="M297"/>
    <hyperlink r:id="rId888" ref="I298"/>
    <hyperlink r:id="rId889" ref="K298"/>
    <hyperlink r:id="rId890" ref="M298"/>
    <hyperlink r:id="rId891" ref="I299"/>
    <hyperlink r:id="rId892" ref="K299"/>
    <hyperlink r:id="rId893" ref="M299"/>
    <hyperlink r:id="rId894" ref="I300"/>
    <hyperlink r:id="rId895" ref="K300"/>
    <hyperlink r:id="rId896" ref="M300"/>
    <hyperlink r:id="rId897" ref="I301"/>
    <hyperlink r:id="rId898" ref="K301"/>
    <hyperlink r:id="rId899" ref="M301"/>
    <hyperlink r:id="rId900" ref="I302"/>
    <hyperlink r:id="rId901" ref="K302"/>
    <hyperlink r:id="rId902" ref="M302"/>
    <hyperlink r:id="rId903" ref="I303"/>
    <hyperlink r:id="rId904" ref="K303"/>
    <hyperlink r:id="rId905" ref="M303"/>
    <hyperlink r:id="rId906" ref="I304"/>
    <hyperlink r:id="rId907" ref="K304"/>
    <hyperlink r:id="rId908" ref="M304"/>
    <hyperlink r:id="rId909" ref="I305"/>
    <hyperlink r:id="rId910" ref="K305"/>
    <hyperlink r:id="rId911" ref="M305"/>
    <hyperlink r:id="rId912" ref="I306"/>
    <hyperlink r:id="rId913" ref="K306"/>
    <hyperlink r:id="rId914" ref="M306"/>
    <hyperlink r:id="rId915" ref="I307"/>
    <hyperlink r:id="rId916" ref="K307"/>
    <hyperlink r:id="rId917" ref="M307"/>
    <hyperlink r:id="rId918" ref="I308"/>
    <hyperlink r:id="rId919" ref="K308"/>
    <hyperlink r:id="rId920" ref="M308"/>
    <hyperlink r:id="rId921" ref="I309"/>
    <hyperlink r:id="rId922" ref="K309"/>
    <hyperlink r:id="rId923" ref="M309"/>
    <hyperlink r:id="rId924" ref="I310"/>
    <hyperlink r:id="rId925" ref="K310"/>
    <hyperlink r:id="rId926" ref="M310"/>
    <hyperlink r:id="rId927" ref="I311"/>
    <hyperlink r:id="rId928" ref="K311"/>
    <hyperlink r:id="rId929" ref="M311"/>
    <hyperlink r:id="rId930" ref="I312"/>
    <hyperlink r:id="rId931" ref="K312"/>
    <hyperlink r:id="rId932" ref="M312"/>
    <hyperlink r:id="rId933" ref="I313"/>
    <hyperlink r:id="rId934" ref="K313"/>
    <hyperlink r:id="rId935" ref="M313"/>
    <hyperlink r:id="rId936" ref="I314"/>
    <hyperlink r:id="rId937" ref="K314"/>
    <hyperlink r:id="rId938" ref="M314"/>
    <hyperlink r:id="rId939" ref="I315"/>
    <hyperlink r:id="rId940" ref="K315"/>
    <hyperlink r:id="rId941" ref="M315"/>
    <hyperlink r:id="rId942" ref="I316"/>
    <hyperlink r:id="rId943" ref="K316"/>
    <hyperlink r:id="rId944" ref="M316"/>
    <hyperlink r:id="rId945" ref="I317"/>
    <hyperlink r:id="rId946" ref="K317"/>
    <hyperlink r:id="rId947" ref="M317"/>
    <hyperlink r:id="rId948" ref="I318"/>
    <hyperlink r:id="rId949" ref="K318"/>
    <hyperlink r:id="rId950" ref="M318"/>
    <hyperlink r:id="rId951" ref="I319"/>
    <hyperlink r:id="rId952" ref="K319"/>
    <hyperlink r:id="rId953" ref="M319"/>
    <hyperlink r:id="rId954" ref="I320"/>
    <hyperlink r:id="rId955" ref="K320"/>
    <hyperlink r:id="rId956" ref="M320"/>
    <hyperlink r:id="rId957" ref="I321"/>
    <hyperlink r:id="rId958" ref="K321"/>
    <hyperlink r:id="rId959" ref="M321"/>
    <hyperlink r:id="rId960" ref="I322"/>
    <hyperlink r:id="rId961" ref="K322"/>
    <hyperlink r:id="rId962" ref="M322"/>
    <hyperlink r:id="rId963" ref="I323"/>
    <hyperlink r:id="rId964" ref="K323"/>
    <hyperlink r:id="rId965" ref="M323"/>
    <hyperlink r:id="rId966" ref="I324"/>
    <hyperlink r:id="rId967" ref="K324"/>
    <hyperlink r:id="rId968" ref="M324"/>
    <hyperlink r:id="rId969" ref="I325"/>
    <hyperlink r:id="rId970" ref="K325"/>
    <hyperlink r:id="rId971" ref="M325"/>
    <hyperlink r:id="rId972" ref="I326"/>
    <hyperlink r:id="rId973" ref="K326"/>
    <hyperlink r:id="rId974" ref="M326"/>
    <hyperlink r:id="rId975" ref="I327"/>
    <hyperlink r:id="rId976" ref="K327"/>
    <hyperlink r:id="rId977" ref="M327"/>
    <hyperlink r:id="rId978" ref="I328"/>
    <hyperlink r:id="rId979" ref="K328"/>
    <hyperlink r:id="rId980" ref="M328"/>
    <hyperlink r:id="rId981" ref="I329"/>
    <hyperlink r:id="rId982" ref="K329"/>
    <hyperlink r:id="rId983" ref="M329"/>
    <hyperlink r:id="rId984" ref="I330"/>
    <hyperlink r:id="rId985" ref="K330"/>
    <hyperlink r:id="rId986" ref="M330"/>
    <hyperlink r:id="rId987" ref="I331"/>
    <hyperlink r:id="rId988" ref="K331"/>
    <hyperlink r:id="rId989" ref="M331"/>
    <hyperlink r:id="rId990" ref="I332"/>
    <hyperlink r:id="rId991" ref="K332"/>
    <hyperlink r:id="rId992" ref="M332"/>
    <hyperlink r:id="rId993" ref="I333"/>
    <hyperlink r:id="rId994" ref="K333"/>
    <hyperlink r:id="rId995" ref="M333"/>
    <hyperlink r:id="rId996" ref="I334"/>
    <hyperlink r:id="rId997" ref="K334"/>
    <hyperlink r:id="rId998" ref="M334"/>
    <hyperlink r:id="rId999" ref="I335"/>
    <hyperlink r:id="rId1000" ref="K335"/>
    <hyperlink r:id="rId1001" ref="M335"/>
    <hyperlink r:id="rId1002" ref="I336"/>
    <hyperlink r:id="rId1003" ref="K336"/>
    <hyperlink r:id="rId1004" ref="M336"/>
    <hyperlink r:id="rId1005" ref="I337"/>
    <hyperlink r:id="rId1006" ref="K337"/>
    <hyperlink r:id="rId1007" ref="M337"/>
    <hyperlink r:id="rId1008" ref="I338"/>
    <hyperlink r:id="rId1009" ref="K338"/>
    <hyperlink r:id="rId1010" ref="M338"/>
    <hyperlink r:id="rId1011" ref="I339"/>
    <hyperlink r:id="rId1012" ref="K339"/>
    <hyperlink r:id="rId1013" ref="M339"/>
    <hyperlink r:id="rId1014" ref="I340"/>
    <hyperlink r:id="rId1015" ref="K340"/>
    <hyperlink r:id="rId1016" ref="M340"/>
    <hyperlink r:id="rId1017" ref="I341"/>
    <hyperlink r:id="rId1018" ref="K341"/>
    <hyperlink r:id="rId1019" ref="M341"/>
    <hyperlink r:id="rId1020" ref="I342"/>
    <hyperlink r:id="rId1021" ref="K342"/>
    <hyperlink r:id="rId1022" ref="M342"/>
    <hyperlink r:id="rId1023" ref="I343"/>
    <hyperlink r:id="rId1024" ref="K343"/>
    <hyperlink r:id="rId1025" ref="M343"/>
    <hyperlink r:id="rId1026" ref="I344"/>
    <hyperlink r:id="rId1027" ref="K344"/>
    <hyperlink r:id="rId1028" ref="M344"/>
    <hyperlink r:id="rId1029" ref="I345"/>
    <hyperlink r:id="rId1030" ref="K345"/>
    <hyperlink r:id="rId1031" ref="M345"/>
    <hyperlink r:id="rId1032" ref="I346"/>
    <hyperlink r:id="rId1033" ref="K346"/>
    <hyperlink r:id="rId1034" ref="M346"/>
    <hyperlink r:id="rId1035" ref="I347"/>
    <hyperlink r:id="rId1036" ref="K347"/>
    <hyperlink r:id="rId1037" ref="M347"/>
    <hyperlink r:id="rId1038" ref="I348"/>
    <hyperlink r:id="rId1039" ref="K348"/>
    <hyperlink r:id="rId1040" ref="M348"/>
    <hyperlink r:id="rId1041" ref="I349"/>
    <hyperlink r:id="rId1042" ref="K349"/>
    <hyperlink r:id="rId1043" ref="M349"/>
    <hyperlink r:id="rId1044" ref="I350"/>
    <hyperlink r:id="rId1045" ref="K350"/>
    <hyperlink r:id="rId1046" ref="M350"/>
    <hyperlink r:id="rId1047" ref="I351"/>
    <hyperlink r:id="rId1048" ref="K351"/>
    <hyperlink r:id="rId1049" ref="M351"/>
    <hyperlink r:id="rId1050" ref="I352"/>
    <hyperlink r:id="rId1051" ref="K352"/>
    <hyperlink r:id="rId1052" ref="M352"/>
    <hyperlink r:id="rId1053" ref="I353"/>
    <hyperlink r:id="rId1054" ref="K353"/>
    <hyperlink r:id="rId1055" ref="M353"/>
    <hyperlink r:id="rId1056" ref="I354"/>
    <hyperlink r:id="rId1057" ref="K354"/>
    <hyperlink r:id="rId1058" ref="M354"/>
    <hyperlink r:id="rId1059" ref="I355"/>
    <hyperlink r:id="rId1060" ref="K355"/>
    <hyperlink r:id="rId1061" ref="M355"/>
    <hyperlink r:id="rId1062" ref="I356"/>
    <hyperlink r:id="rId1063" ref="K356"/>
    <hyperlink r:id="rId1064" ref="M356"/>
    <hyperlink r:id="rId1065" ref="I357"/>
    <hyperlink r:id="rId1066" ref="K357"/>
    <hyperlink r:id="rId1067" ref="M357"/>
    <hyperlink r:id="rId1068" ref="I358"/>
    <hyperlink r:id="rId1069" ref="K358"/>
    <hyperlink r:id="rId1070" ref="M358"/>
    <hyperlink r:id="rId1071" ref="I359"/>
    <hyperlink r:id="rId1072" ref="K359"/>
    <hyperlink r:id="rId1073" ref="M359"/>
    <hyperlink r:id="rId1074" ref="I360"/>
    <hyperlink r:id="rId1075" ref="K360"/>
    <hyperlink r:id="rId1076" ref="M360"/>
    <hyperlink r:id="rId1077" ref="I361"/>
    <hyperlink r:id="rId1078" ref="K361"/>
    <hyperlink r:id="rId1079" ref="M361"/>
    <hyperlink r:id="rId1080" ref="I362"/>
    <hyperlink r:id="rId1081" ref="K362"/>
    <hyperlink r:id="rId1082" ref="M362"/>
    <hyperlink r:id="rId1083" ref="I363"/>
    <hyperlink r:id="rId1084" ref="K363"/>
    <hyperlink r:id="rId1085" ref="M363"/>
    <hyperlink r:id="rId1086" ref="I364"/>
    <hyperlink r:id="rId1087" ref="K364"/>
    <hyperlink r:id="rId1088" ref="M364"/>
    <hyperlink r:id="rId1089" ref="I365"/>
    <hyperlink r:id="rId1090" ref="K365"/>
    <hyperlink r:id="rId1091" ref="M365"/>
    <hyperlink r:id="rId1092" ref="I366"/>
    <hyperlink r:id="rId1093" ref="K366"/>
    <hyperlink r:id="rId1094" ref="M366"/>
    <hyperlink r:id="rId1095" ref="I367"/>
    <hyperlink r:id="rId1096" ref="K367"/>
    <hyperlink r:id="rId1097" ref="M367"/>
    <hyperlink r:id="rId1098" ref="I368"/>
    <hyperlink r:id="rId1099" ref="K368"/>
    <hyperlink r:id="rId1100" ref="M368"/>
    <hyperlink r:id="rId1101" ref="I369"/>
    <hyperlink r:id="rId1102" ref="K369"/>
    <hyperlink r:id="rId1103" ref="M369"/>
    <hyperlink r:id="rId1104" ref="I370"/>
    <hyperlink r:id="rId1105" ref="K370"/>
    <hyperlink r:id="rId1106" ref="M370"/>
    <hyperlink r:id="rId1107" ref="I371"/>
    <hyperlink r:id="rId1108" ref="K371"/>
    <hyperlink r:id="rId1109" ref="M371"/>
    <hyperlink r:id="rId1110" ref="I372"/>
    <hyperlink r:id="rId1111" ref="K372"/>
    <hyperlink r:id="rId1112" ref="M372"/>
    <hyperlink r:id="rId1113" ref="I373"/>
    <hyperlink r:id="rId1114" ref="K373"/>
    <hyperlink r:id="rId1115" ref="M373"/>
    <hyperlink r:id="rId1116" ref="I374"/>
    <hyperlink r:id="rId1117" ref="K374"/>
    <hyperlink r:id="rId1118" ref="M374"/>
    <hyperlink r:id="rId1119" ref="I375"/>
    <hyperlink r:id="rId1120" ref="K375"/>
    <hyperlink r:id="rId1121" ref="M375"/>
    <hyperlink r:id="rId1122" ref="I376"/>
    <hyperlink r:id="rId1123" ref="K376"/>
    <hyperlink r:id="rId1124" ref="M376"/>
    <hyperlink r:id="rId1125" ref="I377"/>
    <hyperlink r:id="rId1126" ref="K377"/>
    <hyperlink r:id="rId1127" ref="M377"/>
    <hyperlink r:id="rId1128" ref="I378"/>
    <hyperlink r:id="rId1129" ref="K378"/>
    <hyperlink r:id="rId1130" ref="M378"/>
    <hyperlink r:id="rId1131" ref="I379"/>
    <hyperlink r:id="rId1132" ref="K379"/>
    <hyperlink r:id="rId1133" ref="M379"/>
    <hyperlink r:id="rId1134" ref="I380"/>
    <hyperlink r:id="rId1135" ref="K380"/>
    <hyperlink r:id="rId1136" ref="M380"/>
    <hyperlink r:id="rId1137" ref="I381"/>
    <hyperlink r:id="rId1138" ref="K381"/>
    <hyperlink r:id="rId1139" ref="M381"/>
    <hyperlink r:id="rId1140" ref="I382"/>
    <hyperlink r:id="rId1141" ref="K382"/>
    <hyperlink r:id="rId1142" ref="M382"/>
    <hyperlink r:id="rId1143" ref="I383"/>
    <hyperlink r:id="rId1144" ref="K383"/>
    <hyperlink r:id="rId1145" ref="M383"/>
    <hyperlink r:id="rId1146" ref="I384"/>
    <hyperlink r:id="rId1147" ref="K384"/>
    <hyperlink r:id="rId1148" ref="M384"/>
    <hyperlink r:id="rId1149" ref="I385"/>
    <hyperlink r:id="rId1150" ref="K385"/>
    <hyperlink r:id="rId1151" ref="M385"/>
    <hyperlink r:id="rId1152" ref="I386"/>
    <hyperlink r:id="rId1153" ref="K386"/>
    <hyperlink r:id="rId1154" ref="M386"/>
    <hyperlink r:id="rId1155" ref="I387"/>
    <hyperlink r:id="rId1156" ref="K387"/>
    <hyperlink r:id="rId1157" ref="M387"/>
    <hyperlink r:id="rId1158" ref="I388"/>
    <hyperlink r:id="rId1159" ref="K388"/>
    <hyperlink r:id="rId1160" ref="M388"/>
    <hyperlink r:id="rId1161" ref="I389"/>
    <hyperlink r:id="rId1162" ref="K389"/>
    <hyperlink r:id="rId1163" ref="M389"/>
    <hyperlink r:id="rId1164" ref="I390"/>
    <hyperlink r:id="rId1165" ref="K390"/>
    <hyperlink r:id="rId1166" ref="M390"/>
    <hyperlink r:id="rId1167" ref="I391"/>
    <hyperlink r:id="rId1168" ref="K391"/>
    <hyperlink r:id="rId1169" ref="M391"/>
    <hyperlink r:id="rId1170" ref="I392"/>
    <hyperlink r:id="rId1171" ref="K392"/>
    <hyperlink r:id="rId1172" ref="M392"/>
    <hyperlink r:id="rId1173" ref="I393"/>
    <hyperlink r:id="rId1174" ref="K393"/>
    <hyperlink r:id="rId1175" ref="M393"/>
    <hyperlink r:id="rId1176" ref="I394"/>
    <hyperlink r:id="rId1177" ref="K394"/>
    <hyperlink r:id="rId1178" ref="M394"/>
    <hyperlink r:id="rId1179" ref="I395"/>
    <hyperlink r:id="rId1180" ref="K395"/>
    <hyperlink r:id="rId1181" ref="M395"/>
    <hyperlink r:id="rId1182" ref="I396"/>
    <hyperlink r:id="rId1183" ref="K396"/>
    <hyperlink r:id="rId1184" ref="M396"/>
    <hyperlink r:id="rId1185" ref="I397"/>
    <hyperlink r:id="rId1186" ref="K397"/>
    <hyperlink r:id="rId1187" ref="M397"/>
    <hyperlink r:id="rId1188" ref="I398"/>
    <hyperlink r:id="rId1189" ref="K398"/>
    <hyperlink r:id="rId1190" ref="M398"/>
    <hyperlink r:id="rId1191" ref="I399"/>
    <hyperlink r:id="rId1192" ref="K399"/>
    <hyperlink r:id="rId1193" ref="M399"/>
    <hyperlink r:id="rId1194" ref="I400"/>
    <hyperlink r:id="rId1195" ref="K400"/>
    <hyperlink r:id="rId1196" ref="M400"/>
    <hyperlink r:id="rId1197" ref="I401"/>
    <hyperlink r:id="rId1198" ref="K401"/>
    <hyperlink r:id="rId1199" ref="M401"/>
    <hyperlink r:id="rId1200" ref="I402"/>
    <hyperlink r:id="rId1201" ref="K402"/>
    <hyperlink r:id="rId1202" ref="M402"/>
    <hyperlink r:id="rId1203" ref="I403"/>
    <hyperlink r:id="rId1204" ref="K403"/>
    <hyperlink r:id="rId1205" ref="M403"/>
    <hyperlink r:id="rId1206" ref="I404"/>
    <hyperlink r:id="rId1207" ref="K404"/>
    <hyperlink r:id="rId1208" ref="M404"/>
    <hyperlink r:id="rId1209" ref="I405"/>
    <hyperlink r:id="rId1210" ref="K405"/>
    <hyperlink r:id="rId1211" ref="M405"/>
    <hyperlink r:id="rId1212" ref="I406"/>
    <hyperlink r:id="rId1213" ref="K406"/>
    <hyperlink r:id="rId1214" ref="M406"/>
    <hyperlink r:id="rId1215" ref="I407"/>
    <hyperlink r:id="rId1216" ref="K407"/>
    <hyperlink r:id="rId1217" ref="M407"/>
    <hyperlink r:id="rId1218" ref="I408"/>
    <hyperlink r:id="rId1219" ref="K408"/>
    <hyperlink r:id="rId1220" ref="M408"/>
    <hyperlink r:id="rId1221" ref="I409"/>
    <hyperlink r:id="rId1222" ref="K409"/>
    <hyperlink r:id="rId1223" ref="M409"/>
    <hyperlink r:id="rId1224" ref="I410"/>
    <hyperlink r:id="rId1225" ref="K410"/>
    <hyperlink r:id="rId1226" ref="M410"/>
    <hyperlink r:id="rId1227" ref="I411"/>
    <hyperlink r:id="rId1228" ref="K411"/>
    <hyperlink r:id="rId1229" ref="M411"/>
    <hyperlink r:id="rId1230" ref="I412"/>
    <hyperlink r:id="rId1231" ref="K412"/>
    <hyperlink r:id="rId1232" ref="M412"/>
    <hyperlink r:id="rId1233" ref="I413"/>
    <hyperlink r:id="rId1234" ref="K413"/>
    <hyperlink r:id="rId1235" ref="M413"/>
    <hyperlink r:id="rId1236" ref="I414"/>
    <hyperlink r:id="rId1237" ref="K414"/>
    <hyperlink r:id="rId1238" ref="M414"/>
    <hyperlink r:id="rId1239" ref="I415"/>
    <hyperlink r:id="rId1240" ref="K415"/>
    <hyperlink r:id="rId1241" ref="M415"/>
    <hyperlink r:id="rId1242" ref="I416"/>
    <hyperlink r:id="rId1243" ref="K416"/>
    <hyperlink r:id="rId1244" ref="M416"/>
    <hyperlink r:id="rId1245" ref="I417"/>
    <hyperlink r:id="rId1246" ref="K417"/>
    <hyperlink r:id="rId1247" ref="M417"/>
    <hyperlink r:id="rId1248" ref="I418"/>
    <hyperlink r:id="rId1249" ref="K418"/>
    <hyperlink r:id="rId1250" ref="M418"/>
    <hyperlink r:id="rId1251" ref="I419"/>
    <hyperlink r:id="rId1252" ref="K419"/>
    <hyperlink r:id="rId1253" ref="M419"/>
    <hyperlink r:id="rId1254" ref="I420"/>
    <hyperlink r:id="rId1255" ref="K420"/>
    <hyperlink r:id="rId1256" ref="M420"/>
    <hyperlink r:id="rId1257" ref="I421"/>
    <hyperlink r:id="rId1258" ref="K421"/>
    <hyperlink r:id="rId1259" ref="M421"/>
    <hyperlink r:id="rId1260" ref="I422"/>
    <hyperlink r:id="rId1261" ref="K422"/>
    <hyperlink r:id="rId1262" ref="M422"/>
    <hyperlink r:id="rId1263" ref="I423"/>
    <hyperlink r:id="rId1264" ref="K423"/>
    <hyperlink r:id="rId1265" ref="M423"/>
    <hyperlink r:id="rId1266" ref="I424"/>
    <hyperlink r:id="rId1267" ref="K424"/>
    <hyperlink r:id="rId1268" ref="M424"/>
    <hyperlink r:id="rId1269" ref="I425"/>
    <hyperlink r:id="rId1270" ref="K425"/>
    <hyperlink r:id="rId1271" ref="M425"/>
    <hyperlink r:id="rId1272" ref="I426"/>
    <hyperlink r:id="rId1273" ref="K426"/>
    <hyperlink r:id="rId1274" ref="M426"/>
    <hyperlink r:id="rId1275" ref="I427"/>
    <hyperlink r:id="rId1276" ref="K427"/>
    <hyperlink r:id="rId1277" ref="M427"/>
    <hyperlink r:id="rId1278" ref="I428"/>
    <hyperlink r:id="rId1279" ref="K428"/>
    <hyperlink r:id="rId1280" ref="M428"/>
    <hyperlink r:id="rId1281" ref="I429"/>
    <hyperlink r:id="rId1282" ref="K429"/>
    <hyperlink r:id="rId1283" ref="M429"/>
  </hyperlinks>
  <drawing r:id="rId1284"/>
</worksheet>
</file>