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0" i="1" l="1"/>
  <c r="B12" i="1"/>
  <c r="F36" i="1" l="1"/>
  <c r="F2" i="1" l="1"/>
  <c r="F11" i="1"/>
  <c r="F10" i="1"/>
  <c r="F9" i="1"/>
  <c r="F8" i="1"/>
  <c r="F7" i="1"/>
  <c r="F6" i="1"/>
  <c r="F5" i="1"/>
  <c r="F4" i="1"/>
  <c r="F3" i="1"/>
  <c r="F12" i="1" l="1"/>
  <c r="D15" i="1" s="1"/>
  <c r="G5" i="1" l="1"/>
  <c r="G9" i="1"/>
  <c r="G6" i="1"/>
  <c r="G10" i="1"/>
  <c r="G3" i="1"/>
  <c r="G7" i="1"/>
  <c r="G11" i="1"/>
  <c r="G4" i="1"/>
  <c r="G8" i="1"/>
  <c r="G2" i="1"/>
  <c r="N2" i="1" l="1"/>
  <c r="L2" i="1"/>
  <c r="H2" i="1"/>
  <c r="J2" i="1" s="1"/>
  <c r="N9" i="1"/>
  <c r="L9" i="1"/>
  <c r="H9" i="1"/>
  <c r="J9" i="1" s="1"/>
  <c r="N4" i="1"/>
  <c r="L4" i="1"/>
  <c r="H4" i="1"/>
  <c r="J4" i="1" s="1"/>
  <c r="N10" i="1"/>
  <c r="L10" i="1"/>
  <c r="H10" i="1"/>
  <c r="J10" i="1" s="1"/>
  <c r="N11" i="1"/>
  <c r="L11" i="1"/>
  <c r="H11" i="1"/>
  <c r="J11" i="1" s="1"/>
  <c r="N6" i="1"/>
  <c r="L6" i="1"/>
  <c r="H6" i="1"/>
  <c r="J6" i="1" s="1"/>
  <c r="N7" i="1"/>
  <c r="L7" i="1"/>
  <c r="H7" i="1"/>
  <c r="J7" i="1" s="1"/>
  <c r="N8" i="1"/>
  <c r="L8" i="1"/>
  <c r="H8" i="1"/>
  <c r="J8" i="1" s="1"/>
  <c r="N3" i="1"/>
  <c r="L3" i="1"/>
  <c r="H3" i="1"/>
  <c r="J3" i="1" s="1"/>
  <c r="N5" i="1"/>
  <c r="L5" i="1"/>
  <c r="H5" i="1"/>
  <c r="J5" i="1" s="1"/>
  <c r="J12" i="1" l="1"/>
  <c r="E20" i="1" s="1"/>
  <c r="L12" i="1"/>
  <c r="E22" i="1" s="1"/>
  <c r="E28" i="1" s="1"/>
  <c r="G32" i="1" s="1"/>
  <c r="N12" i="1"/>
  <c r="E24" i="1" s="1"/>
  <c r="E34" i="1" s="1"/>
  <c r="G38" i="1" s="1"/>
</calcChain>
</file>

<file path=xl/sharedStrings.xml><?xml version="1.0" encoding="utf-8"?>
<sst xmlns="http://schemas.openxmlformats.org/spreadsheetml/2006/main" count="38" uniqueCount="38">
  <si>
    <t>Баллы x</t>
  </si>
  <si>
    <t>Количество, чел. fi</t>
  </si>
  <si>
    <t>Середина
интервала
Хi</t>
  </si>
  <si>
    <t>xi * fi</t>
  </si>
  <si>
    <t>xi - x ср</t>
  </si>
  <si>
    <t>(xi - x ср)^2</t>
  </si>
  <si>
    <t>(xi - x ср)^2 *fi</t>
  </si>
  <si>
    <t>0 - 10</t>
  </si>
  <si>
    <t>11 - 20</t>
  </si>
  <si>
    <t>21 - 30</t>
  </si>
  <si>
    <t>31 - 40</t>
  </si>
  <si>
    <t xml:space="preserve">41 - 50 </t>
  </si>
  <si>
    <t xml:space="preserve">51 - 60 </t>
  </si>
  <si>
    <t xml:space="preserve">61 - 70 </t>
  </si>
  <si>
    <t xml:space="preserve">71 - 80 </t>
  </si>
  <si>
    <t>81 - 90</t>
  </si>
  <si>
    <t>91 - 100</t>
  </si>
  <si>
    <t>Итого</t>
  </si>
  <si>
    <t>Средний балл:</t>
  </si>
  <si>
    <t>Среднее квадратическое отклонение (улитка):</t>
  </si>
  <si>
    <t>Центральные моменты</t>
  </si>
  <si>
    <t>2-го порядка:</t>
  </si>
  <si>
    <r>
      <t xml:space="preserve"> это </t>
    </r>
    <r>
      <rPr>
        <b/>
        <sz val="11"/>
        <color theme="1"/>
        <rFont val="Calibri"/>
        <family val="2"/>
        <charset val="204"/>
        <scheme val="minor"/>
      </rPr>
      <t>D</t>
    </r>
  </si>
  <si>
    <t>(xi - x ср)^3 *fi</t>
  </si>
  <si>
    <t>3-го порядка:</t>
  </si>
  <si>
    <t>(xi - x ср)^4 *fi</t>
  </si>
  <si>
    <t>4-го порядка:</t>
  </si>
  <si>
    <t>Показатели формы распределения</t>
  </si>
  <si>
    <t>Меньше нуля - левосторонняя</t>
  </si>
  <si>
    <t>Ошибка асиммтерии:</t>
  </si>
  <si>
    <t>Значимость асимметрии:</t>
  </si>
  <si>
    <t>&lt; 3 - не существенна</t>
  </si>
  <si>
    <r>
      <rPr>
        <u/>
        <sz val="11"/>
        <color theme="1"/>
        <rFont val="Calibri"/>
        <family val="2"/>
        <charset val="204"/>
        <scheme val="minor"/>
      </rPr>
      <t>Асимметрия:</t>
    </r>
    <r>
      <rPr>
        <sz val="11"/>
        <color theme="1"/>
        <rFont val="Calibri"/>
        <family val="2"/>
        <scheme val="minor"/>
      </rPr>
      <t xml:space="preserve"> </t>
    </r>
  </si>
  <si>
    <t>Эксцесс:</t>
  </si>
  <si>
    <t>&lt; 0 - распределение – плосковершинное</t>
  </si>
  <si>
    <t>Ошибка эксцесса:</t>
  </si>
  <si>
    <t>Значимость эксцесса:</t>
  </si>
  <si>
    <t>&gt; 3 - существенный (значимый), не случайный.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</si>
</sst>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3" fillId="0" borderId="0" xfId="0" applyFont="1" applyBorder="1" applyAlignment="1"/>
    <xf numFmtId="0" fontId="0" fillId="0" borderId="9" xfId="0" applyBorder="1"/>
    <xf numFmtId="0" fontId="3" fillId="0" borderId="10" xfId="0" applyFont="1" applyBorder="1" applyAlignment="1">
      <alignment horizontal="left"/>
    </xf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4" fillId="0" borderId="5" xfId="0" applyFont="1" applyBorder="1"/>
    <xf numFmtId="0" fontId="3" fillId="0" borderId="0" xfId="0" applyFont="1" applyBorder="1" applyAlignment="1">
      <alignment horizontal="left"/>
    </xf>
    <xf numFmtId="0" fontId="3" fillId="0" borderId="1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22" workbookViewId="0">
      <selection activeCell="J30" sqref="J30"/>
    </sheetView>
  </sheetViews>
  <sheetFormatPr defaultRowHeight="15" x14ac:dyDescent="0.25"/>
  <cols>
    <col min="5" max="5" width="10.5703125" bestFit="1" customWidth="1"/>
  </cols>
  <sheetData>
    <row r="1" spans="1:15" x14ac:dyDescent="0.25">
      <c r="A1" s="1" t="s">
        <v>0</v>
      </c>
      <c r="B1" s="17" t="s">
        <v>1</v>
      </c>
      <c r="C1" s="17"/>
      <c r="D1" s="18" t="s">
        <v>2</v>
      </c>
      <c r="E1" s="19"/>
      <c r="F1" s="1" t="s">
        <v>3</v>
      </c>
      <c r="G1" s="3" t="s">
        <v>4</v>
      </c>
      <c r="H1" s="4" t="s">
        <v>5</v>
      </c>
      <c r="I1" s="4"/>
      <c r="J1" s="2" t="s">
        <v>6</v>
      </c>
      <c r="K1" s="2"/>
      <c r="L1" s="28" t="s">
        <v>23</v>
      </c>
      <c r="M1" s="28"/>
      <c r="N1" s="28" t="s">
        <v>25</v>
      </c>
      <c r="O1" s="28"/>
    </row>
    <row r="2" spans="1:15" x14ac:dyDescent="0.25">
      <c r="A2" s="5" t="s">
        <v>7</v>
      </c>
      <c r="B2" s="20">
        <v>101</v>
      </c>
      <c r="C2" s="21"/>
      <c r="D2" s="20">
        <v>5</v>
      </c>
      <c r="E2" s="21"/>
      <c r="F2" s="5">
        <f>D2*B2</f>
        <v>505</v>
      </c>
      <c r="G2" s="5">
        <f>D2-D$15</f>
        <v>-38.780591572123178</v>
      </c>
      <c r="H2" s="9">
        <f>G2^2</f>
        <v>1503.9342826838313</v>
      </c>
      <c r="I2" s="9"/>
      <c r="J2" s="7">
        <f>H2*B2</f>
        <v>151897.36255106697</v>
      </c>
      <c r="K2" s="8"/>
      <c r="L2" s="6">
        <f>G2^3*B2</f>
        <v>-5890669.5779756466</v>
      </c>
      <c r="M2" s="6"/>
      <c r="N2" s="6">
        <f>G2^4*B2</f>
        <v>228443650.98980471</v>
      </c>
      <c r="O2" s="6"/>
    </row>
    <row r="3" spans="1:15" x14ac:dyDescent="0.25">
      <c r="A3" s="10" t="s">
        <v>8</v>
      </c>
      <c r="B3" s="20">
        <v>413</v>
      </c>
      <c r="C3" s="21"/>
      <c r="D3" s="20">
        <v>15.5</v>
      </c>
      <c r="E3" s="21"/>
      <c r="F3" s="5">
        <f t="shared" ref="F3:F11" si="0">D3*B3</f>
        <v>6401.5</v>
      </c>
      <c r="G3" s="5">
        <f t="shared" ref="G3:G11" si="1">D3-D$15</f>
        <v>-28.280591572123178</v>
      </c>
      <c r="H3" s="11">
        <f t="shared" ref="H3:H11" si="2">G3^2</f>
        <v>799.79185966924456</v>
      </c>
      <c r="I3" s="12"/>
      <c r="J3" s="7">
        <f>H3*B3</f>
        <v>330314.038043398</v>
      </c>
      <c r="K3" s="8"/>
      <c r="L3" s="6">
        <f t="shared" ref="L3:L11" si="3">G3^3*B3</f>
        <v>-9341476.4004440978</v>
      </c>
      <c r="M3" s="6"/>
      <c r="N3" s="6">
        <f t="shared" ref="N3:N11" si="4">G3^4*B3</f>
        <v>264182478.7615869</v>
      </c>
      <c r="O3" s="6"/>
    </row>
    <row r="4" spans="1:15" x14ac:dyDescent="0.25">
      <c r="A4" s="5" t="s">
        <v>9</v>
      </c>
      <c r="B4" s="20">
        <v>1038</v>
      </c>
      <c r="C4" s="21"/>
      <c r="D4" s="20">
        <v>25.5</v>
      </c>
      <c r="E4" s="21"/>
      <c r="F4" s="5">
        <f t="shared" si="0"/>
        <v>26469</v>
      </c>
      <c r="G4" s="5">
        <f t="shared" si="1"/>
        <v>-18.280591572123178</v>
      </c>
      <c r="H4" s="11">
        <f t="shared" si="2"/>
        <v>334.18002822678096</v>
      </c>
      <c r="I4" s="12"/>
      <c r="J4" s="7">
        <f>H4*B4</f>
        <v>346878.86929939862</v>
      </c>
      <c r="K4" s="8"/>
      <c r="L4" s="6">
        <f t="shared" si="3"/>
        <v>-6341150.9346622042</v>
      </c>
      <c r="M4" s="6"/>
      <c r="N4" s="6">
        <f t="shared" si="4"/>
        <v>115919990.33374691</v>
      </c>
      <c r="O4" s="6"/>
    </row>
    <row r="5" spans="1:15" x14ac:dyDescent="0.25">
      <c r="A5" s="5" t="s">
        <v>10</v>
      </c>
      <c r="B5" s="20">
        <v>1302</v>
      </c>
      <c r="C5" s="21"/>
      <c r="D5" s="20">
        <v>35.5</v>
      </c>
      <c r="E5" s="21"/>
      <c r="F5" s="5">
        <f t="shared" si="0"/>
        <v>46221</v>
      </c>
      <c r="G5" s="5">
        <f t="shared" si="1"/>
        <v>-8.2805915721231784</v>
      </c>
      <c r="H5" s="11">
        <f t="shared" si="2"/>
        <v>68.568196784317408</v>
      </c>
      <c r="I5" s="12"/>
      <c r="J5" s="7">
        <f>H5*B5</f>
        <v>89275.792213181267</v>
      </c>
      <c r="K5" s="8"/>
      <c r="L5" s="6">
        <f t="shared" si="3"/>
        <v>-739256.37259508879</v>
      </c>
      <c r="M5" s="6"/>
      <c r="N5" s="6">
        <f t="shared" si="4"/>
        <v>6121480.0885492442</v>
      </c>
      <c r="O5" s="6"/>
    </row>
    <row r="6" spans="1:15" x14ac:dyDescent="0.25">
      <c r="A6" s="5" t="s">
        <v>11</v>
      </c>
      <c r="B6" s="20">
        <v>2270</v>
      </c>
      <c r="C6" s="21"/>
      <c r="D6" s="20">
        <v>45.5</v>
      </c>
      <c r="E6" s="21"/>
      <c r="F6" s="5">
        <f t="shared" si="0"/>
        <v>103285</v>
      </c>
      <c r="G6" s="5">
        <f t="shared" si="1"/>
        <v>1.7194084278768216</v>
      </c>
      <c r="H6" s="11">
        <f t="shared" si="2"/>
        <v>2.9563653418538434</v>
      </c>
      <c r="I6" s="12"/>
      <c r="J6" s="7">
        <f>H6*B6</f>
        <v>6710.9493260082245</v>
      </c>
      <c r="K6" s="8"/>
      <c r="L6" s="6">
        <f t="shared" si="3"/>
        <v>11538.862830192817</v>
      </c>
      <c r="M6" s="6"/>
      <c r="N6" s="6">
        <f t="shared" si="4"/>
        <v>19840.017998348121</v>
      </c>
      <c r="O6" s="6"/>
    </row>
    <row r="7" spans="1:15" x14ac:dyDescent="0.25">
      <c r="A7" s="5" t="s">
        <v>12</v>
      </c>
      <c r="B7" s="20">
        <v>1188</v>
      </c>
      <c r="C7" s="21"/>
      <c r="D7" s="20">
        <v>55.5</v>
      </c>
      <c r="E7" s="21"/>
      <c r="F7" s="5">
        <f t="shared" si="0"/>
        <v>65934</v>
      </c>
      <c r="G7" s="5">
        <f t="shared" si="1"/>
        <v>11.719408427876822</v>
      </c>
      <c r="H7" s="11">
        <f t="shared" si="2"/>
        <v>137.34453389939029</v>
      </c>
      <c r="I7" s="12"/>
      <c r="J7" s="7">
        <f>H7*B7</f>
        <v>163165.30627247566</v>
      </c>
      <c r="K7" s="8"/>
      <c r="L7" s="6">
        <f t="shared" si="3"/>
        <v>1912200.865466754</v>
      </c>
      <c r="M7" s="6"/>
      <c r="N7" s="6">
        <f t="shared" si="4"/>
        <v>22409862.938544434</v>
      </c>
      <c r="O7" s="6"/>
    </row>
    <row r="8" spans="1:15" x14ac:dyDescent="0.25">
      <c r="A8" s="5" t="s">
        <v>13</v>
      </c>
      <c r="B8" s="20">
        <v>754</v>
      </c>
      <c r="C8" s="21"/>
      <c r="D8" s="20">
        <v>65.5</v>
      </c>
      <c r="E8" s="21"/>
      <c r="F8" s="5">
        <f t="shared" si="0"/>
        <v>49387</v>
      </c>
      <c r="G8" s="5">
        <f t="shared" si="1"/>
        <v>21.719408427876822</v>
      </c>
      <c r="H8" s="11">
        <f t="shared" si="2"/>
        <v>471.73270245692669</v>
      </c>
      <c r="I8" s="12"/>
      <c r="J8" s="7">
        <f>H8*B8</f>
        <v>355686.45765252272</v>
      </c>
      <c r="K8" s="8"/>
      <c r="L8" s="6">
        <f t="shared" si="3"/>
        <v>7725299.4460198544</v>
      </c>
      <c r="M8" s="6"/>
      <c r="N8" s="6">
        <f t="shared" si="4"/>
        <v>167788933.89575574</v>
      </c>
      <c r="O8" s="6"/>
    </row>
    <row r="9" spans="1:15" x14ac:dyDescent="0.25">
      <c r="A9" s="5" t="s">
        <v>14</v>
      </c>
      <c r="B9" s="20">
        <v>297</v>
      </c>
      <c r="C9" s="21"/>
      <c r="D9" s="20">
        <v>75.5</v>
      </c>
      <c r="E9" s="21"/>
      <c r="F9" s="5">
        <f t="shared" si="0"/>
        <v>22423.5</v>
      </c>
      <c r="G9" s="5">
        <f t="shared" si="1"/>
        <v>31.719408427876822</v>
      </c>
      <c r="H9" s="11">
        <f t="shared" si="2"/>
        <v>1006.1208710144631</v>
      </c>
      <c r="I9" s="12"/>
      <c r="J9" s="7">
        <f>H9*B9</f>
        <v>298817.89869129553</v>
      </c>
      <c r="K9" s="8"/>
      <c r="L9" s="6">
        <f t="shared" si="3"/>
        <v>9478326.974149121</v>
      </c>
      <c r="M9" s="6"/>
      <c r="N9" s="6">
        <f t="shared" si="4"/>
        <v>300646924.5059979</v>
      </c>
      <c r="O9" s="6"/>
    </row>
    <row r="10" spans="1:15" x14ac:dyDescent="0.25">
      <c r="A10" s="5" t="s">
        <v>15</v>
      </c>
      <c r="B10" s="20">
        <v>39</v>
      </c>
      <c r="C10" s="21"/>
      <c r="D10" s="20">
        <v>85.5</v>
      </c>
      <c r="E10" s="21"/>
      <c r="F10" s="5">
        <f t="shared" si="0"/>
        <v>3334.5</v>
      </c>
      <c r="G10" s="5">
        <f t="shared" si="1"/>
        <v>41.719408427876822</v>
      </c>
      <c r="H10" s="11">
        <f t="shared" si="2"/>
        <v>1740.5090395719997</v>
      </c>
      <c r="I10" s="12"/>
      <c r="J10" s="7">
        <f>H10*B10</f>
        <v>67879.852543307992</v>
      </c>
      <c r="K10" s="8"/>
      <c r="L10" s="6">
        <f t="shared" si="3"/>
        <v>2831907.2922783187</v>
      </c>
      <c r="M10" s="6"/>
      <c r="N10" s="6">
        <f t="shared" si="4"/>
        <v>118145496.95644194</v>
      </c>
      <c r="O10" s="6"/>
    </row>
    <row r="11" spans="1:15" x14ac:dyDescent="0.25">
      <c r="A11" s="5" t="s">
        <v>16</v>
      </c>
      <c r="B11" s="20">
        <v>2</v>
      </c>
      <c r="C11" s="21"/>
      <c r="D11" s="20">
        <v>95.5</v>
      </c>
      <c r="E11" s="21"/>
      <c r="F11" s="5">
        <f t="shared" si="0"/>
        <v>191</v>
      </c>
      <c r="G11" s="5">
        <f t="shared" si="1"/>
        <v>51.719408427876822</v>
      </c>
      <c r="H11" s="11">
        <f t="shared" si="2"/>
        <v>2674.897208129536</v>
      </c>
      <c r="I11" s="12"/>
      <c r="J11" s="7">
        <f>H11*B11</f>
        <v>5349.794416259072</v>
      </c>
      <c r="K11" s="8"/>
      <c r="L11" s="6">
        <f t="shared" si="3"/>
        <v>276688.20241967781</v>
      </c>
      <c r="M11" s="6"/>
      <c r="N11" s="6">
        <f t="shared" si="4"/>
        <v>14310150.148118373</v>
      </c>
      <c r="O11" s="6"/>
    </row>
    <row r="12" spans="1:15" x14ac:dyDescent="0.25">
      <c r="A12" s="13" t="s">
        <v>17</v>
      </c>
      <c r="B12" s="22">
        <f>SUM(B2:C11)</f>
        <v>7404</v>
      </c>
      <c r="C12" s="23"/>
      <c r="D12" s="22"/>
      <c r="E12" s="23"/>
      <c r="F12" s="13">
        <f>SUM(F2:F11)</f>
        <v>324151.5</v>
      </c>
      <c r="G12" s="13"/>
      <c r="H12" s="16"/>
      <c r="I12" s="16"/>
      <c r="J12" s="14">
        <f>SUM(J2:K11)</f>
        <v>1815976.3210089142</v>
      </c>
      <c r="K12" s="15"/>
      <c r="L12" s="28">
        <f>SUM(L2:M11)</f>
        <v>-76591.642513119557</v>
      </c>
      <c r="M12" s="28"/>
      <c r="N12" s="29">
        <f>SUM(N2:O11)</f>
        <v>1237988808.6365445</v>
      </c>
      <c r="O12" s="29"/>
    </row>
    <row r="15" spans="1:15" x14ac:dyDescent="0.25">
      <c r="B15" s="24" t="s">
        <v>18</v>
      </c>
      <c r="C15" s="24"/>
      <c r="D15" s="25">
        <f>F12/B12</f>
        <v>43.780591572123178</v>
      </c>
    </row>
    <row r="17" spans="2:10" x14ac:dyDescent="0.25">
      <c r="B17" s="24" t="s">
        <v>19</v>
      </c>
      <c r="C17" s="24"/>
      <c r="D17" s="24"/>
      <c r="E17" s="24"/>
      <c r="F17" s="24"/>
      <c r="G17" s="26">
        <v>15.6610864</v>
      </c>
    </row>
    <row r="19" spans="2:10" x14ac:dyDescent="0.25">
      <c r="B19" s="27" t="s">
        <v>20</v>
      </c>
      <c r="C19" s="27"/>
      <c r="D19" s="27"/>
    </row>
    <row r="20" spans="2:10" x14ac:dyDescent="0.25">
      <c r="C20" s="24" t="s">
        <v>21</v>
      </c>
      <c r="D20" s="24"/>
      <c r="E20" s="25">
        <f>J12/B12</f>
        <v>245.26962736479121</v>
      </c>
      <c r="F20" t="s">
        <v>22</v>
      </c>
    </row>
    <row r="22" spans="2:10" x14ac:dyDescent="0.25">
      <c r="C22" t="s">
        <v>24</v>
      </c>
      <c r="E22" s="25">
        <f>L12/B12</f>
        <v>-10.344630269194971</v>
      </c>
    </row>
    <row r="24" spans="2:10" x14ac:dyDescent="0.25">
      <c r="C24" s="30" t="s">
        <v>26</v>
      </c>
      <c r="D24" s="30"/>
      <c r="E24" s="31">
        <f>N12/B12</f>
        <v>167205.40365161325</v>
      </c>
    </row>
    <row r="27" spans="2:10" x14ac:dyDescent="0.25">
      <c r="B27" s="32" t="s">
        <v>27</v>
      </c>
      <c r="C27" s="32"/>
      <c r="D27" s="32"/>
      <c r="E27" s="32"/>
    </row>
    <row r="28" spans="2:10" x14ac:dyDescent="0.25">
      <c r="C28" s="33" t="s">
        <v>32</v>
      </c>
      <c r="D28" s="34"/>
      <c r="E28" s="35">
        <f>E22/G17^3</f>
        <v>-2.6930803834476101E-3</v>
      </c>
      <c r="F28" s="36"/>
      <c r="G28" s="37" t="s">
        <v>28</v>
      </c>
      <c r="H28" s="37"/>
      <c r="I28" s="37"/>
      <c r="J28" s="38"/>
    </row>
    <row r="29" spans="2:10" x14ac:dyDescent="0.25">
      <c r="C29" s="39"/>
      <c r="D29" s="40"/>
      <c r="E29" s="40"/>
      <c r="F29" s="40"/>
      <c r="G29" s="40"/>
      <c r="H29" s="40"/>
      <c r="I29" s="40"/>
      <c r="J29" s="41"/>
    </row>
    <row r="30" spans="2:10" x14ac:dyDescent="0.25">
      <c r="C30" s="39"/>
      <c r="D30" s="42" t="s">
        <v>29</v>
      </c>
      <c r="E30" s="42"/>
      <c r="F30" s="40"/>
      <c r="G30" s="26">
        <f>SQRT(6/B12)</f>
        <v>2.8467047115478598E-2</v>
      </c>
      <c r="H30" s="40"/>
      <c r="I30" s="40"/>
      <c r="J30" s="41"/>
    </row>
    <row r="31" spans="2:10" x14ac:dyDescent="0.25">
      <c r="C31" s="39"/>
      <c r="D31" s="40"/>
      <c r="E31" s="40"/>
      <c r="F31" s="40"/>
      <c r="G31" s="40"/>
      <c r="H31" s="40"/>
      <c r="I31" s="40"/>
      <c r="J31" s="41"/>
    </row>
    <row r="32" spans="2:10" x14ac:dyDescent="0.25">
      <c r="C32" s="43"/>
      <c r="D32" s="44" t="s">
        <v>30</v>
      </c>
      <c r="E32" s="44"/>
      <c r="F32" s="44"/>
      <c r="G32" s="45">
        <f>ABS(E28)/G30</f>
        <v>9.4603432963135878E-2</v>
      </c>
      <c r="H32" s="46" t="s">
        <v>31</v>
      </c>
      <c r="I32" s="46"/>
      <c r="J32" s="47"/>
    </row>
    <row r="34" spans="3:12" x14ac:dyDescent="0.25">
      <c r="C34" s="48" t="s">
        <v>33</v>
      </c>
      <c r="D34" s="36"/>
      <c r="E34" s="35">
        <f>E24/G17^4-3</f>
        <v>-0.22052503551926694</v>
      </c>
      <c r="F34" s="34" t="s">
        <v>34</v>
      </c>
      <c r="G34" s="34"/>
      <c r="H34" s="34"/>
      <c r="I34" s="34"/>
      <c r="J34" s="34"/>
      <c r="K34" s="36"/>
      <c r="L34" s="38"/>
    </row>
    <row r="35" spans="3:12" x14ac:dyDescent="0.25">
      <c r="C35" s="39"/>
      <c r="D35" s="40"/>
      <c r="E35" s="40"/>
      <c r="F35" s="40"/>
      <c r="G35" s="40"/>
      <c r="H35" s="40"/>
      <c r="I35" s="40"/>
      <c r="J35" s="40"/>
      <c r="K35" s="40"/>
      <c r="L35" s="41"/>
    </row>
    <row r="36" spans="3:12" x14ac:dyDescent="0.25">
      <c r="C36" s="39"/>
      <c r="D36" s="49" t="s">
        <v>35</v>
      </c>
      <c r="E36" s="49"/>
      <c r="F36" s="26">
        <f>SQRT(24/B12)</f>
        <v>5.6934094230957195E-2</v>
      </c>
      <c r="G36" s="40"/>
      <c r="H36" s="40"/>
      <c r="I36" s="40"/>
      <c r="J36" s="40"/>
      <c r="K36" s="40"/>
      <c r="L36" s="41"/>
    </row>
    <row r="37" spans="3:12" x14ac:dyDescent="0.25">
      <c r="C37" s="39"/>
      <c r="D37" s="40"/>
      <c r="E37" s="40"/>
      <c r="F37" s="40"/>
      <c r="G37" s="40"/>
      <c r="H37" s="40"/>
      <c r="I37" s="40"/>
      <c r="J37" s="40"/>
      <c r="K37" s="40"/>
      <c r="L37" s="41"/>
    </row>
    <row r="38" spans="3:12" x14ac:dyDescent="0.25">
      <c r="C38" s="43"/>
      <c r="D38" s="50" t="s">
        <v>36</v>
      </c>
      <c r="E38" s="50"/>
      <c r="F38" s="50"/>
      <c r="G38" s="45">
        <f>ABS(E34)/F36</f>
        <v>3.8733387875583212</v>
      </c>
      <c r="H38" s="51" t="s">
        <v>37</v>
      </c>
      <c r="I38" s="51"/>
      <c r="J38" s="51"/>
      <c r="K38" s="51"/>
      <c r="L38" s="52"/>
    </row>
  </sheetData>
  <mergeCells count="84">
    <mergeCell ref="F34:J34"/>
    <mergeCell ref="D36:E36"/>
    <mergeCell ref="H38:L38"/>
    <mergeCell ref="C24:D24"/>
    <mergeCell ref="B27:E27"/>
    <mergeCell ref="C28:D28"/>
    <mergeCell ref="G28:I28"/>
    <mergeCell ref="D32:F32"/>
    <mergeCell ref="N7:O7"/>
    <mergeCell ref="N8:O8"/>
    <mergeCell ref="N9:O9"/>
    <mergeCell ref="N10:O10"/>
    <mergeCell ref="N11:O11"/>
    <mergeCell ref="N12:O12"/>
    <mergeCell ref="N1:O1"/>
    <mergeCell ref="N2:O2"/>
    <mergeCell ref="N3:O3"/>
    <mergeCell ref="N4:O4"/>
    <mergeCell ref="N5:O5"/>
    <mergeCell ref="N6:O6"/>
    <mergeCell ref="L7:M7"/>
    <mergeCell ref="L8:M8"/>
    <mergeCell ref="L9:M9"/>
    <mergeCell ref="L10:M10"/>
    <mergeCell ref="L11:M11"/>
    <mergeCell ref="L12:M12"/>
    <mergeCell ref="B15:C15"/>
    <mergeCell ref="B17:F17"/>
    <mergeCell ref="B19:D19"/>
    <mergeCell ref="C20:D20"/>
    <mergeCell ref="L1:M1"/>
    <mergeCell ref="L2:M2"/>
    <mergeCell ref="L3:M3"/>
    <mergeCell ref="L4:M4"/>
    <mergeCell ref="L5:M5"/>
    <mergeCell ref="L6:M6"/>
    <mergeCell ref="B11:C11"/>
    <mergeCell ref="D11:E11"/>
    <mergeCell ref="H11:I11"/>
    <mergeCell ref="J11:K11"/>
    <mergeCell ref="B12:C12"/>
    <mergeCell ref="D12:E12"/>
    <mergeCell ref="H12:I12"/>
    <mergeCell ref="J12:K12"/>
    <mergeCell ref="B9:C9"/>
    <mergeCell ref="D9:E9"/>
    <mergeCell ref="H9:I9"/>
    <mergeCell ref="J9:K9"/>
    <mergeCell ref="B10:C10"/>
    <mergeCell ref="D10:E10"/>
    <mergeCell ref="H10:I10"/>
    <mergeCell ref="J10:K10"/>
    <mergeCell ref="B7:C7"/>
    <mergeCell ref="D7:E7"/>
    <mergeCell ref="H7:I7"/>
    <mergeCell ref="J7:K7"/>
    <mergeCell ref="B8:C8"/>
    <mergeCell ref="D8:E8"/>
    <mergeCell ref="H8:I8"/>
    <mergeCell ref="J8:K8"/>
    <mergeCell ref="B5:C5"/>
    <mergeCell ref="D5:E5"/>
    <mergeCell ref="H5:I5"/>
    <mergeCell ref="J5:K5"/>
    <mergeCell ref="B6:C6"/>
    <mergeCell ref="D6:E6"/>
    <mergeCell ref="H6:I6"/>
    <mergeCell ref="J6:K6"/>
    <mergeCell ref="B3:C3"/>
    <mergeCell ref="D3:E3"/>
    <mergeCell ref="H3:I3"/>
    <mergeCell ref="J3:K3"/>
    <mergeCell ref="B4:C4"/>
    <mergeCell ref="D4:E4"/>
    <mergeCell ref="H4:I4"/>
    <mergeCell ref="J4:K4"/>
    <mergeCell ref="B1:C1"/>
    <mergeCell ref="D1:E1"/>
    <mergeCell ref="H1:I1"/>
    <mergeCell ref="J1:K1"/>
    <mergeCell ref="B2:C2"/>
    <mergeCell ref="D2:E2"/>
    <mergeCell ref="H2:I2"/>
    <mergeCell ref="J2:K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2020-10-16T14:01:37Z</dcterms:modified>
</cp:coreProperties>
</file>