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wangwei\Desktop\"/>
    </mc:Choice>
  </mc:AlternateContent>
  <xr:revisionPtr revIDLastSave="0" documentId="13_ncr:1_{5FD1C4FD-AD66-472D-8435-6BBD8BF354D5}" xr6:coauthVersionLast="47" xr6:coauthVersionMax="47" xr10:uidLastSave="{00000000-0000-0000-0000-000000000000}"/>
  <workbookProtection workbookAlgorithmName="SHA-512" workbookHashValue="9j7MbNbZqZbTdV/8mGUm/WKc9vOeLtw9p0c/F3vdHyjoGCTfLPTufSbskUMv/6AecHyR1UVQeVJv7xZOX0VBUw==" workbookSaltValue="azkX5obo+JOqfK+pknH2Hg==" workbookSpinCount="100000" lockStructure="1"/>
  <bookViews>
    <workbookView xWindow="-110" yWindow="-110" windowWidth="25820" windowHeight="155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 s="1"/>
  <c r="D17" i="1" s="1"/>
  <c r="C11" i="1"/>
  <c r="B13" i="1" s="1"/>
  <c r="B11" i="1"/>
  <c r="B14" i="1" s="1"/>
  <c r="E4" i="1" l="1"/>
  <c r="B16" i="1"/>
  <c r="B17" i="1" s="1"/>
  <c r="C14" i="1"/>
  <c r="C16" i="1" s="1"/>
  <c r="C17" i="1" s="1"/>
  <c r="E17" i="1" l="1"/>
  <c r="E16" i="1" l="1"/>
  <c r="B18" i="1" s="1"/>
  <c r="B19" i="1" l="1"/>
  <c r="C19" i="1" s="1"/>
  <c r="B20" i="1"/>
</calcChain>
</file>

<file path=xl/sharedStrings.xml><?xml version="1.0" encoding="utf-8"?>
<sst xmlns="http://schemas.openxmlformats.org/spreadsheetml/2006/main" count="23" uniqueCount="22">
  <si>
    <t>h</t>
    <phoneticPr fontId="3" type="noConversion"/>
  </si>
  <si>
    <t>d</t>
    <phoneticPr fontId="3" type="noConversion"/>
  </si>
  <si>
    <t>m</t>
    <phoneticPr fontId="3" type="noConversion"/>
  </si>
  <si>
    <t>零点误差</t>
    <phoneticPr fontId="3" type="noConversion"/>
  </si>
  <si>
    <t>平均值</t>
    <phoneticPr fontId="3" type="noConversion"/>
  </si>
  <si>
    <t>d=</t>
    <phoneticPr fontId="3" type="noConversion"/>
  </si>
  <si>
    <t>UB()</t>
    <phoneticPr fontId="3" type="noConversion"/>
  </si>
  <si>
    <t>UA()</t>
    <phoneticPr fontId="3" type="noConversion"/>
  </si>
  <si>
    <t>UC()</t>
    <phoneticPr fontId="3" type="noConversion"/>
  </si>
  <si>
    <t>UC()/平均</t>
    <phoneticPr fontId="3" type="noConversion"/>
  </si>
  <si>
    <t>ρ</t>
    <phoneticPr fontId="3" type="noConversion"/>
  </si>
  <si>
    <t>U=kUC(ρ)</t>
    <phoneticPr fontId="3" type="noConversion"/>
  </si>
  <si>
    <t>Ur=U/平均ρ</t>
    <phoneticPr fontId="3" type="noConversion"/>
  </si>
  <si>
    <r>
      <t>ρ结果=平均ρ±U=</t>
    </r>
    <r>
      <rPr>
        <sz val="11"/>
        <color rgb="FF9C0006"/>
        <rFont val="等线"/>
        <family val="3"/>
        <charset val="134"/>
        <scheme val="minor"/>
      </rPr>
      <t>(</t>
    </r>
    <phoneticPr fontId="3" type="noConversion"/>
  </si>
  <si>
    <t>派=</t>
    <phoneticPr fontId="3" type="noConversion"/>
  </si>
  <si>
    <t>k=</t>
    <phoneticPr fontId="3" type="noConversion"/>
  </si>
  <si>
    <t>)×10³kg/m³;k=2</t>
    <phoneticPr fontId="3" type="noConversion"/>
  </si>
  <si>
    <t>×10³kg/m³</t>
  </si>
  <si>
    <t>×10³kg/m³</t>
    <phoneticPr fontId="3" type="noConversion"/>
  </si>
  <si>
    <t>本计算器由千冰柠制作</t>
    <phoneticPr fontId="3" type="noConversion"/>
  </si>
  <si>
    <t>请在绿色区域填写数据</t>
    <phoneticPr fontId="3" type="noConversion"/>
  </si>
  <si>
    <t>圆柱体密度测量计算器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</si>
</sst>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00_ "/>
    <numFmt numFmtId="178" formatCode="0.0000000000000_ "/>
    <numFmt numFmtId="179" formatCode="0.00_ "/>
    <numFmt numFmtId="180" formatCode="0.000000_ "/>
    <numFmt numFmtId="181" formatCode="0.00000_ "/>
  </numFmts>
  <fonts count="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6"/>
      <color theme="0"/>
      <name val="等线"/>
      <family val="3"/>
      <charset val="134"/>
      <scheme val="minor"/>
    </font>
    <font>
      <sz val="6"/>
      <color theme="0"/>
      <name val="黑体"/>
      <family val="3"/>
      <charset val="134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1" applyBorder="1" applyAlignment="1"/>
    <xf numFmtId="0" fontId="1" fillId="2" borderId="2" xfId="1" applyBorder="1" applyAlignment="1"/>
    <xf numFmtId="0" fontId="2" fillId="3" borderId="0" xfId="2" applyBorder="1" applyAlignment="1"/>
    <xf numFmtId="179" fontId="2" fillId="3" borderId="0" xfId="2" applyNumberFormat="1" applyBorder="1" applyAlignment="1"/>
    <xf numFmtId="180" fontId="2" fillId="3" borderId="0" xfId="2" applyNumberFormat="1" applyBorder="1" applyAlignment="1"/>
    <xf numFmtId="0" fontId="2" fillId="3" borderId="5" xfId="2" applyNumberFormat="1" applyBorder="1" applyAlignment="1"/>
    <xf numFmtId="0" fontId="2" fillId="3" borderId="4" xfId="2" applyBorder="1" applyAlignment="1"/>
    <xf numFmtId="0" fontId="0" fillId="0" borderId="6" xfId="0" applyBorder="1"/>
    <xf numFmtId="179" fontId="1" fillId="2" borderId="1" xfId="1" applyNumberFormat="1" applyBorder="1" applyAlignment="1"/>
    <xf numFmtId="176" fontId="1" fillId="2" borderId="1" xfId="1" applyNumberFormat="1" applyBorder="1" applyAlignment="1"/>
    <xf numFmtId="181" fontId="2" fillId="3" borderId="0" xfId="2" applyNumberFormat="1" applyBorder="1" applyAlignment="1"/>
    <xf numFmtId="181" fontId="2" fillId="3" borderId="1" xfId="2" applyNumberFormat="1" applyBorder="1" applyAlignment="1"/>
    <xf numFmtId="0" fontId="0" fillId="0" borderId="0" xfId="0" applyBorder="1" applyAlignment="1"/>
    <xf numFmtId="0" fontId="2" fillId="3" borderId="3" xfId="2" applyBorder="1" applyAlignment="1">
      <alignment horizontal="right"/>
    </xf>
    <xf numFmtId="0" fontId="0" fillId="0" borderId="1" xfId="0" applyBorder="1" applyAlignment="1">
      <alignment horizontal="right"/>
    </xf>
    <xf numFmtId="0" fontId="2" fillId="3" borderId="1" xfId="2" applyBorder="1" applyAlignment="1"/>
    <xf numFmtId="178" fontId="0" fillId="0" borderId="0" xfId="0" applyNumberFormat="1" applyBorder="1"/>
    <xf numFmtId="0" fontId="0" fillId="0" borderId="6" xfId="0" applyBorder="1" applyAlignment="1">
      <alignment horizontal="right"/>
    </xf>
    <xf numFmtId="0" fontId="0" fillId="0" borderId="8" xfId="0" applyBorder="1"/>
    <xf numFmtId="0" fontId="2" fillId="3" borderId="8" xfId="2" applyBorder="1" applyAlignment="1"/>
    <xf numFmtId="0" fontId="2" fillId="3" borderId="9" xfId="2" applyBorder="1" applyAlignment="1"/>
    <xf numFmtId="0" fontId="0" fillId="0" borderId="11" xfId="0" applyBorder="1"/>
    <xf numFmtId="0" fontId="0" fillId="0" borderId="12" xfId="0" applyBorder="1" applyAlignment="1">
      <alignment horizontal="right"/>
    </xf>
    <xf numFmtId="0" fontId="2" fillId="3" borderId="0" xfId="2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76" fontId="4" fillId="3" borderId="7" xfId="2" applyNumberFormat="1" applyFont="1" applyBorder="1" applyAlignment="1"/>
    <xf numFmtId="0" fontId="2" fillId="3" borderId="16" xfId="2" applyBorder="1" applyAlignment="1"/>
    <xf numFmtId="177" fontId="2" fillId="3" borderId="0" xfId="2" applyNumberFormat="1" applyBorder="1" applyAlignment="1">
      <alignment horizontal="right"/>
    </xf>
    <xf numFmtId="0" fontId="2" fillId="3" borderId="16" xfId="2" applyBorder="1" applyAlignment="1">
      <alignment horizontal="left"/>
    </xf>
    <xf numFmtId="0" fontId="2" fillId="3" borderId="17" xfId="2" applyBorder="1" applyAlignment="1"/>
    <xf numFmtId="10" fontId="2" fillId="3" borderId="0" xfId="2" applyNumberFormat="1" applyBorder="1" applyAlignment="1"/>
    <xf numFmtId="177" fontId="4" fillId="3" borderId="1" xfId="2" applyNumberFormat="1" applyFont="1" applyBorder="1" applyAlignment="1"/>
    <xf numFmtId="0" fontId="2" fillId="4" borderId="2" xfId="2" applyFill="1" applyBorder="1" applyAlignment="1"/>
    <xf numFmtId="181" fontId="2" fillId="3" borderId="13" xfId="2" applyNumberFormat="1" applyBorder="1" applyAlignment="1"/>
    <xf numFmtId="0" fontId="0" fillId="0" borderId="20" xfId="0" applyBorder="1"/>
    <xf numFmtId="0" fontId="0" fillId="0" borderId="18" xfId="0" applyBorder="1"/>
    <xf numFmtId="180" fontId="2" fillId="3" borderId="0" xfId="2" applyNumberFormat="1" applyBorder="1" applyAlignment="1">
      <alignment horizontal="right"/>
    </xf>
    <xf numFmtId="181" fontId="2" fillId="3" borderId="0" xfId="2" applyNumberFormat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0" fillId="0" borderId="0" xfId="0" applyBorder="1" applyAlignment="1">
      <alignment vertical="center"/>
    </xf>
    <xf numFmtId="0" fontId="5" fillId="4" borderId="19" xfId="0" applyFont="1" applyFill="1" applyBorder="1" applyAlignment="1">
      <alignment horizontal="right" vertical="center"/>
    </xf>
    <xf numFmtId="0" fontId="7" fillId="0" borderId="1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80" zoomScaleNormal="180" workbookViewId="0">
      <selection activeCell="F13" sqref="F13"/>
    </sheetView>
  </sheetViews>
  <sheetFormatPr defaultRowHeight="14" x14ac:dyDescent="0.3"/>
  <cols>
    <col min="1" max="1" width="15.6640625" customWidth="1"/>
    <col min="2" max="2" width="11.33203125" customWidth="1"/>
    <col min="4" max="4" width="8.83203125" customWidth="1"/>
    <col min="5" max="5" width="12.25" bestFit="1" customWidth="1"/>
    <col min="6" max="6" width="9.83203125" customWidth="1"/>
    <col min="10" max="10" width="8.08203125" customWidth="1"/>
  </cols>
  <sheetData>
    <row r="1" spans="1:11" ht="14" customHeight="1" x14ac:dyDescent="0.3">
      <c r="A1" s="47" t="s">
        <v>21</v>
      </c>
      <c r="B1" s="48"/>
      <c r="C1" s="48"/>
      <c r="D1" s="48"/>
      <c r="E1" s="48"/>
      <c r="F1" s="49"/>
      <c r="G1" s="15"/>
      <c r="H1" s="15"/>
      <c r="I1" s="15"/>
    </row>
    <row r="2" spans="1:11" ht="14" customHeight="1" x14ac:dyDescent="0.3">
      <c r="A2" s="20" t="s">
        <v>3</v>
      </c>
      <c r="B2" s="1">
        <v>0</v>
      </c>
      <c r="C2" s="3">
        <v>6.0000000000000001E-3</v>
      </c>
      <c r="D2" s="1"/>
      <c r="E2" s="1"/>
      <c r="F2" s="39"/>
      <c r="G2" s="2"/>
      <c r="H2" s="2"/>
      <c r="I2" s="2"/>
    </row>
    <row r="3" spans="1:11" ht="14" customHeight="1" x14ac:dyDescent="0.3">
      <c r="A3" s="10"/>
      <c r="B3" s="1" t="s">
        <v>0</v>
      </c>
      <c r="C3" s="1" t="s">
        <v>1</v>
      </c>
      <c r="D3" s="1" t="s">
        <v>2</v>
      </c>
      <c r="E3" s="1" t="s">
        <v>10</v>
      </c>
      <c r="F3" s="40"/>
    </row>
    <row r="4" spans="1:11" ht="14" customHeight="1" x14ac:dyDescent="0.3">
      <c r="A4" s="10">
        <v>1</v>
      </c>
      <c r="B4" s="11">
        <v>29.22</v>
      </c>
      <c r="C4" s="12">
        <v>12.257</v>
      </c>
      <c r="D4" s="3">
        <v>26.815999999999999</v>
      </c>
      <c r="E4" s="14">
        <f>(4*D4*0.001)/(B12*(( B13*0.001)^2)*B11)</f>
        <v>7.7754795070146701</v>
      </c>
      <c r="F4" s="22" t="s">
        <v>17</v>
      </c>
      <c r="G4" s="2"/>
      <c r="I4" s="2"/>
    </row>
    <row r="5" spans="1:11" ht="14" customHeight="1" x14ac:dyDescent="0.3">
      <c r="A5" s="10">
        <v>2</v>
      </c>
      <c r="B5" s="11">
        <v>29.3</v>
      </c>
      <c r="C5" s="12">
        <v>12.260999999999999</v>
      </c>
      <c r="D5" s="1"/>
      <c r="E5" s="1"/>
      <c r="F5" s="21"/>
      <c r="H5" s="2"/>
      <c r="I5" s="2"/>
    </row>
    <row r="6" spans="1:11" ht="14" customHeight="1" x14ac:dyDescent="0.3">
      <c r="A6" s="10">
        <v>3</v>
      </c>
      <c r="B6" s="11">
        <v>29.24</v>
      </c>
      <c r="C6" s="12">
        <v>12.252000000000001</v>
      </c>
      <c r="D6" s="1"/>
      <c r="E6" s="1"/>
      <c r="F6" s="21"/>
      <c r="I6" s="2"/>
    </row>
    <row r="7" spans="1:11" ht="14" customHeight="1" x14ac:dyDescent="0.3">
      <c r="A7" s="10">
        <v>4</v>
      </c>
      <c r="B7" s="11">
        <v>29.28</v>
      </c>
      <c r="C7" s="12">
        <v>12.256</v>
      </c>
      <c r="D7" s="1"/>
      <c r="E7" s="46" t="s">
        <v>20</v>
      </c>
      <c r="F7" s="21"/>
      <c r="J7" s="2"/>
    </row>
    <row r="8" spans="1:11" ht="14" customHeight="1" x14ac:dyDescent="0.3">
      <c r="A8" s="10">
        <v>5</v>
      </c>
      <c r="B8" s="11">
        <v>29.26</v>
      </c>
      <c r="C8" s="12">
        <v>12.257</v>
      </c>
      <c r="D8" s="1"/>
      <c r="E8" s="1"/>
      <c r="F8" s="39"/>
      <c r="G8" s="2"/>
      <c r="J8" s="2"/>
    </row>
    <row r="9" spans="1:11" ht="14" customHeight="1" x14ac:dyDescent="0.3">
      <c r="A9" s="10">
        <v>6</v>
      </c>
      <c r="B9" s="11">
        <v>29.24</v>
      </c>
      <c r="C9" s="12">
        <v>12.254</v>
      </c>
      <c r="D9" s="1"/>
      <c r="E9" s="1"/>
      <c r="F9" s="21"/>
    </row>
    <row r="10" spans="1:11" ht="14" customHeight="1" x14ac:dyDescent="0.3">
      <c r="A10" s="10">
        <v>7</v>
      </c>
      <c r="B10" s="11">
        <v>29.28</v>
      </c>
      <c r="C10" s="12">
        <v>12.257999999999999</v>
      </c>
      <c r="D10" s="1"/>
      <c r="E10" s="1"/>
      <c r="F10" s="39"/>
    </row>
    <row r="11" spans="1:11" ht="14.5" customHeight="1" x14ac:dyDescent="0.3">
      <c r="A11" s="20" t="s">
        <v>4</v>
      </c>
      <c r="B11" s="30">
        <f>AVERAGE(B4:B10)</f>
        <v>29.259999999999998</v>
      </c>
      <c r="C11" s="36">
        <f>AVERAGE(C4:C10)</f>
        <v>12.256428571428572</v>
      </c>
      <c r="D11" s="1"/>
      <c r="E11" s="1"/>
      <c r="F11" s="40"/>
    </row>
    <row r="12" spans="1:11" ht="14" customHeight="1" x14ac:dyDescent="0.3">
      <c r="A12" s="25" t="s">
        <v>14</v>
      </c>
      <c r="B12" s="4">
        <v>3.1415929999999999</v>
      </c>
      <c r="C12" s="17" t="s">
        <v>15</v>
      </c>
      <c r="D12" s="18">
        <v>2</v>
      </c>
      <c r="E12" s="1"/>
      <c r="F12" s="40"/>
    </row>
    <row r="13" spans="1:11" ht="14" customHeight="1" x14ac:dyDescent="0.3">
      <c r="A13" s="16" t="s">
        <v>5</v>
      </c>
      <c r="B13" s="32">
        <f>SUM(C11-C2)</f>
        <v>12.250428571428571</v>
      </c>
      <c r="C13" s="27"/>
      <c r="D13" s="1"/>
      <c r="E13" s="1"/>
      <c r="F13" s="21"/>
    </row>
    <row r="14" spans="1:11" ht="14" customHeight="1" x14ac:dyDescent="0.3">
      <c r="A14" s="16" t="s">
        <v>7</v>
      </c>
      <c r="B14" s="32">
        <f>SQRT((((B4-B11)^2)+((B5-B11)^2)+((B6-B11)^2)+((B7-B11)^2)+((B8-B11)^2)+((B9-B11)^2)+((B10-B11)^2))/(A10*(A10-1)))</f>
        <v>1.069044967649738E-2</v>
      </c>
      <c r="C14" s="13">
        <f>SQRT((((C4-C11)^2)+((C5-C11)^2)+((C6-C11)^2)+((C7-C11)^2)+((C8-C11)^2)+((C9-C11)^2)+((C10-C11)^2))/(A10*(A10-1)))</f>
        <v>1.0879675865518282E-3</v>
      </c>
      <c r="D14" s="27"/>
      <c r="E14" s="1"/>
      <c r="F14" s="39"/>
      <c r="J14" s="44"/>
      <c r="K14" s="2"/>
    </row>
    <row r="15" spans="1:11" ht="14" customHeight="1" x14ac:dyDescent="0.3">
      <c r="A15" s="16" t="s">
        <v>6</v>
      </c>
      <c r="B15" s="26">
        <v>1.7299999999999999E-2</v>
      </c>
      <c r="C15" s="5">
        <v>2.31E-3</v>
      </c>
      <c r="D15" s="6">
        <f>5/(3^0.5)</f>
        <v>2.8867513459481291</v>
      </c>
      <c r="E15" s="37"/>
      <c r="F15" s="21"/>
      <c r="J15" s="19"/>
    </row>
    <row r="16" spans="1:11" ht="14" customHeight="1" x14ac:dyDescent="0.3">
      <c r="A16" s="16" t="s">
        <v>8</v>
      </c>
      <c r="B16" s="32">
        <f>SQRT(B14^2+B15^2)</f>
        <v>2.0336561024069996E-2</v>
      </c>
      <c r="C16" s="13">
        <f>SQRT(C14^2+C15^2)</f>
        <v>2.5533847084580515E-3</v>
      </c>
      <c r="D16" s="6">
        <f>D15</f>
        <v>2.8867513459481291</v>
      </c>
      <c r="E16" s="38">
        <f>E17*E4</f>
        <v>6.3562367046874138E-3</v>
      </c>
      <c r="F16" s="22" t="s">
        <v>17</v>
      </c>
      <c r="G16" s="2"/>
    </row>
    <row r="17" spans="1:6" ht="14" customHeight="1" x14ac:dyDescent="0.3">
      <c r="A17" s="16" t="s">
        <v>9</v>
      </c>
      <c r="B17" s="41">
        <f>B16/B11</f>
        <v>6.9502942665994522E-4</v>
      </c>
      <c r="C17" s="5">
        <f>C16/C11</f>
        <v>2.0833024021453883E-4</v>
      </c>
      <c r="D17" s="7">
        <f>D16*10^(-3)/D4</f>
        <v>1.0765033360486758E-4</v>
      </c>
      <c r="E17" s="31">
        <f>SQRT((D17^2)+(4*C17^2)+(B17^2))</f>
        <v>8.1747198985646064E-4</v>
      </c>
      <c r="F17" s="21"/>
    </row>
    <row r="18" spans="1:6" ht="14" customHeight="1" x14ac:dyDescent="0.3">
      <c r="A18" s="16" t="s">
        <v>11</v>
      </c>
      <c r="B18" s="32">
        <f>D12*E16</f>
        <v>1.2712473409374828E-2</v>
      </c>
      <c r="C18" s="33" t="s">
        <v>18</v>
      </c>
      <c r="D18" s="28"/>
      <c r="E18" s="28"/>
      <c r="F18" s="29"/>
    </row>
    <row r="19" spans="1:6" ht="14.5" customHeight="1" x14ac:dyDescent="0.3">
      <c r="A19" s="16" t="s">
        <v>12</v>
      </c>
      <c r="B19" s="42">
        <f>B18/E4</f>
        <v>1.6349439797129213E-3</v>
      </c>
      <c r="C19" s="35">
        <f>B19</f>
        <v>1.6349439797129213E-3</v>
      </c>
      <c r="D19" s="24"/>
      <c r="E19" s="1"/>
      <c r="F19" s="29"/>
    </row>
    <row r="20" spans="1:6" ht="14.5" customHeight="1" thickBot="1" x14ac:dyDescent="0.35">
      <c r="A20" s="9" t="s">
        <v>13</v>
      </c>
      <c r="B20" s="8" t="str">
        <f>TEXT(E4,"0.000")&amp;" ±"&amp;TEXT(B18,"0.000")</f>
        <v>7.775 ±0.013</v>
      </c>
      <c r="C20" s="34" t="s">
        <v>16</v>
      </c>
      <c r="D20" s="23"/>
      <c r="E20" s="45" t="s">
        <v>19</v>
      </c>
      <c r="F20" s="43"/>
    </row>
    <row r="21" spans="1:6" x14ac:dyDescent="0.3">
      <c r="E21" s="2"/>
      <c r="F21" s="2"/>
    </row>
  </sheetData>
  <sheetProtection algorithmName="SHA-512" hashValue="l1gXlSFbpboj33DvLOqB3bC+QljzRNdZ9zLOpU8LZ2Ne8/FMltzjhnf/RpNtlXj8EpLYJD6K9qvbpg1Iuynvww==" saltValue="xVYfgBPUhdnEO5TlwraOSQ==" spinCount="100000" sheet="1" objects="1" scenarios="1" formatCells="0"/>
  <protectedRanges>
    <protectedRange sqref="B4:C10 C2 D4 B12" name="计算区"/>
  </protectedRanges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王为</dc:creator>
  <cp:lastModifiedBy>为 王</cp:lastModifiedBy>
  <dcterms:created xsi:type="dcterms:W3CDTF">2015-06-05T18:19:34Z</dcterms:created>
  <dcterms:modified xsi:type="dcterms:W3CDTF">2024-10-09T08:15:20Z</dcterms:modified>
</cp:coreProperties>
</file>