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e/Desktop/current_git/lbl-crn/lblcrn/tables/mechanisms/data/"/>
    </mc:Choice>
  </mc:AlternateContent>
  <xr:revisionPtr revIDLastSave="0" documentId="13_ncr:1_{5F14C35C-19FF-B04A-BDBE-B5C9FEB0E8B5}" xr6:coauthVersionLast="47" xr6:coauthVersionMax="47" xr10:uidLastSave="{00000000-0000-0000-0000-000000000000}"/>
  <bookViews>
    <workbookView xWindow="5880" yWindow="500" windowWidth="27720" windowHeight="18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H30" i="1"/>
  <c r="F30" i="1"/>
  <c r="H29" i="1"/>
  <c r="F29" i="1"/>
  <c r="H28" i="1"/>
  <c r="F28" i="1"/>
  <c r="H27" i="1"/>
  <c r="F27" i="1"/>
  <c r="H26" i="1"/>
  <c r="F26" i="1"/>
  <c r="H25" i="1"/>
  <c r="F25" i="1"/>
  <c r="G24" i="1"/>
  <c r="H24" i="1" s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</calcChain>
</file>

<file path=xl/sharedStrings.xml><?xml version="1.0" encoding="utf-8"?>
<sst xmlns="http://schemas.openxmlformats.org/spreadsheetml/2006/main" count="98" uniqueCount="37">
  <si>
    <t>Species</t>
  </si>
  <si>
    <t>Signature_XPS</t>
  </si>
  <si>
    <t>Signature_IR</t>
  </si>
  <si>
    <t>H2O*</t>
  </si>
  <si>
    <t>CO*</t>
  </si>
  <si>
    <t>H*</t>
  </si>
  <si>
    <t>CO2*</t>
  </si>
  <si>
    <t>OH*</t>
  </si>
  <si>
    <t>O*</t>
  </si>
  <si>
    <t>COOH*</t>
  </si>
  <si>
    <t>HCO*</t>
  </si>
  <si>
    <t>*</t>
  </si>
  <si>
    <t>Reactant</t>
  </si>
  <si>
    <t>Product</t>
  </si>
  <si>
    <t>Activation (forward)</t>
  </si>
  <si>
    <t>Rate(forward)/s</t>
  </si>
  <si>
    <t>Activation(back)</t>
  </si>
  <si>
    <t>Rate(back)/s</t>
  </si>
  <si>
    <t>Initial Concentration</t>
  </si>
  <si>
    <t>tmax s</t>
  </si>
  <si>
    <t>Target_TOF /s</t>
  </si>
  <si>
    <t>Condition</t>
  </si>
  <si>
    <t>T K</t>
  </si>
  <si>
    <t>P torr</t>
  </si>
  <si>
    <t>Material</t>
  </si>
  <si>
    <t>Pt(111)</t>
  </si>
  <si>
    <t>Citation</t>
  </si>
  <si>
    <t>J. Phys. Chem. C 2008, 112, 12, 4608–4617</t>
  </si>
  <si>
    <t>Name</t>
  </si>
  <si>
    <t>h2o_sorption</t>
  </si>
  <si>
    <t>co_sorption</t>
  </si>
  <si>
    <t>h2_sorption</t>
  </si>
  <si>
    <t>co2_sorption</t>
  </si>
  <si>
    <t>H2O_g</t>
  </si>
  <si>
    <t>CO_g</t>
  </si>
  <si>
    <t>H2_g</t>
  </si>
  <si>
    <t>CO2_g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</si>
</sst>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1" fontId="0" fillId="2" borderId="1" xfId="0" applyNumberFormat="1" applyFont="1" applyFill="1" applyBorder="1" applyAlignment="1"/>
    <xf numFmtId="11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ont="1" applyFill="1" applyBorder="1" applyAlignment="1">
      <alignment horizontal="right" vertical="center"/>
    </xf>
    <xf numFmtId="49" fontId="0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showGridLines="0" tabSelected="1" topLeftCell="A15" workbookViewId="0">
      <selection activeCell="B10" sqref="B10"/>
    </sheetView>
  </sheetViews>
  <sheetFormatPr baseColWidth="10" defaultColWidth="8.83203125" defaultRowHeight="14.5" customHeight="1" x14ac:dyDescent="0.2"/>
  <cols>
    <col min="1" max="1" width="12.1640625" style="1" customWidth="1"/>
    <col min="2" max="2" width="13.6640625" style="1" customWidth="1"/>
    <col min="3" max="3" width="11.83203125" style="1" customWidth="1"/>
    <col min="4" max="4" width="8.83203125" style="1" customWidth="1"/>
    <col min="5" max="5" width="6" style="1" customWidth="1"/>
    <col min="6" max="6" width="16.5" style="1" customWidth="1"/>
    <col min="7" max="7" width="8.83203125" style="1" customWidth="1"/>
    <col min="8" max="8" width="18.83203125" style="1" customWidth="1"/>
    <col min="9" max="12" width="8.83203125" style="1" customWidth="1"/>
    <col min="13" max="16384" width="8.83203125" style="1"/>
  </cols>
  <sheetData>
    <row r="1" spans="1:11" ht="13.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</row>
    <row r="2" spans="1:11" ht="13.5" customHeight="1" x14ac:dyDescent="0.2">
      <c r="A2" s="2" t="s">
        <v>33</v>
      </c>
      <c r="B2" s="3"/>
      <c r="C2" s="3"/>
      <c r="D2" s="3"/>
      <c r="E2" s="3"/>
      <c r="F2" s="4"/>
      <c r="G2" s="3"/>
      <c r="H2" s="4"/>
      <c r="I2" s="3"/>
      <c r="J2" s="4"/>
      <c r="K2" s="4"/>
    </row>
    <row r="3" spans="1:11" ht="13.5" customHeight="1" x14ac:dyDescent="0.2">
      <c r="A3" s="2" t="s">
        <v>3</v>
      </c>
      <c r="B3" s="3"/>
      <c r="C3" s="3"/>
      <c r="D3" s="3"/>
      <c r="E3" s="3"/>
      <c r="F3" s="4"/>
      <c r="G3" s="3"/>
      <c r="H3" s="4"/>
      <c r="I3" s="3"/>
      <c r="J3" s="4"/>
      <c r="K3" s="4"/>
    </row>
    <row r="4" spans="1:11" ht="13.5" customHeight="1" x14ac:dyDescent="0.2">
      <c r="A4" s="2" t="s">
        <v>34</v>
      </c>
      <c r="B4" s="3"/>
      <c r="C4" s="3"/>
      <c r="D4" s="3"/>
      <c r="E4" s="3"/>
      <c r="F4" s="4"/>
      <c r="G4" s="3"/>
      <c r="H4" s="4"/>
      <c r="I4" s="3"/>
      <c r="J4" s="4"/>
      <c r="K4" s="4"/>
    </row>
    <row r="5" spans="1:11" ht="13.5" customHeight="1" x14ac:dyDescent="0.2">
      <c r="A5" s="2" t="s">
        <v>4</v>
      </c>
      <c r="B5" s="3"/>
      <c r="C5" s="3"/>
      <c r="D5" s="3"/>
      <c r="E5" s="3"/>
      <c r="F5" s="4"/>
      <c r="G5" s="3"/>
      <c r="H5" s="4"/>
      <c r="I5" s="3"/>
      <c r="J5" s="4"/>
      <c r="K5" s="4"/>
    </row>
    <row r="6" spans="1:11" ht="13.5" customHeight="1" x14ac:dyDescent="0.2">
      <c r="A6" s="2" t="s">
        <v>35</v>
      </c>
      <c r="B6" s="3"/>
      <c r="C6" s="3"/>
      <c r="D6" s="3"/>
      <c r="E6" s="3"/>
      <c r="F6" s="4"/>
      <c r="G6" s="3"/>
      <c r="H6" s="4"/>
      <c r="I6" s="3"/>
      <c r="J6" s="4"/>
      <c r="K6" s="5"/>
    </row>
    <row r="7" spans="1:11" ht="13.5" customHeight="1" x14ac:dyDescent="0.2">
      <c r="A7" s="2" t="s">
        <v>5</v>
      </c>
      <c r="B7" s="3"/>
      <c r="C7" s="3"/>
      <c r="D7" s="3"/>
      <c r="E7" s="3"/>
      <c r="F7" s="4"/>
      <c r="G7" s="3"/>
      <c r="H7" s="4"/>
      <c r="I7" s="3"/>
      <c r="J7" s="4"/>
      <c r="K7" s="4"/>
    </row>
    <row r="8" spans="1:11" ht="13.5" customHeight="1" x14ac:dyDescent="0.2">
      <c r="A8" s="2" t="s">
        <v>36</v>
      </c>
      <c r="B8" s="3"/>
      <c r="C8" s="3"/>
      <c r="D8" s="3"/>
      <c r="E8" s="3"/>
      <c r="F8" s="4"/>
      <c r="G8" s="3"/>
      <c r="H8" s="4"/>
      <c r="I8" s="3"/>
      <c r="J8" s="4"/>
      <c r="K8" s="4"/>
    </row>
    <row r="9" spans="1:11" ht="13.5" customHeight="1" x14ac:dyDescent="0.2">
      <c r="A9" s="2" t="s">
        <v>6</v>
      </c>
      <c r="B9" s="3"/>
      <c r="C9" s="3"/>
      <c r="D9" s="3"/>
      <c r="E9" s="3"/>
      <c r="F9" s="4"/>
      <c r="G9" s="3"/>
      <c r="H9" s="4"/>
      <c r="I9" s="3"/>
      <c r="J9" s="4"/>
      <c r="K9" s="4"/>
    </row>
    <row r="10" spans="1:11" ht="13.5" customHeight="1" x14ac:dyDescent="0.2">
      <c r="A10" s="2" t="s">
        <v>7</v>
      </c>
      <c r="B10" s="3"/>
      <c r="C10" s="3"/>
      <c r="D10" s="3"/>
      <c r="E10" s="3"/>
      <c r="F10" s="4"/>
      <c r="G10" s="3"/>
      <c r="H10" s="4"/>
      <c r="I10" s="3"/>
      <c r="J10" s="4"/>
      <c r="K10" s="5"/>
    </row>
    <row r="11" spans="1:11" ht="13.5" customHeight="1" x14ac:dyDescent="0.2">
      <c r="A11" s="2" t="s">
        <v>8</v>
      </c>
      <c r="B11" s="3"/>
      <c r="C11" s="3"/>
      <c r="D11" s="3"/>
      <c r="E11" s="3"/>
      <c r="F11" s="4"/>
      <c r="G11" s="3"/>
      <c r="H11" s="4"/>
      <c r="I11" s="3"/>
      <c r="J11" s="4"/>
      <c r="K11" s="4"/>
    </row>
    <row r="12" spans="1:11" ht="13.5" customHeight="1" x14ac:dyDescent="0.2">
      <c r="A12" s="2" t="s">
        <v>9</v>
      </c>
      <c r="B12" s="3"/>
      <c r="C12" s="3"/>
      <c r="D12" s="3"/>
      <c r="E12" s="3"/>
      <c r="F12" s="4"/>
      <c r="G12" s="3"/>
      <c r="H12" s="4"/>
      <c r="I12" s="3"/>
      <c r="J12" s="4"/>
      <c r="K12" s="4"/>
    </row>
    <row r="13" spans="1:11" ht="13.5" customHeight="1" x14ac:dyDescent="0.2">
      <c r="A13" s="2" t="s">
        <v>10</v>
      </c>
      <c r="B13" s="3"/>
      <c r="C13" s="3"/>
      <c r="D13" s="3"/>
      <c r="E13" s="3"/>
      <c r="F13" s="4"/>
      <c r="G13" s="3"/>
      <c r="H13" s="4"/>
      <c r="I13" s="3"/>
      <c r="J13" s="4"/>
      <c r="K13" s="5"/>
    </row>
    <row r="14" spans="1:11" ht="13.5" customHeight="1" x14ac:dyDescent="0.2">
      <c r="A14" s="2" t="s">
        <v>11</v>
      </c>
      <c r="B14" s="3"/>
      <c r="C14" s="3"/>
      <c r="D14" s="3"/>
      <c r="E14" s="3"/>
      <c r="F14" s="4"/>
      <c r="G14" s="3"/>
      <c r="H14" s="4"/>
      <c r="I14" s="3"/>
      <c r="J14" s="4"/>
      <c r="K14" s="5"/>
    </row>
    <row r="15" spans="1:11" ht="13.5" customHeight="1" x14ac:dyDescent="0.2">
      <c r="A15" s="3"/>
      <c r="B15" s="3"/>
      <c r="C15" s="3"/>
      <c r="D15" s="3"/>
      <c r="E15" s="3"/>
      <c r="F15" s="4"/>
      <c r="G15" s="3"/>
      <c r="H15" s="4"/>
      <c r="I15" s="3"/>
      <c r="J15" s="4"/>
      <c r="K15" s="4"/>
    </row>
    <row r="16" spans="1:11" ht="13.5" customHeight="1" x14ac:dyDescent="0.2">
      <c r="A16" s="2" t="s">
        <v>12</v>
      </c>
      <c r="B16" s="2" t="s">
        <v>12</v>
      </c>
      <c r="C16" s="2" t="s">
        <v>13</v>
      </c>
      <c r="D16" s="2" t="s">
        <v>13</v>
      </c>
      <c r="E16" s="2" t="s">
        <v>14</v>
      </c>
      <c r="F16" s="2" t="s">
        <v>15</v>
      </c>
      <c r="G16" s="2" t="s">
        <v>16</v>
      </c>
      <c r="H16" s="2" t="s">
        <v>17</v>
      </c>
      <c r="I16" s="3" t="s">
        <v>28</v>
      </c>
      <c r="J16" s="3"/>
      <c r="K16" s="3"/>
    </row>
    <row r="17" spans="1:11" ht="13.5" customHeight="1" x14ac:dyDescent="0.2">
      <c r="A17" s="2" t="s">
        <v>33</v>
      </c>
      <c r="B17" s="2" t="s">
        <v>11</v>
      </c>
      <c r="C17" s="2" t="s">
        <v>3</v>
      </c>
      <c r="D17" s="3"/>
      <c r="E17" s="6">
        <v>-0.19</v>
      </c>
      <c r="F17" s="4">
        <f>EXP(-E17/(0.0257/298*548))</f>
        <v>55.716643363930466</v>
      </c>
      <c r="G17" s="6">
        <v>0.19</v>
      </c>
      <c r="H17" s="4">
        <f>EXP(-G17/(0.0257/298*548))</f>
        <v>1.7947958448756348E-2</v>
      </c>
      <c r="I17" s="3" t="s">
        <v>29</v>
      </c>
      <c r="J17" s="4"/>
      <c r="K17" s="4"/>
    </row>
    <row r="18" spans="1:11" ht="13.5" customHeight="1" x14ac:dyDescent="0.2">
      <c r="A18" s="2" t="s">
        <v>34</v>
      </c>
      <c r="B18" s="2" t="s">
        <v>11</v>
      </c>
      <c r="C18" s="2" t="s">
        <v>4</v>
      </c>
      <c r="D18" s="3"/>
      <c r="E18" s="6">
        <v>-1.08</v>
      </c>
      <c r="F18" s="4">
        <f>EXP(-E18/(0.0257/298*548))</f>
        <v>8405160303.243125</v>
      </c>
      <c r="G18" s="6">
        <v>1.08</v>
      </c>
      <c r="H18" s="4">
        <f>EXP(-G18/(0.0257/298*548))</f>
        <v>1.1897453039820676E-10</v>
      </c>
      <c r="I18" s="3" t="s">
        <v>30</v>
      </c>
      <c r="J18" s="4"/>
      <c r="K18" s="4"/>
    </row>
    <row r="19" spans="1:11" ht="13.5" customHeight="1" x14ac:dyDescent="0.2">
      <c r="A19" s="2" t="s">
        <v>35</v>
      </c>
      <c r="B19" s="2" t="s">
        <v>11</v>
      </c>
      <c r="C19" s="2" t="s">
        <v>5</v>
      </c>
      <c r="D19" s="2" t="s">
        <v>5</v>
      </c>
      <c r="E19" s="6">
        <v>-0.05</v>
      </c>
      <c r="F19" s="4">
        <f>EXP(-E19/(0.0257/298*548))</f>
        <v>2.8805122218649326</v>
      </c>
      <c r="G19" s="6">
        <v>0.05</v>
      </c>
      <c r="H19" s="4">
        <f>EXP(-G19/(0.0257/298*548))</f>
        <v>0.34716047805989492</v>
      </c>
      <c r="I19" s="3" t="s">
        <v>31</v>
      </c>
      <c r="J19" s="4"/>
      <c r="K19" s="4"/>
    </row>
    <row r="20" spans="1:11" ht="13.5" customHeight="1" x14ac:dyDescent="0.2">
      <c r="A20" s="2" t="s">
        <v>36</v>
      </c>
      <c r="B20" s="2" t="s">
        <v>11</v>
      </c>
      <c r="C20" s="2" t="s">
        <v>6</v>
      </c>
      <c r="D20" s="3"/>
      <c r="E20" s="6">
        <v>-0.11</v>
      </c>
      <c r="F20" s="4">
        <f>EXP(-E20/(0.0257/298*548))</f>
        <v>10.252585246211524</v>
      </c>
      <c r="G20" s="6">
        <v>0.11</v>
      </c>
      <c r="H20" s="4">
        <f>EXP(-G20/(0.0257/298*548))</f>
        <v>9.7536375068865117E-2</v>
      </c>
      <c r="I20" s="3" t="s">
        <v>32</v>
      </c>
      <c r="J20" s="4"/>
      <c r="K20" s="4"/>
    </row>
    <row r="21" spans="1:11" ht="13.5" customHeight="1" x14ac:dyDescent="0.2">
      <c r="A21" s="2" t="s">
        <v>3</v>
      </c>
      <c r="B21" s="2" t="s">
        <v>11</v>
      </c>
      <c r="C21" s="2" t="s">
        <v>7</v>
      </c>
      <c r="D21" s="2" t="s">
        <v>5</v>
      </c>
      <c r="E21" s="6">
        <v>0.48</v>
      </c>
      <c r="F21" s="4">
        <f>EXP(-E21/(0.0257/298*548))*1.04*10^13</f>
        <v>403760663.72584546</v>
      </c>
      <c r="G21" s="6">
        <v>0.21</v>
      </c>
      <c r="H21" s="4">
        <f>EXP(-G21/(0.0257/298*548))*1.04*10^10</f>
        <v>122253276.04485041</v>
      </c>
      <c r="I21" s="3"/>
      <c r="J21" s="4"/>
      <c r="K21" s="5"/>
    </row>
    <row r="22" spans="1:11" ht="13.5" customHeight="1" x14ac:dyDescent="0.2">
      <c r="A22" s="2" t="s">
        <v>7</v>
      </c>
      <c r="B22" s="2" t="s">
        <v>11</v>
      </c>
      <c r="C22" s="2" t="s">
        <v>8</v>
      </c>
      <c r="D22" s="2" t="s">
        <v>5</v>
      </c>
      <c r="E22" s="6">
        <v>2.76</v>
      </c>
      <c r="F22" s="4">
        <f>EXP(-E22/(0.0257/298*548))*1.6*10^13</f>
        <v>6.9405088789924699E-13</v>
      </c>
      <c r="G22" s="6">
        <v>0</v>
      </c>
      <c r="H22" s="4">
        <f>EXP(-G22/(0.0257/298*548))*1.6*10^13</f>
        <v>16000000000000</v>
      </c>
      <c r="I22" s="3"/>
      <c r="J22" s="4"/>
      <c r="K22" s="4"/>
    </row>
    <row r="23" spans="1:11" ht="13.5" customHeight="1" x14ac:dyDescent="0.2">
      <c r="A23" s="2" t="s">
        <v>7</v>
      </c>
      <c r="B23" s="2" t="s">
        <v>7</v>
      </c>
      <c r="C23" s="2" t="s">
        <v>3</v>
      </c>
      <c r="D23" s="2" t="s">
        <v>8</v>
      </c>
      <c r="E23" s="6">
        <v>2.5499999999999998</v>
      </c>
      <c r="F23" s="4">
        <f>EXP(-E23/(0.0257/298*548))*9.24*10^12</f>
        <v>3.4096997377751991E-11</v>
      </c>
      <c r="G23" s="6">
        <v>0</v>
      </c>
      <c r="H23" s="4">
        <f>EXP(-G23/(0.0257/298*548))*9.24*10^12</f>
        <v>9240000000000</v>
      </c>
      <c r="I23" s="3"/>
      <c r="J23" s="4"/>
      <c r="K23" s="4"/>
    </row>
    <row r="24" spans="1:11" ht="13.5" customHeight="1" x14ac:dyDescent="0.2">
      <c r="A24" s="2" t="s">
        <v>4</v>
      </c>
      <c r="B24" s="2" t="s">
        <v>8</v>
      </c>
      <c r="C24" s="2" t="s">
        <v>6</v>
      </c>
      <c r="D24" s="2" t="s">
        <v>11</v>
      </c>
      <c r="E24" s="6">
        <v>0.98</v>
      </c>
      <c r="F24" s="4">
        <f>EXP(-E24/(0.0257/298*548))*1.12*10^13</f>
        <v>11056.342061632253</v>
      </c>
      <c r="G24" s="6">
        <f>0.98+2.26</f>
        <v>3.2399999999999998</v>
      </c>
      <c r="H24" s="4">
        <f>EXP(-G24/(0.0257/298*548))*1.12*10^13</f>
        <v>1.8861664712538367E-17</v>
      </c>
      <c r="I24" s="3"/>
      <c r="J24" s="4"/>
      <c r="K24" s="4"/>
    </row>
    <row r="25" spans="1:11" ht="13.5" customHeight="1" x14ac:dyDescent="0.2">
      <c r="A25" s="2" t="s">
        <v>4</v>
      </c>
      <c r="B25" s="2" t="s">
        <v>7</v>
      </c>
      <c r="C25" s="2" t="s">
        <v>9</v>
      </c>
      <c r="D25" s="2" t="s">
        <v>11</v>
      </c>
      <c r="E25" s="6">
        <v>0.46</v>
      </c>
      <c r="F25" s="4">
        <f>EXP(-E25/(0.0257/298*548))*9.89*10^12</f>
        <v>586239188.9924264</v>
      </c>
      <c r="G25" s="6">
        <v>0.36</v>
      </c>
      <c r="H25" s="4">
        <f>EXP(-G25/(0.0257/298*548))*9.89*10^12</f>
        <v>4864232121.8878145</v>
      </c>
      <c r="I25" s="3"/>
      <c r="J25" s="4"/>
      <c r="K25" s="5"/>
    </row>
    <row r="26" spans="1:11" ht="13.5" customHeight="1" x14ac:dyDescent="0.2">
      <c r="A26" s="2" t="s">
        <v>9</v>
      </c>
      <c r="B26" s="2" t="s">
        <v>11</v>
      </c>
      <c r="C26" s="2" t="s">
        <v>6</v>
      </c>
      <c r="D26" s="2" t="s">
        <v>5</v>
      </c>
      <c r="E26" s="6">
        <v>0.69</v>
      </c>
      <c r="F26" s="4">
        <f>EXP(-E26/(0.0257/298*548))*1.99*10^12</f>
        <v>908177.85797217558</v>
      </c>
      <c r="G26" s="6">
        <v>0.28999999999999998</v>
      </c>
      <c r="H26" s="4">
        <f>EXP(-G26/(0.0257/298*548))*1.99*10^12</f>
        <v>4304559223.205924</v>
      </c>
      <c r="I26" s="3"/>
      <c r="J26" s="4"/>
      <c r="K26" s="4"/>
    </row>
    <row r="27" spans="1:11" ht="13.5" customHeight="1" x14ac:dyDescent="0.2">
      <c r="A27" s="2" t="s">
        <v>9</v>
      </c>
      <c r="B27" s="2" t="s">
        <v>8</v>
      </c>
      <c r="C27" s="2" t="s">
        <v>6</v>
      </c>
      <c r="D27" s="2" t="s">
        <v>7</v>
      </c>
      <c r="E27" s="6">
        <v>0</v>
      </c>
      <c r="F27" s="4">
        <f>EXP(-E27/(0.0257/298*548))*3.74*10^12</f>
        <v>3740000000000</v>
      </c>
      <c r="G27" s="6">
        <v>2.36</v>
      </c>
      <c r="H27" s="4">
        <f>EXP(-G27/(0.0257/298*548))*3.74*10^12</f>
        <v>7.6895462203596303E-10</v>
      </c>
      <c r="I27" s="3"/>
      <c r="J27" s="4"/>
      <c r="K27" s="4"/>
    </row>
    <row r="28" spans="1:11" ht="13.5" customHeight="1" x14ac:dyDescent="0.2">
      <c r="A28" s="2" t="s">
        <v>9</v>
      </c>
      <c r="B28" s="2" t="s">
        <v>7</v>
      </c>
      <c r="C28" s="2" t="s">
        <v>6</v>
      </c>
      <c r="D28" s="2" t="s">
        <v>3</v>
      </c>
      <c r="E28" s="6">
        <v>0.28999999999999998</v>
      </c>
      <c r="F28" s="4">
        <f>EXP(-E28/(0.0257/298*548))*10^13</f>
        <v>21630950870.381527</v>
      </c>
      <c r="G28" s="6">
        <v>0.1</v>
      </c>
      <c r="H28" s="4">
        <f>EXP(-G28/(0.0257/298*548))*10^13</f>
        <v>1205203975267.7476</v>
      </c>
      <c r="I28" s="3"/>
      <c r="J28" s="4"/>
      <c r="K28" s="5"/>
    </row>
    <row r="29" spans="1:11" ht="13.5" customHeight="1" x14ac:dyDescent="0.2">
      <c r="A29" s="2" t="s">
        <v>9</v>
      </c>
      <c r="B29" s="2" t="s">
        <v>4</v>
      </c>
      <c r="C29" s="2" t="s">
        <v>6</v>
      </c>
      <c r="D29" s="2" t="s">
        <v>10</v>
      </c>
      <c r="E29" s="6">
        <v>1.53</v>
      </c>
      <c r="F29" s="4">
        <f>EXP(-E29/(0.0257/298*548))*10^13</f>
        <v>8.7141794483218973E-2</v>
      </c>
      <c r="G29" s="6">
        <v>0.8</v>
      </c>
      <c r="H29" s="4">
        <f>EXP(-G29/(0.0257/298*548))*10^13</f>
        <v>445127.51851463452</v>
      </c>
      <c r="I29" s="3"/>
      <c r="J29" s="4"/>
      <c r="K29" s="4"/>
    </row>
    <row r="30" spans="1:11" ht="13.5" customHeight="1" x14ac:dyDescent="0.2">
      <c r="A30" s="2" t="s">
        <v>10</v>
      </c>
      <c r="B30" s="2" t="s">
        <v>11</v>
      </c>
      <c r="C30" s="2" t="s">
        <v>4</v>
      </c>
      <c r="D30" s="2" t="s">
        <v>5</v>
      </c>
      <c r="E30" s="6">
        <v>0.43</v>
      </c>
      <c r="F30" s="4">
        <f>EXP(-E30/(0.0257/298*548))*10^13</f>
        <v>1118305314.0101871</v>
      </c>
      <c r="G30" s="6">
        <v>0.76</v>
      </c>
      <c r="H30" s="4">
        <f>EXP(-G30/(0.0257/298*548))*10^13</f>
        <v>1037672.2953187966</v>
      </c>
      <c r="I30" s="3"/>
      <c r="J30" s="4"/>
      <c r="K30" s="4"/>
    </row>
    <row r="31" spans="1:11" ht="13.5" customHeight="1" x14ac:dyDescent="0.2">
      <c r="A31" s="3"/>
      <c r="B31" s="3"/>
      <c r="C31" s="3"/>
      <c r="D31" s="3"/>
      <c r="E31" s="3"/>
      <c r="F31" s="7"/>
      <c r="G31" s="3"/>
      <c r="H31" s="7"/>
      <c r="I31" s="3"/>
      <c r="J31" s="4"/>
      <c r="K31" s="4"/>
    </row>
    <row r="32" spans="1:11" ht="13.5" customHeight="1" x14ac:dyDescent="0.2">
      <c r="A32" s="2" t="s">
        <v>0</v>
      </c>
      <c r="B32" s="2" t="s">
        <v>18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3.5" customHeight="1" x14ac:dyDescent="0.2">
      <c r="A33" s="2" t="s">
        <v>34</v>
      </c>
      <c r="B33" s="6">
        <f>0.145*760*2</f>
        <v>220.39999999999998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ht="13.5" customHeight="1" x14ac:dyDescent="0.2">
      <c r="A34" s="2" t="s">
        <v>33</v>
      </c>
      <c r="B34" s="8">
        <f>0.208*760*2</f>
        <v>316.15999999999997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ht="13.5" customHeight="1" x14ac:dyDescent="0.2">
      <c r="A35" s="2" t="s">
        <v>11</v>
      </c>
      <c r="B35" s="6">
        <v>300</v>
      </c>
      <c r="C35" s="3"/>
      <c r="D35" s="3"/>
      <c r="E35" s="3"/>
      <c r="F35" s="3"/>
      <c r="G35" s="3"/>
      <c r="H35" s="3"/>
      <c r="I35" s="3"/>
      <c r="J35" s="3"/>
      <c r="K35" s="3"/>
    </row>
    <row r="36" spans="1:11" ht="13.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3.5" customHeight="1" x14ac:dyDescent="0.2">
      <c r="A37" s="2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3.5" customHeight="1" x14ac:dyDescent="0.2">
      <c r="A38" s="6">
        <v>3.0000000000000001E-3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3.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3.5" customHeight="1" x14ac:dyDescent="0.2">
      <c r="A40" s="2" t="s">
        <v>0</v>
      </c>
      <c r="B40" s="2" t="s">
        <v>20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ht="13.5" customHeight="1" x14ac:dyDescent="0.2">
      <c r="A41" s="2" t="s">
        <v>35</v>
      </c>
      <c r="B41" s="6">
        <v>412</v>
      </c>
      <c r="C41" s="3"/>
      <c r="D41" s="3"/>
      <c r="E41" s="3"/>
      <c r="F41" s="3"/>
      <c r="G41" s="3"/>
      <c r="H41" s="3"/>
      <c r="I41" s="3"/>
      <c r="J41" s="3"/>
      <c r="K41" s="3"/>
    </row>
    <row r="42" spans="1:11" ht="13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3.5" customHeight="1" x14ac:dyDescent="0.2">
      <c r="A43" s="2" t="s">
        <v>21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3.5" customHeight="1" x14ac:dyDescent="0.2">
      <c r="A44" s="2" t="s">
        <v>22</v>
      </c>
      <c r="B44" s="6">
        <v>548.15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13.5" customHeight="1" x14ac:dyDescent="0.2">
      <c r="A45" s="2" t="s">
        <v>23</v>
      </c>
      <c r="B45" s="6">
        <v>760.15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 ht="13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3.5" customHeight="1" x14ac:dyDescent="0.2">
      <c r="A47" s="2" t="s">
        <v>24</v>
      </c>
      <c r="B47" s="9"/>
      <c r="C47" s="3"/>
      <c r="D47" s="3"/>
      <c r="E47" s="3"/>
      <c r="F47" s="3"/>
      <c r="G47" s="3"/>
      <c r="H47" s="3"/>
      <c r="I47" s="3"/>
      <c r="J47" s="3"/>
      <c r="K47" s="3"/>
    </row>
    <row r="48" spans="1:11" ht="13.5" customHeight="1" x14ac:dyDescent="0.2">
      <c r="A48" s="10" t="s">
        <v>25</v>
      </c>
      <c r="B48" s="9"/>
      <c r="C48" s="3"/>
      <c r="D48" s="3"/>
      <c r="E48" s="3"/>
      <c r="F48" s="3"/>
      <c r="G48" s="3"/>
      <c r="H48" s="3"/>
      <c r="I48" s="3"/>
      <c r="J48" s="3"/>
      <c r="K48" s="3"/>
    </row>
    <row r="49" spans="1:11" ht="13.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3.5" customHeight="1" x14ac:dyDescent="0.2">
      <c r="A50" s="2" t="s">
        <v>26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3.5" customHeight="1" x14ac:dyDescent="0.2">
      <c r="A51" s="2" t="s">
        <v>27</v>
      </c>
      <c r="B51" s="3"/>
      <c r="C51" s="3"/>
      <c r="D51" s="3"/>
      <c r="E51" s="3"/>
      <c r="F51" s="3"/>
      <c r="G51" s="3"/>
      <c r="H51" s="3"/>
      <c r="I51" s="3"/>
      <c r="J51" s="3"/>
      <c r="K51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2021-07-26T22:15:09Z</dcterms:modified>
</cp:coreProperties>
</file>