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nes0-my.sharepoint.com/personal/zheng_mines_edu/Documents/Research_AM_wirefeed/datasets/102/"/>
    </mc:Choice>
  </mc:AlternateContent>
  <xr:revisionPtr revIDLastSave="1" documentId="13_ncr:1_{6CB02B09-9F96-4A91-8D83-8C73C5489340}" xr6:coauthVersionLast="45" xr6:coauthVersionMax="45" xr10:uidLastSave="{4FE6F27C-597E-495E-80EB-CE0C378AC294}"/>
  <bookViews>
    <workbookView xWindow="6840" yWindow="1905" windowWidth="28800" windowHeight="12675" activeTab="3" xr2:uid="{8928745C-AD25-044C-BE4E-189A4442079E}"/>
  </bookViews>
  <sheets>
    <sheet name="metrology" sheetId="11" r:id="rId1"/>
    <sheet name="source" sheetId="12" r:id="rId2"/>
    <sheet name="hardness" sheetId="3" r:id="rId3"/>
    <sheet name="metallography" sheetId="4" r:id="rId4"/>
    <sheet name="SEM-EBSD" sheetId="7" r:id="rId5"/>
    <sheet name="TEM" sheetId="10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2" i="4" l="1"/>
  <c r="I52" i="4"/>
  <c r="G52" i="4"/>
  <c r="F52" i="4"/>
  <c r="J51" i="4"/>
  <c r="I51" i="4"/>
  <c r="G51" i="4"/>
  <c r="F51" i="4"/>
  <c r="J50" i="4"/>
  <c r="I50" i="4"/>
  <c r="G50" i="4"/>
  <c r="F50" i="4"/>
  <c r="J49" i="4"/>
  <c r="I49" i="4"/>
  <c r="G49" i="4"/>
  <c r="F49" i="4"/>
  <c r="J48" i="4"/>
  <c r="I48" i="4"/>
  <c r="G48" i="4"/>
  <c r="F48" i="4"/>
  <c r="J47" i="4"/>
  <c r="I47" i="4"/>
  <c r="G47" i="4"/>
  <c r="F47" i="4"/>
  <c r="J46" i="4"/>
  <c r="I46" i="4"/>
  <c r="G46" i="4"/>
  <c r="F46" i="4"/>
  <c r="J45" i="4"/>
  <c r="I45" i="4"/>
  <c r="G45" i="4"/>
  <c r="F45" i="4"/>
  <c r="J44" i="4"/>
  <c r="I44" i="4"/>
  <c r="G44" i="4"/>
  <c r="F44" i="4"/>
  <c r="J43" i="4"/>
  <c r="I43" i="4"/>
  <c r="G43" i="4"/>
  <c r="F43" i="4"/>
  <c r="J42" i="4"/>
  <c r="I42" i="4"/>
  <c r="G42" i="4"/>
  <c r="F42" i="4"/>
  <c r="J41" i="4"/>
  <c r="I41" i="4"/>
  <c r="G41" i="4"/>
  <c r="F41" i="4"/>
  <c r="J40" i="4"/>
  <c r="I40" i="4"/>
  <c r="G40" i="4"/>
  <c r="F40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</calcChain>
</file>

<file path=xl/sharedStrings.xml><?xml version="1.0" encoding="utf-8"?>
<sst xmlns="http://schemas.openxmlformats.org/spreadsheetml/2006/main" count="919" uniqueCount="707">
  <si>
    <t>Sample Name</t>
  </si>
  <si>
    <t>Parent Sample Name</t>
  </si>
  <si>
    <t>Vickers hardness (MPa)</t>
  </si>
  <si>
    <t>Bead quality (1-intermittent, 2-variable, 3-rippled, 4-smooth)</t>
  </si>
  <si>
    <t>Bead width (mm)</t>
  </si>
  <si>
    <t>Fusion zone area (mm^2)</t>
  </si>
  <si>
    <t>Fusion zone width (mm)</t>
  </si>
  <si>
    <t>Fusion zone depth (mm)</t>
  </si>
  <si>
    <t>Fusion zone depth at 50% fusion zone width (mm)</t>
  </si>
  <si>
    <t>Fusion zone depth at 75% fusion zone width (mm)</t>
  </si>
  <si>
    <t>Microstructure type (1-basketweave, 2-colony, 4-GB alpha)</t>
  </si>
  <si>
    <t>Beta grain length // build (microns)</t>
  </si>
  <si>
    <t>Beta grain length perp. build (microns)</t>
  </si>
  <si>
    <t>Colony size (if applicable)</t>
  </si>
  <si>
    <t>Alpha lath thickness (microns)</t>
  </si>
  <si>
    <t>Beta lath thickness (microns)</t>
  </si>
  <si>
    <t>FILE: Texture-ODF</t>
  </si>
  <si>
    <t>FILE: Texture-IPF</t>
  </si>
  <si>
    <t>FILE: Texture-PF</t>
  </si>
  <si>
    <t>FILE: Composition maps</t>
  </si>
  <si>
    <t>FILE: Microsegregation</t>
  </si>
  <si>
    <t>Dislocation density (m/m^3)</t>
  </si>
  <si>
    <t>FILE: Dislocation images</t>
  </si>
  <si>
    <t>FILE: EBSD maps</t>
  </si>
  <si>
    <t>FILE: SE and BSE</t>
  </si>
  <si>
    <t>Plane (1-normal, 2-longitudinal, 3-transverse, 4-oblique)</t>
  </si>
  <si>
    <t>FILES: hardnessCMUX.X-X.X.zip</t>
  </si>
  <si>
    <t>FILE: MetrologyCMU</t>
  </si>
  <si>
    <t>1.3 through 2.2_3 Bead Width Measurments Supplied by Brandon Abranovic from CMU</t>
  </si>
  <si>
    <t>FILE: MetallographyCMU</t>
  </si>
  <si>
    <t>[3711.449, 3765.043, 3321.056, 3276.627, 3459.9, 3459.9, 3366.394, 3607.638, 3412.667, 3366.394]</t>
  </si>
  <si>
    <t>Notes</t>
  </si>
  <si>
    <t>1.10-MTR</t>
  </si>
  <si>
    <t>1.11-MTR</t>
  </si>
  <si>
    <t>1.12-MTR</t>
  </si>
  <si>
    <t>1.13-MTR</t>
  </si>
  <si>
    <t>2.14-MTR</t>
  </si>
  <si>
    <t>2.15-MTR</t>
  </si>
  <si>
    <t>2.16-MTR</t>
  </si>
  <si>
    <t>2.17-MTR</t>
  </si>
  <si>
    <t>2.18-MTR</t>
  </si>
  <si>
    <t>2.19-MTR</t>
  </si>
  <si>
    <t>2.20-MTR</t>
  </si>
  <si>
    <t>2.21-MTR</t>
  </si>
  <si>
    <t>3000.10-MTR</t>
  </si>
  <si>
    <t>3000.11-MTR</t>
  </si>
  <si>
    <t>3000.12-MTR</t>
  </si>
  <si>
    <t>6000.10-MTR</t>
  </si>
  <si>
    <t>6000.11-MTR</t>
  </si>
  <si>
    <t>6000.12-MTR</t>
  </si>
  <si>
    <t>6000.13-MTR</t>
  </si>
  <si>
    <t>[3991.462, 3991.462, 3932.98, 3932.98, 3932.98, 3607.638, 3658.991, 3658.991, 3658.991, 3557.357, 3658.991]</t>
  </si>
  <si>
    <t>[3819.807, 3557.357, 3508.121, 3366.394, 3366.394, 3412.667, 3459.9, 3412.667, 3412.667, 3366.394, 3459.9]</t>
  </si>
  <si>
    <t>[3658.991, 3607.638, 3190.404, 3067.313, 3190.404, 3276.627, 3276.627, 3366.394, 3067.313, 3233.085]</t>
  </si>
  <si>
    <t>[3658.991, 3658.991, 3366.394, 3459.9, 3276.627, 3321.056, 3276.627, 3276.627, 3276.627, 3412.667]</t>
  </si>
  <si>
    <r>
      <t>[</t>
    </r>
    <r>
      <rPr>
        <sz val="12"/>
        <color rgb="FF000000"/>
        <rFont val="Calibri"/>
        <family val="2"/>
        <scheme val="minor"/>
      </rPr>
      <t>3991.462, 3765.043, 3233.085, 3276.627, 3459.9, 3321.056, 3276.627, 3107.54, 3508.121, 3067.313]</t>
    </r>
  </si>
  <si>
    <t xml:space="preserve">[3190.404, 3233.085, 3321.056, 3148.563, 3875.774, 3412.667, 3190.404, 3233.085, 3711.449, 3233.085, 3148.563, 3321.056] </t>
  </si>
  <si>
    <t>[3557.357, 3711.449, 3711.449, 3819.807, 3711.449, 3658.991, 3459.9, 3276.627, 3412.667, 3233.085, 3459.9, 3148.563]</t>
  </si>
  <si>
    <t>[3658.991, 3658.991, 3459.9, 3508.121, 3765.043, 3875.774, 3711.449, 3607.638, 3508.121, 3190.404, 3412.667, 3412.667, 3233.085, 3321.056]</t>
  </si>
  <si>
    <t>[3412.667, 3366.394, 3557.357, 3508.121, 3557.357, 3459.9, 3366.394, 3190.404, 3190.404, 3459.9, 3557.357, 3557.357]</t>
  </si>
  <si>
    <t>[3321.056, 3276.627, 3412.667, 3190.404, 3658.991, 3459.9, 3276.627, 3321.056, 3107.54, 3508.121, 3027.863, 3148.563]</t>
  </si>
  <si>
    <t>[3067.313, 3366.394, 3412.667, 3508.121, 3459.9, 3412.667, 3190.404, 3148.563, 3276.627, 3190.404, 3190.404, 3233.085]</t>
  </si>
  <si>
    <t>[3658.991, 4174.954, 3190.404, 3233.085, 3366.394, 3459.9, 3321.056, 3148.563, 3027.863, 3148.563, 3321.056, 3412.667, 3233.085]</t>
  </si>
  <si>
    <t>[3557.357, 3711.449, 3765.043, 3658.991, 3607.638, 3658.991, 3321.056, 3148.563, 3508.121, 3321.056, 3233.085 ]</t>
  </si>
  <si>
    <t>[3459.9, 3607.638, 3875.774, 3765.043, 3711.449, 3412.667, 3711.449, 3711.449, 3459.9, 3321.056]</t>
  </si>
  <si>
    <t>[3508.121, 3459.9, 3412.667, 3508.121, 3557.357, 3148.563, 3412.667, 3233.085, 3233.085, 3276.627, 3366.394, 3276.627]</t>
  </si>
  <si>
    <t>[3875.774, 3412.667, 3459.9, 3711.449, 3508.121, 3557.357, 4051.259, 3711.449, 3765.043, 3711.449]</t>
  </si>
  <si>
    <t>[3819.807, 3819.807, 3276.627, 3148.563, 3366.394, 3557.357, 3321.056, 3459.9, 3459.9, 3321.056]</t>
  </si>
  <si>
    <t>[3557.357, 3658.991, 3819.807, 3276.627, 3107.54, 3148.563, 3190.404, 3233.085, 3107.54, 2951.211]</t>
  </si>
  <si>
    <t>[4051.259, 3711.449, 3765.043, 3412.667, 3412.667, 3067.313, 3276.627, 3276.627, 3233.085, 3366.394]</t>
  </si>
  <si>
    <t>[3366.394, 3459.9, 3819.807, 3412.667, 3366.394, 3107.54, 3412.667, 3148.563, 3190.404, 3107.54]</t>
  </si>
  <si>
    <t>[3459.9, 3190.404, 3233.085, 3366.394, 3276.627, 2877.434, 3233.085, 3233.085, 3107.54, 2989.168, 2951.211]</t>
  </si>
  <si>
    <t>[3412.667, 3366.394, 3412.667, 3557.357, 3459.9, 3233.085, 2913.972, 3067.313, 2913.972, 3233.085, 3067.313, 2989.168]</t>
  </si>
  <si>
    <t>[3607.638, 3658.991, 3321.056, 2951.211, 2989.168, 3190.404, 3148.563, 3067.313, 3107.54, 3107.54]</t>
  </si>
  <si>
    <t>[3459.9, 3607.638, 3190.404, 3027.863, 3107.54, 3321.056, 3148.563, 3067.313, 3233.085, 3276.627]</t>
  </si>
  <si>
    <t>[3607.638, 3508.121, 3067.313, 2877.434, 3148.563, 3067.313, 3190.404, 3067.313, 3276.627]</t>
  </si>
  <si>
    <t>1.11-HARD-CMU</t>
  </si>
  <si>
    <t>1.12-HARD-CMU</t>
  </si>
  <si>
    <t>1.13-HARD-CMU</t>
  </si>
  <si>
    <t>2.14-HARD-CMU</t>
  </si>
  <si>
    <t>2.15-HARD-CMU</t>
  </si>
  <si>
    <t>2.16-HARD-CMU</t>
  </si>
  <si>
    <t>2.21-HARD-CMU</t>
  </si>
  <si>
    <t>2.20-HARD-CMU</t>
  </si>
  <si>
    <t>1.10-HARD-CMU</t>
  </si>
  <si>
    <t>1.11-MET-CMU</t>
  </si>
  <si>
    <t>1.12-MET-CMU</t>
  </si>
  <si>
    <t>1.13-MET-CMU</t>
  </si>
  <si>
    <t>2.14-MET-CMU</t>
  </si>
  <si>
    <t>2.15-MET-CMU</t>
  </si>
  <si>
    <t>2.16-MET-CMU</t>
  </si>
  <si>
    <t>2.20-MET-CMU</t>
  </si>
  <si>
    <t>2.21-MET-CMU</t>
  </si>
  <si>
    <t>N00014-001-010</t>
  </si>
  <si>
    <t>N00014-001-011</t>
  </si>
  <si>
    <t>N00014-001-012</t>
  </si>
  <si>
    <t>N00014-001-013</t>
  </si>
  <si>
    <t>N00014-001-014</t>
  </si>
  <si>
    <t>N00014-001-015</t>
  </si>
  <si>
    <t>N00014-001-016</t>
  </si>
  <si>
    <t>N00014-001-017</t>
  </si>
  <si>
    <t>N00014-001-018</t>
  </si>
  <si>
    <t>N00014-001-019</t>
  </si>
  <si>
    <t>N00014-001-020</t>
  </si>
  <si>
    <t>N00014-001-029</t>
  </si>
  <si>
    <t>N00014-001-030</t>
  </si>
  <si>
    <t>N00014-001-031</t>
  </si>
  <si>
    <t>N00014-001-021</t>
  </si>
  <si>
    <t>N00014-001-022</t>
  </si>
  <si>
    <t>N00014-001-023</t>
  </si>
  <si>
    <t>N00014-001-024</t>
  </si>
  <si>
    <t>N00014-001-025</t>
  </si>
  <si>
    <t>N00014-001-026</t>
  </si>
  <si>
    <t>N00014-001-027</t>
  </si>
  <si>
    <t>N00014-001-028</t>
  </si>
  <si>
    <t>N00014-001-001</t>
  </si>
  <si>
    <t>N00014-001-002</t>
  </si>
  <si>
    <t>N00014-001-003</t>
  </si>
  <si>
    <t>N00014-001-004</t>
  </si>
  <si>
    <t>N00014-001-005</t>
  </si>
  <si>
    <t>N00014-001-006</t>
  </si>
  <si>
    <t>N00014-001-007</t>
  </si>
  <si>
    <t>N00014-001-008</t>
  </si>
  <si>
    <t>N00014-001-009</t>
  </si>
  <si>
    <t>A02-MTR</t>
  </si>
  <si>
    <t>A04-MTR</t>
  </si>
  <si>
    <t>A05-MTR</t>
  </si>
  <si>
    <t>A06-MTR</t>
  </si>
  <si>
    <t>A07-MTR</t>
  </si>
  <si>
    <t>001X-MTR</t>
  </si>
  <si>
    <t>001-MTR</t>
  </si>
  <si>
    <t>003-MTR</t>
  </si>
  <si>
    <t>004-MTR</t>
  </si>
  <si>
    <t>005-MTR</t>
  </si>
  <si>
    <t>009-MTR</t>
  </si>
  <si>
    <t>030-MTR</t>
  </si>
  <si>
    <t>031-MTR</t>
  </si>
  <si>
    <t>032-MTR</t>
  </si>
  <si>
    <t>033-MTR</t>
  </si>
  <si>
    <t>037-MTR</t>
  </si>
  <si>
    <t>034-MTR</t>
  </si>
  <si>
    <t>035-MTR</t>
  </si>
  <si>
    <t>036-MTR</t>
  </si>
  <si>
    <t>038-MTR</t>
  </si>
  <si>
    <t>1.03-MTR</t>
  </si>
  <si>
    <t>1.04-MTR</t>
  </si>
  <si>
    <t>1.05-MTR</t>
  </si>
  <si>
    <t>1.06-MTR</t>
  </si>
  <si>
    <t>1.07-MTR</t>
  </si>
  <si>
    <t>1.08-MTR</t>
  </si>
  <si>
    <t>1.09-MTR</t>
  </si>
  <si>
    <t>2.01-MTR</t>
  </si>
  <si>
    <t>2.02-MTR</t>
  </si>
  <si>
    <t>2.03-MTR</t>
  </si>
  <si>
    <t>3.01-MTR</t>
  </si>
  <si>
    <t>3.02-MTR</t>
  </si>
  <si>
    <t>3.03-MTR</t>
  </si>
  <si>
    <t>3.04-MTR</t>
  </si>
  <si>
    <t>3.05-MTR</t>
  </si>
  <si>
    <t>3.06-MTR</t>
  </si>
  <si>
    <t>3.07-MTR</t>
  </si>
  <si>
    <t>1.02_3-MTR</t>
  </si>
  <si>
    <t>2.02_3-MTR</t>
  </si>
  <si>
    <t>3000.01-MTR</t>
  </si>
  <si>
    <t>3000.02-MTR</t>
  </si>
  <si>
    <t>3000.03-MTR</t>
  </si>
  <si>
    <t>3000.04-MTR</t>
  </si>
  <si>
    <t>3000.05-MTR</t>
  </si>
  <si>
    <t>3000.06-MTR</t>
  </si>
  <si>
    <t>3000.07-MTR</t>
  </si>
  <si>
    <t>3000.08-MTR</t>
  </si>
  <si>
    <t>3000.09-MTR</t>
  </si>
  <si>
    <t>6000.01-MTR</t>
  </si>
  <si>
    <t>6000.02-MTR</t>
  </si>
  <si>
    <t>6000.03-MTR</t>
  </si>
  <si>
    <t>6000.04-MTR</t>
  </si>
  <si>
    <t>6000.05-MTR</t>
  </si>
  <si>
    <t>6000.06-MTR</t>
  </si>
  <si>
    <t>6000.07-MTR</t>
  </si>
  <si>
    <t>6000.08-MTR</t>
  </si>
  <si>
    <t>6000.09-MTR</t>
  </si>
  <si>
    <t>1.02_3</t>
  </si>
  <si>
    <t>2.02_3</t>
  </si>
  <si>
    <t>MetrologyCMU/Bar1/1.3.jpg</t>
  </si>
  <si>
    <t>MetrologyCMU/Bar1/1.4.jpg</t>
  </si>
  <si>
    <t>MetrologyCMU/Bar1/1.5.jpg</t>
  </si>
  <si>
    <t>MetrologyCMU/Bar1/1.6.jpg</t>
  </si>
  <si>
    <t>MetrologyCMU/Bar1/1.7.jpg</t>
  </si>
  <si>
    <t>MetrologyCMU/Bar1/1.8.jpg</t>
  </si>
  <si>
    <t>MetrologyCMU/Bar1/1.9.jpg</t>
  </si>
  <si>
    <t>MetrologyCMU/Bar1/1.10.jpg</t>
  </si>
  <si>
    <t>MetrologyCMU/Bar1/1.11.jpg</t>
  </si>
  <si>
    <t>MetrologyCMU/Bar1/1.12.jpg</t>
  </si>
  <si>
    <t>MetrologyCMU/Bar1/1.13.jpg</t>
  </si>
  <si>
    <t>MetrologyCMU/Bar2/2.1.jpg</t>
  </si>
  <si>
    <t>MetrologyCMU/Bar2/2.2.jpg</t>
  </si>
  <si>
    <t>MetrologyCMU/Bar2/2.3.jpg</t>
  </si>
  <si>
    <t>MetrologyCMU/Bar2/2.14.jpg</t>
  </si>
  <si>
    <t>MetrologyCMU/Bar2/2.15.jpg</t>
  </si>
  <si>
    <t>MetrologyCMU/Bar2/2.16.jpg</t>
  </si>
  <si>
    <t>MetrologyCMU/Bar2/2.17.jpg</t>
  </si>
  <si>
    <t>MetrologyCMU/Bar2/2.18.jpg</t>
  </si>
  <si>
    <t>MetrologyCMU/Bar2/2.19.jpg</t>
  </si>
  <si>
    <t>MetrologyCMU/Bar2/2.20.jpg</t>
  </si>
  <si>
    <t>MetrologyCMU/Bar2/2.21.jpg</t>
  </si>
  <si>
    <t>MetrologyCMU/Bar3/3.1.jpg</t>
  </si>
  <si>
    <t>MetrologyCMU/Bar3/3.2.jpg</t>
  </si>
  <si>
    <t>MetrologyCMU/Bar3/3.3.jpg</t>
  </si>
  <si>
    <t>MetrologyCMU/Bar3/3.4.jpg</t>
  </si>
  <si>
    <t>MetrologyCMU/Bar3/3.5.jpg</t>
  </si>
  <si>
    <t>MetrologyCMU/Bar3/3.6.jpg</t>
  </si>
  <si>
    <t>MetrologyCMU/Bar3/3.7.jpg</t>
  </si>
  <si>
    <t>MetrologyCMU/Bar3/1.2_3.jpg</t>
  </si>
  <si>
    <t>MetrologyCMU/Bar3/2.2_3.jpg</t>
  </si>
  <si>
    <t>MetrologyCMU/3000/3000.1.jpg</t>
  </si>
  <si>
    <t>MetrologyCMU/3000/3000.2.jpg</t>
  </si>
  <si>
    <t>MetrologyCMU/3000/3000.3.jpg</t>
  </si>
  <si>
    <t>MetrologyCMU/3000/3000.4.jpg</t>
  </si>
  <si>
    <t>MetrologyCMU/3000/3000.5.jpg</t>
  </si>
  <si>
    <t>MetrologyCMU/3000/3000.6.jpg</t>
  </si>
  <si>
    <t>MetrologyCMU/3000/3000.7.jpg</t>
  </si>
  <si>
    <t>MetrologyCMU/3000/3000.8.jpg</t>
  </si>
  <si>
    <t>MetrologyCMU/3000/3000.9.jpg</t>
  </si>
  <si>
    <t>MetrologyCMU/3000/3000.10.jpg</t>
  </si>
  <si>
    <t>MetrologyCMU/3000/3000.11.jpg</t>
  </si>
  <si>
    <t>MetrologyCMU/3000/3000.12.jpg</t>
  </si>
  <si>
    <t>MetrologyCMU/6000/6000.1.jpg</t>
  </si>
  <si>
    <t>MetrologyCMU/6000/6000.2.jpg</t>
  </si>
  <si>
    <t>MetrologyCMU/6000/6000.3.jpg</t>
  </si>
  <si>
    <t>MetrologyCMU/6000/6000.4.jpg</t>
  </si>
  <si>
    <t>MetrologyCMU/6000/6000.5.jpg</t>
  </si>
  <si>
    <t>MetrologyCMU/6000/6000.6.jpg</t>
  </si>
  <si>
    <t>MetrologyCMU/6000/6000.7.jpg</t>
  </si>
  <si>
    <t>MetrologyCMU/6000/6000.8.jpg</t>
  </si>
  <si>
    <t>MetrologyCMU/6000/6000.9.jpg</t>
  </si>
  <si>
    <t>MetrologyCMU/6000/6000.10.jpg</t>
  </si>
  <si>
    <t>MetrologyCMU/6000/6000.11.jpg</t>
  </si>
  <si>
    <t>MetrologyCMU/6000/6000.12.jpg</t>
  </si>
  <si>
    <t>MetrologyCMU/6000/6000.13.jpg</t>
  </si>
  <si>
    <t>A02-C1-MTR</t>
  </si>
  <si>
    <t>A02-C2-MTR</t>
  </si>
  <si>
    <t>A04-C1-MTR</t>
  </si>
  <si>
    <t>A04-C2-MTR</t>
  </si>
  <si>
    <t>A05-C1-MTR</t>
  </si>
  <si>
    <t>A05-C2-MTR</t>
  </si>
  <si>
    <t>A06-C1-MTR</t>
  </si>
  <si>
    <t>A06-C2-MTR</t>
  </si>
  <si>
    <t>A07-C1-MTR</t>
  </si>
  <si>
    <t>A07-C2-MTR</t>
  </si>
  <si>
    <t>001-C1-MTR</t>
  </si>
  <si>
    <t>001-C2-MTR</t>
  </si>
  <si>
    <t>001X-C1-MTR</t>
  </si>
  <si>
    <t>003-C1-MTR</t>
  </si>
  <si>
    <t>003-C2-MTR</t>
  </si>
  <si>
    <t>004-C1-MTR</t>
  </si>
  <si>
    <t>004-C2-MTR</t>
  </si>
  <si>
    <t>005-C1-MTR</t>
  </si>
  <si>
    <t>005-C2-MTR</t>
  </si>
  <si>
    <t>009-C1-MTR</t>
  </si>
  <si>
    <t>009-C2-MTR</t>
  </si>
  <si>
    <t>030-C1-MTR</t>
  </si>
  <si>
    <t>030-C2-MTR</t>
  </si>
  <si>
    <t>031-C1-MTR</t>
  </si>
  <si>
    <t>031-C2-MTR</t>
  </si>
  <si>
    <t>032-C1-MTR</t>
  </si>
  <si>
    <t>032-C2-MTR</t>
  </si>
  <si>
    <t>033-C1-MTR</t>
  </si>
  <si>
    <t>033-C2-MTR</t>
  </si>
  <si>
    <t>034-C1-MTR</t>
  </si>
  <si>
    <t>034-C2-MTR</t>
  </si>
  <si>
    <t>035-C1-MTR</t>
  </si>
  <si>
    <t>035-C2-MTR</t>
  </si>
  <si>
    <t>036-C1-MTR</t>
  </si>
  <si>
    <t>036-C2-MTR</t>
  </si>
  <si>
    <t>037-C1-MTR</t>
  </si>
  <si>
    <t>037-C2-MTR</t>
  </si>
  <si>
    <t>038-C1-MTR</t>
  </si>
  <si>
    <t>038-C2-MTR</t>
  </si>
  <si>
    <t>A02-C1</t>
  </si>
  <si>
    <t>A02</t>
  </si>
  <si>
    <t>A02-C2</t>
  </si>
  <si>
    <t>A04-C1</t>
  </si>
  <si>
    <t>A04</t>
  </si>
  <si>
    <t>A04-C2</t>
  </si>
  <si>
    <t>A05-C1</t>
  </si>
  <si>
    <t>A05</t>
  </si>
  <si>
    <t>A05-C2</t>
  </si>
  <si>
    <t>A06-C1</t>
  </si>
  <si>
    <t>A06</t>
  </si>
  <si>
    <t>A06-C2</t>
  </si>
  <si>
    <t>A07-C1</t>
  </si>
  <si>
    <t>A07</t>
  </si>
  <si>
    <t>A07-C2</t>
  </si>
  <si>
    <t>001-C1</t>
  </si>
  <si>
    <t>001</t>
  </si>
  <si>
    <t>001-C2</t>
  </si>
  <si>
    <t>001X-C1</t>
  </si>
  <si>
    <t>001X</t>
  </si>
  <si>
    <t>001X-C2</t>
  </si>
  <si>
    <t>003-C1</t>
  </si>
  <si>
    <t>003-C2</t>
  </si>
  <si>
    <t>004-C1</t>
  </si>
  <si>
    <t>004-C2</t>
  </si>
  <si>
    <t>005-C1</t>
  </si>
  <si>
    <t>005-C2</t>
  </si>
  <si>
    <t>009-C1</t>
  </si>
  <si>
    <t>009-C2</t>
  </si>
  <si>
    <t>030-C1</t>
  </si>
  <si>
    <t>030-C2</t>
  </si>
  <si>
    <t>031-C1</t>
  </si>
  <si>
    <t>031-C2</t>
  </si>
  <si>
    <t>032-C1</t>
  </si>
  <si>
    <t>032-C2</t>
  </si>
  <si>
    <t>033-C1</t>
  </si>
  <si>
    <t>033-C2</t>
  </si>
  <si>
    <t>034-C1</t>
  </si>
  <si>
    <t>034-C2</t>
  </si>
  <si>
    <t>035-C1</t>
  </si>
  <si>
    <t>035-C2</t>
  </si>
  <si>
    <t>036-C1</t>
  </si>
  <si>
    <t>036-C2</t>
  </si>
  <si>
    <t>037-C1</t>
  </si>
  <si>
    <t>037-C2</t>
  </si>
  <si>
    <t>038-C1</t>
  </si>
  <si>
    <t>038-C2</t>
  </si>
  <si>
    <t>038</t>
  </si>
  <si>
    <t>003</t>
  </si>
  <si>
    <t>004</t>
  </si>
  <si>
    <t>005</t>
  </si>
  <si>
    <t>009</t>
  </si>
  <si>
    <t>030</t>
  </si>
  <si>
    <t>031</t>
  </si>
  <si>
    <t>032</t>
  </si>
  <si>
    <t>033</t>
  </si>
  <si>
    <t>034</t>
  </si>
  <si>
    <t>035</t>
  </si>
  <si>
    <t>036</t>
  </si>
  <si>
    <t>037</t>
  </si>
  <si>
    <t>wall</t>
  </si>
  <si>
    <t xml:space="preserve">C1- prebuild witness coupon </t>
  </si>
  <si>
    <t>C2- postbuild witness coupon</t>
  </si>
  <si>
    <t>N00014-002-A02</t>
  </si>
  <si>
    <t>N00014-002-A04</t>
  </si>
  <si>
    <t>N00014-002-A05</t>
  </si>
  <si>
    <t>N00014-002-A06</t>
  </si>
  <si>
    <t>N00014-002-A07</t>
  </si>
  <si>
    <t>N00014-002-001</t>
  </si>
  <si>
    <t>N00014-002-003</t>
  </si>
  <si>
    <t>N00014-002-004</t>
  </si>
  <si>
    <t>N00014-002-005</t>
  </si>
  <si>
    <t>N00014-002-009</t>
  </si>
  <si>
    <t>N00014-002-030</t>
  </si>
  <si>
    <t>N00014-002-031</t>
  </si>
  <si>
    <t>N00014-002-032</t>
  </si>
  <si>
    <t>N00014-002-033</t>
  </si>
  <si>
    <t>N00014-002-034</t>
  </si>
  <si>
    <t>N00014-002-035</t>
  </si>
  <si>
    <t>N00014-002-036</t>
  </si>
  <si>
    <t>N00014-002-037</t>
  </si>
  <si>
    <t>N00014-002-038</t>
  </si>
  <si>
    <t>1.03-HARD-CMU</t>
  </si>
  <si>
    <t>1.04-HARD-CMU</t>
  </si>
  <si>
    <t>1.05-HARD-CMU</t>
  </si>
  <si>
    <t>1.06-HARD-CMU</t>
  </si>
  <si>
    <t>1.07-HARD-CMU</t>
  </si>
  <si>
    <t>1.08-HARD-CMU</t>
  </si>
  <si>
    <t>1.09-HARD-CMU</t>
  </si>
  <si>
    <t>2.01-HARD-CMU</t>
  </si>
  <si>
    <t>3.05-HARD-CMU</t>
  </si>
  <si>
    <t>3.07-HARD-CMU</t>
  </si>
  <si>
    <t>1.02_3-HARD-CMU</t>
  </si>
  <si>
    <t>2.02_3-HARD-CMU</t>
  </si>
  <si>
    <t>2.02-HARD-CMU</t>
  </si>
  <si>
    <t>3.01-HARD-CMU</t>
  </si>
  <si>
    <t>3.02-HARD-CMU</t>
  </si>
  <si>
    <t>3.03-HARD-CMU</t>
  </si>
  <si>
    <t>3.04-HARD-CMU</t>
  </si>
  <si>
    <t>1.03-MET-CMU</t>
  </si>
  <si>
    <t>1.04-MET-CMU</t>
  </si>
  <si>
    <t>1.05-MET-CMU</t>
  </si>
  <si>
    <t>1.06-MET-CMU</t>
  </si>
  <si>
    <t>1.07-MET-CMU</t>
  </si>
  <si>
    <t>1.08-MET-CMU</t>
  </si>
  <si>
    <t>1.09-MET-CMU</t>
  </si>
  <si>
    <t>1.10-MET-CMU</t>
  </si>
  <si>
    <t>2.01-MET-CMU</t>
  </si>
  <si>
    <t>2.02-MET-CMU</t>
  </si>
  <si>
    <t>3.01-MET-CMU</t>
  </si>
  <si>
    <t>3.02-MET-CMU</t>
  </si>
  <si>
    <t>3.03-MET-CMU</t>
  </si>
  <si>
    <t>3.04-MET-CMU</t>
  </si>
  <si>
    <t>3.05-MET-CMU</t>
  </si>
  <si>
    <t>3.07-MET-CMU</t>
  </si>
  <si>
    <t>1.02_3-MET-CMU</t>
  </si>
  <si>
    <t>2.02_3-MET-CMU</t>
  </si>
  <si>
    <t>[MetallographyCMU/CMUFusionZone/1.10Fusion.jpg, MetallographyCMU/CMUAlphaLath/1.10_1.tif, MetallographyCMU/CMUAlphaLath/1.10_2.tif, MetallographyCMU/CMUAlphaLath/1.10_3.tif]</t>
  </si>
  <si>
    <t>[MetallographyCMU/CMUFusionZone/1.11Fusion.jpg, MetallographyCMU/CMUAlphaLath/1.11_1.tif, MetallographyCMU/CMUAlphaLath/1.11_2.tif, MetallographyCMU/CMUAlphaLath/1.11_3.tif]</t>
  </si>
  <si>
    <t>[MetallographyCMU/CMUFusionZone/1.12Fusion.jpg, MetallographyCMU/CMUAlphaLath/1.12_1.tif, MetallographyCMU/CMUAlphaLath/1.12_2.tif, MetallographyCMU/CMUAlphaLath/1.12_3.tif]</t>
  </si>
  <si>
    <t>[MetallographyCMU/CMUFusionZone/1.13Fusion.jpg, MetallographyCMU/CMUAlphaLath/1.13_1.tif, MetallographyCMU/CMUAlphaLath/1.13_2.tif, MetallographyCMU/CMUAlphaLath/1.13_3.tif]</t>
  </si>
  <si>
    <t>[MetallographyCMU/CMUFusionZone/2.14Fusion.jpg, MetallographyCMU/CMUAlphaLath/2.14_1.tif, MetallographyCMU/CMUAlphaLath/2.14_2.tif, MetallographyCMU/CMUAlphaLath/2.14_3.tif]</t>
  </si>
  <si>
    <t>[MetallographyCMU/CMUFusionZone/2.15Fusion.jpg, MetallographyCMU/CMUAlphaLath/2.15_1.tif, MetallographyCMU/CMUAlphaLath/2.15_2.tif, MetallographyCMU/CMUAlphaLath/2.15_3.tif]</t>
  </si>
  <si>
    <t>[MetallographyCMU/CMUFusionZone/2.16Fusion.jpg, MetallographyCMU/CMUAlphaLath/2.16_1.tif, MetallographyCMU/CMUAlphaLath/2.16_2.tif,  MetallographyCMU/CMUAlphaLath/2.16_3.tif]</t>
  </si>
  <si>
    <t>[MetallographyCMU/CMUFusionZone/2.20Fusion.jpg, MetallographyCMU/CMUAlphaLath/2.20_1.tif, MetallographyCMU/CMUAlphaLath/2.20_2.tif, MetallographyCMU/CMUAlphaLath/2.20_3.tif]</t>
  </si>
  <si>
    <t>[MetallographyCMU/CMUFusionZone/2.21Fusion.jpg, MetallographyCMU/CMUAlphaLath/2.21_1.tif, MetallographyCMU/CMUAlphaLath/2.21_2.tif, MetallographyCMU/CMUAlphaLath/2.21_3.tif]</t>
  </si>
  <si>
    <t>[CMUHardnessImages/1.3_5x_0001.tif, CMUHardnessImages/1.3_5x_0002.tif, CMUHardnessImages/1.3_5x_0003.tif, CMUHardnessImages/1.3_5x_0004.tif, CMUHardnessImages/1.3_5x_0005.tif, CMUHardnessImages/ruler_5x_1.tif]</t>
  </si>
  <si>
    <t>[CMUHardnessImages/1.4_1top.jpg, CMUHardnessImages/1.4_2jpg, CMUHardnessImages/1.4_0003.jpg, CMUHardnessImages/1.4_0004.jpg, CMUHardnessImages/1.4_0005.jpg, CMUHardnessImages/1.4_0006.jpg, CMUHardnessImages/1.4_0007.jpg, CMUHardnessImages/1.4_0008.jpg, CMUHardnessImages/1.4_0009.jpg, CMUHardnessImages/1.4_0010.jpg,CMUHardnessImages/1.4_0011.jpg, CMUHardnessImages/ruler10x.jpg]</t>
  </si>
  <si>
    <t>[CMUHardnessImages/1.5_1top.jpg, CMUHardnessImages/1.5_2.jpg, CMUHardnessImages/1.5_0003.jpg, CMUHardnessImages/1.5_0004.jpg, CMUHardnessImages/1.5_0005.jpg, CMUHardnessImages/1.5_0006.jpg, CMUHardnessImages/newrulerx5.jpg]</t>
  </si>
  <si>
    <t>[CMUHardnessImages/1.6_5x_0001.tif, CMUHardnessImages/1.6_5x_0002.tif, CMUHardnessImages/1.6_5x_0003.tif, CMUHardnessImages/1.6_5x_0004.tif, CMUHardnessImages/1.6_5x_0005.tif, CMUHardnessImages/ruler_5x.tif]</t>
  </si>
  <si>
    <t>[CMUHardnessImages/1.7_5x_0001.tif, CMUHardnessImages/1.7_5x_0002.tif, CMUHardnessImages/1.7_5x_0003.tif, CMUHardnessImages/1.7_5x_0004.tif, CMUHardnessImages/1.7_5x_0005.tif, CMUHardnessImages/ruler_5x.tif]</t>
  </si>
  <si>
    <t>[CMUHardnessImages/1.8_5x_0001.tif, CMUHardnessImages/1.8_5x_0002.tif, CMUHardnessImages/1.8_5x_0003.tif, CMUHardnessImages/1.8_5x_0004.tif, CMUHardnessImages/1.8_5x_0005.tif, CMUHardnessImages/ruler_5x_1.tif]</t>
  </si>
  <si>
    <t>[CMUHardnessImages/1.9_5x_0001.tif, CMUHardnessImages/1.9_5x_0002.tif, CMUHardnessImages/1.9_5x_0003.tif, CMUHardnessImages/1.9_5x_0004.tif, CMUHardnessImages/1.9_5x_0005.tif, CMUHardnessImages/1.19_5x_0006.tif, CMUHardnessImages/ruler_5x.tif]</t>
  </si>
  <si>
    <t>[CMUHardnessImages/1.10_5x_0001.tif, CMUHardnessImages/1.10_5x_0002.tif, CMUHardnessImages/1.10_5x_0003.tif, CMUHardnessImages/1.10_5x_0004.tif, CMUHardnessImages/1.10_5x_0005.tif, CMUHardnessImages/1.10_5x_0006.tif, CMUHardnessImages/ruler_5x.tif]</t>
  </si>
  <si>
    <t>[CMUHardnessImages/1.11_1top.jpg, CMUHardnessImages/1.11_2jpg, CMUHardnessImages/1.11_3.jpg, CMUHardnessImages/1.11_4.jpg, CMUHardnessImages/1.11_5.jpg, CMUHardnessImages/1.11_6.jpg, CMUHardnessImages/1.11_7.jpg, CMUHardnessImages/newrulerx5.jpg]</t>
  </si>
  <si>
    <t>[CMUHardnessImages/1.12_1top.jpg, CMUHardnessImages/1.12_2jpg, CMUHardnessImages/1.12_3.jpg, CMUHardnessImages/1.12_0004.jpg, CMUHardnessImages/1.12_0005.jpg, CMUHardnessImages/1.12_6.jpg, CMUHardnessImages/newrulerx5.jpg]</t>
  </si>
  <si>
    <t>[CMUHardnessImages/1.13_5x_0001.tif, CMUHardnessImages/1.13_5x_0002.tif, CMUHardnessImages/1.13_5x_0003.tif, CMUHardnessImages/1.13_5x_0004.tif, CMUHardnessImages/1.13_5x_0005.tif, CMUHardnessImages/1.13_5x_0006.tif, CMUHardnessImages/1.13_5x_0007.tif, CMUHardnessImages/ruler_5x.tif]</t>
  </si>
  <si>
    <t>[CMUHardnessImages/2.1_5x_0001.tif, CMUHardnessImages/2.1_5x_0002.tif, CMUHardnessImages/2.1_5x_0003.tif, CMUHardnessImages/2.1_5x_0004.tif, CMUHardnessImages/2.1_5x_0005.tif, CMUHardnessImages/2.1_5x_0006.tif, CMUHardnessImages/ruler_5x.tif]</t>
  </si>
  <si>
    <t>[CMUHardnessImages/2.2_5x_0001.tif, CMUHardnessImages/2.2_5x_0002.tif, CMUHardnessImages/2.2_5x_0003.tif, CMUHardnessImages/2.2_5x_0004.tif, CMUHardnessImages/2.2_5x_0005.tif, CMUHardnessImages/2.2_5x_0006.tif, CMUHardnessImages/2.2_5x_0007.tif, CMUHardnessImages/ruler for hardness3_5x.tif]</t>
  </si>
  <si>
    <t>[CMUHardnessImages/2.14_5x_0001.tif, CMUHardnessImages/2.14_5x_0002.tif, CMUHardnessImages/2.14_5x_0003.tif, CMUHardnessImages/2.14_5x_0004.tif, CMUHardnessImages/2.14_5x_0005.tif, CMUHardnessImages/2.14_5x_0006.tif, CMUHardnessImages/ruler_5x_1.tif]</t>
  </si>
  <si>
    <t>[CMUHardnessImages/2.15_5x_0001.tif, CMUHardnessImages/2.15_5x_0002.tif, CMUHardnessImages/2.15_5x_0003.tif, CMUHardnessImages/2.15_5x_0004.tif, CMUHardnessImages/2.15_5x_0005.tif, CMUHardnessImages/2.15_5x_0006.tif, CMUHardnessImages/ruler_5x_1.tif]</t>
  </si>
  <si>
    <t>[CMUHardnessImages/2.16_5x_0001.tif, CMUHardnessImages/2.16_5x_0002.tif, CMUHardnessImages/2.16_5x_0003.tif, CMUHardnessImages/2.16_5x_0004.tif, CMUHardnessImages/2.16_5x_0005.tif, CMUHardnessImages/2.16_5x_0006.tif, CMUHardnessImages/ruler_5x.tif]</t>
  </si>
  <si>
    <t>[CMUHardnessImages/2.20_5x_0001.tif, CMUHardnessImages/2.20_5x_0002.tif, CMUHardnessImages/2.20_5x_0003.tif, CMUHardnessImages/2.20_5x_0004.tif, CMUHardnessImages/2.20_5x_0005.tif, CMUHardnessImages/ruler_5x_1.tif]</t>
  </si>
  <si>
    <t>[CMUHardnessImages/2.21_5x_0001.tif, CMUHardnessImages/2.21_5x_0002.tif, CMUHardnessImages/2.21_5x_0003.tif, CMUHardnessImages/2.21_5x_0004.tif, CMUHardnessImages/2.21_5x_0005.tif, CMUHardnessImages/ruler_5x_1.tif]</t>
  </si>
  <si>
    <t>[CMUHardnessImages/3.1_5x_0001.tif, CMUHardnessImages/3.1_5x_0002.tif, CMUHardnessImages/3.1_5x_0003.tif, CMUHardnessImages/3.1_5x_0004.tif, CMUHardnessImages/3.1_5x_0005.tif, CMUHardnessImages/ruler for hardness3_5x.tif]</t>
  </si>
  <si>
    <t>[CMUHardnessImages/3.2_5x_0001.tif, CMUHardnessImages/3.2_5x_0002.tif, CMUHardnessImages/3.2_5x_0003.tif, CMUHardnessImages/3.2_5x_0004.tif, CMUHardnessImages/3.2_5x_0005.tif, CMUHardnessImages/ruler for hardness3_5x.tif]</t>
  </si>
  <si>
    <t>[CMUHardnessImages/3.3_5x_0001.tif, CMUHardnessImages/3.3_5x_0002.tif, CMUHardnessImages/3.3_5x_0003.tif, CMUHardnessImages/3.3_5x_0004.tif, CMUHardnessImages/3.3_5x_0005.tif, CMUHardnessImages/ruler for hardness3_5x.tif]</t>
  </si>
  <si>
    <t>[CMUHardnessImages/3.4_5x_0001.tif, CMUHardnessImages/3.4_5x_0002.tif, CMUHardnessImages/3.4_5x_0003.tif, CMUHardnessImages/3.4_5x_0004.tif, CMUHardnessImages/3.4_5x_0005.tif, CMUHardnessImages/3.4_5x_0006.tif, CMUHardnessImages/ruler for hardness3_5x.tif]</t>
  </si>
  <si>
    <t>[CMUHardnessImages/3.5_5x_0001.tif, CMUHardnessImages/3.5_5x_0002.tif, CMUHardnessImages/3.5_5x_0003.tif, CMUHardnessImages/3.5_5x_0004.tif, CMUHardnessImages/3.5_5x_0005.tif, CMUHardnessImages/3.5_5x_0006.tif, CMUHardnessImages/ruler for hardness3_5x.tif]</t>
  </si>
  <si>
    <t>[CMUHardnessImages/3.7_5x_0001.tif, CMUHardnessImages/3.7_5x_0002.tif, CMUHardnessImages/3.7_5x_0003.tif, CMUHardnessImages/3.7_5x_0004.tif,CMUHardnessImages/3.7_5x_0005.tif, CMUHardnessImages/ruler for hardness3_5x.tif]</t>
  </si>
  <si>
    <t>[CMUHardnessImages/1.2_3_5x_0001.tif, CMUHardnessImages/1.2_3_5x_0002.tif, CMUHardnessImages/1.2_3_5x_0003.tif, CMUHardnessImages/1.2_3_5x_0004.tif, CMUHardnessImages/1.2_3_5x_0005.tif, CMUHardnessImages/ruler for hardness3_5x.tif]</t>
  </si>
  <si>
    <t>[CMUHardnessImages/2.2_3_5x_0001.tif, CMUHardnessImages/2.2_3_5x_0002.tif, CMUHardnessImages/2.2_3_5x_0003.tif, CMUHardnessImages/2.2_3_5x_0004.tif, CMUHardnessImages/2.2_3_5x_0005.tif, CMUHardnessImages/ruler for hardness3_5x.tif]</t>
  </si>
  <si>
    <t>Stacked Bead Height (mm)</t>
  </si>
  <si>
    <t>C2 more rippled than C1</t>
  </si>
  <si>
    <t xml:space="preserve">Rippled and beta grains can be seen </t>
  </si>
  <si>
    <t xml:space="preserve">Smooth and beta grains can be seen </t>
  </si>
  <si>
    <t>Can see beta grains</t>
  </si>
  <si>
    <t>WallMetrologyCMU/A05.jpg</t>
  </si>
  <si>
    <t>WallMetrologyCMU/A06.jpg</t>
  </si>
  <si>
    <t>WallMetrologyCMU/A07.jpg</t>
  </si>
  <si>
    <t>N00014-001-075</t>
  </si>
  <si>
    <t>N00014-001-076</t>
  </si>
  <si>
    <t>N00014-001-077</t>
  </si>
  <si>
    <t>N00014-001-078</t>
  </si>
  <si>
    <t>N00014-001-079</t>
  </si>
  <si>
    <t>N00014-001-080</t>
  </si>
  <si>
    <t>N00014-001-081</t>
  </si>
  <si>
    <t>N00014-001-082</t>
  </si>
  <si>
    <t>N00014-001-083</t>
  </si>
  <si>
    <t>N00014-001-084</t>
  </si>
  <si>
    <t>N00014-001-085</t>
  </si>
  <si>
    <t>N00014-001-086</t>
  </si>
  <si>
    <t>N00014-001-087</t>
  </si>
  <si>
    <t>N00014-001-088</t>
  </si>
  <si>
    <t>N00014-001-089</t>
  </si>
  <si>
    <t>N00014-001-090</t>
  </si>
  <si>
    <t>N00014-001-091</t>
  </si>
  <si>
    <t>N00014-001-092</t>
  </si>
  <si>
    <t>N00014-001-093</t>
  </si>
  <si>
    <t>N00014-001-094</t>
  </si>
  <si>
    <t>N00014-001-095</t>
  </si>
  <si>
    <t>N00014-001-096</t>
  </si>
  <si>
    <t>N00014-001-097</t>
  </si>
  <si>
    <t>N00014-001-098</t>
  </si>
  <si>
    <t>N00014-001-099</t>
  </si>
  <si>
    <t>Fusion Zone Depth [left to right] [0.548, 0.843, 1.020, 0.889, 0.556]</t>
  </si>
  <si>
    <t>[MetallographyCMU/CMUFusionZone/1.03Fusion.jpg, MetallographyCMU/CMUAlphaLath/1.3_1.tif, MetallographyCMU/CMUAlphaLath/1.3_midtif.tif, MetallographyCMU/CMUAlphaLath/1.3_3.tif]</t>
  </si>
  <si>
    <t>[0.453, 0.625, 0.761, 0.668, 0.501]</t>
  </si>
  <si>
    <t>[MetallographyCMU/CMUFusionZone/1.04Fusion.jpg, MetallographyCMU/CMUAlphaLath/1.4_1.tif, MetallographyCMU/CMUAlphaLath/1.4_2.tif, MetallographyCMU/CMUAlphaLath/1.4_3.tif]</t>
  </si>
  <si>
    <t>[0.537, 0.714, 0.861, 0.760, 0.522]</t>
  </si>
  <si>
    <t>[MetallographyCMU/CMUFusionZone/1.05Fusion.jpg, MetallographyCMU/CMUAlphaLath/1.5_1.tif, MetallographyCMU/CMUAlphaLath/1.5_2.tif, MetallographyCMU/CMUAlphaLath/1.5_3.tif]</t>
  </si>
  <si>
    <t>[0.413, 0.515, 0.621, 0.553, 0.369]</t>
  </si>
  <si>
    <t>[MetallographyCMU/CMUFusionZone/1.06Fusion.jpg, MetallographyCMU/CMUAlphaLath/1.6_1.tif, MetallographyCMU/CMUAlphaLath/1.6_2.tif, MetallographyCMU/CMUAlphaLath/1.6_3.tif]</t>
  </si>
  <si>
    <t>[0.490, 0.743, 0.772, 0.724, 0.515]</t>
  </si>
  <si>
    <t>[MetallographyCMU/CMUFusionZone/1.07Fusion.jpg, MetallographyCMU/CMUAlphaLath/1.7_1.tif, MetallographyCMU/CMUAlphaLath/1.7_2.tif, MetallographyCMU/CMUAlphaLath/1.7_3.tif]</t>
  </si>
  <si>
    <t>[0.502, 0.675, 0.772, 0.639, 0.497]</t>
  </si>
  <si>
    <t>[MetallographyCMU/CMUFusionZone/1.08Fusion.jpg, MetallographyCMU/CMUAlphaLath/1.8_1.tif, MetallographyCMU/CMUAlphaLath/1.8_2.tif, MetallographyCMU/CMUAlphaLath/1.8_3.tif]</t>
  </si>
  <si>
    <t>[0.81, .95, 1.127, 1.08, 0.831]</t>
  </si>
  <si>
    <t>[MetallographyCMU/CMUFusionZone/1.09Fusion.jpg, MetallographyCMU/CMUAlphaLath/1.9_1.tif, MetallographyCMU/CMUAlphaLath/1.9_2.tif, MetallographyCMU/CMUAlphaLath/1.9_3.tif]</t>
  </si>
  <si>
    <t>[0.961, 1.24, 1.466, 1.315, 0.986]</t>
  </si>
  <si>
    <t>[0.844, 1.206, 1.437, 1.195, 0.844]</t>
  </si>
  <si>
    <t>[0.863, 1.180, 1.496, 1.365, 0.983]</t>
  </si>
  <si>
    <t>[0.912, 1.2, 1.3, 1.15, 0.893]</t>
  </si>
  <si>
    <t>[0.758, 1.094, 1.318, 1.173, 0.954]</t>
  </si>
  <si>
    <t>[MetallographyCMU/CMUFusionZone/2.01Fusion.jpg, MetallographyCMU/CMUAlphaLath/2.1_1.tif, MetallographyCMU/CMUAlphaLath/2.1_2.tif, MetallographyCMU/CMUAlphaLath/2.1_3.tif]</t>
  </si>
  <si>
    <t>[0.886, 1.273, 1.516, 1.279, 0.992]</t>
  </si>
  <si>
    <t>[MetallographyCMU/CMUFusionZone/2.02Fusion.jpg]</t>
  </si>
  <si>
    <t>[0.625, 1.001, 1.136, 1.122, 0.872]</t>
  </si>
  <si>
    <t>[0.744, 0.917, 1.060, 0.976, 0.701]</t>
  </si>
  <si>
    <t>[0.628, 0.885, 0.968, 0.849, 0.672]</t>
  </si>
  <si>
    <t>[0.25, 0.34, 0.417, 0.369, 0.261]</t>
  </si>
  <si>
    <t>[0.206, 0.296, 0.341, 0.323, 0.221]</t>
  </si>
  <si>
    <t>[0.719, 0.993, 1.188, 1.063, 0.766]</t>
  </si>
  <si>
    <t>[MetallographyCMU/CMUFusionZone/3.01Fusion.jpg, MetallographyCMU/CMUAlphaLath/3.1_1.tif, MetallographyCMU/CMUAlphaLath/3.1_2.tif, MetallographyCMU/CMUAlphaLath/3.1_3.tif]</t>
  </si>
  <si>
    <t>[0.59, 0.691, 0.738, 0.664, 0.531]</t>
  </si>
  <si>
    <t>[MetallographyCMU/CMUFusionZone/3.02Fusion.jpg, MetallographyCMU/CMUAlphaLath/3.2_1.tif, MetallographyCMU/CMUAlphaLath/3.2_2.tif, MetallographyCMU/CMUAlphaLath/3.2_3.tif]</t>
  </si>
  <si>
    <t>[1.585, 1.944, 2.452, 2.303, 1.884]</t>
  </si>
  <si>
    <t>[MetallographyCMU/CMUFusionZone/3.03Fusion.jpg, MetallographyCMU/CMUAlphaLath/3.3_1.tif, MetallographyCMU/CMUAlphaLath/3.3_2.tif, MetallographyCMU/CMUAlphaLath/3.3_3.tif]</t>
  </si>
  <si>
    <t>[1.628, 1.98, 2.348, 1.997, 1.441]</t>
  </si>
  <si>
    <t>[MetallographyCMU/CMUFusionZone/3.04Fusion.jpg]</t>
  </si>
  <si>
    <t>[1.076, 1.530, 1.961, 1.685, 1.205]</t>
  </si>
  <si>
    <t>[MetallographyCMU/CMUFusionZone/3.05Fusion.jpg, MetallographyCMU/CMUAlphaLath/3.5_1.tif, MetallographyCMU/CMUAlphaLath/3.5_2.tif, MetallographyCMU/CMUAlphaLath/3.5_3.tif]</t>
  </si>
  <si>
    <t>[0.465, 0.688, 0.921, 0.747, 0.495]</t>
  </si>
  <si>
    <t>[MetallographyCMU/CMUFusionZone/3.07Fusion.jpg, MetallographyCMU/CMUAlphaLath/3.7_1.tif, MetallographyCMU/CMUAlphaLath/3.7_2.tif, MetallographyCMU/CMUAlphaLath/3.7_3.tif]</t>
  </si>
  <si>
    <t>[0.424, 0.630, 0.752, 0.540, 0.379]</t>
  </si>
  <si>
    <t>[MetallographyCMU/CMUFusionZone/1.02_3Fusion.jpg]</t>
  </si>
  <si>
    <t>[0.457, 0.644, 0.842, 0.665, 0.440]</t>
  </si>
  <si>
    <t>[MetallographyCMU/CMUFusionZone/2.02_3Fusion.jpg, MetallographyCMU/CMUAlphaLath/2.2_3_1.tif, MetallographyCMU/CMUAlphaLath/2.2_3_2.tif, MetallographyCMU/CMUAlphaLath/2.2_3_3.tif]</t>
  </si>
  <si>
    <t>WallMetrologyCMU/A02-C1.jpg</t>
  </si>
  <si>
    <t>WallMetrologyCMU/A02.jpg</t>
  </si>
  <si>
    <t>WallMetrologyCMU/A02-C2.jpg</t>
  </si>
  <si>
    <t>WallMetrologyCMU/A04-C1.jpg</t>
  </si>
  <si>
    <t>WallMetrologyCMU/A04.jpg</t>
  </si>
  <si>
    <t>WallMetrologyCMU/A04-C2.jpg</t>
  </si>
  <si>
    <t>WallMetrologyCMU/A05-C1.jpg</t>
  </si>
  <si>
    <t>WallMetrologyCMU/A05-C2.jpg</t>
  </si>
  <si>
    <t>WallMetrologyCMU/A06-C1.jpg</t>
  </si>
  <si>
    <t>WallMetrologyCMU/A06-C2.jpg</t>
  </si>
  <si>
    <t>WallMetrologyCMU/A07-C1.jpg</t>
  </si>
  <si>
    <t>WallMetrologyCMU/A07-C2.jpg</t>
  </si>
  <si>
    <t>WallMetrologyCMU/001-C1.jpg</t>
  </si>
  <si>
    <t>WallMetrologyCMU/001.jpg</t>
  </si>
  <si>
    <t>WallMetrologyCMU/001-C2.jpg</t>
  </si>
  <si>
    <t>WallMetrologyCMU/001X-C1.jpg</t>
  </si>
  <si>
    <t>WallMetrologyCMU/001X.jpg</t>
  </si>
  <si>
    <t>WallMetrologyCMU/003-C1.jpg</t>
  </si>
  <si>
    <t>WallMetrologyCMU/003.jpg</t>
  </si>
  <si>
    <t>WallMetrologyCMU/003-C2.jpg</t>
  </si>
  <si>
    <t>WallMetrologyCMU/004-C1.jpg</t>
  </si>
  <si>
    <t>WallMetrologyCMU/004.jpg</t>
  </si>
  <si>
    <t>WallMetrologyCMU/004-C2.jpg</t>
  </si>
  <si>
    <t>WallMetrologyCMU/005-C1.jpg</t>
  </si>
  <si>
    <t>WallMetrologyCMU/009-C1.jpg</t>
  </si>
  <si>
    <t>WallMetrologyCMU/009.jpg</t>
  </si>
  <si>
    <t>WallMetrologyCMU/009-C2.jpg</t>
  </si>
  <si>
    <t>WallMetrologyCMU/030-C1.jpg</t>
  </si>
  <si>
    <t>WallMetrologyCMU/030.jpg</t>
  </si>
  <si>
    <t>WallMetrologyCMU/030-C2.jpg</t>
  </si>
  <si>
    <t>WallMetrologyCMU/031-C1.jpg</t>
  </si>
  <si>
    <t>WallMetrologyCMU/031.jpg</t>
  </si>
  <si>
    <t>WallMetrologyCMU/031-C2.jpg</t>
  </si>
  <si>
    <t>WallMetrologyCMU/032-C1.jpg</t>
  </si>
  <si>
    <t>WallMetrologyCMU/032.jpg</t>
  </si>
  <si>
    <t>WallMetrologyCMU/032-C2.jpg</t>
  </si>
  <si>
    <t>WallMetrologyCMU/033-C1.jpg</t>
  </si>
  <si>
    <t>WallMetrologyCMU/033.jpg</t>
  </si>
  <si>
    <t>WallMetrologyCMU/033-C2.jpg</t>
  </si>
  <si>
    <t>WallMetrologyCMU/034-C1.jpg</t>
  </si>
  <si>
    <t>WallMetrologyCMU/034.jpg</t>
  </si>
  <si>
    <t>WallMetrologyCMU/005.jpg</t>
  </si>
  <si>
    <t>WallMetrologyCMU/005-C2.jpg</t>
  </si>
  <si>
    <t>WallMetrologyCMU/034-C2.jpg</t>
  </si>
  <si>
    <t>WallMetrologyCMU/035-C1.jpg</t>
  </si>
  <si>
    <t>WallMetrologyCMU/035.jpg</t>
  </si>
  <si>
    <t>WallMetrologyCMU/035-C2.jpg</t>
  </si>
  <si>
    <t>WallMetrologyCMU/036-C1.jpg</t>
  </si>
  <si>
    <t>WallMetrologyCMU/036.jpg</t>
  </si>
  <si>
    <t>WallMetrologyCMU/036-C2.jpg</t>
  </si>
  <si>
    <t>WallMetrologyCMU/037-C1.jpg</t>
  </si>
  <si>
    <t>WallMetrologyCMU/037.jpg</t>
  </si>
  <si>
    <t>WallMetrologyCMU/037-C2.jpg</t>
  </si>
  <si>
    <t>WallMetrologyCMU/038-C1.jpg</t>
  </si>
  <si>
    <t>WallMetrologyCMU/038.jpg</t>
  </si>
  <si>
    <t>WallMetrologyCMU/038-C2.jpg</t>
  </si>
  <si>
    <t>3000.01-MET-CMU</t>
  </si>
  <si>
    <t>3000.02-MET-CMU</t>
  </si>
  <si>
    <t>3000.03-MET-CMU</t>
  </si>
  <si>
    <t>3000.04-MET-CMU</t>
  </si>
  <si>
    <t>3000.05-MET-CMU</t>
  </si>
  <si>
    <t>3000.06-MET-CMU</t>
  </si>
  <si>
    <t>3000.07-MET-CMU</t>
  </si>
  <si>
    <t>3000.08-MET-CMU</t>
  </si>
  <si>
    <t>3000.09-MET-CMU</t>
  </si>
  <si>
    <t>3000.11-MET-CMU</t>
  </si>
  <si>
    <t>3000.12-MET-CMU</t>
  </si>
  <si>
    <t>6000.01-MET-CMU</t>
  </si>
  <si>
    <t>6000.02-MET-CMU</t>
  </si>
  <si>
    <t>6000.03-MET-CMU</t>
  </si>
  <si>
    <t>6000.04-MET-CMU</t>
  </si>
  <si>
    <t>6000.05-MET-CMU</t>
  </si>
  <si>
    <t>6000.06-MET-CMU</t>
  </si>
  <si>
    <t>6000.07-MET-CMU</t>
  </si>
  <si>
    <t>6000.08-MET-CMU</t>
  </si>
  <si>
    <t>6000.09-MET-CMU</t>
  </si>
  <si>
    <t>6000.11-MET-CMU</t>
  </si>
  <si>
    <t>6000.10-MET-CMU</t>
  </si>
  <si>
    <t>6000.12-MET-CMU</t>
  </si>
  <si>
    <t>6000.13-MET-CMU</t>
  </si>
  <si>
    <t>A02-C1-MET-CMU</t>
  </si>
  <si>
    <t>A02-MET-CMU</t>
  </si>
  <si>
    <t>A02-C2-MET-CMU</t>
  </si>
  <si>
    <t>A04-C1-MET-CMU</t>
  </si>
  <si>
    <t>A04-MET-CMU</t>
  </si>
  <si>
    <t>A04-C2-MET-CMU</t>
  </si>
  <si>
    <t>A05-C1-MET-CMU</t>
  </si>
  <si>
    <t>A05-MET-CMU</t>
  </si>
  <si>
    <t>A05-C2-MET-CMU</t>
  </si>
  <si>
    <t>A06-C1-MET-CMU</t>
  </si>
  <si>
    <t>A06-MET-CMU</t>
  </si>
  <si>
    <t>A06-C2-MET-CMU</t>
  </si>
  <si>
    <t>A07-C1-MET-CMU</t>
  </si>
  <si>
    <t>A07-MET-CMU</t>
  </si>
  <si>
    <t>A07-C2-MET-CMU</t>
  </si>
  <si>
    <t>001-C1-MET-CMU</t>
  </si>
  <si>
    <t>001-MET-CMU</t>
  </si>
  <si>
    <t>001-C2-MET-CMU</t>
  </si>
  <si>
    <t>001X-C1-MET-CMU</t>
  </si>
  <si>
    <t>001X-MET-CMU</t>
  </si>
  <si>
    <t>001X-C2-MET-CMU</t>
  </si>
  <si>
    <t>003-C1-MET-CMU</t>
  </si>
  <si>
    <t>003-MET-CMU</t>
  </si>
  <si>
    <t>003-C2-MET-CMU</t>
  </si>
  <si>
    <t>004-C1-MET-CMU</t>
  </si>
  <si>
    <t>004-MET-CMU</t>
  </si>
  <si>
    <t>004-C2-MET-CMU</t>
  </si>
  <si>
    <t>005-C1-MET-CMU</t>
  </si>
  <si>
    <t>005-MET-CMU</t>
  </si>
  <si>
    <t>005-C2-MET-CMU</t>
  </si>
  <si>
    <t>009-C1-MET-CMU</t>
  </si>
  <si>
    <t>009-MET-CMU</t>
  </si>
  <si>
    <t>009-C2-MET-CMU</t>
  </si>
  <si>
    <t>030-C1-MET-CMU</t>
  </si>
  <si>
    <t>030-MET-CMU</t>
  </si>
  <si>
    <t>030-C2-MET-CMU</t>
  </si>
  <si>
    <t>031-C1-MET-CMU</t>
  </si>
  <si>
    <t>031-MET-CMU</t>
  </si>
  <si>
    <t>031-C2-MET-CMU</t>
  </si>
  <si>
    <t>032-C1-MET-CMU</t>
  </si>
  <si>
    <t>032-MET-CMU</t>
  </si>
  <si>
    <t>032-C2-MET-CMU</t>
  </si>
  <si>
    <t>033-C1-MET-CMU</t>
  </si>
  <si>
    <t>033-MET-CMU</t>
  </si>
  <si>
    <t>033-C2-MET-CMU</t>
  </si>
  <si>
    <t>034-C1-MET-CMU</t>
  </si>
  <si>
    <t>034-MET-CMU</t>
  </si>
  <si>
    <t>034-C2-MET-CMU</t>
  </si>
  <si>
    <t>035-C1-MET-CMU</t>
  </si>
  <si>
    <t>035-MET-CMU</t>
  </si>
  <si>
    <t>035-C2-MET-CMU</t>
  </si>
  <si>
    <t>036-C1-MET-CMU</t>
  </si>
  <si>
    <t>036-MET-CMU</t>
  </si>
  <si>
    <t>036-C2-MET-CMU</t>
  </si>
  <si>
    <t>037-C1-MET-CMU</t>
  </si>
  <si>
    <t>037-MET-CMU</t>
  </si>
  <si>
    <t>037-C2-MET-CMU</t>
  </si>
  <si>
    <t>038-C1-MET-CMU</t>
  </si>
  <si>
    <t>038-MET-CMU</t>
  </si>
  <si>
    <t>038-C2-MET-CMU</t>
  </si>
  <si>
    <t>3000.10-MET-CMU</t>
  </si>
  <si>
    <t>[1.718,2.328,2.813,2.189,1.403]</t>
  </si>
  <si>
    <t>[1.813,2.468,3.166,2.371,1.632]</t>
  </si>
  <si>
    <t>[1.997,2.564,2.966,2.439,1.677]</t>
  </si>
  <si>
    <t>[1.804,2.646,3.331,2.726,1.981]</t>
  </si>
  <si>
    <t>[1.648,2.525,3.083,2.622,1.886]</t>
  </si>
  <si>
    <t>[1.679,2.309,2.938,2.502,1.695]</t>
  </si>
  <si>
    <t>[1.572,2.106,2.670,2.225,1.454]</t>
  </si>
  <si>
    <t>[0.539,0.838,1.044,0.864,0.565]</t>
  </si>
  <si>
    <t>[0.796,1.112,1.386,1.206,0.898]</t>
  </si>
  <si>
    <t>[0.488,0.727,1.018,0.873,0.590]</t>
  </si>
  <si>
    <t>[0.642,0.940,1.128,1.009,0.684]</t>
  </si>
  <si>
    <t>[0.736,0.994,1.326,1.141,0.801]</t>
  </si>
  <si>
    <t>[0.604,0.836,1.105,0.817,.576]</t>
  </si>
  <si>
    <t>[1.157, 1.526, 1.365, 0.929]</t>
  </si>
  <si>
    <t>[0.803, 1.070, 1.105, 0.794]</t>
  </si>
  <si>
    <t>[0.741, 0.980, 0.875, 0.624]</t>
  </si>
  <si>
    <t>[0.998, 1.300, 1.255, 0.937]</t>
  </si>
  <si>
    <t>[1.076, 1.442, 1.428, 0.975]</t>
  </si>
  <si>
    <t>[1.359, 2.006, 2.076, 1.481]</t>
  </si>
  <si>
    <t>[1.102, 1.569, 1.601, 1.133]</t>
  </si>
  <si>
    <t>[0.892, 1.216, 1.116, 0.788]</t>
  </si>
  <si>
    <t>[0.566, 0.800, 0.772, 0.547]</t>
  </si>
  <si>
    <t>[0.465, 0.596, 0.560, 0.387]</t>
  </si>
  <si>
    <t>[0.466, 0.596, 0.575, 0.358]</t>
  </si>
  <si>
    <t>[0.406, 0.621, 0.657, 0.493]</t>
  </si>
  <si>
    <t xml:space="preserve">[1, 2, 4] </t>
  </si>
  <si>
    <t>[0.863, 1.3, 1.545, 1.338, 0.892]</t>
  </si>
  <si>
    <t>[1, 2, 4]</t>
  </si>
  <si>
    <t>[0.856, 1.131, 1.419, 1.138, 0.758]</t>
  </si>
  <si>
    <t>[0.987, 1.568, 2.021, 1.706, 1.045]</t>
  </si>
  <si>
    <t>MetallographyCMU30006000/3000Fusion/3000.01Fusion.tif</t>
  </si>
  <si>
    <t>MetallographyCMU30006000/3000Fusion/3000.02Fusion.tif</t>
  </si>
  <si>
    <t>MetallographyCMU30006000/3000Fusion/3000.03Fusion.tif</t>
  </si>
  <si>
    <t>MetallographyCMU30006000/3000Fusion/3000.04Fusion.tif</t>
  </si>
  <si>
    <t>MetallographyCMU30006000/3000Fusion/3000.05Fusion.tif</t>
  </si>
  <si>
    <t>MetallographyCMU30006000/3000Fusion/3000.06Fusion.tif</t>
  </si>
  <si>
    <t>MetallographyCMU30006000/3000Fusion/3000.07Fusion.tif</t>
  </si>
  <si>
    <t>MetallographyCMU30006000/3000Fusion/3000.08Fusion.tif</t>
  </si>
  <si>
    <t>MetallographyCMU30006000/3000Fusion/3000.09Fusion.tif</t>
  </si>
  <si>
    <t>MetallographyCMU30006000/3000Fusion/3000.10Fusion.tif</t>
  </si>
  <si>
    <t>MetallographyCMU30006000/3000Fusion/3000.11Fusion.tif</t>
  </si>
  <si>
    <t>MetallographyCMU30006000/3000Fusion/3000.12Fusion.tif</t>
  </si>
  <si>
    <t>MetallographyCMU30006000/6000Fusion/6000.01Fusion.tif</t>
  </si>
  <si>
    <t>MetallographyCMU30006000/6000Fusion/6000.02Fusion.tif</t>
  </si>
  <si>
    <t>MetallographyCMU30006000/6000Fusion/6000.03Fusion.tif</t>
  </si>
  <si>
    <t>MetallographyCMU30006000/6000Fusion/6000.04Fusion.tif</t>
  </si>
  <si>
    <t>MetallographyCMU30006000/6000Fusion/6000.05Fusion.tif</t>
  </si>
  <si>
    <t>MetallographyCMU30006000/6000Fusion/6000.06Fusion.tif</t>
  </si>
  <si>
    <t>MetallographyCMU30006000/6000Fusion/6000.07Fusion.tif</t>
  </si>
  <si>
    <t>MetallographyCMU30006000/6000Fusion/6000.08Fusion.tif</t>
  </si>
  <si>
    <t>MetallographyCMU30006000/6000Fusion/6000.09Fusion.tif</t>
  </si>
  <si>
    <t>MetallographyCMU30006000/6000Fusion/6000.10Fusion.tif</t>
  </si>
  <si>
    <t>MetallographyCMU30006000/6000Fusion/6000.11Fusion.tif</t>
  </si>
  <si>
    <t>MetallographyCMU30006000/6000Fusion/6000.12Fusion.tif</t>
  </si>
  <si>
    <t>[WallMetallographyCMU/A05Fusion.tif, WallMetallographyCMU/A05-middleFusion.tif, WallMetallographyCMU/A05-topFusion.tif]</t>
  </si>
  <si>
    <t>[WallMetallographyCMU/A06Fusion.tif, WallMetallographyCMU/A06-topFusion.tif]</t>
  </si>
  <si>
    <t>[WallMetallographyCMU/A07Fusion.tif, WallMetallographyCMU/A07-topFusion.tif]</t>
  </si>
  <si>
    <t>Bead to close to an adjacent bead so width not recorded</t>
  </si>
  <si>
    <t>Bead not stable so width not recorded</t>
  </si>
  <si>
    <t>wall (A02 was side-by-side not a wall)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</si>
</sst>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24">
    <xf numFmtId="0" fontId="0" fillId="0" borderId="0" xfId="0"/>
    <xf numFmtId="0" fontId="0" fillId="0" borderId="0" xfId="0" applyAlignment="1">
      <alignment textRotation="75"/>
    </xf>
    <xf numFmtId="2" fontId="0" fillId="0" borderId="0" xfId="0" applyNumberFormat="1"/>
    <xf numFmtId="0" fontId="1" fillId="0" borderId="0" xfId="0" applyFont="1" applyAlignment="1">
      <alignment horizontal="left" vertical="center"/>
    </xf>
    <xf numFmtId="0" fontId="3" fillId="0" borderId="0" xfId="0" applyFont="1"/>
    <xf numFmtId="49" fontId="0" fillId="0" borderId="0" xfId="0" applyNumberFormat="1"/>
    <xf numFmtId="0" fontId="4" fillId="0" borderId="0" xfId="1"/>
    <xf numFmtId="3" fontId="4" fillId="0" borderId="0" xfId="1" applyNumberFormat="1"/>
    <xf numFmtId="2" fontId="4" fillId="0" borderId="0" xfId="1" applyNumberFormat="1"/>
    <xf numFmtId="0" fontId="5" fillId="0" borderId="0" xfId="1" applyFont="1"/>
    <xf numFmtId="0" fontId="0" fillId="0" borderId="0" xfId="0" applyFont="1" applyAlignment="1">
      <alignment textRotation="75"/>
    </xf>
    <xf numFmtId="0" fontId="0" fillId="0" borderId="0" xfId="0" applyFont="1" applyAlignment="1">
      <alignment horizontal="left" textRotation="75"/>
    </xf>
    <xf numFmtId="0" fontId="0" fillId="0" borderId="0" xfId="0" applyFont="1"/>
    <xf numFmtId="2" fontId="0" fillId="0" borderId="0" xfId="0" applyNumberFormat="1" applyFont="1"/>
    <xf numFmtId="49" fontId="0" fillId="0" borderId="0" xfId="0" applyNumberFormat="1" applyFont="1"/>
    <xf numFmtId="0" fontId="2" fillId="0" borderId="0" xfId="0" applyFont="1"/>
    <xf numFmtId="2" fontId="2" fillId="0" borderId="0" xfId="0" applyNumberFormat="1" applyFont="1"/>
    <xf numFmtId="2" fontId="5" fillId="0" borderId="0" xfId="0" applyNumberFormat="1" applyFont="1"/>
    <xf numFmtId="2" fontId="4" fillId="0" borderId="0" xfId="1" applyNumberFormat="1" applyFont="1"/>
    <xf numFmtId="0" fontId="4" fillId="0" borderId="0" xfId="1" applyFont="1"/>
    <xf numFmtId="2" fontId="5" fillId="0" borderId="0" xfId="1" applyNumberFormat="1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1" applyFill="1"/>
  </cellXfs>
  <cellStyles count="2">
    <cellStyle name="Normal" xfId="0" builtinId="0"/>
    <cellStyle name="Normal 2" xfId="1" xr:uid="{32463056-38B5-4C96-BB84-8EB97C77D6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8288867</xdr:colOff>
      <xdr:row>19</xdr:row>
      <xdr:rowOff>143934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6641795-4C80-4B0F-AE84-A9E1DE375143}"/>
            </a:ext>
          </a:extLst>
        </xdr:cNvPr>
        <xdr:cNvSpPr txBox="1"/>
      </xdr:nvSpPr>
      <xdr:spPr>
        <a:xfrm>
          <a:off x="9914467" y="568536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CD391-7CEF-A944-BD59-2E2A7D8C03EE}">
  <dimension ref="A1:G117"/>
  <sheetViews>
    <sheetView topLeftCell="A10" workbookViewId="0">
      <selection activeCell="A13" sqref="A13:XFD13"/>
    </sheetView>
  </sheetViews>
  <sheetFormatPr defaultColWidth="10.625" defaultRowHeight="15.75" x14ac:dyDescent="0.25"/>
  <cols>
    <col min="1" max="1" width="14.625" customWidth="1"/>
    <col min="6" max="6" width="50.625" customWidth="1"/>
    <col min="7" max="7" width="70.5" customWidth="1"/>
  </cols>
  <sheetData>
    <row r="1" spans="1:7" s="1" customFormat="1" ht="225.75" customHeight="1" x14ac:dyDescent="0.25">
      <c r="A1" s="10" t="s">
        <v>0</v>
      </c>
      <c r="B1" s="10" t="s">
        <v>1</v>
      </c>
      <c r="C1" s="11" t="s">
        <v>3</v>
      </c>
      <c r="D1" s="11" t="s">
        <v>4</v>
      </c>
      <c r="E1" s="11" t="s">
        <v>430</v>
      </c>
      <c r="F1" s="10" t="s">
        <v>27</v>
      </c>
      <c r="G1" s="10" t="s">
        <v>31</v>
      </c>
    </row>
    <row r="2" spans="1:7" x14ac:dyDescent="0.25">
      <c r="A2" s="12" t="s">
        <v>144</v>
      </c>
      <c r="B2" s="12">
        <v>1.03</v>
      </c>
      <c r="C2" s="12">
        <v>1</v>
      </c>
      <c r="D2" s="12">
        <v>9.0660000000000007</v>
      </c>
      <c r="E2" s="12"/>
      <c r="F2" s="12" t="s">
        <v>183</v>
      </c>
      <c r="G2" s="12"/>
    </row>
    <row r="3" spans="1:7" x14ac:dyDescent="0.25">
      <c r="A3" s="12" t="s">
        <v>145</v>
      </c>
      <c r="B3" s="12">
        <v>1.04</v>
      </c>
      <c r="C3" s="12">
        <v>1</v>
      </c>
      <c r="D3" s="12">
        <v>7.4470000000000001</v>
      </c>
      <c r="E3" s="12"/>
      <c r="F3" s="12" t="s">
        <v>184</v>
      </c>
      <c r="G3" s="12" t="s">
        <v>28</v>
      </c>
    </row>
    <row r="4" spans="1:7" x14ac:dyDescent="0.25">
      <c r="A4" s="12" t="s">
        <v>146</v>
      </c>
      <c r="B4" s="12">
        <v>1.05</v>
      </c>
      <c r="C4" s="12">
        <v>4</v>
      </c>
      <c r="D4" s="12">
        <v>7.34</v>
      </c>
      <c r="E4" s="12"/>
      <c r="F4" s="12" t="s">
        <v>185</v>
      </c>
      <c r="G4" s="12"/>
    </row>
    <row r="5" spans="1:7" x14ac:dyDescent="0.25">
      <c r="A5" s="12" t="s">
        <v>147</v>
      </c>
      <c r="B5" s="12">
        <v>1.06</v>
      </c>
      <c r="C5" s="12">
        <v>4</v>
      </c>
      <c r="D5" s="12">
        <v>7.2</v>
      </c>
      <c r="E5" s="12"/>
      <c r="F5" s="12" t="s">
        <v>186</v>
      </c>
      <c r="G5" s="12"/>
    </row>
    <row r="6" spans="1:7" x14ac:dyDescent="0.25">
      <c r="A6" s="12" t="s">
        <v>148</v>
      </c>
      <c r="B6" s="12">
        <v>1.07</v>
      </c>
      <c r="C6" s="12">
        <v>3</v>
      </c>
      <c r="D6" s="12">
        <v>8.5</v>
      </c>
      <c r="E6" s="12"/>
      <c r="F6" s="12" t="s">
        <v>187</v>
      </c>
      <c r="G6" s="12"/>
    </row>
    <row r="7" spans="1:7" x14ac:dyDescent="0.25">
      <c r="A7" s="12" t="s">
        <v>149</v>
      </c>
      <c r="B7" s="12">
        <v>1.08</v>
      </c>
      <c r="C7" s="12">
        <v>3</v>
      </c>
      <c r="D7" s="12">
        <v>7.5</v>
      </c>
      <c r="E7" s="12"/>
      <c r="F7" s="12" t="s">
        <v>188</v>
      </c>
      <c r="G7" s="12"/>
    </row>
    <row r="8" spans="1:7" x14ac:dyDescent="0.25">
      <c r="A8" s="12" t="s">
        <v>150</v>
      </c>
      <c r="B8" s="12">
        <v>1.0900000000000001</v>
      </c>
      <c r="C8" s="12">
        <v>3</v>
      </c>
      <c r="D8" s="12">
        <v>10.3</v>
      </c>
      <c r="E8" s="12"/>
      <c r="F8" s="12" t="s">
        <v>189</v>
      </c>
      <c r="G8" s="12"/>
    </row>
    <row r="9" spans="1:7" x14ac:dyDescent="0.25">
      <c r="A9" s="13" t="s">
        <v>32</v>
      </c>
      <c r="B9" s="16">
        <v>1.1000000000000001</v>
      </c>
      <c r="C9" s="12">
        <v>4</v>
      </c>
      <c r="D9" s="12">
        <v>10.67</v>
      </c>
      <c r="E9" s="12"/>
      <c r="F9" s="12" t="s">
        <v>190</v>
      </c>
      <c r="G9" s="12"/>
    </row>
    <row r="10" spans="1:7" x14ac:dyDescent="0.25">
      <c r="A10" s="12" t="s">
        <v>33</v>
      </c>
      <c r="B10" s="12">
        <v>1.1100000000000001</v>
      </c>
      <c r="C10" s="12">
        <v>4</v>
      </c>
      <c r="D10" s="12">
        <v>10.308999999999999</v>
      </c>
      <c r="E10" s="12"/>
      <c r="F10" s="12" t="s">
        <v>191</v>
      </c>
      <c r="G10" s="12"/>
    </row>
    <row r="11" spans="1:7" x14ac:dyDescent="0.25">
      <c r="A11" s="12" t="s">
        <v>34</v>
      </c>
      <c r="B11" s="12">
        <v>1.1200000000000001</v>
      </c>
      <c r="C11" s="12">
        <v>3</v>
      </c>
      <c r="D11" s="12">
        <v>10.23</v>
      </c>
      <c r="E11" s="12"/>
      <c r="F11" s="12" t="s">
        <v>192</v>
      </c>
      <c r="G11" s="12"/>
    </row>
    <row r="12" spans="1:7" x14ac:dyDescent="0.25">
      <c r="A12" s="12" t="s">
        <v>35</v>
      </c>
      <c r="B12" s="12">
        <v>1.1299999999999999</v>
      </c>
      <c r="C12" s="12">
        <v>3</v>
      </c>
      <c r="D12" s="12">
        <v>10.74</v>
      </c>
      <c r="E12" s="12"/>
      <c r="F12" s="12" t="s">
        <v>193</v>
      </c>
      <c r="G12" s="12"/>
    </row>
    <row r="13" spans="1:7" x14ac:dyDescent="0.25">
      <c r="A13" s="12" t="s">
        <v>151</v>
      </c>
      <c r="B13" s="12">
        <v>2.0099999999999998</v>
      </c>
      <c r="C13" s="12">
        <v>4</v>
      </c>
      <c r="D13" s="12">
        <v>8.44</v>
      </c>
      <c r="E13" s="12"/>
      <c r="F13" s="12" t="s">
        <v>194</v>
      </c>
      <c r="G13" s="12"/>
    </row>
    <row r="14" spans="1:7" x14ac:dyDescent="0.25">
      <c r="A14" s="12" t="s">
        <v>152</v>
      </c>
      <c r="B14" s="12">
        <v>2.02</v>
      </c>
      <c r="C14" s="12">
        <v>4</v>
      </c>
      <c r="D14" s="12">
        <v>10.143000000000001</v>
      </c>
      <c r="E14" s="12"/>
      <c r="F14" s="12" t="s">
        <v>195</v>
      </c>
      <c r="G14" s="12"/>
    </row>
    <row r="15" spans="1:7" x14ac:dyDescent="0.25">
      <c r="A15" s="12" t="s">
        <v>153</v>
      </c>
      <c r="B15" s="12">
        <v>2.0299999999999998</v>
      </c>
      <c r="C15" s="12">
        <v>2</v>
      </c>
      <c r="D15" s="12"/>
      <c r="E15" s="12"/>
      <c r="F15" s="12" t="s">
        <v>196</v>
      </c>
      <c r="G15" s="12" t="s">
        <v>705</v>
      </c>
    </row>
    <row r="16" spans="1:7" x14ac:dyDescent="0.25">
      <c r="A16" s="12" t="s">
        <v>36</v>
      </c>
      <c r="B16" s="12">
        <v>2.14</v>
      </c>
      <c r="C16" s="12">
        <v>3</v>
      </c>
      <c r="D16" s="12">
        <v>7.18</v>
      </c>
      <c r="E16" s="12"/>
      <c r="F16" s="12" t="s">
        <v>197</v>
      </c>
      <c r="G16" s="12"/>
    </row>
    <row r="17" spans="1:7" x14ac:dyDescent="0.25">
      <c r="A17" s="12" t="s">
        <v>37</v>
      </c>
      <c r="B17" s="12">
        <v>2.15</v>
      </c>
      <c r="C17" s="12">
        <v>3</v>
      </c>
      <c r="D17" s="12">
        <v>6.64</v>
      </c>
      <c r="E17" s="12"/>
      <c r="F17" s="12" t="s">
        <v>198</v>
      </c>
      <c r="G17" s="12"/>
    </row>
    <row r="18" spans="1:7" x14ac:dyDescent="0.25">
      <c r="A18" s="12" t="s">
        <v>38</v>
      </c>
      <c r="B18" s="12">
        <v>2.16</v>
      </c>
      <c r="C18" s="12">
        <v>3</v>
      </c>
      <c r="D18" s="12">
        <v>6.7350000000000003</v>
      </c>
      <c r="E18" s="12"/>
      <c r="F18" s="12" t="s">
        <v>199</v>
      </c>
      <c r="G18" s="12"/>
    </row>
    <row r="19" spans="1:7" x14ac:dyDescent="0.25">
      <c r="A19" s="12" t="s">
        <v>39</v>
      </c>
      <c r="B19" s="12">
        <v>2.17</v>
      </c>
      <c r="C19" s="12">
        <v>2</v>
      </c>
      <c r="D19" s="12"/>
      <c r="E19" s="12"/>
      <c r="F19" s="12" t="s">
        <v>200</v>
      </c>
      <c r="G19" s="12" t="s">
        <v>705</v>
      </c>
    </row>
    <row r="20" spans="1:7" x14ac:dyDescent="0.25">
      <c r="A20" s="12" t="s">
        <v>40</v>
      </c>
      <c r="B20" s="12">
        <v>2.1800000000000002</v>
      </c>
      <c r="C20" s="12">
        <v>1</v>
      </c>
      <c r="D20" s="12"/>
      <c r="E20" s="12"/>
      <c r="F20" s="12" t="s">
        <v>201</v>
      </c>
      <c r="G20" s="12" t="s">
        <v>705</v>
      </c>
    </row>
    <row r="21" spans="1:7" x14ac:dyDescent="0.25">
      <c r="A21" s="12" t="s">
        <v>41</v>
      </c>
      <c r="B21" s="12">
        <v>2.19</v>
      </c>
      <c r="C21" s="12">
        <v>1</v>
      </c>
      <c r="D21" s="12"/>
      <c r="E21" s="12"/>
      <c r="F21" s="12" t="s">
        <v>202</v>
      </c>
      <c r="G21" s="12" t="s">
        <v>705</v>
      </c>
    </row>
    <row r="22" spans="1:7" x14ac:dyDescent="0.25">
      <c r="A22" s="12" t="s">
        <v>42</v>
      </c>
      <c r="B22" s="13">
        <v>2.2000000000000002</v>
      </c>
      <c r="C22" s="12">
        <v>3</v>
      </c>
      <c r="D22" s="12">
        <v>4.6900000000000004</v>
      </c>
      <c r="E22" s="12"/>
      <c r="F22" s="12" t="s">
        <v>203</v>
      </c>
      <c r="G22" s="12"/>
    </row>
    <row r="23" spans="1:7" x14ac:dyDescent="0.25">
      <c r="A23" s="12" t="s">
        <v>43</v>
      </c>
      <c r="B23" s="12">
        <v>2.21</v>
      </c>
      <c r="C23" s="12">
        <v>3</v>
      </c>
      <c r="D23" s="12">
        <v>5.0289999999999999</v>
      </c>
      <c r="E23" s="12"/>
      <c r="F23" s="12" t="s">
        <v>204</v>
      </c>
      <c r="G23" s="12"/>
    </row>
    <row r="24" spans="1:7" x14ac:dyDescent="0.25">
      <c r="A24" s="12" t="s">
        <v>154</v>
      </c>
      <c r="B24" s="12">
        <v>3.01</v>
      </c>
      <c r="C24" s="12">
        <v>2</v>
      </c>
      <c r="D24" s="12">
        <v>7.1630000000000003</v>
      </c>
      <c r="E24" s="12"/>
      <c r="F24" s="12" t="s">
        <v>205</v>
      </c>
      <c r="G24" s="12"/>
    </row>
    <row r="25" spans="1:7" x14ac:dyDescent="0.25">
      <c r="A25" s="12" t="s">
        <v>155</v>
      </c>
      <c r="B25" s="12">
        <v>3.02</v>
      </c>
      <c r="C25" s="12">
        <v>4</v>
      </c>
      <c r="D25" s="12">
        <v>7.407</v>
      </c>
      <c r="E25" s="12"/>
      <c r="F25" s="12" t="s">
        <v>206</v>
      </c>
      <c r="G25" s="12"/>
    </row>
    <row r="26" spans="1:7" x14ac:dyDescent="0.25">
      <c r="A26" s="12" t="s">
        <v>156</v>
      </c>
      <c r="B26" s="12">
        <v>3.03</v>
      </c>
      <c r="C26" s="12">
        <v>3</v>
      </c>
      <c r="D26" s="12"/>
      <c r="E26" s="12"/>
      <c r="F26" s="12" t="s">
        <v>207</v>
      </c>
      <c r="G26" s="12" t="s">
        <v>704</v>
      </c>
    </row>
    <row r="27" spans="1:7" x14ac:dyDescent="0.25">
      <c r="A27" s="12" t="s">
        <v>157</v>
      </c>
      <c r="B27" s="12">
        <v>3.04</v>
      </c>
      <c r="C27" s="12">
        <v>3</v>
      </c>
      <c r="D27" s="12"/>
      <c r="E27" s="12"/>
      <c r="F27" s="12" t="s">
        <v>208</v>
      </c>
      <c r="G27" s="12" t="s">
        <v>704</v>
      </c>
    </row>
    <row r="28" spans="1:7" x14ac:dyDescent="0.25">
      <c r="A28" s="12" t="s">
        <v>158</v>
      </c>
      <c r="B28" s="12">
        <v>3.05</v>
      </c>
      <c r="C28" s="12">
        <v>4</v>
      </c>
      <c r="D28" s="12">
        <v>11.452</v>
      </c>
      <c r="E28" s="12"/>
      <c r="F28" s="12" t="s">
        <v>209</v>
      </c>
      <c r="G28" s="12"/>
    </row>
    <row r="29" spans="1:7" x14ac:dyDescent="0.25">
      <c r="A29" s="12" t="s">
        <v>159</v>
      </c>
      <c r="B29" s="12">
        <v>3.06</v>
      </c>
      <c r="C29" s="12">
        <v>1</v>
      </c>
      <c r="D29" s="12"/>
      <c r="E29" s="12"/>
      <c r="F29" s="12" t="s">
        <v>210</v>
      </c>
      <c r="G29" s="12" t="s">
        <v>705</v>
      </c>
    </row>
    <row r="30" spans="1:7" x14ac:dyDescent="0.25">
      <c r="A30" s="12" t="s">
        <v>160</v>
      </c>
      <c r="B30" s="12">
        <v>3.07</v>
      </c>
      <c r="C30" s="12">
        <v>1</v>
      </c>
      <c r="D30" s="12">
        <v>8.7720000000000002</v>
      </c>
      <c r="E30" s="12"/>
      <c r="F30" s="12" t="s">
        <v>211</v>
      </c>
      <c r="G30" s="12"/>
    </row>
    <row r="31" spans="1:7" x14ac:dyDescent="0.25">
      <c r="A31" s="12" t="s">
        <v>161</v>
      </c>
      <c r="B31" s="12" t="s">
        <v>181</v>
      </c>
      <c r="C31" s="12">
        <v>1</v>
      </c>
      <c r="D31" s="12">
        <v>7.18</v>
      </c>
      <c r="E31" s="12"/>
      <c r="F31" s="12" t="s">
        <v>212</v>
      </c>
      <c r="G31" s="12"/>
    </row>
    <row r="32" spans="1:7" x14ac:dyDescent="0.25">
      <c r="A32" s="12" t="s">
        <v>162</v>
      </c>
      <c r="B32" s="12" t="s">
        <v>182</v>
      </c>
      <c r="C32" s="12">
        <v>1</v>
      </c>
      <c r="D32" s="12">
        <v>8.99</v>
      </c>
      <c r="E32" s="12"/>
      <c r="F32" s="12" t="s">
        <v>213</v>
      </c>
      <c r="G32" s="12"/>
    </row>
    <row r="33" spans="1:7" x14ac:dyDescent="0.25">
      <c r="A33" s="12" t="s">
        <v>163</v>
      </c>
      <c r="B33" s="12">
        <v>3000.01</v>
      </c>
      <c r="C33" s="12">
        <v>2</v>
      </c>
      <c r="D33" s="12">
        <v>11.9</v>
      </c>
      <c r="E33" s="12"/>
      <c r="F33" s="12" t="s">
        <v>214</v>
      </c>
      <c r="G33" s="12"/>
    </row>
    <row r="34" spans="1:7" x14ac:dyDescent="0.25">
      <c r="A34" s="12" t="s">
        <v>164</v>
      </c>
      <c r="B34" s="12">
        <v>3000.02</v>
      </c>
      <c r="C34" s="12">
        <v>4</v>
      </c>
      <c r="D34" s="12">
        <v>7.81</v>
      </c>
      <c r="E34" s="12"/>
      <c r="F34" s="12" t="s">
        <v>215</v>
      </c>
      <c r="G34" s="12"/>
    </row>
    <row r="35" spans="1:7" x14ac:dyDescent="0.25">
      <c r="A35" s="12" t="s">
        <v>165</v>
      </c>
      <c r="B35" s="12">
        <v>3000.03</v>
      </c>
      <c r="C35" s="12">
        <v>3</v>
      </c>
      <c r="D35" s="12">
        <v>6.13</v>
      </c>
      <c r="E35" s="12"/>
      <c r="F35" s="12" t="s">
        <v>216</v>
      </c>
      <c r="G35" s="12"/>
    </row>
    <row r="36" spans="1:7" x14ac:dyDescent="0.25">
      <c r="A36" s="12" t="s">
        <v>166</v>
      </c>
      <c r="B36" s="12">
        <v>3000.04</v>
      </c>
      <c r="C36" s="12">
        <v>3</v>
      </c>
      <c r="D36" s="12">
        <v>6.89</v>
      </c>
      <c r="E36" s="12"/>
      <c r="F36" s="12" t="s">
        <v>217</v>
      </c>
      <c r="G36" s="12"/>
    </row>
    <row r="37" spans="1:7" x14ac:dyDescent="0.25">
      <c r="A37" s="12" t="s">
        <v>167</v>
      </c>
      <c r="B37" s="12">
        <v>3000.05</v>
      </c>
      <c r="C37" s="12">
        <v>3</v>
      </c>
      <c r="D37" s="12">
        <v>6.94</v>
      </c>
      <c r="E37" s="12"/>
      <c r="F37" s="12" t="s">
        <v>218</v>
      </c>
      <c r="G37" s="12"/>
    </row>
    <row r="38" spans="1:7" x14ac:dyDescent="0.25">
      <c r="A38" s="12" t="s">
        <v>168</v>
      </c>
      <c r="B38" s="12">
        <v>3000.06</v>
      </c>
      <c r="C38" s="12">
        <v>4</v>
      </c>
      <c r="D38" s="12">
        <v>7.64</v>
      </c>
      <c r="E38" s="12"/>
      <c r="F38" s="12" t="s">
        <v>219</v>
      </c>
      <c r="G38" s="12"/>
    </row>
    <row r="39" spans="1:7" x14ac:dyDescent="0.25">
      <c r="A39" s="12" t="s">
        <v>169</v>
      </c>
      <c r="B39" s="12">
        <v>3000.07</v>
      </c>
      <c r="C39" s="12">
        <v>4</v>
      </c>
      <c r="D39" s="12">
        <v>7.93</v>
      </c>
      <c r="E39" s="12"/>
      <c r="F39" s="12" t="s">
        <v>220</v>
      </c>
      <c r="G39" s="12"/>
    </row>
    <row r="40" spans="1:7" x14ac:dyDescent="0.25">
      <c r="A40" s="12" t="s">
        <v>170</v>
      </c>
      <c r="B40" s="12">
        <v>3000.08</v>
      </c>
      <c r="C40" s="12">
        <v>4</v>
      </c>
      <c r="D40" s="12">
        <v>8.27</v>
      </c>
      <c r="E40" s="12"/>
      <c r="F40" s="12" t="s">
        <v>221</v>
      </c>
      <c r="G40" s="12"/>
    </row>
    <row r="41" spans="1:7" x14ac:dyDescent="0.25">
      <c r="A41" s="12" t="s">
        <v>171</v>
      </c>
      <c r="B41" s="12">
        <v>3000.09</v>
      </c>
      <c r="C41" s="12">
        <v>3</v>
      </c>
      <c r="D41" s="12">
        <v>7.96</v>
      </c>
      <c r="E41" s="12"/>
      <c r="F41" s="12" t="s">
        <v>222</v>
      </c>
      <c r="G41" s="12"/>
    </row>
    <row r="42" spans="1:7" x14ac:dyDescent="0.25">
      <c r="A42" s="12" t="s">
        <v>44</v>
      </c>
      <c r="B42" s="13">
        <v>3000.1</v>
      </c>
      <c r="C42" s="12">
        <v>3</v>
      </c>
      <c r="D42" s="12">
        <v>5.59</v>
      </c>
      <c r="E42" s="12"/>
      <c r="F42" s="12" t="s">
        <v>223</v>
      </c>
      <c r="G42" s="12"/>
    </row>
    <row r="43" spans="1:7" x14ac:dyDescent="0.25">
      <c r="A43" s="12" t="s">
        <v>45</v>
      </c>
      <c r="B43" s="12">
        <v>3000.11</v>
      </c>
      <c r="C43" s="12">
        <v>3</v>
      </c>
      <c r="D43" s="12">
        <v>4.97</v>
      </c>
      <c r="E43" s="12"/>
      <c r="F43" s="12" t="s">
        <v>224</v>
      </c>
      <c r="G43" s="12"/>
    </row>
    <row r="44" spans="1:7" x14ac:dyDescent="0.25">
      <c r="A44" s="12" t="s">
        <v>46</v>
      </c>
      <c r="B44" s="12">
        <v>3000.12</v>
      </c>
      <c r="C44" s="12">
        <v>3</v>
      </c>
      <c r="D44" s="12">
        <v>5.08</v>
      </c>
      <c r="E44" s="12"/>
      <c r="F44" s="12" t="s">
        <v>225</v>
      </c>
      <c r="G44" s="12"/>
    </row>
    <row r="45" spans="1:7" x14ac:dyDescent="0.25">
      <c r="A45" s="12" t="s">
        <v>172</v>
      </c>
      <c r="B45" s="12">
        <v>6000.01</v>
      </c>
      <c r="C45" s="12">
        <v>3</v>
      </c>
      <c r="D45" s="12">
        <v>10.86</v>
      </c>
      <c r="E45" s="12"/>
      <c r="F45" s="12" t="s">
        <v>226</v>
      </c>
      <c r="G45" s="12"/>
    </row>
    <row r="46" spans="1:7" x14ac:dyDescent="0.25">
      <c r="A46" s="12" t="s">
        <v>173</v>
      </c>
      <c r="B46" s="12">
        <v>6000.02</v>
      </c>
      <c r="C46" s="12">
        <v>3</v>
      </c>
      <c r="D46" s="12">
        <v>11.08</v>
      </c>
      <c r="E46" s="12"/>
      <c r="F46" s="12" t="s">
        <v>227</v>
      </c>
      <c r="G46" s="12"/>
    </row>
    <row r="47" spans="1:7" x14ac:dyDescent="0.25">
      <c r="A47" s="12" t="s">
        <v>174</v>
      </c>
      <c r="B47" s="12">
        <v>6000.03</v>
      </c>
      <c r="C47" s="12">
        <v>2</v>
      </c>
      <c r="D47" s="12">
        <v>12.04</v>
      </c>
      <c r="E47" s="12"/>
      <c r="F47" s="12" t="s">
        <v>228</v>
      </c>
      <c r="G47" s="12"/>
    </row>
    <row r="48" spans="1:7" x14ac:dyDescent="0.25">
      <c r="A48" s="12" t="s">
        <v>175</v>
      </c>
      <c r="B48" s="12">
        <v>6000.04</v>
      </c>
      <c r="C48" s="12">
        <v>4</v>
      </c>
      <c r="D48" s="12">
        <v>10.34</v>
      </c>
      <c r="E48" s="12"/>
      <c r="F48" s="12" t="s">
        <v>229</v>
      </c>
      <c r="G48" s="12"/>
    </row>
    <row r="49" spans="1:7" x14ac:dyDescent="0.25">
      <c r="A49" s="12" t="s">
        <v>176</v>
      </c>
      <c r="B49" s="12">
        <v>6000.05</v>
      </c>
      <c r="C49" s="12">
        <v>4</v>
      </c>
      <c r="D49" s="12">
        <v>10.61</v>
      </c>
      <c r="E49" s="12"/>
      <c r="F49" s="12" t="s">
        <v>230</v>
      </c>
      <c r="G49" s="12"/>
    </row>
    <row r="50" spans="1:7" x14ac:dyDescent="0.25">
      <c r="A50" s="12" t="s">
        <v>177</v>
      </c>
      <c r="B50" s="12">
        <v>6000.06</v>
      </c>
      <c r="C50" s="12">
        <v>4</v>
      </c>
      <c r="D50" s="12">
        <v>10.75</v>
      </c>
      <c r="E50" s="12"/>
      <c r="F50" s="12" t="s">
        <v>231</v>
      </c>
      <c r="G50" s="12"/>
    </row>
    <row r="51" spans="1:7" x14ac:dyDescent="0.25">
      <c r="A51" s="12" t="s">
        <v>178</v>
      </c>
      <c r="B51" s="12">
        <v>6000.07</v>
      </c>
      <c r="C51" s="12">
        <v>4</v>
      </c>
      <c r="D51" s="12">
        <v>11.27</v>
      </c>
      <c r="E51" s="12"/>
      <c r="F51" s="12" t="s">
        <v>232</v>
      </c>
      <c r="G51" s="12"/>
    </row>
    <row r="52" spans="1:7" x14ac:dyDescent="0.25">
      <c r="A52" s="12" t="s">
        <v>179</v>
      </c>
      <c r="B52" s="12">
        <v>6000.08</v>
      </c>
      <c r="C52" s="12">
        <v>2</v>
      </c>
      <c r="D52" s="12">
        <v>8.0500000000000007</v>
      </c>
      <c r="E52" s="12"/>
      <c r="F52" s="12" t="s">
        <v>233</v>
      </c>
      <c r="G52" s="12"/>
    </row>
    <row r="53" spans="1:7" x14ac:dyDescent="0.25">
      <c r="A53" s="12" t="s">
        <v>180</v>
      </c>
      <c r="B53" s="12">
        <v>6000.09</v>
      </c>
      <c r="C53" s="12">
        <v>1</v>
      </c>
      <c r="D53" s="12">
        <v>9.9499999999999993</v>
      </c>
      <c r="E53" s="12"/>
      <c r="F53" s="12" t="s">
        <v>234</v>
      </c>
      <c r="G53" s="12"/>
    </row>
    <row r="54" spans="1:7" x14ac:dyDescent="0.25">
      <c r="A54" s="12" t="s">
        <v>47</v>
      </c>
      <c r="B54" s="13">
        <v>6000.1</v>
      </c>
      <c r="C54" s="12">
        <v>3</v>
      </c>
      <c r="D54" s="12">
        <v>6.78</v>
      </c>
      <c r="E54" s="12"/>
      <c r="F54" s="12" t="s">
        <v>235</v>
      </c>
      <c r="G54" s="12"/>
    </row>
    <row r="55" spans="1:7" x14ac:dyDescent="0.25">
      <c r="A55" s="12" t="s">
        <v>48</v>
      </c>
      <c r="B55" s="12">
        <v>6000.11</v>
      </c>
      <c r="C55" s="12">
        <v>3</v>
      </c>
      <c r="D55" s="12">
        <v>6.99</v>
      </c>
      <c r="E55" s="12"/>
      <c r="F55" s="12" t="s">
        <v>236</v>
      </c>
      <c r="G55" s="12"/>
    </row>
    <row r="56" spans="1:7" x14ac:dyDescent="0.25">
      <c r="A56" s="12" t="s">
        <v>49</v>
      </c>
      <c r="B56" s="12">
        <v>6000.12</v>
      </c>
      <c r="C56" s="12">
        <v>3</v>
      </c>
      <c r="D56" s="12">
        <v>7.08</v>
      </c>
      <c r="E56" s="12"/>
      <c r="F56" s="12" t="s">
        <v>237</v>
      </c>
      <c r="G56" s="12"/>
    </row>
    <row r="57" spans="1:7" x14ac:dyDescent="0.25">
      <c r="A57" s="12" t="s">
        <v>50</v>
      </c>
      <c r="B57" s="12">
        <v>6000.13</v>
      </c>
      <c r="C57" s="12">
        <v>4</v>
      </c>
      <c r="D57" s="12">
        <v>6.63</v>
      </c>
      <c r="E57" s="12"/>
      <c r="F57" s="12" t="s">
        <v>238</v>
      </c>
      <c r="G57" s="12"/>
    </row>
    <row r="58" spans="1:7" x14ac:dyDescent="0.25">
      <c r="A58" s="12" t="s">
        <v>239</v>
      </c>
      <c r="B58" s="12" t="s">
        <v>278</v>
      </c>
      <c r="C58" s="12">
        <v>4</v>
      </c>
      <c r="D58" s="12">
        <v>9.52</v>
      </c>
      <c r="E58" s="12"/>
      <c r="F58" s="12" t="s">
        <v>506</v>
      </c>
      <c r="G58" s="12" t="s">
        <v>339</v>
      </c>
    </row>
    <row r="59" spans="1:7" x14ac:dyDescent="0.25">
      <c r="A59" s="12" t="s">
        <v>124</v>
      </c>
      <c r="B59" s="12" t="s">
        <v>279</v>
      </c>
      <c r="C59" s="12">
        <v>3</v>
      </c>
      <c r="D59" s="12">
        <v>94.65</v>
      </c>
      <c r="E59" s="12"/>
      <c r="F59" s="12" t="s">
        <v>507</v>
      </c>
      <c r="G59" s="12" t="s">
        <v>706</v>
      </c>
    </row>
    <row r="60" spans="1:7" x14ac:dyDescent="0.25">
      <c r="A60" s="12" t="s">
        <v>240</v>
      </c>
      <c r="B60" s="12" t="s">
        <v>280</v>
      </c>
      <c r="C60" s="12">
        <v>3</v>
      </c>
      <c r="D60" s="12">
        <v>10.17</v>
      </c>
      <c r="E60" s="12"/>
      <c r="F60" s="12" t="s">
        <v>508</v>
      </c>
      <c r="G60" s="12" t="s">
        <v>340</v>
      </c>
    </row>
    <row r="61" spans="1:7" x14ac:dyDescent="0.25">
      <c r="A61" s="12" t="s">
        <v>241</v>
      </c>
      <c r="B61" s="12" t="s">
        <v>281</v>
      </c>
      <c r="C61" s="12">
        <v>3</v>
      </c>
      <c r="D61" s="12">
        <v>9.85</v>
      </c>
      <c r="E61" s="12"/>
      <c r="F61" s="12" t="s">
        <v>509</v>
      </c>
      <c r="G61" s="12"/>
    </row>
    <row r="62" spans="1:7" x14ac:dyDescent="0.25">
      <c r="A62" s="12" t="s">
        <v>125</v>
      </c>
      <c r="B62" s="12" t="s">
        <v>282</v>
      </c>
      <c r="C62" s="12">
        <v>4</v>
      </c>
      <c r="D62" s="12">
        <v>12.33</v>
      </c>
      <c r="E62" s="12"/>
      <c r="F62" s="12" t="s">
        <v>510</v>
      </c>
      <c r="G62" s="12"/>
    </row>
    <row r="63" spans="1:7" x14ac:dyDescent="0.25">
      <c r="A63" s="12" t="s">
        <v>242</v>
      </c>
      <c r="B63" s="12" t="s">
        <v>283</v>
      </c>
      <c r="C63" s="12">
        <v>4</v>
      </c>
      <c r="D63" s="12">
        <v>10</v>
      </c>
      <c r="E63" s="12"/>
      <c r="F63" s="12" t="s">
        <v>511</v>
      </c>
      <c r="G63" s="12"/>
    </row>
    <row r="64" spans="1:7" x14ac:dyDescent="0.25">
      <c r="A64" s="12" t="s">
        <v>243</v>
      </c>
      <c r="B64" s="12" t="s">
        <v>284</v>
      </c>
      <c r="C64" s="12">
        <v>4</v>
      </c>
      <c r="D64" s="12">
        <v>7.95</v>
      </c>
      <c r="E64" s="12"/>
      <c r="F64" s="12" t="s">
        <v>512</v>
      </c>
      <c r="G64" s="12"/>
    </row>
    <row r="65" spans="1:7" x14ac:dyDescent="0.25">
      <c r="A65" s="12" t="s">
        <v>126</v>
      </c>
      <c r="B65" s="12" t="s">
        <v>285</v>
      </c>
      <c r="C65" s="12">
        <v>4</v>
      </c>
      <c r="D65" s="12">
        <v>9.69</v>
      </c>
      <c r="E65" s="12">
        <v>42.79</v>
      </c>
      <c r="F65" s="12" t="s">
        <v>435</v>
      </c>
      <c r="G65" s="12" t="s">
        <v>433</v>
      </c>
    </row>
    <row r="66" spans="1:7" x14ac:dyDescent="0.25">
      <c r="A66" s="12" t="s">
        <v>244</v>
      </c>
      <c r="B66" s="12" t="s">
        <v>286</v>
      </c>
      <c r="C66" s="12">
        <v>4</v>
      </c>
      <c r="D66" s="12">
        <v>8.83</v>
      </c>
      <c r="E66" s="12"/>
      <c r="F66" s="12" t="s">
        <v>513</v>
      </c>
      <c r="G66" s="12" t="s">
        <v>431</v>
      </c>
    </row>
    <row r="67" spans="1:7" x14ac:dyDescent="0.25">
      <c r="A67" s="12" t="s">
        <v>245</v>
      </c>
      <c r="B67" s="12" t="s">
        <v>287</v>
      </c>
      <c r="C67" s="12">
        <v>4</v>
      </c>
      <c r="D67" s="12">
        <v>7.51</v>
      </c>
      <c r="E67" s="12"/>
      <c r="F67" s="12" t="s">
        <v>514</v>
      </c>
      <c r="G67" s="12"/>
    </row>
    <row r="68" spans="1:7" x14ac:dyDescent="0.25">
      <c r="A68" s="12" t="s">
        <v>127</v>
      </c>
      <c r="B68" s="12" t="s">
        <v>288</v>
      </c>
      <c r="C68" s="12">
        <v>3</v>
      </c>
      <c r="D68" s="12">
        <v>7.77</v>
      </c>
      <c r="E68" s="12">
        <v>30.04</v>
      </c>
      <c r="F68" s="12" t="s">
        <v>436</v>
      </c>
      <c r="G68" s="12" t="s">
        <v>432</v>
      </c>
    </row>
    <row r="69" spans="1:7" x14ac:dyDescent="0.25">
      <c r="A69" s="12" t="s">
        <v>246</v>
      </c>
      <c r="B69" s="12" t="s">
        <v>289</v>
      </c>
      <c r="C69" s="12">
        <v>3</v>
      </c>
      <c r="D69" s="12">
        <v>7.7</v>
      </c>
      <c r="E69" s="12"/>
      <c r="F69" s="12" t="s">
        <v>515</v>
      </c>
      <c r="G69" s="12" t="s">
        <v>431</v>
      </c>
    </row>
    <row r="70" spans="1:7" x14ac:dyDescent="0.25">
      <c r="A70" s="12" t="s">
        <v>247</v>
      </c>
      <c r="B70" s="12" t="s">
        <v>290</v>
      </c>
      <c r="C70" s="12">
        <v>4</v>
      </c>
      <c r="D70" s="12">
        <v>10.32</v>
      </c>
      <c r="E70" s="12"/>
      <c r="F70" s="12" t="s">
        <v>516</v>
      </c>
      <c r="G70" s="12"/>
    </row>
    <row r="71" spans="1:7" x14ac:dyDescent="0.25">
      <c r="A71" s="12" t="s">
        <v>128</v>
      </c>
      <c r="B71" s="12" t="s">
        <v>291</v>
      </c>
      <c r="C71" s="12">
        <v>4</v>
      </c>
      <c r="D71" s="12">
        <v>11.74</v>
      </c>
      <c r="E71" s="12">
        <v>33.76</v>
      </c>
      <c r="F71" s="12" t="s">
        <v>437</v>
      </c>
      <c r="G71" s="12" t="s">
        <v>433</v>
      </c>
    </row>
    <row r="72" spans="1:7" x14ac:dyDescent="0.25">
      <c r="A72" s="12" t="s">
        <v>248</v>
      </c>
      <c r="B72" s="12" t="s">
        <v>292</v>
      </c>
      <c r="C72" s="12">
        <v>3</v>
      </c>
      <c r="D72" s="12">
        <v>10.56</v>
      </c>
      <c r="E72" s="12"/>
      <c r="F72" s="12" t="s">
        <v>517</v>
      </c>
      <c r="G72" s="12" t="s">
        <v>431</v>
      </c>
    </row>
    <row r="73" spans="1:7" x14ac:dyDescent="0.25">
      <c r="A73" s="12" t="s">
        <v>249</v>
      </c>
      <c r="B73" s="12" t="s">
        <v>293</v>
      </c>
      <c r="C73" s="12">
        <v>3</v>
      </c>
      <c r="D73" s="12">
        <v>7.02</v>
      </c>
      <c r="E73" s="12"/>
      <c r="F73" s="12" t="s">
        <v>518</v>
      </c>
      <c r="G73" s="12"/>
    </row>
    <row r="74" spans="1:7" x14ac:dyDescent="0.25">
      <c r="A74" s="12" t="s">
        <v>130</v>
      </c>
      <c r="B74" s="14" t="s">
        <v>294</v>
      </c>
      <c r="C74" s="12">
        <v>3</v>
      </c>
      <c r="D74" s="12">
        <v>7.4</v>
      </c>
      <c r="E74" s="12"/>
      <c r="F74" s="12" t="s">
        <v>519</v>
      </c>
      <c r="G74" s="12"/>
    </row>
    <row r="75" spans="1:7" x14ac:dyDescent="0.25">
      <c r="A75" s="12" t="s">
        <v>250</v>
      </c>
      <c r="B75" s="12" t="s">
        <v>295</v>
      </c>
      <c r="C75" s="12">
        <v>3</v>
      </c>
      <c r="D75" s="12">
        <v>7.37</v>
      </c>
      <c r="E75" s="12"/>
      <c r="F75" s="12" t="s">
        <v>520</v>
      </c>
      <c r="G75" s="12"/>
    </row>
    <row r="76" spans="1:7" x14ac:dyDescent="0.25">
      <c r="A76" s="12" t="s">
        <v>251</v>
      </c>
      <c r="B76" s="12" t="s">
        <v>296</v>
      </c>
      <c r="C76" s="12">
        <v>3</v>
      </c>
      <c r="D76" s="12">
        <v>7.42</v>
      </c>
      <c r="E76" s="12"/>
      <c r="F76" s="12" t="s">
        <v>521</v>
      </c>
      <c r="G76" s="12"/>
    </row>
    <row r="77" spans="1:7" x14ac:dyDescent="0.25">
      <c r="A77" s="12" t="s">
        <v>129</v>
      </c>
      <c r="B77" s="12" t="s">
        <v>297</v>
      </c>
      <c r="C77" s="12">
        <v>3</v>
      </c>
      <c r="D77" s="12">
        <v>6.7</v>
      </c>
      <c r="E77" s="12">
        <v>13.41</v>
      </c>
      <c r="F77" s="12" t="s">
        <v>522</v>
      </c>
      <c r="G77" s="12"/>
    </row>
    <row r="78" spans="1:7" x14ac:dyDescent="0.25">
      <c r="A78" s="12" t="s">
        <v>252</v>
      </c>
      <c r="B78" s="12" t="s">
        <v>299</v>
      </c>
      <c r="C78" s="12">
        <v>3</v>
      </c>
      <c r="D78" s="12">
        <v>7.3</v>
      </c>
      <c r="E78" s="12"/>
      <c r="F78" s="12" t="s">
        <v>523</v>
      </c>
      <c r="G78" s="12"/>
    </row>
    <row r="79" spans="1:7" x14ac:dyDescent="0.25">
      <c r="A79" s="12" t="s">
        <v>131</v>
      </c>
      <c r="B79" s="14" t="s">
        <v>326</v>
      </c>
      <c r="C79" s="12">
        <v>3</v>
      </c>
      <c r="D79" s="12">
        <v>8.43</v>
      </c>
      <c r="E79" s="12">
        <v>39.35</v>
      </c>
      <c r="F79" s="12" t="s">
        <v>524</v>
      </c>
      <c r="G79" s="12" t="s">
        <v>434</v>
      </c>
    </row>
    <row r="80" spans="1:7" x14ac:dyDescent="0.25">
      <c r="A80" s="12" t="s">
        <v>253</v>
      </c>
      <c r="B80" s="12" t="s">
        <v>300</v>
      </c>
      <c r="C80" s="12">
        <v>3</v>
      </c>
      <c r="D80" s="12">
        <v>7.53</v>
      </c>
      <c r="E80" s="12"/>
      <c r="F80" s="12" t="s">
        <v>525</v>
      </c>
      <c r="G80" s="12"/>
    </row>
    <row r="81" spans="1:7" x14ac:dyDescent="0.25">
      <c r="A81" s="12" t="s">
        <v>254</v>
      </c>
      <c r="B81" s="12" t="s">
        <v>301</v>
      </c>
      <c r="C81" s="12">
        <v>4</v>
      </c>
      <c r="D81" s="12">
        <v>7.64</v>
      </c>
      <c r="E81" s="12"/>
      <c r="F81" s="12" t="s">
        <v>526</v>
      </c>
      <c r="G81" s="12"/>
    </row>
    <row r="82" spans="1:7" x14ac:dyDescent="0.25">
      <c r="A82" s="12" t="s">
        <v>132</v>
      </c>
      <c r="B82" s="14" t="s">
        <v>327</v>
      </c>
      <c r="C82" s="12">
        <v>3</v>
      </c>
      <c r="D82" s="12">
        <v>7.9</v>
      </c>
      <c r="E82" s="12">
        <v>24.14</v>
      </c>
      <c r="F82" s="12" t="s">
        <v>527</v>
      </c>
      <c r="G82" s="12"/>
    </row>
    <row r="83" spans="1:7" x14ac:dyDescent="0.25">
      <c r="A83" s="12" t="s">
        <v>255</v>
      </c>
      <c r="B83" s="12" t="s">
        <v>302</v>
      </c>
      <c r="C83" s="12">
        <v>3</v>
      </c>
      <c r="D83" s="12">
        <v>7.64</v>
      </c>
      <c r="E83" s="12"/>
      <c r="F83" s="12" t="s">
        <v>528</v>
      </c>
      <c r="G83" s="12"/>
    </row>
    <row r="84" spans="1:7" x14ac:dyDescent="0.25">
      <c r="A84" s="12" t="s">
        <v>256</v>
      </c>
      <c r="B84" s="12" t="s">
        <v>303</v>
      </c>
      <c r="C84" s="12">
        <v>3</v>
      </c>
      <c r="D84" s="12">
        <v>5.46</v>
      </c>
      <c r="E84" s="12"/>
      <c r="F84" s="12" t="s">
        <v>529</v>
      </c>
      <c r="G84" s="12"/>
    </row>
    <row r="85" spans="1:7" x14ac:dyDescent="0.25">
      <c r="A85" s="12" t="s">
        <v>133</v>
      </c>
      <c r="B85" s="14" t="s">
        <v>328</v>
      </c>
      <c r="C85" s="12">
        <v>3</v>
      </c>
      <c r="D85" s="12">
        <v>5.0599999999999996</v>
      </c>
      <c r="E85" s="12">
        <v>4.37</v>
      </c>
      <c r="F85" s="12" t="s">
        <v>547</v>
      </c>
      <c r="G85" s="12"/>
    </row>
    <row r="86" spans="1:7" x14ac:dyDescent="0.25">
      <c r="A86" s="12" t="s">
        <v>257</v>
      </c>
      <c r="B86" s="12" t="s">
        <v>304</v>
      </c>
      <c r="C86" s="12">
        <v>3</v>
      </c>
      <c r="D86" s="12">
        <v>5.5</v>
      </c>
      <c r="E86" s="12"/>
      <c r="F86" s="12" t="s">
        <v>548</v>
      </c>
      <c r="G86" s="12"/>
    </row>
    <row r="87" spans="1:7" x14ac:dyDescent="0.25">
      <c r="A87" s="12" t="s">
        <v>258</v>
      </c>
      <c r="B87" s="12" t="s">
        <v>305</v>
      </c>
      <c r="C87" s="12">
        <v>2</v>
      </c>
      <c r="D87" s="12">
        <v>13.55</v>
      </c>
      <c r="E87" s="12"/>
      <c r="F87" s="12" t="s">
        <v>530</v>
      </c>
      <c r="G87" s="12"/>
    </row>
    <row r="88" spans="1:7" x14ac:dyDescent="0.25">
      <c r="A88" s="12" t="s">
        <v>134</v>
      </c>
      <c r="B88" s="14" t="s">
        <v>329</v>
      </c>
      <c r="C88" s="12">
        <v>3</v>
      </c>
      <c r="D88" s="12">
        <v>12.6</v>
      </c>
      <c r="E88" s="12">
        <v>20.64</v>
      </c>
      <c r="F88" s="12" t="s">
        <v>531</v>
      </c>
      <c r="G88" s="12"/>
    </row>
    <row r="89" spans="1:7" x14ac:dyDescent="0.25">
      <c r="A89" s="12" t="s">
        <v>259</v>
      </c>
      <c r="B89" s="12" t="s">
        <v>306</v>
      </c>
      <c r="C89" s="12">
        <v>3</v>
      </c>
      <c r="D89" s="12">
        <v>11.61</v>
      </c>
      <c r="E89" s="12"/>
      <c r="F89" s="12" t="s">
        <v>532</v>
      </c>
      <c r="G89" s="12"/>
    </row>
    <row r="90" spans="1:7" x14ac:dyDescent="0.25">
      <c r="A90" s="12" t="s">
        <v>260</v>
      </c>
      <c r="B90" s="12" t="s">
        <v>307</v>
      </c>
      <c r="C90" s="12">
        <v>3</v>
      </c>
      <c r="D90" s="12">
        <v>8.56</v>
      </c>
      <c r="E90" s="12"/>
      <c r="F90" s="12" t="s">
        <v>533</v>
      </c>
      <c r="G90" s="12"/>
    </row>
    <row r="91" spans="1:7" x14ac:dyDescent="0.25">
      <c r="A91" s="12" t="s">
        <v>135</v>
      </c>
      <c r="B91" s="14" t="s">
        <v>330</v>
      </c>
      <c r="C91" s="12">
        <v>3</v>
      </c>
      <c r="D91" s="12">
        <v>9.31</v>
      </c>
      <c r="E91" s="12">
        <v>29.63</v>
      </c>
      <c r="F91" s="12" t="s">
        <v>534</v>
      </c>
      <c r="G91" s="12"/>
    </row>
    <row r="92" spans="1:7" x14ac:dyDescent="0.25">
      <c r="A92" s="12" t="s">
        <v>261</v>
      </c>
      <c r="B92" s="12" t="s">
        <v>308</v>
      </c>
      <c r="C92" s="12">
        <v>3</v>
      </c>
      <c r="D92" s="12">
        <v>8.82</v>
      </c>
      <c r="E92" s="12"/>
      <c r="F92" s="12" t="s">
        <v>535</v>
      </c>
      <c r="G92" s="12"/>
    </row>
    <row r="93" spans="1:7" x14ac:dyDescent="0.25">
      <c r="A93" s="12" t="s">
        <v>262</v>
      </c>
      <c r="B93" s="12" t="s">
        <v>309</v>
      </c>
      <c r="C93" s="12">
        <v>3</v>
      </c>
      <c r="D93" s="12">
        <v>7.7</v>
      </c>
      <c r="E93" s="12"/>
      <c r="F93" s="12" t="s">
        <v>536</v>
      </c>
      <c r="G93" s="12"/>
    </row>
    <row r="94" spans="1:7" x14ac:dyDescent="0.25">
      <c r="A94" s="12" t="s">
        <v>136</v>
      </c>
      <c r="B94" s="14" t="s">
        <v>331</v>
      </c>
      <c r="C94" s="12">
        <v>3</v>
      </c>
      <c r="D94" s="12">
        <v>7.34</v>
      </c>
      <c r="E94" s="12">
        <v>22.88</v>
      </c>
      <c r="F94" s="12" t="s">
        <v>537</v>
      </c>
      <c r="G94" s="12"/>
    </row>
    <row r="95" spans="1:7" x14ac:dyDescent="0.25">
      <c r="A95" s="12" t="s">
        <v>263</v>
      </c>
      <c r="B95" s="12" t="s">
        <v>310</v>
      </c>
      <c r="C95" s="12">
        <v>3</v>
      </c>
      <c r="D95" s="12">
        <v>7.84</v>
      </c>
      <c r="E95" s="12"/>
      <c r="F95" s="12" t="s">
        <v>538</v>
      </c>
      <c r="G95" s="12"/>
    </row>
    <row r="96" spans="1:7" x14ac:dyDescent="0.25">
      <c r="A96" s="12" t="s">
        <v>264</v>
      </c>
      <c r="B96" s="12" t="s">
        <v>311</v>
      </c>
      <c r="C96" s="12">
        <v>3</v>
      </c>
      <c r="D96" s="12">
        <v>6.9</v>
      </c>
      <c r="E96" s="12"/>
      <c r="F96" s="12" t="s">
        <v>539</v>
      </c>
      <c r="G96" s="12"/>
    </row>
    <row r="97" spans="1:7" x14ac:dyDescent="0.25">
      <c r="A97" s="12" t="s">
        <v>137</v>
      </c>
      <c r="B97" s="14" t="s">
        <v>332</v>
      </c>
      <c r="C97" s="12">
        <v>3</v>
      </c>
      <c r="D97" s="12">
        <v>6.2</v>
      </c>
      <c r="E97" s="12">
        <v>19.46</v>
      </c>
      <c r="F97" s="12" t="s">
        <v>540</v>
      </c>
      <c r="G97" s="12"/>
    </row>
    <row r="98" spans="1:7" x14ac:dyDescent="0.25">
      <c r="A98" s="12" t="s">
        <v>265</v>
      </c>
      <c r="B98" s="12" t="s">
        <v>312</v>
      </c>
      <c r="C98" s="12">
        <v>4</v>
      </c>
      <c r="D98" s="12">
        <v>6.98</v>
      </c>
      <c r="E98" s="12"/>
      <c r="F98" s="12" t="s">
        <v>541</v>
      </c>
      <c r="G98" s="12"/>
    </row>
    <row r="99" spans="1:7" x14ac:dyDescent="0.25">
      <c r="A99" s="12" t="s">
        <v>266</v>
      </c>
      <c r="B99" s="12" t="s">
        <v>313</v>
      </c>
      <c r="C99" s="12">
        <v>3</v>
      </c>
      <c r="D99" s="12">
        <v>6.19</v>
      </c>
      <c r="E99" s="12"/>
      <c r="F99" s="12" t="s">
        <v>542</v>
      </c>
      <c r="G99" s="12"/>
    </row>
    <row r="100" spans="1:7" x14ac:dyDescent="0.25">
      <c r="A100" s="12" t="s">
        <v>138</v>
      </c>
      <c r="B100" s="14" t="s">
        <v>333</v>
      </c>
      <c r="C100" s="12">
        <v>4</v>
      </c>
      <c r="D100" s="12">
        <v>5.92</v>
      </c>
      <c r="E100" s="12">
        <v>16.03</v>
      </c>
      <c r="F100" s="12" t="s">
        <v>543</v>
      </c>
      <c r="G100" s="12"/>
    </row>
    <row r="101" spans="1:7" x14ac:dyDescent="0.25">
      <c r="A101" s="12" t="s">
        <v>267</v>
      </c>
      <c r="B101" s="12" t="s">
        <v>314</v>
      </c>
      <c r="C101" s="12">
        <v>3</v>
      </c>
      <c r="D101" s="12">
        <v>6.15</v>
      </c>
      <c r="E101" s="12"/>
      <c r="F101" s="12" t="s">
        <v>544</v>
      </c>
      <c r="G101" s="12"/>
    </row>
    <row r="102" spans="1:7" x14ac:dyDescent="0.25">
      <c r="A102" s="12" t="s">
        <v>268</v>
      </c>
      <c r="B102" s="12" t="s">
        <v>315</v>
      </c>
      <c r="C102" s="12">
        <v>2</v>
      </c>
      <c r="D102" s="12">
        <v>12.19</v>
      </c>
      <c r="E102" s="12"/>
      <c r="F102" s="12" t="s">
        <v>545</v>
      </c>
      <c r="G102" s="12"/>
    </row>
    <row r="103" spans="1:7" x14ac:dyDescent="0.25">
      <c r="A103" s="12" t="s">
        <v>140</v>
      </c>
      <c r="B103" s="14" t="s">
        <v>334</v>
      </c>
      <c r="C103" s="12">
        <v>3</v>
      </c>
      <c r="D103" s="12">
        <v>11.85</v>
      </c>
      <c r="E103" s="12">
        <v>27.86</v>
      </c>
      <c r="F103" s="12" t="s">
        <v>546</v>
      </c>
      <c r="G103" s="12"/>
    </row>
    <row r="104" spans="1:7" x14ac:dyDescent="0.25">
      <c r="A104" s="12" t="s">
        <v>269</v>
      </c>
      <c r="B104" s="12" t="s">
        <v>316</v>
      </c>
      <c r="C104" s="12">
        <v>2</v>
      </c>
      <c r="D104" s="12">
        <v>13.25</v>
      </c>
      <c r="E104" s="12"/>
      <c r="F104" s="12" t="s">
        <v>549</v>
      </c>
      <c r="G104" s="12"/>
    </row>
    <row r="105" spans="1:7" x14ac:dyDescent="0.25">
      <c r="A105" s="12" t="s">
        <v>270</v>
      </c>
      <c r="B105" s="12" t="s">
        <v>317</v>
      </c>
      <c r="C105" s="12">
        <v>4</v>
      </c>
      <c r="D105" s="12">
        <v>10.27</v>
      </c>
      <c r="E105" s="12"/>
      <c r="F105" s="12" t="s">
        <v>550</v>
      </c>
      <c r="G105" s="12"/>
    </row>
    <row r="106" spans="1:7" x14ac:dyDescent="0.25">
      <c r="A106" s="12" t="s">
        <v>141</v>
      </c>
      <c r="B106" s="14" t="s">
        <v>335</v>
      </c>
      <c r="C106" s="12">
        <v>4</v>
      </c>
      <c r="D106" s="12">
        <v>11.96</v>
      </c>
      <c r="E106" s="12">
        <v>31.98</v>
      </c>
      <c r="F106" s="12" t="s">
        <v>551</v>
      </c>
      <c r="G106" s="12"/>
    </row>
    <row r="107" spans="1:7" x14ac:dyDescent="0.25">
      <c r="A107" s="12" t="s">
        <v>271</v>
      </c>
      <c r="B107" s="12" t="s">
        <v>318</v>
      </c>
      <c r="C107" s="12">
        <v>3</v>
      </c>
      <c r="D107" s="12">
        <v>11.01</v>
      </c>
      <c r="E107" s="12"/>
      <c r="F107" s="12" t="s">
        <v>552</v>
      </c>
      <c r="G107" s="12"/>
    </row>
    <row r="108" spans="1:7" x14ac:dyDescent="0.25">
      <c r="A108" s="12" t="s">
        <v>272</v>
      </c>
      <c r="B108" s="12" t="s">
        <v>319</v>
      </c>
      <c r="C108" s="12">
        <v>3</v>
      </c>
      <c r="D108" s="12">
        <v>8.51</v>
      </c>
      <c r="E108" s="12"/>
      <c r="F108" s="12" t="s">
        <v>553</v>
      </c>
      <c r="G108" s="12"/>
    </row>
    <row r="109" spans="1:7" x14ac:dyDescent="0.25">
      <c r="A109" s="12" t="s">
        <v>142</v>
      </c>
      <c r="B109" s="14" t="s">
        <v>336</v>
      </c>
      <c r="C109" s="12">
        <v>3</v>
      </c>
      <c r="D109" s="12">
        <v>6.82</v>
      </c>
      <c r="E109" s="12">
        <v>13.37</v>
      </c>
      <c r="F109" s="12" t="s">
        <v>554</v>
      </c>
      <c r="G109" s="12"/>
    </row>
    <row r="110" spans="1:7" x14ac:dyDescent="0.25">
      <c r="A110" s="12" t="s">
        <v>273</v>
      </c>
      <c r="B110" s="12" t="s">
        <v>320</v>
      </c>
      <c r="C110" s="12">
        <v>3</v>
      </c>
      <c r="D110" s="12">
        <v>8.67</v>
      </c>
      <c r="E110" s="12"/>
      <c r="F110" s="12" t="s">
        <v>555</v>
      </c>
      <c r="G110" s="12"/>
    </row>
    <row r="111" spans="1:7" x14ac:dyDescent="0.25">
      <c r="A111" s="12" t="s">
        <v>274</v>
      </c>
      <c r="B111" s="12" t="s">
        <v>321</v>
      </c>
      <c r="C111" s="12">
        <v>3</v>
      </c>
      <c r="D111" s="12">
        <v>8.5399999999999991</v>
      </c>
      <c r="E111" s="12"/>
      <c r="F111" s="12" t="s">
        <v>556</v>
      </c>
      <c r="G111" s="12"/>
    </row>
    <row r="112" spans="1:7" x14ac:dyDescent="0.25">
      <c r="A112" s="12" t="s">
        <v>139</v>
      </c>
      <c r="B112" s="14" t="s">
        <v>337</v>
      </c>
      <c r="C112" s="12">
        <v>3</v>
      </c>
      <c r="D112" s="12">
        <v>7.61</v>
      </c>
      <c r="E112" s="12">
        <v>21.21</v>
      </c>
      <c r="F112" s="12" t="s">
        <v>557</v>
      </c>
      <c r="G112" s="12"/>
    </row>
    <row r="113" spans="1:7" x14ac:dyDescent="0.25">
      <c r="A113" s="12" t="s">
        <v>275</v>
      </c>
      <c r="B113" s="12" t="s">
        <v>322</v>
      </c>
      <c r="C113" s="12">
        <v>3</v>
      </c>
      <c r="D113" s="12">
        <v>8.9</v>
      </c>
      <c r="E113" s="12"/>
      <c r="F113" s="12" t="s">
        <v>558</v>
      </c>
      <c r="G113" s="12"/>
    </row>
    <row r="114" spans="1:7" x14ac:dyDescent="0.25">
      <c r="A114" s="12" t="s">
        <v>276</v>
      </c>
      <c r="B114" s="12" t="s">
        <v>323</v>
      </c>
      <c r="C114" s="12">
        <v>4</v>
      </c>
      <c r="D114" s="12">
        <v>8.6199999999999992</v>
      </c>
      <c r="E114" s="12"/>
      <c r="F114" s="12" t="s">
        <v>559</v>
      </c>
      <c r="G114" s="12"/>
    </row>
    <row r="115" spans="1:7" x14ac:dyDescent="0.25">
      <c r="A115" s="12" t="s">
        <v>143</v>
      </c>
      <c r="B115" s="14" t="s">
        <v>325</v>
      </c>
      <c r="C115" s="12">
        <v>2</v>
      </c>
      <c r="D115" s="12">
        <v>8.2100000000000009</v>
      </c>
      <c r="E115" s="12"/>
      <c r="F115" s="12" t="s">
        <v>560</v>
      </c>
      <c r="G115" s="12"/>
    </row>
    <row r="116" spans="1:7" x14ac:dyDescent="0.25">
      <c r="A116" s="12" t="s">
        <v>277</v>
      </c>
      <c r="B116" s="12" t="s">
        <v>324</v>
      </c>
      <c r="C116" s="12">
        <v>4</v>
      </c>
      <c r="D116" s="12">
        <v>8.44</v>
      </c>
      <c r="E116" s="12"/>
      <c r="F116" s="12" t="s">
        <v>561</v>
      </c>
      <c r="G116" s="12"/>
    </row>
    <row r="117" spans="1:7" x14ac:dyDescent="0.25">
      <c r="A117" s="12"/>
      <c r="B117" s="12"/>
      <c r="C117" s="12"/>
      <c r="D117" s="12"/>
      <c r="E117" s="12"/>
      <c r="F117" s="12"/>
      <c r="G117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CF235-E29E-430C-9528-C6F1051E148C}">
  <dimension ref="A1:C117"/>
  <sheetViews>
    <sheetView workbookViewId="0">
      <selection activeCell="D11" sqref="D11"/>
    </sheetView>
  </sheetViews>
  <sheetFormatPr defaultRowHeight="15.75" x14ac:dyDescent="0.25"/>
  <cols>
    <col min="1" max="1" width="14.875" customWidth="1"/>
    <col min="2" max="2" width="19.625" customWidth="1"/>
    <col min="3" max="3" width="36.625" customWidth="1"/>
  </cols>
  <sheetData>
    <row r="1" spans="1:3" x14ac:dyDescent="0.25">
      <c r="A1" s="12" t="s">
        <v>0</v>
      </c>
      <c r="B1" s="12" t="s">
        <v>1</v>
      </c>
      <c r="C1" s="12" t="s">
        <v>31</v>
      </c>
    </row>
    <row r="2" spans="1:3" x14ac:dyDescent="0.25">
      <c r="A2" s="12">
        <v>1.03</v>
      </c>
      <c r="B2" s="15" t="s">
        <v>93</v>
      </c>
      <c r="C2" s="12"/>
    </row>
    <row r="3" spans="1:3" x14ac:dyDescent="0.25">
      <c r="A3" s="12">
        <v>1.04</v>
      </c>
      <c r="B3" s="15" t="s">
        <v>94</v>
      </c>
      <c r="C3" s="12"/>
    </row>
    <row r="4" spans="1:3" x14ac:dyDescent="0.25">
      <c r="A4" s="12">
        <v>1.05</v>
      </c>
      <c r="B4" s="15" t="s">
        <v>95</v>
      </c>
      <c r="C4" s="12"/>
    </row>
    <row r="5" spans="1:3" x14ac:dyDescent="0.25">
      <c r="A5" s="12">
        <v>1.06</v>
      </c>
      <c r="B5" s="15" t="s">
        <v>96</v>
      </c>
      <c r="C5" s="12"/>
    </row>
    <row r="6" spans="1:3" x14ac:dyDescent="0.25">
      <c r="A6" s="12">
        <v>1.07</v>
      </c>
      <c r="B6" s="15" t="s">
        <v>97</v>
      </c>
      <c r="C6" s="12"/>
    </row>
    <row r="7" spans="1:3" x14ac:dyDescent="0.25">
      <c r="A7" s="12">
        <v>1.08</v>
      </c>
      <c r="B7" s="15" t="s">
        <v>98</v>
      </c>
      <c r="C7" s="12"/>
    </row>
    <row r="8" spans="1:3" x14ac:dyDescent="0.25">
      <c r="A8" s="12">
        <v>1.0900000000000001</v>
      </c>
      <c r="B8" s="15" t="s">
        <v>99</v>
      </c>
      <c r="C8" s="12"/>
    </row>
    <row r="9" spans="1:3" x14ac:dyDescent="0.25">
      <c r="A9" s="16">
        <v>1.1000000000000001</v>
      </c>
      <c r="B9" s="15" t="s">
        <v>100</v>
      </c>
      <c r="C9" s="12"/>
    </row>
    <row r="10" spans="1:3" x14ac:dyDescent="0.25">
      <c r="A10" s="12">
        <v>1.1100000000000001</v>
      </c>
      <c r="B10" s="15" t="s">
        <v>101</v>
      </c>
      <c r="C10" s="12"/>
    </row>
    <row r="11" spans="1:3" x14ac:dyDescent="0.25">
      <c r="A11" s="12">
        <v>1.1200000000000001</v>
      </c>
      <c r="B11" s="15" t="s">
        <v>102</v>
      </c>
      <c r="C11" s="12"/>
    </row>
    <row r="12" spans="1:3" x14ac:dyDescent="0.25">
      <c r="A12" s="12">
        <v>1.1299999999999999</v>
      </c>
      <c r="B12" s="15" t="s">
        <v>103</v>
      </c>
      <c r="C12" s="12"/>
    </row>
    <row r="13" spans="1:3" x14ac:dyDescent="0.25">
      <c r="A13" s="12">
        <v>2.0099999999999998</v>
      </c>
      <c r="B13" s="15" t="s">
        <v>104</v>
      </c>
      <c r="C13" s="12"/>
    </row>
    <row r="14" spans="1:3" x14ac:dyDescent="0.25">
      <c r="A14" s="12">
        <v>2.02</v>
      </c>
      <c r="B14" s="15" t="s">
        <v>105</v>
      </c>
      <c r="C14" s="12"/>
    </row>
    <row r="15" spans="1:3" x14ac:dyDescent="0.25">
      <c r="A15" s="12">
        <v>2.0299999999999998</v>
      </c>
      <c r="B15" s="15" t="s">
        <v>106</v>
      </c>
      <c r="C15" s="12"/>
    </row>
    <row r="16" spans="1:3" x14ac:dyDescent="0.25">
      <c r="A16" s="12">
        <v>2.14</v>
      </c>
      <c r="B16" s="15" t="s">
        <v>107</v>
      </c>
      <c r="C16" s="12"/>
    </row>
    <row r="17" spans="1:3" x14ac:dyDescent="0.25">
      <c r="A17" s="12">
        <v>2.15</v>
      </c>
      <c r="B17" s="15" t="s">
        <v>108</v>
      </c>
      <c r="C17" s="12"/>
    </row>
    <row r="18" spans="1:3" x14ac:dyDescent="0.25">
      <c r="A18" s="12">
        <v>2.16</v>
      </c>
      <c r="B18" s="15" t="s">
        <v>109</v>
      </c>
      <c r="C18" s="12"/>
    </row>
    <row r="19" spans="1:3" x14ac:dyDescent="0.25">
      <c r="A19" s="12">
        <v>2.17</v>
      </c>
      <c r="B19" s="15" t="s">
        <v>110</v>
      </c>
      <c r="C19" s="12"/>
    </row>
    <row r="20" spans="1:3" x14ac:dyDescent="0.25">
      <c r="A20" s="12">
        <v>2.1800000000000002</v>
      </c>
      <c r="B20" s="15" t="s">
        <v>111</v>
      </c>
      <c r="C20" s="12"/>
    </row>
    <row r="21" spans="1:3" x14ac:dyDescent="0.25">
      <c r="A21" s="12">
        <v>2.19</v>
      </c>
      <c r="B21" s="15" t="s">
        <v>112</v>
      </c>
      <c r="C21" s="12"/>
    </row>
    <row r="22" spans="1:3" x14ac:dyDescent="0.25">
      <c r="A22" s="13">
        <v>2.2000000000000002</v>
      </c>
      <c r="B22" s="15" t="s">
        <v>113</v>
      </c>
      <c r="C22" s="12"/>
    </row>
    <row r="23" spans="1:3" x14ac:dyDescent="0.25">
      <c r="A23" s="12">
        <v>2.21</v>
      </c>
      <c r="B23" s="15" t="s">
        <v>114</v>
      </c>
      <c r="C23" s="12"/>
    </row>
    <row r="24" spans="1:3" x14ac:dyDescent="0.25">
      <c r="A24" s="12">
        <v>3.01</v>
      </c>
      <c r="B24" s="15" t="s">
        <v>115</v>
      </c>
      <c r="C24" s="12"/>
    </row>
    <row r="25" spans="1:3" x14ac:dyDescent="0.25">
      <c r="A25" s="12">
        <v>3.02</v>
      </c>
      <c r="B25" s="15" t="s">
        <v>116</v>
      </c>
      <c r="C25" s="12"/>
    </row>
    <row r="26" spans="1:3" x14ac:dyDescent="0.25">
      <c r="A26" s="12">
        <v>3.03</v>
      </c>
      <c r="B26" s="15" t="s">
        <v>117</v>
      </c>
      <c r="C26" s="12"/>
    </row>
    <row r="27" spans="1:3" x14ac:dyDescent="0.25">
      <c r="A27" s="12">
        <v>3.04</v>
      </c>
      <c r="B27" s="15" t="s">
        <v>118</v>
      </c>
      <c r="C27" s="12"/>
    </row>
    <row r="28" spans="1:3" x14ac:dyDescent="0.25">
      <c r="A28" s="12">
        <v>3.05</v>
      </c>
      <c r="B28" s="15" t="s">
        <v>119</v>
      </c>
      <c r="C28" s="12"/>
    </row>
    <row r="29" spans="1:3" x14ac:dyDescent="0.25">
      <c r="A29" s="12">
        <v>3.06</v>
      </c>
      <c r="B29" s="15" t="s">
        <v>120</v>
      </c>
      <c r="C29" s="12"/>
    </row>
    <row r="30" spans="1:3" x14ac:dyDescent="0.25">
      <c r="A30" s="12">
        <v>3.07</v>
      </c>
      <c r="B30" s="15" t="s">
        <v>121</v>
      </c>
      <c r="C30" s="12"/>
    </row>
    <row r="31" spans="1:3" x14ac:dyDescent="0.25">
      <c r="A31" s="12" t="s">
        <v>181</v>
      </c>
      <c r="B31" s="15" t="s">
        <v>122</v>
      </c>
      <c r="C31" s="12"/>
    </row>
    <row r="32" spans="1:3" x14ac:dyDescent="0.25">
      <c r="A32" s="12" t="s">
        <v>182</v>
      </c>
      <c r="B32" s="15" t="s">
        <v>123</v>
      </c>
      <c r="C32" s="12"/>
    </row>
    <row r="33" spans="1:3" x14ac:dyDescent="0.25">
      <c r="A33" s="12">
        <v>3000.01</v>
      </c>
      <c r="B33" s="12" t="s">
        <v>438</v>
      </c>
      <c r="C33" s="12"/>
    </row>
    <row r="34" spans="1:3" x14ac:dyDescent="0.25">
      <c r="A34" s="12">
        <v>3000.02</v>
      </c>
      <c r="B34" s="12" t="s">
        <v>439</v>
      </c>
      <c r="C34" s="12"/>
    </row>
    <row r="35" spans="1:3" x14ac:dyDescent="0.25">
      <c r="A35" s="12">
        <v>3000.03</v>
      </c>
      <c r="B35" s="12" t="s">
        <v>440</v>
      </c>
      <c r="C35" s="12"/>
    </row>
    <row r="36" spans="1:3" x14ac:dyDescent="0.25">
      <c r="A36" s="12">
        <v>3000.04</v>
      </c>
      <c r="B36" s="12" t="s">
        <v>441</v>
      </c>
      <c r="C36" s="12"/>
    </row>
    <row r="37" spans="1:3" x14ac:dyDescent="0.25">
      <c r="A37" s="12">
        <v>3000.05</v>
      </c>
      <c r="B37" s="12" t="s">
        <v>442</v>
      </c>
      <c r="C37" s="12"/>
    </row>
    <row r="38" spans="1:3" x14ac:dyDescent="0.25">
      <c r="A38" s="12">
        <v>3000.06</v>
      </c>
      <c r="B38" s="12" t="s">
        <v>443</v>
      </c>
      <c r="C38" s="12"/>
    </row>
    <row r="39" spans="1:3" x14ac:dyDescent="0.25">
      <c r="A39" s="12">
        <v>3000.07</v>
      </c>
      <c r="B39" s="12" t="s">
        <v>444</v>
      </c>
      <c r="C39" s="12"/>
    </row>
    <row r="40" spans="1:3" x14ac:dyDescent="0.25">
      <c r="A40" s="12">
        <v>3000.08</v>
      </c>
      <c r="B40" s="12" t="s">
        <v>445</v>
      </c>
      <c r="C40" s="12"/>
    </row>
    <row r="41" spans="1:3" x14ac:dyDescent="0.25">
      <c r="A41" s="12">
        <v>3000.09</v>
      </c>
      <c r="B41" s="12" t="s">
        <v>446</v>
      </c>
      <c r="C41" s="12"/>
    </row>
    <row r="42" spans="1:3" x14ac:dyDescent="0.25">
      <c r="A42" s="13">
        <v>3000.1</v>
      </c>
      <c r="B42" s="12" t="s">
        <v>447</v>
      </c>
      <c r="C42" s="12"/>
    </row>
    <row r="43" spans="1:3" x14ac:dyDescent="0.25">
      <c r="A43" s="12">
        <v>3000.11</v>
      </c>
      <c r="B43" s="12" t="s">
        <v>448</v>
      </c>
      <c r="C43" s="12"/>
    </row>
    <row r="44" spans="1:3" x14ac:dyDescent="0.25">
      <c r="A44" s="12">
        <v>3000.12</v>
      </c>
      <c r="B44" s="12" t="s">
        <v>449</v>
      </c>
      <c r="C44" s="12"/>
    </row>
    <row r="45" spans="1:3" x14ac:dyDescent="0.25">
      <c r="A45" s="12">
        <v>6000.01</v>
      </c>
      <c r="B45" s="12" t="s">
        <v>450</v>
      </c>
      <c r="C45" s="12"/>
    </row>
    <row r="46" spans="1:3" x14ac:dyDescent="0.25">
      <c r="A46" s="12">
        <v>6000.02</v>
      </c>
      <c r="B46" s="12" t="s">
        <v>451</v>
      </c>
      <c r="C46" s="12"/>
    </row>
    <row r="47" spans="1:3" x14ac:dyDescent="0.25">
      <c r="A47" s="12">
        <v>6000.03</v>
      </c>
      <c r="B47" s="12" t="s">
        <v>452</v>
      </c>
      <c r="C47" s="12"/>
    </row>
    <row r="48" spans="1:3" x14ac:dyDescent="0.25">
      <c r="A48" s="12">
        <v>6000.04</v>
      </c>
      <c r="B48" s="12" t="s">
        <v>453</v>
      </c>
      <c r="C48" s="12"/>
    </row>
    <row r="49" spans="1:3" x14ac:dyDescent="0.25">
      <c r="A49" s="12">
        <v>6000.05</v>
      </c>
      <c r="B49" s="12" t="s">
        <v>454</v>
      </c>
      <c r="C49" s="12"/>
    </row>
    <row r="50" spans="1:3" x14ac:dyDescent="0.25">
      <c r="A50" s="12">
        <v>6000.06</v>
      </c>
      <c r="B50" s="12" t="s">
        <v>455</v>
      </c>
      <c r="C50" s="12"/>
    </row>
    <row r="51" spans="1:3" x14ac:dyDescent="0.25">
      <c r="A51" s="12">
        <v>6000.07</v>
      </c>
      <c r="B51" s="12" t="s">
        <v>456</v>
      </c>
      <c r="C51" s="12"/>
    </row>
    <row r="52" spans="1:3" x14ac:dyDescent="0.25">
      <c r="A52" s="12">
        <v>6000.08</v>
      </c>
      <c r="B52" s="12" t="s">
        <v>457</v>
      </c>
      <c r="C52" s="12"/>
    </row>
    <row r="53" spans="1:3" x14ac:dyDescent="0.25">
      <c r="A53" s="12">
        <v>6000.09</v>
      </c>
      <c r="B53" s="12" t="s">
        <v>458</v>
      </c>
      <c r="C53" s="12"/>
    </row>
    <row r="54" spans="1:3" x14ac:dyDescent="0.25">
      <c r="A54" s="13">
        <v>6000.1</v>
      </c>
      <c r="B54" s="12" t="s">
        <v>459</v>
      </c>
      <c r="C54" s="12"/>
    </row>
    <row r="55" spans="1:3" x14ac:dyDescent="0.25">
      <c r="A55" s="12">
        <v>6000.11</v>
      </c>
      <c r="B55" s="12" t="s">
        <v>460</v>
      </c>
      <c r="C55" s="12"/>
    </row>
    <row r="56" spans="1:3" x14ac:dyDescent="0.25">
      <c r="A56" s="12">
        <v>6000.12</v>
      </c>
      <c r="B56" s="12" t="s">
        <v>461</v>
      </c>
      <c r="C56" s="12"/>
    </row>
    <row r="57" spans="1:3" x14ac:dyDescent="0.25">
      <c r="A57" s="12">
        <v>6000.13</v>
      </c>
      <c r="B57" s="12" t="s">
        <v>462</v>
      </c>
      <c r="C57" s="12"/>
    </row>
    <row r="58" spans="1:3" x14ac:dyDescent="0.25">
      <c r="A58" s="12" t="s">
        <v>278</v>
      </c>
      <c r="B58" s="12"/>
      <c r="C58" s="12" t="s">
        <v>339</v>
      </c>
    </row>
    <row r="59" spans="1:3" x14ac:dyDescent="0.25">
      <c r="A59" s="12" t="s">
        <v>279</v>
      </c>
      <c r="B59" s="12" t="s">
        <v>341</v>
      </c>
      <c r="C59" s="12" t="s">
        <v>338</v>
      </c>
    </row>
    <row r="60" spans="1:3" x14ac:dyDescent="0.25">
      <c r="A60" s="12" t="s">
        <v>280</v>
      </c>
      <c r="B60" s="12"/>
      <c r="C60" s="12" t="s">
        <v>340</v>
      </c>
    </row>
    <row r="61" spans="1:3" x14ac:dyDescent="0.25">
      <c r="A61" s="12" t="s">
        <v>281</v>
      </c>
      <c r="B61" s="12"/>
      <c r="C61" s="12"/>
    </row>
    <row r="62" spans="1:3" x14ac:dyDescent="0.25">
      <c r="A62" s="12" t="s">
        <v>282</v>
      </c>
      <c r="B62" s="12" t="s">
        <v>342</v>
      </c>
      <c r="C62" s="12"/>
    </row>
    <row r="63" spans="1:3" x14ac:dyDescent="0.25">
      <c r="A63" s="12" t="s">
        <v>283</v>
      </c>
      <c r="B63" s="12"/>
      <c r="C63" s="12"/>
    </row>
    <row r="64" spans="1:3" x14ac:dyDescent="0.25">
      <c r="A64" s="12" t="s">
        <v>284</v>
      </c>
      <c r="B64" s="12"/>
      <c r="C64" s="12"/>
    </row>
    <row r="65" spans="1:3" x14ac:dyDescent="0.25">
      <c r="A65" s="12" t="s">
        <v>285</v>
      </c>
      <c r="B65" s="12" t="s">
        <v>343</v>
      </c>
      <c r="C65" s="12"/>
    </row>
    <row r="66" spans="1:3" x14ac:dyDescent="0.25">
      <c r="A66" s="12" t="s">
        <v>286</v>
      </c>
      <c r="B66" s="12"/>
      <c r="C66" s="12"/>
    </row>
    <row r="67" spans="1:3" x14ac:dyDescent="0.25">
      <c r="A67" s="12" t="s">
        <v>287</v>
      </c>
      <c r="B67" s="12"/>
      <c r="C67" s="12"/>
    </row>
    <row r="68" spans="1:3" x14ac:dyDescent="0.25">
      <c r="A68" s="12" t="s">
        <v>288</v>
      </c>
      <c r="B68" s="12" t="s">
        <v>344</v>
      </c>
      <c r="C68" s="12"/>
    </row>
    <row r="69" spans="1:3" x14ac:dyDescent="0.25">
      <c r="A69" s="12" t="s">
        <v>289</v>
      </c>
      <c r="B69" s="12"/>
      <c r="C69" s="12"/>
    </row>
    <row r="70" spans="1:3" x14ac:dyDescent="0.25">
      <c r="A70" s="12" t="s">
        <v>290</v>
      </c>
      <c r="B70" s="12"/>
      <c r="C70" s="12"/>
    </row>
    <row r="71" spans="1:3" x14ac:dyDescent="0.25">
      <c r="A71" s="12" t="s">
        <v>291</v>
      </c>
      <c r="B71" s="12" t="s">
        <v>345</v>
      </c>
      <c r="C71" s="12"/>
    </row>
    <row r="72" spans="1:3" x14ac:dyDescent="0.25">
      <c r="A72" s="12" t="s">
        <v>292</v>
      </c>
      <c r="B72" s="12"/>
      <c r="C72" s="12"/>
    </row>
    <row r="73" spans="1:3" x14ac:dyDescent="0.25">
      <c r="A73" s="12" t="s">
        <v>293</v>
      </c>
      <c r="B73" s="12"/>
      <c r="C73" s="12"/>
    </row>
    <row r="74" spans="1:3" x14ac:dyDescent="0.25">
      <c r="A74" s="14" t="s">
        <v>294</v>
      </c>
      <c r="B74" s="12" t="s">
        <v>346</v>
      </c>
      <c r="C74" s="12"/>
    </row>
    <row r="75" spans="1:3" x14ac:dyDescent="0.25">
      <c r="A75" s="12" t="s">
        <v>295</v>
      </c>
      <c r="B75" s="12"/>
      <c r="C75" s="12"/>
    </row>
    <row r="76" spans="1:3" x14ac:dyDescent="0.25">
      <c r="A76" s="12" t="s">
        <v>296</v>
      </c>
      <c r="B76" s="12"/>
      <c r="C76" s="12"/>
    </row>
    <row r="77" spans="1:3" x14ac:dyDescent="0.25">
      <c r="A77" s="12" t="s">
        <v>297</v>
      </c>
      <c r="B77" s="12"/>
      <c r="C77" s="12"/>
    </row>
    <row r="78" spans="1:3" x14ac:dyDescent="0.25">
      <c r="A78" s="12" t="s">
        <v>298</v>
      </c>
      <c r="B78" s="12"/>
      <c r="C78" s="12"/>
    </row>
    <row r="79" spans="1:3" x14ac:dyDescent="0.25">
      <c r="A79" s="12" t="s">
        <v>299</v>
      </c>
      <c r="B79" s="12"/>
      <c r="C79" s="12"/>
    </row>
    <row r="80" spans="1:3" x14ac:dyDescent="0.25">
      <c r="A80" s="14" t="s">
        <v>326</v>
      </c>
      <c r="B80" s="12" t="s">
        <v>347</v>
      </c>
      <c r="C80" s="12"/>
    </row>
    <row r="81" spans="1:3" x14ac:dyDescent="0.25">
      <c r="A81" s="12" t="s">
        <v>300</v>
      </c>
      <c r="B81" s="12"/>
      <c r="C81" s="12"/>
    </row>
    <row r="82" spans="1:3" x14ac:dyDescent="0.25">
      <c r="A82" s="12" t="s">
        <v>301</v>
      </c>
      <c r="B82" s="12"/>
      <c r="C82" s="12"/>
    </row>
    <row r="83" spans="1:3" x14ac:dyDescent="0.25">
      <c r="A83" s="14" t="s">
        <v>327</v>
      </c>
      <c r="B83" s="12" t="s">
        <v>348</v>
      </c>
      <c r="C83" s="12"/>
    </row>
    <row r="84" spans="1:3" x14ac:dyDescent="0.25">
      <c r="A84" s="12" t="s">
        <v>302</v>
      </c>
      <c r="B84" s="12"/>
      <c r="C84" s="12"/>
    </row>
    <row r="85" spans="1:3" x14ac:dyDescent="0.25">
      <c r="A85" s="12" t="s">
        <v>303</v>
      </c>
      <c r="B85" s="12"/>
      <c r="C85" s="12"/>
    </row>
    <row r="86" spans="1:3" x14ac:dyDescent="0.25">
      <c r="A86" s="14" t="s">
        <v>328</v>
      </c>
      <c r="B86" s="12" t="s">
        <v>349</v>
      </c>
      <c r="C86" s="12"/>
    </row>
    <row r="87" spans="1:3" x14ac:dyDescent="0.25">
      <c r="A87" s="12" t="s">
        <v>304</v>
      </c>
      <c r="B87" s="12"/>
      <c r="C87" s="12"/>
    </row>
    <row r="88" spans="1:3" x14ac:dyDescent="0.25">
      <c r="A88" s="12" t="s">
        <v>305</v>
      </c>
      <c r="B88" s="12"/>
      <c r="C88" s="12"/>
    </row>
    <row r="89" spans="1:3" x14ac:dyDescent="0.25">
      <c r="A89" s="14" t="s">
        <v>329</v>
      </c>
      <c r="B89" s="12" t="s">
        <v>350</v>
      </c>
      <c r="C89" s="12"/>
    </row>
    <row r="90" spans="1:3" x14ac:dyDescent="0.25">
      <c r="A90" s="12" t="s">
        <v>306</v>
      </c>
      <c r="B90" s="12"/>
      <c r="C90" s="12"/>
    </row>
    <row r="91" spans="1:3" x14ac:dyDescent="0.25">
      <c r="A91" s="12" t="s">
        <v>307</v>
      </c>
      <c r="B91" s="12"/>
      <c r="C91" s="12"/>
    </row>
    <row r="92" spans="1:3" x14ac:dyDescent="0.25">
      <c r="A92" s="14" t="s">
        <v>330</v>
      </c>
      <c r="B92" s="12" t="s">
        <v>351</v>
      </c>
      <c r="C92" s="12"/>
    </row>
    <row r="93" spans="1:3" x14ac:dyDescent="0.25">
      <c r="A93" s="12" t="s">
        <v>308</v>
      </c>
      <c r="B93" s="12"/>
      <c r="C93" s="12"/>
    </row>
    <row r="94" spans="1:3" x14ac:dyDescent="0.25">
      <c r="A94" s="12" t="s">
        <v>309</v>
      </c>
      <c r="B94" s="12"/>
      <c r="C94" s="12"/>
    </row>
    <row r="95" spans="1:3" x14ac:dyDescent="0.25">
      <c r="A95" s="14" t="s">
        <v>331</v>
      </c>
      <c r="B95" s="12" t="s">
        <v>352</v>
      </c>
      <c r="C95" s="12"/>
    </row>
    <row r="96" spans="1:3" x14ac:dyDescent="0.25">
      <c r="A96" s="12" t="s">
        <v>310</v>
      </c>
      <c r="B96" s="12"/>
      <c r="C96" s="12"/>
    </row>
    <row r="97" spans="1:3" x14ac:dyDescent="0.25">
      <c r="A97" s="12" t="s">
        <v>311</v>
      </c>
      <c r="B97" s="12"/>
      <c r="C97" s="12"/>
    </row>
    <row r="98" spans="1:3" x14ac:dyDescent="0.25">
      <c r="A98" s="14" t="s">
        <v>332</v>
      </c>
      <c r="B98" s="12" t="s">
        <v>353</v>
      </c>
      <c r="C98" s="12"/>
    </row>
    <row r="99" spans="1:3" x14ac:dyDescent="0.25">
      <c r="A99" s="12" t="s">
        <v>312</v>
      </c>
      <c r="B99" s="12"/>
      <c r="C99" s="12"/>
    </row>
    <row r="100" spans="1:3" x14ac:dyDescent="0.25">
      <c r="A100" s="12" t="s">
        <v>313</v>
      </c>
      <c r="B100" s="12"/>
      <c r="C100" s="12"/>
    </row>
    <row r="101" spans="1:3" x14ac:dyDescent="0.25">
      <c r="A101" s="14" t="s">
        <v>333</v>
      </c>
      <c r="B101" s="12" t="s">
        <v>354</v>
      </c>
      <c r="C101" s="12"/>
    </row>
    <row r="102" spans="1:3" x14ac:dyDescent="0.25">
      <c r="A102" s="12" t="s">
        <v>314</v>
      </c>
      <c r="B102" s="12"/>
      <c r="C102" s="12"/>
    </row>
    <row r="103" spans="1:3" x14ac:dyDescent="0.25">
      <c r="A103" s="12" t="s">
        <v>315</v>
      </c>
      <c r="B103" s="12"/>
      <c r="C103" s="12"/>
    </row>
    <row r="104" spans="1:3" x14ac:dyDescent="0.25">
      <c r="A104" s="14" t="s">
        <v>334</v>
      </c>
      <c r="B104" s="12" t="s">
        <v>355</v>
      </c>
      <c r="C104" s="12"/>
    </row>
    <row r="105" spans="1:3" x14ac:dyDescent="0.25">
      <c r="A105" s="12" t="s">
        <v>316</v>
      </c>
      <c r="B105" s="12"/>
      <c r="C105" s="12"/>
    </row>
    <row r="106" spans="1:3" x14ac:dyDescent="0.25">
      <c r="A106" s="12" t="s">
        <v>317</v>
      </c>
      <c r="B106" s="12"/>
      <c r="C106" s="12"/>
    </row>
    <row r="107" spans="1:3" x14ac:dyDescent="0.25">
      <c r="A107" s="14" t="s">
        <v>335</v>
      </c>
      <c r="B107" s="12" t="s">
        <v>356</v>
      </c>
      <c r="C107" s="12"/>
    </row>
    <row r="108" spans="1:3" x14ac:dyDescent="0.25">
      <c r="A108" s="12" t="s">
        <v>318</v>
      </c>
      <c r="B108" s="12"/>
      <c r="C108" s="12"/>
    </row>
    <row r="109" spans="1:3" x14ac:dyDescent="0.25">
      <c r="A109" s="12" t="s">
        <v>319</v>
      </c>
      <c r="B109" s="12"/>
      <c r="C109" s="12"/>
    </row>
    <row r="110" spans="1:3" x14ac:dyDescent="0.25">
      <c r="A110" s="14" t="s">
        <v>336</v>
      </c>
      <c r="B110" s="12" t="s">
        <v>357</v>
      </c>
      <c r="C110" s="12"/>
    </row>
    <row r="111" spans="1:3" x14ac:dyDescent="0.25">
      <c r="A111" s="12" t="s">
        <v>320</v>
      </c>
      <c r="B111" s="12"/>
      <c r="C111" s="12"/>
    </row>
    <row r="112" spans="1:3" x14ac:dyDescent="0.25">
      <c r="A112" s="12" t="s">
        <v>321</v>
      </c>
      <c r="B112" s="12"/>
      <c r="C112" s="12"/>
    </row>
    <row r="113" spans="1:3" x14ac:dyDescent="0.25">
      <c r="A113" s="14" t="s">
        <v>337</v>
      </c>
      <c r="B113" s="12" t="s">
        <v>358</v>
      </c>
      <c r="C113" s="12"/>
    </row>
    <row r="114" spans="1:3" x14ac:dyDescent="0.25">
      <c r="A114" s="12" t="s">
        <v>322</v>
      </c>
      <c r="B114" s="12"/>
      <c r="C114" s="12"/>
    </row>
    <row r="115" spans="1:3" x14ac:dyDescent="0.25">
      <c r="A115" s="12" t="s">
        <v>323</v>
      </c>
      <c r="B115" s="12"/>
      <c r="C115" s="12"/>
    </row>
    <row r="116" spans="1:3" x14ac:dyDescent="0.25">
      <c r="A116" s="14" t="s">
        <v>325</v>
      </c>
      <c r="B116" s="12" t="s">
        <v>359</v>
      </c>
      <c r="C116" s="12"/>
    </row>
    <row r="117" spans="1:3" x14ac:dyDescent="0.25">
      <c r="A117" s="12" t="s">
        <v>324</v>
      </c>
      <c r="B117" s="12"/>
      <c r="C117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5EF97-0DBB-F14A-A00B-8638E577F80D}">
  <dimension ref="A1:D32"/>
  <sheetViews>
    <sheetView workbookViewId="0">
      <pane xSplit="1" topLeftCell="B1" activePane="topRight" state="frozen"/>
      <selection pane="topRight" activeCell="C30" sqref="C30"/>
    </sheetView>
  </sheetViews>
  <sheetFormatPr defaultColWidth="10.625" defaultRowHeight="15.75" x14ac:dyDescent="0.25"/>
  <cols>
    <col min="1" max="1" width="17.125" customWidth="1"/>
    <col min="3" max="3" width="122.375" customWidth="1"/>
    <col min="4" max="4" width="113.375" customWidth="1"/>
  </cols>
  <sheetData>
    <row r="1" spans="1:4" s="1" customFormat="1" ht="153.75" x14ac:dyDescent="0.25">
      <c r="A1" s="1" t="s">
        <v>0</v>
      </c>
      <c r="B1" s="1" t="s">
        <v>1</v>
      </c>
      <c r="C1" s="1" t="s">
        <v>2</v>
      </c>
      <c r="D1" s="1" t="s">
        <v>26</v>
      </c>
    </row>
    <row r="2" spans="1:4" x14ac:dyDescent="0.25">
      <c r="A2" t="s">
        <v>360</v>
      </c>
      <c r="B2" s="12">
        <v>1.03</v>
      </c>
      <c r="C2" t="s">
        <v>30</v>
      </c>
      <c r="D2" t="s">
        <v>404</v>
      </c>
    </row>
    <row r="3" spans="1:4" x14ac:dyDescent="0.25">
      <c r="A3" t="s">
        <v>361</v>
      </c>
      <c r="B3" s="12">
        <v>1.04</v>
      </c>
      <c r="C3" t="s">
        <v>51</v>
      </c>
      <c r="D3" t="s">
        <v>405</v>
      </c>
    </row>
    <row r="4" spans="1:4" x14ac:dyDescent="0.25">
      <c r="A4" t="s">
        <v>362</v>
      </c>
      <c r="B4" s="12">
        <v>1.05</v>
      </c>
      <c r="C4" t="s">
        <v>52</v>
      </c>
      <c r="D4" t="s">
        <v>406</v>
      </c>
    </row>
    <row r="5" spans="1:4" x14ac:dyDescent="0.25">
      <c r="A5" t="s">
        <v>363</v>
      </c>
      <c r="B5" s="12">
        <v>1.06</v>
      </c>
      <c r="C5" t="s">
        <v>53</v>
      </c>
      <c r="D5" t="s">
        <v>407</v>
      </c>
    </row>
    <row r="6" spans="1:4" x14ac:dyDescent="0.25">
      <c r="A6" t="s">
        <v>364</v>
      </c>
      <c r="B6" s="12">
        <v>1.07</v>
      </c>
      <c r="C6" t="s">
        <v>54</v>
      </c>
      <c r="D6" t="s">
        <v>408</v>
      </c>
    </row>
    <row r="7" spans="1:4" x14ac:dyDescent="0.25">
      <c r="A7" t="s">
        <v>365</v>
      </c>
      <c r="B7" s="12">
        <v>1.08</v>
      </c>
      <c r="C7" s="3" t="s">
        <v>55</v>
      </c>
      <c r="D7" t="s">
        <v>409</v>
      </c>
    </row>
    <row r="8" spans="1:4" x14ac:dyDescent="0.25">
      <c r="A8" t="s">
        <v>366</v>
      </c>
      <c r="B8" s="12">
        <v>1.0900000000000001</v>
      </c>
      <c r="C8" t="s">
        <v>56</v>
      </c>
      <c r="D8" t="s">
        <v>410</v>
      </c>
    </row>
    <row r="9" spans="1:4" x14ac:dyDescent="0.25">
      <c r="A9" s="2" t="s">
        <v>84</v>
      </c>
      <c r="B9" s="13">
        <v>1.1000000000000001</v>
      </c>
      <c r="C9" t="s">
        <v>57</v>
      </c>
      <c r="D9" t="s">
        <v>411</v>
      </c>
    </row>
    <row r="10" spans="1:4" x14ac:dyDescent="0.25">
      <c r="A10" t="s">
        <v>76</v>
      </c>
      <c r="B10" s="12">
        <v>1.1100000000000001</v>
      </c>
      <c r="C10" t="s">
        <v>58</v>
      </c>
      <c r="D10" t="s">
        <v>412</v>
      </c>
    </row>
    <row r="11" spans="1:4" x14ac:dyDescent="0.25">
      <c r="A11" t="s">
        <v>77</v>
      </c>
      <c r="B11" s="12">
        <v>1.1200000000000001</v>
      </c>
      <c r="C11" t="s">
        <v>59</v>
      </c>
      <c r="D11" t="s">
        <v>413</v>
      </c>
    </row>
    <row r="12" spans="1:4" x14ac:dyDescent="0.25">
      <c r="A12" t="s">
        <v>78</v>
      </c>
      <c r="B12" s="12">
        <v>1.1299999999999999</v>
      </c>
      <c r="C12" t="s">
        <v>60</v>
      </c>
      <c r="D12" t="s">
        <v>414</v>
      </c>
    </row>
    <row r="13" spans="1:4" x14ac:dyDescent="0.25">
      <c r="A13" t="s">
        <v>367</v>
      </c>
      <c r="B13" s="12">
        <v>2.0099999999999998</v>
      </c>
      <c r="C13" t="s">
        <v>61</v>
      </c>
      <c r="D13" t="s">
        <v>415</v>
      </c>
    </row>
    <row r="14" spans="1:4" x14ac:dyDescent="0.25">
      <c r="A14" t="s">
        <v>372</v>
      </c>
      <c r="B14" s="12">
        <v>2.02</v>
      </c>
      <c r="C14" t="s">
        <v>62</v>
      </c>
      <c r="D14" t="s">
        <v>416</v>
      </c>
    </row>
    <row r="15" spans="1:4" x14ac:dyDescent="0.25">
      <c r="A15" t="s">
        <v>79</v>
      </c>
      <c r="B15" s="12">
        <v>2.14</v>
      </c>
      <c r="C15" t="s">
        <v>63</v>
      </c>
      <c r="D15" t="s">
        <v>417</v>
      </c>
    </row>
    <row r="16" spans="1:4" x14ac:dyDescent="0.25">
      <c r="A16" t="s">
        <v>80</v>
      </c>
      <c r="B16" s="12">
        <v>2.15</v>
      </c>
      <c r="C16" t="s">
        <v>64</v>
      </c>
      <c r="D16" t="s">
        <v>418</v>
      </c>
    </row>
    <row r="17" spans="1:4" x14ac:dyDescent="0.25">
      <c r="A17" t="s">
        <v>81</v>
      </c>
      <c r="B17" s="12">
        <v>2.16</v>
      </c>
      <c r="C17" t="s">
        <v>65</v>
      </c>
      <c r="D17" t="s">
        <v>419</v>
      </c>
    </row>
    <row r="18" spans="1:4" x14ac:dyDescent="0.25">
      <c r="A18" t="s">
        <v>83</v>
      </c>
      <c r="B18" s="17">
        <v>2.2000000000000002</v>
      </c>
      <c r="C18" t="s">
        <v>66</v>
      </c>
      <c r="D18" t="s">
        <v>420</v>
      </c>
    </row>
    <row r="19" spans="1:4" x14ac:dyDescent="0.25">
      <c r="A19" t="s">
        <v>82</v>
      </c>
      <c r="B19" s="12">
        <v>2.21</v>
      </c>
      <c r="C19" t="s">
        <v>67</v>
      </c>
      <c r="D19" t="s">
        <v>421</v>
      </c>
    </row>
    <row r="20" spans="1:4" x14ac:dyDescent="0.25">
      <c r="A20" t="s">
        <v>373</v>
      </c>
      <c r="B20" s="12">
        <v>3.01</v>
      </c>
      <c r="C20" t="s">
        <v>68</v>
      </c>
      <c r="D20" t="s">
        <v>422</v>
      </c>
    </row>
    <row r="21" spans="1:4" x14ac:dyDescent="0.25">
      <c r="A21" t="s">
        <v>374</v>
      </c>
      <c r="B21" s="12">
        <v>3.02</v>
      </c>
      <c r="C21" t="s">
        <v>69</v>
      </c>
      <c r="D21" t="s">
        <v>423</v>
      </c>
    </row>
    <row r="22" spans="1:4" x14ac:dyDescent="0.25">
      <c r="A22" t="s">
        <v>375</v>
      </c>
      <c r="B22" s="17">
        <v>3.03</v>
      </c>
      <c r="C22" t="s">
        <v>70</v>
      </c>
      <c r="D22" t="s">
        <v>424</v>
      </c>
    </row>
    <row r="23" spans="1:4" x14ac:dyDescent="0.25">
      <c r="A23" t="s">
        <v>376</v>
      </c>
      <c r="B23" s="12">
        <v>3.04</v>
      </c>
      <c r="C23" t="s">
        <v>71</v>
      </c>
      <c r="D23" t="s">
        <v>425</v>
      </c>
    </row>
    <row r="24" spans="1:4" x14ac:dyDescent="0.25">
      <c r="A24" t="s">
        <v>368</v>
      </c>
      <c r="B24" s="12">
        <v>3.05</v>
      </c>
      <c r="C24" t="s">
        <v>72</v>
      </c>
      <c r="D24" t="s">
        <v>426</v>
      </c>
    </row>
    <row r="25" spans="1:4" x14ac:dyDescent="0.25">
      <c r="A25" t="s">
        <v>369</v>
      </c>
      <c r="B25" s="12">
        <v>3.07</v>
      </c>
      <c r="C25" t="s">
        <v>73</v>
      </c>
      <c r="D25" t="s">
        <v>427</v>
      </c>
    </row>
    <row r="26" spans="1:4" x14ac:dyDescent="0.25">
      <c r="A26" t="s">
        <v>370</v>
      </c>
      <c r="B26" s="12" t="s">
        <v>181</v>
      </c>
      <c r="C26" t="s">
        <v>74</v>
      </c>
      <c r="D26" t="s">
        <v>428</v>
      </c>
    </row>
    <row r="27" spans="1:4" x14ac:dyDescent="0.25">
      <c r="A27" t="s">
        <v>371</v>
      </c>
      <c r="B27" s="12" t="s">
        <v>182</v>
      </c>
      <c r="C27" t="s">
        <v>75</v>
      </c>
      <c r="D27" t="s">
        <v>429</v>
      </c>
    </row>
    <row r="28" spans="1:4" x14ac:dyDescent="0.25">
      <c r="B28" s="4"/>
    </row>
    <row r="29" spans="1:4" x14ac:dyDescent="0.25">
      <c r="B29" s="4"/>
    </row>
    <row r="30" spans="1:4" x14ac:dyDescent="0.25">
      <c r="B30" s="4"/>
    </row>
    <row r="31" spans="1:4" x14ac:dyDescent="0.25">
      <c r="B31" s="4"/>
    </row>
    <row r="32" spans="1:4" x14ac:dyDescent="0.25">
      <c r="B32" s="4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AFC-EB20-634F-B335-49BD59A754E6}">
  <dimension ref="A1:Q112"/>
  <sheetViews>
    <sheetView tabSelected="1" workbookViewId="0">
      <pane ySplit="1" topLeftCell="A11" activePane="bottomLeft" state="frozen"/>
      <selection pane="bottomLeft" activeCell="A13" sqref="A13:XFD13"/>
    </sheetView>
  </sheetViews>
  <sheetFormatPr defaultColWidth="10.625" defaultRowHeight="15.75" x14ac:dyDescent="0.25"/>
  <cols>
    <col min="1" max="1" width="16.125" customWidth="1"/>
    <col min="13" max="13" width="29.625" customWidth="1"/>
    <col min="14" max="14" width="43.5" customWidth="1"/>
  </cols>
  <sheetData>
    <row r="1" spans="1:17" ht="287.25" x14ac:dyDescent="0.25">
      <c r="A1" s="1" t="s">
        <v>0</v>
      </c>
      <c r="B1" s="1" t="s">
        <v>1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31</v>
      </c>
      <c r="N1" s="1" t="s">
        <v>29</v>
      </c>
    </row>
    <row r="2" spans="1:17" x14ac:dyDescent="0.25">
      <c r="A2" s="6" t="s">
        <v>377</v>
      </c>
      <c r="B2" s="19">
        <v>1.03</v>
      </c>
      <c r="C2" s="6">
        <v>18.158999999999999</v>
      </c>
      <c r="D2" s="6">
        <v>9.32</v>
      </c>
      <c r="E2" s="6">
        <v>2.7250000000000001</v>
      </c>
      <c r="F2" s="6">
        <v>0.87050000000000005</v>
      </c>
      <c r="G2" s="6">
        <v>0.54700000000000004</v>
      </c>
      <c r="H2" s="6">
        <v>1</v>
      </c>
      <c r="I2" s="6">
        <f>3517.368/15</f>
        <v>234.49119999999999</v>
      </c>
      <c r="J2" s="6">
        <v>338.65800000000002</v>
      </c>
      <c r="L2" s="6">
        <v>1.3822222222222222</v>
      </c>
      <c r="M2" s="6" t="s">
        <v>463</v>
      </c>
      <c r="N2" s="6" t="s">
        <v>464</v>
      </c>
      <c r="O2" s="6"/>
      <c r="Q2" s="6"/>
    </row>
    <row r="3" spans="1:17" x14ac:dyDescent="0.25">
      <c r="A3" s="6" t="s">
        <v>378</v>
      </c>
      <c r="B3" s="19">
        <v>1.04</v>
      </c>
      <c r="C3" s="6">
        <v>10.737</v>
      </c>
      <c r="D3" s="6">
        <v>7.5960000000000001</v>
      </c>
      <c r="E3" s="6">
        <v>2.2090000000000001</v>
      </c>
      <c r="F3" s="6">
        <v>0.47699999999999998</v>
      </c>
      <c r="G3" s="6">
        <v>0.64649999999999996</v>
      </c>
      <c r="H3" s="6">
        <v>1</v>
      </c>
      <c r="I3" s="6">
        <f>4686.634/17</f>
        <v>275.68435294117648</v>
      </c>
      <c r="J3" s="6">
        <v>324.22140000000002</v>
      </c>
      <c r="L3" s="6">
        <v>1.2749999999999997</v>
      </c>
      <c r="M3" s="6" t="s">
        <v>465</v>
      </c>
      <c r="N3" s="6" t="s">
        <v>466</v>
      </c>
      <c r="O3" s="6"/>
      <c r="Q3" s="6"/>
    </row>
    <row r="4" spans="1:17" x14ac:dyDescent="0.25">
      <c r="A4" s="6" t="s">
        <v>379</v>
      </c>
      <c r="B4" s="19">
        <v>1.05</v>
      </c>
      <c r="C4" s="6">
        <v>12.276999999999999</v>
      </c>
      <c r="D4" s="6">
        <v>7.5650000000000004</v>
      </c>
      <c r="E4" s="6">
        <v>2.4910000000000001</v>
      </c>
      <c r="F4" s="6">
        <v>0.73699999999999999</v>
      </c>
      <c r="G4" s="6">
        <v>0.52949999999999997</v>
      </c>
      <c r="H4" s="6">
        <v>1</v>
      </c>
      <c r="I4" s="6">
        <f>6175.562/21</f>
        <v>294.07438095238092</v>
      </c>
      <c r="J4" s="6">
        <v>854.16399999999999</v>
      </c>
      <c r="L4" s="6">
        <v>1.2038888888888888</v>
      </c>
      <c r="M4" s="6" t="s">
        <v>467</v>
      </c>
      <c r="N4" s="6" t="s">
        <v>468</v>
      </c>
      <c r="O4" s="6"/>
      <c r="Q4" s="6"/>
    </row>
    <row r="5" spans="1:17" x14ac:dyDescent="0.25">
      <c r="A5" s="6" t="s">
        <v>380</v>
      </c>
      <c r="B5" s="19">
        <v>1.06</v>
      </c>
      <c r="C5" s="6">
        <v>12.192</v>
      </c>
      <c r="D5" s="6">
        <v>7.4169999999999998</v>
      </c>
      <c r="E5" s="6">
        <v>2.496</v>
      </c>
      <c r="F5" s="6">
        <v>0.53400000000000003</v>
      </c>
      <c r="G5" s="6">
        <v>0.39100000000000001</v>
      </c>
      <c r="H5" s="6">
        <v>1</v>
      </c>
      <c r="I5" s="6">
        <f>3354.425/13</f>
        <v>258.03269230769234</v>
      </c>
      <c r="J5" s="6">
        <v>786.49249999999995</v>
      </c>
      <c r="L5" s="6">
        <v>1.3386666666666667</v>
      </c>
      <c r="M5" s="6" t="s">
        <v>469</v>
      </c>
      <c r="N5" s="6" t="s">
        <v>470</v>
      </c>
      <c r="O5" s="6"/>
      <c r="Q5" s="6"/>
    </row>
    <row r="6" spans="1:17" x14ac:dyDescent="0.25">
      <c r="A6" s="6" t="s">
        <v>381</v>
      </c>
      <c r="B6" s="19">
        <v>1.07</v>
      </c>
      <c r="C6" s="6">
        <v>12.439</v>
      </c>
      <c r="D6" s="6">
        <v>7.7030000000000003</v>
      </c>
      <c r="E6" s="6">
        <v>2.516</v>
      </c>
      <c r="F6" s="6">
        <v>0.73350000000000004</v>
      </c>
      <c r="G6" s="6">
        <v>0.50249999999999995</v>
      </c>
      <c r="H6" s="6">
        <v>1</v>
      </c>
      <c r="I6" s="6">
        <f>3146.586/18</f>
        <v>174.81033333333332</v>
      </c>
      <c r="J6" s="6">
        <v>559.41733333333332</v>
      </c>
      <c r="L6" s="6">
        <v>1.3417777777777777</v>
      </c>
      <c r="M6" s="6" t="s">
        <v>471</v>
      </c>
      <c r="N6" s="6" t="s">
        <v>472</v>
      </c>
      <c r="O6" s="6"/>
      <c r="Q6" s="6"/>
    </row>
    <row r="7" spans="1:17" x14ac:dyDescent="0.25">
      <c r="A7" s="6" t="s">
        <v>382</v>
      </c>
      <c r="B7" s="19">
        <v>1.08</v>
      </c>
      <c r="C7" s="6">
        <v>12.154</v>
      </c>
      <c r="D7" s="6">
        <v>7.59</v>
      </c>
      <c r="E7" s="6">
        <v>2.496</v>
      </c>
      <c r="F7" s="6">
        <v>0.65700000000000003</v>
      </c>
      <c r="G7" s="6">
        <v>0.4995</v>
      </c>
      <c r="H7" s="6">
        <v>1</v>
      </c>
      <c r="I7" s="6">
        <f>3811.911/21</f>
        <v>181.51957142857142</v>
      </c>
      <c r="J7" s="6">
        <v>430.08949999999999</v>
      </c>
      <c r="L7" s="6">
        <v>1.3967777777777777</v>
      </c>
      <c r="M7" s="6" t="s">
        <v>473</v>
      </c>
      <c r="N7" s="6" t="s">
        <v>474</v>
      </c>
      <c r="O7" s="6"/>
      <c r="Q7" s="6"/>
    </row>
    <row r="8" spans="1:17" x14ac:dyDescent="0.25">
      <c r="A8" s="6" t="s">
        <v>383</v>
      </c>
      <c r="B8" s="19">
        <v>1.0900000000000001</v>
      </c>
      <c r="C8" s="6">
        <v>55.631</v>
      </c>
      <c r="D8" s="6">
        <v>10.445</v>
      </c>
      <c r="E8" s="7">
        <v>6.7220000000000004</v>
      </c>
      <c r="F8" s="6">
        <v>1.0149999999999999</v>
      </c>
      <c r="G8" s="6">
        <v>0.82050000000000001</v>
      </c>
      <c r="H8" s="6">
        <v>1</v>
      </c>
      <c r="I8" s="6">
        <f>9343.607/19</f>
        <v>491.76878947368419</v>
      </c>
      <c r="J8" s="6">
        <v>1544.7969999999998</v>
      </c>
      <c r="L8" s="6">
        <v>1.5174444444444444</v>
      </c>
      <c r="M8" s="6" t="s">
        <v>475</v>
      </c>
      <c r="N8" s="6" t="s">
        <v>476</v>
      </c>
      <c r="O8" s="6"/>
      <c r="Q8" s="6"/>
    </row>
    <row r="9" spans="1:17" x14ac:dyDescent="0.25">
      <c r="A9" s="8" t="s">
        <v>384</v>
      </c>
      <c r="B9" s="18">
        <v>1.1000000000000001</v>
      </c>
      <c r="C9" s="6">
        <v>53.826999999999998</v>
      </c>
      <c r="D9" s="6">
        <v>10.759</v>
      </c>
      <c r="E9" s="6">
        <v>6.56</v>
      </c>
      <c r="F9" s="6">
        <v>1.2775000000000001</v>
      </c>
      <c r="G9" s="6">
        <v>0.97350000000000003</v>
      </c>
      <c r="H9" s="6">
        <v>1</v>
      </c>
      <c r="I9" s="6">
        <f>5422.936/9</f>
        <v>602.54844444444439</v>
      </c>
      <c r="J9" s="6">
        <v>1135.1565000000001</v>
      </c>
      <c r="L9" s="6">
        <v>1.3923333333333332</v>
      </c>
      <c r="M9" s="6" t="s">
        <v>477</v>
      </c>
      <c r="N9" s="6" t="s">
        <v>395</v>
      </c>
      <c r="O9" s="6"/>
      <c r="Q9" s="6"/>
    </row>
    <row r="10" spans="1:17" x14ac:dyDescent="0.25">
      <c r="A10" s="6" t="s">
        <v>85</v>
      </c>
      <c r="B10" s="19">
        <v>1.1100000000000001</v>
      </c>
      <c r="C10" s="6">
        <v>58.542999999999999</v>
      </c>
      <c r="D10" s="6">
        <v>10.529</v>
      </c>
      <c r="E10" s="6">
        <v>7.1150000000000002</v>
      </c>
      <c r="F10" s="6">
        <v>1.2004999999999999</v>
      </c>
      <c r="G10" s="6">
        <v>0.84399999999999997</v>
      </c>
      <c r="H10" s="6">
        <v>1</v>
      </c>
      <c r="I10" s="6">
        <f>9347.597/16</f>
        <v>584.22481249999998</v>
      </c>
      <c r="J10" s="6">
        <v>1100.1959999999999</v>
      </c>
      <c r="L10" s="6">
        <v>1.5621111111111112</v>
      </c>
      <c r="M10" s="6" t="s">
        <v>478</v>
      </c>
      <c r="N10" s="6" t="s">
        <v>396</v>
      </c>
      <c r="O10" s="6"/>
      <c r="Q10" s="6"/>
    </row>
    <row r="11" spans="1:17" x14ac:dyDescent="0.25">
      <c r="A11" s="6" t="s">
        <v>86</v>
      </c>
      <c r="B11" s="19">
        <v>1.1200000000000001</v>
      </c>
      <c r="C11" s="6">
        <v>55.536000000000001</v>
      </c>
      <c r="D11" s="6">
        <v>10.398999999999999</v>
      </c>
      <c r="E11" s="6">
        <v>6.9580000000000002</v>
      </c>
      <c r="F11" s="6">
        <v>1.2725</v>
      </c>
      <c r="G11" s="6">
        <v>0.92300000000000004</v>
      </c>
      <c r="H11" s="6">
        <v>1</v>
      </c>
      <c r="I11" s="6">
        <f>9363.57/17</f>
        <v>550.7982352941176</v>
      </c>
      <c r="J11" s="6">
        <v>943.89433333333329</v>
      </c>
      <c r="L11" s="6">
        <v>1.5155555555555555</v>
      </c>
      <c r="M11" s="6" t="s">
        <v>479</v>
      </c>
      <c r="N11" s="6" t="s">
        <v>397</v>
      </c>
      <c r="O11" s="6"/>
      <c r="Q11" s="6"/>
    </row>
    <row r="12" spans="1:17" x14ac:dyDescent="0.25">
      <c r="A12" s="6" t="s">
        <v>87</v>
      </c>
      <c r="B12" s="19">
        <v>1.1299999999999999</v>
      </c>
      <c r="C12" s="6">
        <v>53.54</v>
      </c>
      <c r="D12" s="6">
        <v>10.907999999999999</v>
      </c>
      <c r="E12" s="6">
        <v>6.4859999999999998</v>
      </c>
      <c r="F12" s="6">
        <v>1.175</v>
      </c>
      <c r="G12" s="6">
        <v>0.90249999999999997</v>
      </c>
      <c r="H12" s="6">
        <v>1</v>
      </c>
      <c r="I12" s="6">
        <f>9182.111/16</f>
        <v>573.88193750000005</v>
      </c>
      <c r="J12" s="6">
        <v>1258.9839999999999</v>
      </c>
      <c r="L12" s="6">
        <v>1.5013333333333334</v>
      </c>
      <c r="M12" s="6" t="s">
        <v>480</v>
      </c>
      <c r="N12" s="6" t="s">
        <v>398</v>
      </c>
      <c r="O12" s="6"/>
      <c r="Q12" s="6"/>
    </row>
    <row r="13" spans="1:17" x14ac:dyDescent="0.25">
      <c r="A13" s="6" t="s">
        <v>385</v>
      </c>
      <c r="B13" s="19">
        <v>2.0099999999999998</v>
      </c>
      <c r="C13" s="6">
        <v>44.478999999999999</v>
      </c>
      <c r="D13" s="6">
        <v>8.5500000000000007</v>
      </c>
      <c r="E13" s="6">
        <v>6.4740000000000002</v>
      </c>
      <c r="F13" s="6">
        <v>1.1335</v>
      </c>
      <c r="G13" s="6">
        <v>0.85599999999999998</v>
      </c>
      <c r="H13" s="6">
        <v>1</v>
      </c>
      <c r="I13" s="6">
        <f>5758.752/10</f>
        <v>575.87520000000006</v>
      </c>
      <c r="J13" s="6">
        <v>1025.5260000000001</v>
      </c>
      <c r="L13" s="6">
        <v>1.5184444444444445</v>
      </c>
      <c r="M13" s="6" t="s">
        <v>481</v>
      </c>
      <c r="N13" s="6" t="s">
        <v>482</v>
      </c>
      <c r="O13" s="6"/>
      <c r="Q13" s="6"/>
    </row>
    <row r="14" spans="1:17" x14ac:dyDescent="0.25">
      <c r="A14" s="6" t="s">
        <v>386</v>
      </c>
      <c r="B14" s="19">
        <v>2.02</v>
      </c>
      <c r="C14" s="6">
        <v>64.915000000000006</v>
      </c>
      <c r="D14" s="6">
        <v>9.2750000000000004</v>
      </c>
      <c r="E14" s="6">
        <v>7.9119999999999999</v>
      </c>
      <c r="F14" s="6">
        <v>1.276</v>
      </c>
      <c r="G14" s="6">
        <v>0.93899999999999995</v>
      </c>
      <c r="H14" s="6">
        <v>1</v>
      </c>
      <c r="I14" s="6">
        <f>6500.96/10</f>
        <v>650.096</v>
      </c>
      <c r="J14" s="6">
        <v>1240.5434</v>
      </c>
      <c r="L14" s="9"/>
      <c r="M14" s="6" t="s">
        <v>483</v>
      </c>
      <c r="N14" s="6" t="s">
        <v>484</v>
      </c>
      <c r="O14" s="6"/>
      <c r="Q14" s="6"/>
    </row>
    <row r="15" spans="1:17" x14ac:dyDescent="0.25">
      <c r="A15" s="6" t="s">
        <v>88</v>
      </c>
      <c r="B15" s="19">
        <v>2.14</v>
      </c>
      <c r="C15" s="6">
        <v>26.727</v>
      </c>
      <c r="D15" s="6">
        <v>7.1340000000000003</v>
      </c>
      <c r="E15" s="6">
        <v>4.8520000000000003</v>
      </c>
      <c r="F15" s="6">
        <v>1.0615000000000001</v>
      </c>
      <c r="G15" s="6">
        <v>0.74850000000000005</v>
      </c>
      <c r="H15" s="6">
        <v>1</v>
      </c>
      <c r="I15" s="6">
        <f>6241.911/14</f>
        <v>445.85078571428573</v>
      </c>
      <c r="J15" s="6">
        <v>572.45033333333333</v>
      </c>
      <c r="L15" s="6">
        <v>1.03</v>
      </c>
      <c r="M15" s="6" t="s">
        <v>485</v>
      </c>
      <c r="N15" s="6" t="s">
        <v>399</v>
      </c>
      <c r="O15" s="6"/>
      <c r="Q15" s="6"/>
    </row>
    <row r="16" spans="1:17" x14ac:dyDescent="0.25">
      <c r="A16" s="6" t="s">
        <v>89</v>
      </c>
      <c r="B16" s="19">
        <v>2.15</v>
      </c>
      <c r="C16" s="6">
        <v>30.663</v>
      </c>
      <c r="D16" s="6">
        <v>6.7359999999999998</v>
      </c>
      <c r="E16" s="6">
        <v>5.468</v>
      </c>
      <c r="F16" s="6">
        <v>0.94650000000000001</v>
      </c>
      <c r="G16" s="6">
        <v>0.72250000000000003</v>
      </c>
      <c r="H16" s="6">
        <v>1</v>
      </c>
      <c r="I16" s="6">
        <f>6527/15</f>
        <v>435.13333333333333</v>
      </c>
      <c r="J16" s="6">
        <v>2372.0929999999998</v>
      </c>
      <c r="L16" s="6">
        <v>1.4476666666666667</v>
      </c>
      <c r="M16" s="6" t="s">
        <v>486</v>
      </c>
      <c r="N16" s="6" t="s">
        <v>400</v>
      </c>
      <c r="O16" s="6"/>
      <c r="Q16" s="6"/>
    </row>
    <row r="17" spans="1:17" x14ac:dyDescent="0.25">
      <c r="A17" s="6" t="s">
        <v>90</v>
      </c>
      <c r="B17" s="19">
        <v>2.16</v>
      </c>
      <c r="C17" s="6">
        <v>33.357999999999997</v>
      </c>
      <c r="D17" s="6">
        <v>6.593</v>
      </c>
      <c r="E17" s="6">
        <v>5.8220000000000001</v>
      </c>
      <c r="F17" s="6">
        <v>0.86699999999999999</v>
      </c>
      <c r="G17" s="6">
        <v>0.65</v>
      </c>
      <c r="H17" s="6">
        <v>1</v>
      </c>
      <c r="I17" s="6">
        <f>5366.592/13</f>
        <v>412.81476923076923</v>
      </c>
      <c r="J17" s="6">
        <v>1630.2953333333335</v>
      </c>
      <c r="L17" s="6">
        <v>1.3383333333333336</v>
      </c>
      <c r="M17" s="6" t="s">
        <v>487</v>
      </c>
      <c r="N17" s="6" t="s">
        <v>401</v>
      </c>
      <c r="O17" s="6"/>
      <c r="Q17" s="6"/>
    </row>
    <row r="18" spans="1:17" x14ac:dyDescent="0.25">
      <c r="A18" s="6" t="s">
        <v>91</v>
      </c>
      <c r="B18" s="20">
        <v>2.2000000000000002</v>
      </c>
      <c r="C18" s="6">
        <v>5.4859999999999998</v>
      </c>
      <c r="D18" s="6">
        <v>4.7110000000000003</v>
      </c>
      <c r="E18" s="6">
        <v>1.7050000000000001</v>
      </c>
      <c r="F18" s="6">
        <v>0.35449999999999998</v>
      </c>
      <c r="G18" s="6">
        <v>0.2555</v>
      </c>
      <c r="H18" s="6">
        <v>1</v>
      </c>
      <c r="I18" s="6">
        <f>1558.304/15</f>
        <v>103.88693333333335</v>
      </c>
      <c r="J18" s="6">
        <v>409.03633333333329</v>
      </c>
      <c r="L18" s="6">
        <v>1.084888888888889</v>
      </c>
      <c r="M18" s="6" t="s">
        <v>488</v>
      </c>
      <c r="N18" s="6" t="s">
        <v>402</v>
      </c>
      <c r="O18" s="6"/>
      <c r="Q18" s="6"/>
    </row>
    <row r="19" spans="1:17" x14ac:dyDescent="0.25">
      <c r="A19" s="6" t="s">
        <v>92</v>
      </c>
      <c r="B19" s="19">
        <v>2.21</v>
      </c>
      <c r="C19" s="6">
        <v>5.4450000000000003</v>
      </c>
      <c r="D19" s="6">
        <v>4.9960000000000004</v>
      </c>
      <c r="E19" s="6">
        <v>1.67</v>
      </c>
      <c r="F19" s="6">
        <v>0.3095</v>
      </c>
      <c r="G19" s="6">
        <v>0.2135</v>
      </c>
      <c r="H19" s="6">
        <v>1</v>
      </c>
      <c r="I19" s="6">
        <f>2206.176/15</f>
        <v>147.07839999999999</v>
      </c>
      <c r="J19" s="6">
        <v>338.35725000000002</v>
      </c>
      <c r="L19" s="6">
        <v>1.258</v>
      </c>
      <c r="M19" s="6" t="s">
        <v>489</v>
      </c>
      <c r="N19" s="6" t="s">
        <v>403</v>
      </c>
      <c r="O19" s="6"/>
      <c r="Q19" s="6"/>
    </row>
    <row r="20" spans="1:17" x14ac:dyDescent="0.25">
      <c r="A20" s="6" t="s">
        <v>387</v>
      </c>
      <c r="B20" s="19">
        <v>3.01</v>
      </c>
      <c r="C20" s="6">
        <v>15.019</v>
      </c>
      <c r="D20" s="6">
        <v>7.1980000000000004</v>
      </c>
      <c r="E20" s="6">
        <v>2.8650000000000002</v>
      </c>
      <c r="F20" s="6">
        <v>1.028</v>
      </c>
      <c r="G20" s="6">
        <v>0.74250000000000005</v>
      </c>
      <c r="H20" s="6">
        <v>1</v>
      </c>
      <c r="I20" s="6">
        <f>5256.184/18</f>
        <v>292.01022222222224</v>
      </c>
      <c r="J20" s="6">
        <v>825.5915</v>
      </c>
      <c r="L20" s="6">
        <v>1.2145555555555554</v>
      </c>
      <c r="M20" s="6" t="s">
        <v>490</v>
      </c>
      <c r="N20" s="6" t="s">
        <v>491</v>
      </c>
      <c r="O20" s="6"/>
      <c r="Q20" s="6"/>
    </row>
    <row r="21" spans="1:17" x14ac:dyDescent="0.25">
      <c r="A21" s="6" t="s">
        <v>388</v>
      </c>
      <c r="B21" s="19">
        <v>3.02</v>
      </c>
      <c r="C21" s="6">
        <v>16.045000000000002</v>
      </c>
      <c r="D21" s="6">
        <v>7.3529999999999998</v>
      </c>
      <c r="E21" s="6">
        <v>3.0880000000000001</v>
      </c>
      <c r="F21" s="6">
        <v>0.67749999999999999</v>
      </c>
      <c r="G21" s="6">
        <v>0.5605</v>
      </c>
      <c r="H21" s="6">
        <v>1</v>
      </c>
      <c r="I21" s="6">
        <f>3696.22/18</f>
        <v>205.34555555555553</v>
      </c>
      <c r="J21" s="6">
        <v>857.17150000000004</v>
      </c>
      <c r="L21" s="6">
        <v>1.2908888888888888</v>
      </c>
      <c r="M21" s="6" t="s">
        <v>492</v>
      </c>
      <c r="N21" s="6" t="s">
        <v>493</v>
      </c>
      <c r="O21" s="6"/>
      <c r="Q21" s="6"/>
    </row>
    <row r="22" spans="1:17" x14ac:dyDescent="0.25">
      <c r="A22" s="6" t="s">
        <v>389</v>
      </c>
      <c r="B22" s="20">
        <v>3.03</v>
      </c>
      <c r="C22" s="6">
        <v>37.658999999999999</v>
      </c>
      <c r="D22" s="6">
        <v>11.813000000000001</v>
      </c>
      <c r="E22" s="6">
        <v>4.2469999999999999</v>
      </c>
      <c r="F22" s="6">
        <v>2.1234999999999999</v>
      </c>
      <c r="G22" s="6">
        <v>1.9139999999999999</v>
      </c>
      <c r="H22" s="6">
        <v>1</v>
      </c>
      <c r="I22" s="6">
        <f>9918.564/23</f>
        <v>431.24191304347829</v>
      </c>
      <c r="J22" s="6">
        <v>1087.894</v>
      </c>
      <c r="L22" s="6">
        <v>1.4073333333333331</v>
      </c>
      <c r="M22" s="6" t="s">
        <v>494</v>
      </c>
      <c r="N22" s="6" t="s">
        <v>495</v>
      </c>
      <c r="O22" s="6"/>
      <c r="Q22" s="6"/>
    </row>
    <row r="23" spans="1:17" x14ac:dyDescent="0.25">
      <c r="A23" s="6" t="s">
        <v>390</v>
      </c>
      <c r="B23" s="19">
        <v>3.04</v>
      </c>
      <c r="C23" s="6">
        <v>45.069000000000003</v>
      </c>
      <c r="D23" s="6">
        <v>13.247999999999999</v>
      </c>
      <c r="E23" s="6">
        <v>4.71</v>
      </c>
      <c r="F23" s="6">
        <v>1.9884999999999999</v>
      </c>
      <c r="G23" s="6">
        <v>1.5345</v>
      </c>
      <c r="H23" s="6">
        <v>1</v>
      </c>
      <c r="I23" s="6">
        <f>9345.853/23</f>
        <v>406.34143478260864</v>
      </c>
      <c r="J23" s="6">
        <v>1166.4323333333334</v>
      </c>
      <c r="L23" s="6"/>
      <c r="M23" s="6" t="s">
        <v>496</v>
      </c>
      <c r="N23" s="6" t="s">
        <v>497</v>
      </c>
      <c r="O23" s="6"/>
      <c r="Q23" s="6"/>
    </row>
    <row r="24" spans="1:17" x14ac:dyDescent="0.25">
      <c r="A24" s="6" t="s">
        <v>391</v>
      </c>
      <c r="B24" s="19">
        <v>3.05</v>
      </c>
      <c r="C24" s="6">
        <v>48.42</v>
      </c>
      <c r="D24" s="6">
        <v>11.564</v>
      </c>
      <c r="E24" s="6">
        <v>5.9050000000000002</v>
      </c>
      <c r="F24" s="6">
        <v>1.6074999999999999</v>
      </c>
      <c r="G24" s="6">
        <v>1.1405000000000001</v>
      </c>
      <c r="H24" s="6">
        <v>1</v>
      </c>
      <c r="I24" s="6">
        <f>7373.425/16</f>
        <v>460.83906250000001</v>
      </c>
      <c r="J24" s="6">
        <v>1296.0893333333333</v>
      </c>
      <c r="L24" s="6">
        <v>1.2736666666666665</v>
      </c>
      <c r="M24" s="6" t="s">
        <v>498</v>
      </c>
      <c r="N24" s="6" t="s">
        <v>499</v>
      </c>
      <c r="O24" s="6"/>
      <c r="Q24" s="6"/>
    </row>
    <row r="25" spans="1:17" x14ac:dyDescent="0.25">
      <c r="A25" s="6" t="s">
        <v>392</v>
      </c>
      <c r="B25" s="19">
        <v>3.07</v>
      </c>
      <c r="C25" s="6">
        <v>12.452</v>
      </c>
      <c r="D25" s="6">
        <v>8.8819999999999997</v>
      </c>
      <c r="E25" s="6">
        <v>2.1040000000000001</v>
      </c>
      <c r="F25" s="6">
        <v>0.71750000000000003</v>
      </c>
      <c r="G25" s="6">
        <v>0.48</v>
      </c>
      <c r="H25" s="6">
        <v>1</v>
      </c>
      <c r="I25" s="6">
        <f>3887.46/19</f>
        <v>204.60315789473685</v>
      </c>
      <c r="J25" s="6">
        <v>280.91160000000002</v>
      </c>
      <c r="L25" s="6">
        <v>1.2431111111111111</v>
      </c>
      <c r="M25" s="6" t="s">
        <v>500</v>
      </c>
      <c r="N25" s="6" t="s">
        <v>501</v>
      </c>
      <c r="O25" s="6"/>
      <c r="Q25" s="6"/>
    </row>
    <row r="26" spans="1:17" x14ac:dyDescent="0.25">
      <c r="A26" s="6" t="s">
        <v>393</v>
      </c>
      <c r="B26" s="19" t="s">
        <v>181</v>
      </c>
      <c r="C26" s="6">
        <v>6.3259999999999996</v>
      </c>
      <c r="D26" s="6">
        <v>7.4029999999999996</v>
      </c>
      <c r="E26" s="6">
        <v>1.272</v>
      </c>
      <c r="F26" s="6">
        <v>0.58499999999999996</v>
      </c>
      <c r="G26" s="6">
        <v>0.40150000000000002</v>
      </c>
      <c r="H26" s="6">
        <v>1</v>
      </c>
      <c r="I26" s="6">
        <f>2919.168/20</f>
        <v>145.95840000000001</v>
      </c>
      <c r="J26" s="6">
        <v>511.2955</v>
      </c>
      <c r="L26" s="6"/>
      <c r="M26" s="6" t="s">
        <v>502</v>
      </c>
      <c r="N26" s="6" t="s">
        <v>503</v>
      </c>
      <c r="O26" s="6"/>
      <c r="Q26" s="6"/>
    </row>
    <row r="27" spans="1:17" x14ac:dyDescent="0.25">
      <c r="A27" s="6" t="s">
        <v>394</v>
      </c>
      <c r="B27" s="19" t="s">
        <v>182</v>
      </c>
      <c r="C27" s="6">
        <v>14.906000000000001</v>
      </c>
      <c r="D27" s="6">
        <v>8.9670000000000005</v>
      </c>
      <c r="E27" s="6">
        <v>2.391</v>
      </c>
      <c r="F27" s="6">
        <v>0.65449999999999997</v>
      </c>
      <c r="G27" s="6">
        <v>0.44850000000000001</v>
      </c>
      <c r="H27" s="6">
        <v>1</v>
      </c>
      <c r="I27" s="6">
        <f>3095.136/21</f>
        <v>147.38742857142856</v>
      </c>
      <c r="J27" s="6">
        <v>426.33</v>
      </c>
      <c r="L27" s="6">
        <v>1.1158888888888889</v>
      </c>
      <c r="M27" s="6" t="s">
        <v>504</v>
      </c>
      <c r="N27" s="6" t="s">
        <v>505</v>
      </c>
      <c r="O27" s="6"/>
      <c r="Q27" s="6"/>
    </row>
    <row r="28" spans="1:17" x14ac:dyDescent="0.25">
      <c r="A28" t="s">
        <v>562</v>
      </c>
      <c r="B28" s="12">
        <v>3000.01</v>
      </c>
      <c r="C28" s="22">
        <v>37.692</v>
      </c>
      <c r="D28" s="22">
        <v>11.925000000000001</v>
      </c>
      <c r="E28" s="22">
        <v>4.18</v>
      </c>
      <c r="F28" s="22">
        <v>1.4455</v>
      </c>
      <c r="G28" s="22">
        <v>1.0429999999999999</v>
      </c>
      <c r="H28" s="15">
        <v>1</v>
      </c>
      <c r="I28" s="15">
        <v>376.8</v>
      </c>
      <c r="J28" s="15">
        <v>927</v>
      </c>
      <c r="K28" s="22"/>
      <c r="L28" s="21"/>
      <c r="M28" s="22" t="s">
        <v>660</v>
      </c>
      <c r="N28" s="23" t="s">
        <v>677</v>
      </c>
    </row>
    <row r="29" spans="1:17" x14ac:dyDescent="0.25">
      <c r="A29" t="s">
        <v>563</v>
      </c>
      <c r="B29" s="12">
        <v>3000.02</v>
      </c>
      <c r="C29" s="22">
        <v>25.641999999999999</v>
      </c>
      <c r="D29" s="22">
        <v>7.9660000000000002</v>
      </c>
      <c r="E29" s="22">
        <v>4.5309999999999997</v>
      </c>
      <c r="F29" s="22">
        <v>1.0874999999999999</v>
      </c>
      <c r="G29" s="22">
        <v>0.79849999999999999</v>
      </c>
      <c r="H29" s="15">
        <v>1</v>
      </c>
      <c r="I29" s="15">
        <v>337.94444440000001</v>
      </c>
      <c r="J29" s="15">
        <v>1424.4</v>
      </c>
      <c r="K29" s="22"/>
      <c r="L29" s="21"/>
      <c r="M29" s="22" t="s">
        <v>661</v>
      </c>
      <c r="N29" s="23" t="s">
        <v>678</v>
      </c>
    </row>
    <row r="30" spans="1:17" x14ac:dyDescent="0.25">
      <c r="A30" t="s">
        <v>564</v>
      </c>
      <c r="B30" s="12">
        <v>3000.03</v>
      </c>
      <c r="C30" s="22">
        <v>38.460999999999999</v>
      </c>
      <c r="D30" s="22">
        <v>5.8579999999999997</v>
      </c>
      <c r="E30" s="22">
        <v>7.76</v>
      </c>
      <c r="F30" s="22">
        <v>0.80800000000000005</v>
      </c>
      <c r="G30" s="22">
        <v>0.80200000000000005</v>
      </c>
      <c r="H30" s="15">
        <v>1</v>
      </c>
      <c r="I30" s="15">
        <v>514.90909090000002</v>
      </c>
      <c r="J30" s="15">
        <v>1131.272727</v>
      </c>
      <c r="K30" s="22"/>
      <c r="L30" s="21"/>
      <c r="M30" s="22" t="s">
        <v>662</v>
      </c>
      <c r="N30" s="23" t="s">
        <v>679</v>
      </c>
    </row>
    <row r="31" spans="1:17" x14ac:dyDescent="0.25">
      <c r="A31" t="s">
        <v>565</v>
      </c>
      <c r="B31" s="12">
        <v>3000.04</v>
      </c>
      <c r="C31" s="22">
        <v>43.613</v>
      </c>
      <c r="D31" s="22">
        <v>6.742</v>
      </c>
      <c r="E31" s="22">
        <v>7.5970000000000004</v>
      </c>
      <c r="F31" s="22">
        <v>1.2775000000000001</v>
      </c>
      <c r="G31" s="22">
        <v>0.96750000000000003</v>
      </c>
      <c r="H31" s="15">
        <v>1</v>
      </c>
      <c r="I31" s="15">
        <v>635.52380949999997</v>
      </c>
      <c r="J31" s="15">
        <v>1077.272727</v>
      </c>
      <c r="K31" s="22"/>
      <c r="L31" s="21"/>
      <c r="M31" s="22" t="s">
        <v>663</v>
      </c>
      <c r="N31" s="23" t="s">
        <v>680</v>
      </c>
    </row>
    <row r="32" spans="1:17" x14ac:dyDescent="0.25">
      <c r="A32" t="s">
        <v>566</v>
      </c>
      <c r="B32" s="12">
        <v>3000.05</v>
      </c>
      <c r="C32" s="22">
        <v>47.582000000000001</v>
      </c>
      <c r="D32" s="22">
        <v>6.8689999999999998</v>
      </c>
      <c r="E32" s="22">
        <v>8.2449999999999992</v>
      </c>
      <c r="F32" s="22">
        <v>1.4350000000000001</v>
      </c>
      <c r="G32" s="22">
        <v>1.0255000000000001</v>
      </c>
      <c r="H32" s="15">
        <v>1</v>
      </c>
      <c r="I32" s="15">
        <v>618.63636359999998</v>
      </c>
      <c r="J32" s="15">
        <v>1086.166667</v>
      </c>
      <c r="K32" s="22"/>
      <c r="L32" s="21"/>
      <c r="M32" s="22" t="s">
        <v>664</v>
      </c>
      <c r="N32" s="23" t="s">
        <v>681</v>
      </c>
    </row>
    <row r="33" spans="1:14" x14ac:dyDescent="0.25">
      <c r="A33" t="s">
        <v>567</v>
      </c>
      <c r="B33" s="12">
        <v>3000.06</v>
      </c>
      <c r="C33" s="22">
        <v>53.941000000000003</v>
      </c>
      <c r="D33" s="22">
        <v>6.9790000000000001</v>
      </c>
      <c r="E33" s="22">
        <v>8.8160000000000007</v>
      </c>
      <c r="F33" s="22">
        <v>2.0409999999999999</v>
      </c>
      <c r="G33" s="22">
        <v>1.42</v>
      </c>
      <c r="H33" s="15">
        <v>1</v>
      </c>
      <c r="I33" s="15">
        <v>737.2</v>
      </c>
      <c r="J33" s="15">
        <v>778.93333329999996</v>
      </c>
      <c r="K33" s="22"/>
      <c r="L33" s="21"/>
      <c r="M33" s="22" t="s">
        <v>665</v>
      </c>
      <c r="N33" s="23" t="s">
        <v>682</v>
      </c>
    </row>
    <row r="34" spans="1:14" x14ac:dyDescent="0.25">
      <c r="A34" t="s">
        <v>568</v>
      </c>
      <c r="B34" s="12">
        <v>3000.07</v>
      </c>
      <c r="C34" s="22">
        <v>54.11</v>
      </c>
      <c r="D34" s="22">
        <v>6.98</v>
      </c>
      <c r="E34" s="22">
        <v>8.5540000000000003</v>
      </c>
      <c r="F34" s="22">
        <v>1.585</v>
      </c>
      <c r="G34" s="22">
        <v>1.1174999999999999</v>
      </c>
      <c r="H34" s="15">
        <v>1</v>
      </c>
      <c r="I34" s="15">
        <v>449.54285709999999</v>
      </c>
      <c r="J34" s="15">
        <v>728</v>
      </c>
      <c r="K34" s="22"/>
      <c r="L34" s="21"/>
      <c r="M34" s="22" t="s">
        <v>666</v>
      </c>
      <c r="N34" s="23" t="s">
        <v>683</v>
      </c>
    </row>
    <row r="35" spans="1:14" x14ac:dyDescent="0.25">
      <c r="A35" t="s">
        <v>569</v>
      </c>
      <c r="B35" s="12">
        <v>3000.08</v>
      </c>
      <c r="C35" s="22">
        <v>52.02</v>
      </c>
      <c r="D35" s="22">
        <v>5.9960000000000004</v>
      </c>
      <c r="E35" s="22">
        <v>8.2550000000000008</v>
      </c>
      <c r="F35" s="22">
        <v>1.1659999999999999</v>
      </c>
      <c r="G35" s="22">
        <v>0.83499999999999996</v>
      </c>
      <c r="H35" s="15">
        <v>1</v>
      </c>
      <c r="I35" s="15">
        <v>695.47826090000001</v>
      </c>
      <c r="J35" s="15">
        <v>1170.4000000000001</v>
      </c>
      <c r="K35" s="22"/>
      <c r="L35" s="21"/>
      <c r="M35" s="22" t="s">
        <v>667</v>
      </c>
      <c r="N35" s="23" t="s">
        <v>684</v>
      </c>
    </row>
    <row r="36" spans="1:14" x14ac:dyDescent="0.25">
      <c r="A36" t="s">
        <v>570</v>
      </c>
      <c r="B36" s="12">
        <v>3000.09</v>
      </c>
      <c r="C36" s="22">
        <v>48.674999999999997</v>
      </c>
      <c r="D36" s="22">
        <v>6.03</v>
      </c>
      <c r="E36" s="22">
        <v>7.97</v>
      </c>
      <c r="F36" s="22">
        <v>0.78600000000000003</v>
      </c>
      <c r="G36" s="22">
        <v>0.55649999999999999</v>
      </c>
      <c r="H36" s="15">
        <v>1</v>
      </c>
      <c r="I36" s="15">
        <v>1050</v>
      </c>
      <c r="J36" s="15">
        <v>1199.166667</v>
      </c>
      <c r="K36" s="22"/>
      <c r="L36" s="21"/>
      <c r="M36" s="22" t="s">
        <v>668</v>
      </c>
      <c r="N36" s="23" t="s">
        <v>685</v>
      </c>
    </row>
    <row r="37" spans="1:14" x14ac:dyDescent="0.25">
      <c r="A37" s="2" t="s">
        <v>646</v>
      </c>
      <c r="B37" s="13">
        <v>3000.1</v>
      </c>
      <c r="C37" s="22">
        <v>26.809000000000001</v>
      </c>
      <c r="D37" s="22">
        <v>5.1109999999999998</v>
      </c>
      <c r="E37" s="22">
        <v>2.722</v>
      </c>
      <c r="F37" s="22">
        <v>0.57799999999999996</v>
      </c>
      <c r="G37" s="22">
        <v>0.42599999999999999</v>
      </c>
      <c r="H37" s="15">
        <v>1</v>
      </c>
      <c r="I37" s="15">
        <v>232.6875</v>
      </c>
      <c r="J37" s="15">
        <v>2045</v>
      </c>
      <c r="K37" s="22"/>
      <c r="L37" s="21"/>
      <c r="M37" s="22" t="s">
        <v>669</v>
      </c>
      <c r="N37" s="23" t="s">
        <v>686</v>
      </c>
    </row>
    <row r="38" spans="1:14" x14ac:dyDescent="0.25">
      <c r="A38" t="s">
        <v>571</v>
      </c>
      <c r="B38" s="12">
        <v>3000.11</v>
      </c>
      <c r="C38" s="22">
        <v>29.347000000000001</v>
      </c>
      <c r="D38" s="22">
        <v>5.3250000000000002</v>
      </c>
      <c r="E38" s="22">
        <v>2.3639999999999999</v>
      </c>
      <c r="F38" s="22">
        <v>0.58550000000000002</v>
      </c>
      <c r="G38" s="22">
        <v>0.41199999999999998</v>
      </c>
      <c r="H38" s="15">
        <v>1</v>
      </c>
      <c r="I38" s="15">
        <v>193.55</v>
      </c>
      <c r="J38" s="15">
        <v>1114</v>
      </c>
      <c r="K38" s="22"/>
      <c r="L38" s="21"/>
      <c r="M38" s="22" t="s">
        <v>670</v>
      </c>
      <c r="N38" s="23" t="s">
        <v>687</v>
      </c>
    </row>
    <row r="39" spans="1:14" x14ac:dyDescent="0.25">
      <c r="A39" t="s">
        <v>572</v>
      </c>
      <c r="B39" s="12">
        <v>3000.12</v>
      </c>
      <c r="C39" s="22">
        <v>8.1150000000000002</v>
      </c>
      <c r="D39" s="22">
        <v>5.0609999999999999</v>
      </c>
      <c r="E39" s="22">
        <v>2.306</v>
      </c>
      <c r="F39" s="22">
        <v>1.153</v>
      </c>
      <c r="G39" s="22">
        <v>0.57650000000000001</v>
      </c>
      <c r="H39" s="15">
        <v>1</v>
      </c>
      <c r="I39" s="15">
        <v>181.84210529999999</v>
      </c>
      <c r="J39" s="15">
        <v>330.8</v>
      </c>
      <c r="K39" s="22"/>
      <c r="L39" s="21"/>
      <c r="M39" s="22" t="s">
        <v>671</v>
      </c>
      <c r="N39" s="23" t="s">
        <v>688</v>
      </c>
    </row>
    <row r="40" spans="1:14" x14ac:dyDescent="0.25">
      <c r="A40" t="s">
        <v>573</v>
      </c>
      <c r="B40" s="12">
        <v>6000.01</v>
      </c>
      <c r="C40" s="12">
        <v>71.784999999999997</v>
      </c>
      <c r="D40" s="12">
        <v>11.321999999999999</v>
      </c>
      <c r="E40" s="12">
        <v>8.5020000000000007</v>
      </c>
      <c r="F40" s="12">
        <f>(2.328+2.189)/2</f>
        <v>2.2584999999999997</v>
      </c>
      <c r="G40" s="12">
        <f>(1.718+1.403)/2</f>
        <v>1.5605</v>
      </c>
      <c r="H40" s="12">
        <v>1</v>
      </c>
      <c r="I40" s="12">
        <f>8183/15</f>
        <v>545.5333333333333</v>
      </c>
      <c r="J40" s="12">
        <f>6873/6.5</f>
        <v>1057.3846153846155</v>
      </c>
      <c r="K40" s="12"/>
      <c r="M40" t="s">
        <v>647</v>
      </c>
      <c r="N40" s="23" t="s">
        <v>689</v>
      </c>
    </row>
    <row r="41" spans="1:14" x14ac:dyDescent="0.25">
      <c r="A41" t="s">
        <v>574</v>
      </c>
      <c r="B41" s="12">
        <v>6000.02</v>
      </c>
      <c r="C41" s="12">
        <v>76.632999999999996</v>
      </c>
      <c r="D41" s="12">
        <v>10.013999999999999</v>
      </c>
      <c r="E41" s="12">
        <v>9.6010000000000009</v>
      </c>
      <c r="F41" s="12">
        <f>(2.468+2.371)/2</f>
        <v>2.4195000000000002</v>
      </c>
      <c r="G41" s="12">
        <f>(1.813+1.632)/2</f>
        <v>1.7224999999999999</v>
      </c>
      <c r="H41" s="12">
        <v>1</v>
      </c>
      <c r="I41" s="12">
        <f>8744/17</f>
        <v>514.35294117647061</v>
      </c>
      <c r="J41" s="12">
        <f>7084/9</f>
        <v>787.11111111111109</v>
      </c>
      <c r="K41" s="12"/>
      <c r="M41" t="s">
        <v>648</v>
      </c>
      <c r="N41" s="23" t="s">
        <v>690</v>
      </c>
    </row>
    <row r="42" spans="1:14" x14ac:dyDescent="0.25">
      <c r="A42" t="s">
        <v>575</v>
      </c>
      <c r="B42" s="12">
        <v>6000.03</v>
      </c>
      <c r="C42" s="12">
        <v>62.301000000000002</v>
      </c>
      <c r="D42" s="12">
        <v>10.462999999999999</v>
      </c>
      <c r="E42" s="12">
        <v>7.359</v>
      </c>
      <c r="F42" s="12">
        <f>(2.564+2.439)/2</f>
        <v>2.5015000000000001</v>
      </c>
      <c r="G42" s="12">
        <f>(1.997+1.677)/2</f>
        <v>1.8370000000000002</v>
      </c>
      <c r="H42" s="12">
        <v>1</v>
      </c>
      <c r="I42" s="12">
        <f>8883/20</f>
        <v>444.15</v>
      </c>
      <c r="J42" s="12">
        <f>6070/12</f>
        <v>505.83333333333331</v>
      </c>
      <c r="K42" s="12"/>
      <c r="M42" t="s">
        <v>649</v>
      </c>
      <c r="N42" s="23" t="s">
        <v>691</v>
      </c>
    </row>
    <row r="43" spans="1:14" x14ac:dyDescent="0.25">
      <c r="A43" t="s">
        <v>576</v>
      </c>
      <c r="B43" s="12">
        <v>6000.04</v>
      </c>
      <c r="C43" s="12">
        <v>82.188000000000002</v>
      </c>
      <c r="D43" s="12">
        <v>10.477</v>
      </c>
      <c r="E43" s="12">
        <v>9.923</v>
      </c>
      <c r="F43" s="12">
        <f>(2.646+2.726)/2</f>
        <v>2.6859999999999999</v>
      </c>
      <c r="G43" s="12">
        <f>(1.804+1.981)/2</f>
        <v>1.8925000000000001</v>
      </c>
      <c r="H43" s="12">
        <v>1</v>
      </c>
      <c r="I43" s="12">
        <f>9046/18</f>
        <v>502.55555555555554</v>
      </c>
      <c r="J43" s="12">
        <f>7515/12</f>
        <v>626.25</v>
      </c>
      <c r="K43" s="12"/>
      <c r="M43" t="s">
        <v>650</v>
      </c>
      <c r="N43" s="23" t="s">
        <v>692</v>
      </c>
    </row>
    <row r="44" spans="1:14" x14ac:dyDescent="0.25">
      <c r="A44" t="s">
        <v>577</v>
      </c>
      <c r="B44" s="12">
        <v>6000.05</v>
      </c>
      <c r="C44" s="12">
        <v>85.563000000000002</v>
      </c>
      <c r="D44" s="12">
        <v>10.041</v>
      </c>
      <c r="E44" s="12">
        <v>10.14</v>
      </c>
      <c r="F44" s="12">
        <f>(2.525+2.622)/2</f>
        <v>2.5735000000000001</v>
      </c>
      <c r="G44" s="12">
        <f>(1.648+1.886)/2</f>
        <v>1.7669999999999999</v>
      </c>
      <c r="H44" s="12">
        <v>1</v>
      </c>
      <c r="I44" s="12">
        <f>9595/19</f>
        <v>505</v>
      </c>
      <c r="J44" s="12">
        <f>8764/16</f>
        <v>547.75</v>
      </c>
      <c r="K44" s="12"/>
      <c r="M44" t="s">
        <v>651</v>
      </c>
      <c r="N44" s="23" t="s">
        <v>693</v>
      </c>
    </row>
    <row r="45" spans="1:14" x14ac:dyDescent="0.25">
      <c r="A45" t="s">
        <v>578</v>
      </c>
      <c r="B45" s="12">
        <v>6000.06</v>
      </c>
      <c r="C45" s="12">
        <v>89.325000000000003</v>
      </c>
      <c r="D45" s="12">
        <v>9.9280000000000008</v>
      </c>
      <c r="E45" s="12">
        <v>10.473000000000001</v>
      </c>
      <c r="F45" s="12">
        <f>(2.309+2.502)/2</f>
        <v>2.4055</v>
      </c>
      <c r="G45" s="12">
        <f>(1.679+1.695)/2</f>
        <v>1.6870000000000001</v>
      </c>
      <c r="H45" s="12">
        <v>1</v>
      </c>
      <c r="I45" s="12">
        <f>9944/14.5</f>
        <v>685.79310344827582</v>
      </c>
      <c r="J45" s="12">
        <f>8558/13</f>
        <v>658.30769230769226</v>
      </c>
      <c r="K45" s="12"/>
      <c r="M45" t="s">
        <v>652</v>
      </c>
      <c r="N45" s="23" t="s">
        <v>694</v>
      </c>
    </row>
    <row r="46" spans="1:14" x14ac:dyDescent="0.25">
      <c r="A46" t="s">
        <v>579</v>
      </c>
      <c r="B46" s="12">
        <v>6000.07</v>
      </c>
      <c r="C46" s="12">
        <v>92.055999999999997</v>
      </c>
      <c r="D46" s="12">
        <v>9.6289999999999996</v>
      </c>
      <c r="E46" s="12">
        <v>10.471</v>
      </c>
      <c r="F46" s="12">
        <f>(2.106+2.225)/2</f>
        <v>2.1654999999999998</v>
      </c>
      <c r="G46" s="12">
        <f>(1.572+1.454)/2</f>
        <v>1.5129999999999999</v>
      </c>
      <c r="H46" s="12">
        <v>1</v>
      </c>
      <c r="I46" s="12">
        <f>10771/17</f>
        <v>633.58823529411768</v>
      </c>
      <c r="J46" s="12">
        <f>8796/12.5</f>
        <v>703.68</v>
      </c>
      <c r="K46" s="12"/>
      <c r="M46" t="s">
        <v>653</v>
      </c>
      <c r="N46" s="23" t="s">
        <v>695</v>
      </c>
    </row>
    <row r="47" spans="1:14" x14ac:dyDescent="0.25">
      <c r="A47" t="s">
        <v>580</v>
      </c>
      <c r="B47" s="12">
        <v>6000.08</v>
      </c>
      <c r="C47" s="12">
        <v>11.952</v>
      </c>
      <c r="D47" s="12">
        <v>7.7359999999999998</v>
      </c>
      <c r="E47" s="12">
        <v>2.4550000000000001</v>
      </c>
      <c r="F47" s="12">
        <f>(0.838+0.864)/2</f>
        <v>0.85099999999999998</v>
      </c>
      <c r="G47" s="12">
        <f>(0.539+0.565)/2</f>
        <v>0.55200000000000005</v>
      </c>
      <c r="H47" s="12">
        <v>1</v>
      </c>
      <c r="I47" s="12">
        <f>4072/22</f>
        <v>185.09090909090909</v>
      </c>
      <c r="J47" s="12">
        <f>1972/4</f>
        <v>493</v>
      </c>
      <c r="K47" s="12"/>
      <c r="M47" t="s">
        <v>654</v>
      </c>
      <c r="N47" s="23" t="s">
        <v>696</v>
      </c>
    </row>
    <row r="48" spans="1:14" x14ac:dyDescent="0.25">
      <c r="A48" t="s">
        <v>581</v>
      </c>
      <c r="B48" s="12">
        <v>6000.09</v>
      </c>
      <c r="C48" s="12">
        <v>16.091999999999999</v>
      </c>
      <c r="D48" s="12">
        <v>8.0419999999999998</v>
      </c>
      <c r="E48" s="12">
        <v>2.8149999999999999</v>
      </c>
      <c r="F48" s="12">
        <f>(1.112+1.206)/2</f>
        <v>1.159</v>
      </c>
      <c r="G48" s="12">
        <f>(0.796+0.898)/2</f>
        <v>0.84699999999999998</v>
      </c>
      <c r="H48" s="12">
        <v>1</v>
      </c>
      <c r="I48" s="12">
        <f>5569/27</f>
        <v>206.25925925925927</v>
      </c>
      <c r="J48" s="12">
        <f>1980/6</f>
        <v>330</v>
      </c>
      <c r="K48" s="12"/>
      <c r="M48" t="s">
        <v>655</v>
      </c>
      <c r="N48" s="23" t="s">
        <v>697</v>
      </c>
    </row>
    <row r="49" spans="1:14" x14ac:dyDescent="0.25">
      <c r="A49" s="2" t="s">
        <v>583</v>
      </c>
      <c r="B49" s="13">
        <v>6000.1</v>
      </c>
      <c r="C49" s="12">
        <v>14.951000000000001</v>
      </c>
      <c r="D49" s="12">
        <v>7.4279999999999999</v>
      </c>
      <c r="E49" s="12">
        <v>3.1819999999999999</v>
      </c>
      <c r="F49" s="12">
        <f>(0.727+0.873)/2</f>
        <v>0.8</v>
      </c>
      <c r="G49" s="12">
        <f>(0.488+0.59)/2</f>
        <v>0.53899999999999992</v>
      </c>
      <c r="H49" s="12">
        <v>1</v>
      </c>
      <c r="I49" s="12">
        <f>4132/(37/2)</f>
        <v>223.35135135135135</v>
      </c>
      <c r="J49" s="12">
        <f>2321/4</f>
        <v>580.25</v>
      </c>
      <c r="K49" s="12"/>
      <c r="M49" t="s">
        <v>656</v>
      </c>
      <c r="N49" s="23" t="s">
        <v>698</v>
      </c>
    </row>
    <row r="50" spans="1:14" x14ac:dyDescent="0.25">
      <c r="A50" t="s">
        <v>582</v>
      </c>
      <c r="B50" s="12">
        <v>6000.11</v>
      </c>
      <c r="C50" s="12">
        <v>17.018000000000001</v>
      </c>
      <c r="D50" s="12">
        <v>7.38</v>
      </c>
      <c r="E50" s="12">
        <v>3.3759999999999999</v>
      </c>
      <c r="F50" s="12">
        <f>(0.94+1.009)/2</f>
        <v>0.97449999999999992</v>
      </c>
      <c r="G50" s="12">
        <f>(0.642+0.684)/2</f>
        <v>0.66300000000000003</v>
      </c>
      <c r="H50" s="12">
        <v>1</v>
      </c>
      <c r="I50" s="12">
        <f>4701/22</f>
        <v>213.68181818181819</v>
      </c>
      <c r="J50" s="12">
        <f>2509/4.5</f>
        <v>557.55555555555554</v>
      </c>
      <c r="K50" s="12"/>
      <c r="M50" t="s">
        <v>657</v>
      </c>
      <c r="N50" s="23" t="s">
        <v>699</v>
      </c>
    </row>
    <row r="51" spans="1:14" x14ac:dyDescent="0.25">
      <c r="A51" t="s">
        <v>584</v>
      </c>
      <c r="B51" s="12">
        <v>6000.12</v>
      </c>
      <c r="C51" s="12">
        <v>19.21</v>
      </c>
      <c r="D51" s="12">
        <v>7.2450000000000001</v>
      </c>
      <c r="E51" s="12">
        <v>3.9119999999999999</v>
      </c>
      <c r="F51" s="12">
        <f>(0.994+1.141)/2</f>
        <v>1.0674999999999999</v>
      </c>
      <c r="G51" s="12">
        <f>(0.736+0.801)/2</f>
        <v>0.76849999999999996</v>
      </c>
      <c r="H51" s="12">
        <v>1</v>
      </c>
      <c r="I51" s="12">
        <f>4879/21</f>
        <v>232.33333333333334</v>
      </c>
      <c r="J51" s="12">
        <f>2882/5.5</f>
        <v>524</v>
      </c>
      <c r="K51" s="12"/>
      <c r="M51" t="s">
        <v>658</v>
      </c>
      <c r="N51" s="23" t="s">
        <v>700</v>
      </c>
    </row>
    <row r="52" spans="1:14" x14ac:dyDescent="0.25">
      <c r="A52" t="s">
        <v>585</v>
      </c>
      <c r="B52" s="12">
        <v>6000.13</v>
      </c>
      <c r="C52" s="12">
        <v>18.751999999999999</v>
      </c>
      <c r="D52" s="12">
        <v>6.9770000000000003</v>
      </c>
      <c r="E52" s="12">
        <v>3.9020000000000001</v>
      </c>
      <c r="F52" s="12">
        <f>(0.836+0.817)/2</f>
        <v>0.82650000000000001</v>
      </c>
      <c r="G52" s="12">
        <f>(0.604+0.576)/2</f>
        <v>0.59</v>
      </c>
      <c r="H52" s="12">
        <v>1</v>
      </c>
      <c r="I52" s="12">
        <f>4655/19</f>
        <v>245</v>
      </c>
      <c r="J52" s="12">
        <f>2777/5</f>
        <v>555.4</v>
      </c>
      <c r="K52" s="12"/>
      <c r="M52" t="s">
        <v>659</v>
      </c>
      <c r="N52" s="23" t="s">
        <v>700</v>
      </c>
    </row>
    <row r="53" spans="1:14" x14ac:dyDescent="0.25">
      <c r="A53" t="s">
        <v>586</v>
      </c>
      <c r="B53" t="s">
        <v>278</v>
      </c>
    </row>
    <row r="54" spans="1:14" x14ac:dyDescent="0.25">
      <c r="A54" t="s">
        <v>587</v>
      </c>
      <c r="B54" t="s">
        <v>279</v>
      </c>
    </row>
    <row r="55" spans="1:14" x14ac:dyDescent="0.25">
      <c r="A55" t="s">
        <v>588</v>
      </c>
      <c r="B55" t="s">
        <v>280</v>
      </c>
    </row>
    <row r="56" spans="1:14" x14ac:dyDescent="0.25">
      <c r="A56" t="s">
        <v>589</v>
      </c>
      <c r="B56" t="s">
        <v>281</v>
      </c>
    </row>
    <row r="57" spans="1:14" x14ac:dyDescent="0.25">
      <c r="A57" t="s">
        <v>590</v>
      </c>
      <c r="B57" t="s">
        <v>282</v>
      </c>
    </row>
    <row r="58" spans="1:14" x14ac:dyDescent="0.25">
      <c r="A58" t="s">
        <v>591</v>
      </c>
      <c r="B58" t="s">
        <v>283</v>
      </c>
    </row>
    <row r="59" spans="1:14" x14ac:dyDescent="0.25">
      <c r="A59" t="s">
        <v>592</v>
      </c>
      <c r="B59" t="s">
        <v>284</v>
      </c>
    </row>
    <row r="60" spans="1:14" x14ac:dyDescent="0.25">
      <c r="A60" t="s">
        <v>593</v>
      </c>
      <c r="B60" t="s">
        <v>285</v>
      </c>
      <c r="C60">
        <v>381.28100000000001</v>
      </c>
      <c r="D60">
        <v>8.4060000000000006</v>
      </c>
      <c r="E60">
        <v>44.427999999999997</v>
      </c>
      <c r="F60">
        <v>1.319</v>
      </c>
      <c r="G60">
        <v>0.87749999999999995</v>
      </c>
      <c r="H60" t="s">
        <v>672</v>
      </c>
      <c r="M60" t="s">
        <v>673</v>
      </c>
      <c r="N60" t="s">
        <v>701</v>
      </c>
    </row>
    <row r="61" spans="1:14" x14ac:dyDescent="0.25">
      <c r="A61" t="s">
        <v>594</v>
      </c>
      <c r="B61" t="s">
        <v>286</v>
      </c>
    </row>
    <row r="62" spans="1:14" x14ac:dyDescent="0.25">
      <c r="A62" t="s">
        <v>595</v>
      </c>
      <c r="B62" t="s">
        <v>287</v>
      </c>
    </row>
    <row r="63" spans="1:14" x14ac:dyDescent="0.25">
      <c r="A63" t="s">
        <v>596</v>
      </c>
      <c r="B63" t="s">
        <v>288</v>
      </c>
      <c r="C63">
        <v>216.542</v>
      </c>
      <c r="D63">
        <v>7.5140000000000002</v>
      </c>
      <c r="E63">
        <v>31.004000000000001</v>
      </c>
      <c r="F63">
        <v>1.1345000000000001</v>
      </c>
      <c r="G63">
        <v>0.80700000000000005</v>
      </c>
      <c r="H63" t="s">
        <v>674</v>
      </c>
      <c r="M63" t="s">
        <v>675</v>
      </c>
      <c r="N63" t="s">
        <v>702</v>
      </c>
    </row>
    <row r="64" spans="1:14" x14ac:dyDescent="0.25">
      <c r="A64" t="s">
        <v>597</v>
      </c>
      <c r="B64" t="s">
        <v>289</v>
      </c>
    </row>
    <row r="65" spans="1:14" x14ac:dyDescent="0.25">
      <c r="A65" t="s">
        <v>598</v>
      </c>
      <c r="B65" t="s">
        <v>290</v>
      </c>
    </row>
    <row r="66" spans="1:14" x14ac:dyDescent="0.25">
      <c r="A66" t="s">
        <v>599</v>
      </c>
      <c r="B66" t="s">
        <v>291</v>
      </c>
      <c r="C66">
        <v>363.09699999999998</v>
      </c>
      <c r="D66">
        <v>10.427</v>
      </c>
      <c r="E66">
        <v>36.726999999999997</v>
      </c>
      <c r="F66">
        <v>1.637</v>
      </c>
      <c r="G66">
        <v>1.016</v>
      </c>
      <c r="H66" t="s">
        <v>674</v>
      </c>
      <c r="M66" t="s">
        <v>676</v>
      </c>
      <c r="N66" t="s">
        <v>703</v>
      </c>
    </row>
    <row r="67" spans="1:14" x14ac:dyDescent="0.25">
      <c r="A67" t="s">
        <v>600</v>
      </c>
      <c r="B67" t="s">
        <v>292</v>
      </c>
    </row>
    <row r="68" spans="1:14" x14ac:dyDescent="0.25">
      <c r="A68" t="s">
        <v>601</v>
      </c>
      <c r="B68" t="s">
        <v>293</v>
      </c>
    </row>
    <row r="69" spans="1:14" x14ac:dyDescent="0.25">
      <c r="A69" s="5" t="s">
        <v>602</v>
      </c>
      <c r="B69" s="5" t="s">
        <v>294</v>
      </c>
    </row>
    <row r="70" spans="1:14" x14ac:dyDescent="0.25">
      <c r="A70" t="s">
        <v>603</v>
      </c>
      <c r="B70" t="s">
        <v>295</v>
      </c>
    </row>
    <row r="71" spans="1:14" x14ac:dyDescent="0.25">
      <c r="A71" t="s">
        <v>604</v>
      </c>
      <c r="B71" t="s">
        <v>296</v>
      </c>
    </row>
    <row r="72" spans="1:14" x14ac:dyDescent="0.25">
      <c r="A72" t="s">
        <v>605</v>
      </c>
      <c r="B72" t="s">
        <v>297</v>
      </c>
    </row>
    <row r="73" spans="1:14" x14ac:dyDescent="0.25">
      <c r="A73" t="s">
        <v>606</v>
      </c>
      <c r="B73" t="s">
        <v>298</v>
      </c>
    </row>
    <row r="74" spans="1:14" x14ac:dyDescent="0.25">
      <c r="A74" t="s">
        <v>607</v>
      </c>
      <c r="B74" t="s">
        <v>299</v>
      </c>
    </row>
    <row r="75" spans="1:14" x14ac:dyDescent="0.25">
      <c r="A75" s="5" t="s">
        <v>608</v>
      </c>
      <c r="B75" s="5" t="s">
        <v>326</v>
      </c>
    </row>
    <row r="76" spans="1:14" x14ac:dyDescent="0.25">
      <c r="A76" t="s">
        <v>609</v>
      </c>
      <c r="B76" t="s">
        <v>300</v>
      </c>
    </row>
    <row r="77" spans="1:14" x14ac:dyDescent="0.25">
      <c r="A77" t="s">
        <v>610</v>
      </c>
      <c r="B77" t="s">
        <v>301</v>
      </c>
    </row>
    <row r="78" spans="1:14" x14ac:dyDescent="0.25">
      <c r="A78" s="5" t="s">
        <v>611</v>
      </c>
      <c r="B78" s="5" t="s">
        <v>327</v>
      </c>
    </row>
    <row r="79" spans="1:14" x14ac:dyDescent="0.25">
      <c r="A79" t="s">
        <v>612</v>
      </c>
      <c r="B79" t="s">
        <v>302</v>
      </c>
    </row>
    <row r="80" spans="1:14" x14ac:dyDescent="0.25">
      <c r="A80" t="s">
        <v>613</v>
      </c>
      <c r="B80" t="s">
        <v>303</v>
      </c>
    </row>
    <row r="81" spans="1:2" x14ac:dyDescent="0.25">
      <c r="A81" s="5" t="s">
        <v>614</v>
      </c>
      <c r="B81" s="5" t="s">
        <v>328</v>
      </c>
    </row>
    <row r="82" spans="1:2" x14ac:dyDescent="0.25">
      <c r="A82" t="s">
        <v>615</v>
      </c>
      <c r="B82" t="s">
        <v>304</v>
      </c>
    </row>
    <row r="83" spans="1:2" x14ac:dyDescent="0.25">
      <c r="A83" t="s">
        <v>616</v>
      </c>
      <c r="B83" t="s">
        <v>305</v>
      </c>
    </row>
    <row r="84" spans="1:2" x14ac:dyDescent="0.25">
      <c r="A84" s="5" t="s">
        <v>617</v>
      </c>
      <c r="B84" s="5" t="s">
        <v>329</v>
      </c>
    </row>
    <row r="85" spans="1:2" x14ac:dyDescent="0.25">
      <c r="A85" t="s">
        <v>618</v>
      </c>
      <c r="B85" t="s">
        <v>306</v>
      </c>
    </row>
    <row r="86" spans="1:2" x14ac:dyDescent="0.25">
      <c r="A86" t="s">
        <v>619</v>
      </c>
      <c r="B86" t="s">
        <v>307</v>
      </c>
    </row>
    <row r="87" spans="1:2" x14ac:dyDescent="0.25">
      <c r="A87" s="5" t="s">
        <v>620</v>
      </c>
      <c r="B87" s="5" t="s">
        <v>330</v>
      </c>
    </row>
    <row r="88" spans="1:2" x14ac:dyDescent="0.25">
      <c r="A88" t="s">
        <v>621</v>
      </c>
      <c r="B88" t="s">
        <v>308</v>
      </c>
    </row>
    <row r="89" spans="1:2" x14ac:dyDescent="0.25">
      <c r="A89" t="s">
        <v>622</v>
      </c>
      <c r="B89" t="s">
        <v>309</v>
      </c>
    </row>
    <row r="90" spans="1:2" x14ac:dyDescent="0.25">
      <c r="A90" s="5" t="s">
        <v>623</v>
      </c>
      <c r="B90" s="5" t="s">
        <v>331</v>
      </c>
    </row>
    <row r="91" spans="1:2" x14ac:dyDescent="0.25">
      <c r="A91" t="s">
        <v>624</v>
      </c>
      <c r="B91" t="s">
        <v>310</v>
      </c>
    </row>
    <row r="92" spans="1:2" x14ac:dyDescent="0.25">
      <c r="A92" t="s">
        <v>625</v>
      </c>
      <c r="B92" t="s">
        <v>311</v>
      </c>
    </row>
    <row r="93" spans="1:2" x14ac:dyDescent="0.25">
      <c r="A93" s="5" t="s">
        <v>626</v>
      </c>
      <c r="B93" s="5" t="s">
        <v>332</v>
      </c>
    </row>
    <row r="94" spans="1:2" x14ac:dyDescent="0.25">
      <c r="A94" t="s">
        <v>627</v>
      </c>
      <c r="B94" t="s">
        <v>312</v>
      </c>
    </row>
    <row r="95" spans="1:2" x14ac:dyDescent="0.25">
      <c r="A95" t="s">
        <v>628</v>
      </c>
      <c r="B95" t="s">
        <v>313</v>
      </c>
    </row>
    <row r="96" spans="1:2" x14ac:dyDescent="0.25">
      <c r="A96" s="5" t="s">
        <v>629</v>
      </c>
      <c r="B96" s="5" t="s">
        <v>333</v>
      </c>
    </row>
    <row r="97" spans="1:2" x14ac:dyDescent="0.25">
      <c r="A97" t="s">
        <v>630</v>
      </c>
      <c r="B97" t="s">
        <v>314</v>
      </c>
    </row>
    <row r="98" spans="1:2" x14ac:dyDescent="0.25">
      <c r="A98" t="s">
        <v>631</v>
      </c>
      <c r="B98" t="s">
        <v>315</v>
      </c>
    </row>
    <row r="99" spans="1:2" x14ac:dyDescent="0.25">
      <c r="A99" s="5" t="s">
        <v>632</v>
      </c>
      <c r="B99" s="5" t="s">
        <v>334</v>
      </c>
    </row>
    <row r="100" spans="1:2" x14ac:dyDescent="0.25">
      <c r="A100" t="s">
        <v>633</v>
      </c>
      <c r="B100" t="s">
        <v>316</v>
      </c>
    </row>
    <row r="101" spans="1:2" x14ac:dyDescent="0.25">
      <c r="A101" t="s">
        <v>634</v>
      </c>
      <c r="B101" t="s">
        <v>317</v>
      </c>
    </row>
    <row r="102" spans="1:2" x14ac:dyDescent="0.25">
      <c r="A102" s="5" t="s">
        <v>635</v>
      </c>
      <c r="B102" s="5" t="s">
        <v>335</v>
      </c>
    </row>
    <row r="103" spans="1:2" x14ac:dyDescent="0.25">
      <c r="A103" t="s">
        <v>636</v>
      </c>
      <c r="B103" t="s">
        <v>318</v>
      </c>
    </row>
    <row r="104" spans="1:2" x14ac:dyDescent="0.25">
      <c r="A104" t="s">
        <v>637</v>
      </c>
      <c r="B104" t="s">
        <v>319</v>
      </c>
    </row>
    <row r="105" spans="1:2" x14ac:dyDescent="0.25">
      <c r="A105" s="5" t="s">
        <v>638</v>
      </c>
      <c r="B105" s="5" t="s">
        <v>336</v>
      </c>
    </row>
    <row r="106" spans="1:2" x14ac:dyDescent="0.25">
      <c r="A106" t="s">
        <v>639</v>
      </c>
      <c r="B106" t="s">
        <v>320</v>
      </c>
    </row>
    <row r="107" spans="1:2" x14ac:dyDescent="0.25">
      <c r="A107" t="s">
        <v>640</v>
      </c>
      <c r="B107" t="s">
        <v>321</v>
      </c>
    </row>
    <row r="108" spans="1:2" x14ac:dyDescent="0.25">
      <c r="A108" s="5" t="s">
        <v>641</v>
      </c>
      <c r="B108" s="5" t="s">
        <v>337</v>
      </c>
    </row>
    <row r="109" spans="1:2" x14ac:dyDescent="0.25">
      <c r="A109" t="s">
        <v>642</v>
      </c>
      <c r="B109" t="s">
        <v>322</v>
      </c>
    </row>
    <row r="110" spans="1:2" x14ac:dyDescent="0.25">
      <c r="A110" t="s">
        <v>643</v>
      </c>
      <c r="B110" t="s">
        <v>323</v>
      </c>
    </row>
    <row r="111" spans="1:2" x14ac:dyDescent="0.25">
      <c r="A111" s="5" t="s">
        <v>644</v>
      </c>
      <c r="B111" s="5" t="s">
        <v>325</v>
      </c>
    </row>
    <row r="112" spans="1:2" x14ac:dyDescent="0.25">
      <c r="A112" t="s">
        <v>645</v>
      </c>
      <c r="B112" t="s">
        <v>324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21674-3A7C-B24F-BE8F-8230283B5F35}">
  <dimension ref="A1:K112"/>
  <sheetViews>
    <sheetView workbookViewId="0">
      <selection activeCell="E30" sqref="E30"/>
    </sheetView>
  </sheetViews>
  <sheetFormatPr defaultColWidth="10.625" defaultRowHeight="15.75" x14ac:dyDescent="0.25"/>
  <sheetData>
    <row r="1" spans="1:11" ht="274.5" x14ac:dyDescent="0.25">
      <c r="A1" s="1" t="s">
        <v>0</v>
      </c>
      <c r="B1" s="1" t="s">
        <v>1</v>
      </c>
      <c r="C1" s="1" t="s">
        <v>25</v>
      </c>
      <c r="D1" s="1" t="s">
        <v>14</v>
      </c>
      <c r="E1" s="1" t="s">
        <v>15</v>
      </c>
      <c r="F1" s="1" t="s">
        <v>24</v>
      </c>
      <c r="G1" s="1" t="s">
        <v>16</v>
      </c>
      <c r="H1" s="1" t="s">
        <v>17</v>
      </c>
      <c r="I1" s="1" t="s">
        <v>18</v>
      </c>
      <c r="J1" s="1" t="s">
        <v>23</v>
      </c>
      <c r="K1" s="1" t="s">
        <v>19</v>
      </c>
    </row>
    <row r="2" spans="1:11" x14ac:dyDescent="0.25">
      <c r="B2" s="12">
        <v>1.03</v>
      </c>
    </row>
    <row r="3" spans="1:11" x14ac:dyDescent="0.25">
      <c r="B3" s="12">
        <v>1.04</v>
      </c>
    </row>
    <row r="4" spans="1:11" x14ac:dyDescent="0.25">
      <c r="B4" s="12">
        <v>1.05</v>
      </c>
    </row>
    <row r="5" spans="1:11" x14ac:dyDescent="0.25">
      <c r="B5" s="12">
        <v>1.06</v>
      </c>
    </row>
    <row r="6" spans="1:11" x14ac:dyDescent="0.25">
      <c r="B6" s="12">
        <v>1.07</v>
      </c>
    </row>
    <row r="7" spans="1:11" x14ac:dyDescent="0.25">
      <c r="B7" s="12">
        <v>1.08</v>
      </c>
    </row>
    <row r="8" spans="1:11" x14ac:dyDescent="0.25">
      <c r="B8" s="12">
        <v>1.0900000000000001</v>
      </c>
    </row>
    <row r="9" spans="1:11" x14ac:dyDescent="0.25">
      <c r="B9" s="13">
        <v>1.1000000000000001</v>
      </c>
    </row>
    <row r="10" spans="1:11" x14ac:dyDescent="0.25">
      <c r="B10" s="12">
        <v>1.1100000000000001</v>
      </c>
    </row>
    <row r="11" spans="1:11" x14ac:dyDescent="0.25">
      <c r="B11" s="12">
        <v>1.1200000000000001</v>
      </c>
    </row>
    <row r="12" spans="1:11" x14ac:dyDescent="0.25">
      <c r="B12" s="12">
        <v>1.1299999999999999</v>
      </c>
    </row>
    <row r="13" spans="1:11" x14ac:dyDescent="0.25">
      <c r="B13" s="12">
        <v>2.0099999999999998</v>
      </c>
    </row>
    <row r="14" spans="1:11" x14ac:dyDescent="0.25">
      <c r="B14" s="12">
        <v>2.02</v>
      </c>
    </row>
    <row r="15" spans="1:11" x14ac:dyDescent="0.25">
      <c r="B15" s="12">
        <v>2.14</v>
      </c>
    </row>
    <row r="16" spans="1:11" x14ac:dyDescent="0.25">
      <c r="B16" s="12">
        <v>2.15</v>
      </c>
    </row>
    <row r="17" spans="2:2" x14ac:dyDescent="0.25">
      <c r="B17" s="12">
        <v>2.16</v>
      </c>
    </row>
    <row r="18" spans="2:2" x14ac:dyDescent="0.25">
      <c r="B18" s="17">
        <v>2.2000000000000002</v>
      </c>
    </row>
    <row r="19" spans="2:2" x14ac:dyDescent="0.25">
      <c r="B19" s="12">
        <v>2.21</v>
      </c>
    </row>
    <row r="20" spans="2:2" x14ac:dyDescent="0.25">
      <c r="B20" s="12">
        <v>3.01</v>
      </c>
    </row>
    <row r="21" spans="2:2" x14ac:dyDescent="0.25">
      <c r="B21" s="12">
        <v>3.02</v>
      </c>
    </row>
    <row r="22" spans="2:2" x14ac:dyDescent="0.25">
      <c r="B22" s="17">
        <v>3.03</v>
      </c>
    </row>
    <row r="23" spans="2:2" x14ac:dyDescent="0.25">
      <c r="B23" s="12">
        <v>3.04</v>
      </c>
    </row>
    <row r="24" spans="2:2" x14ac:dyDescent="0.25">
      <c r="B24" s="12">
        <v>3.05</v>
      </c>
    </row>
    <row r="25" spans="2:2" x14ac:dyDescent="0.25">
      <c r="B25" s="12">
        <v>3.07</v>
      </c>
    </row>
    <row r="26" spans="2:2" x14ac:dyDescent="0.25">
      <c r="B26" s="12" t="s">
        <v>181</v>
      </c>
    </row>
    <row r="27" spans="2:2" x14ac:dyDescent="0.25">
      <c r="B27" s="12" t="s">
        <v>182</v>
      </c>
    </row>
    <row r="28" spans="2:2" x14ac:dyDescent="0.25">
      <c r="B28">
        <v>3000.01</v>
      </c>
    </row>
    <row r="29" spans="2:2" x14ac:dyDescent="0.25">
      <c r="B29">
        <v>3000.02</v>
      </c>
    </row>
    <row r="30" spans="2:2" x14ac:dyDescent="0.25">
      <c r="B30">
        <v>3000.03</v>
      </c>
    </row>
    <row r="31" spans="2:2" x14ac:dyDescent="0.25">
      <c r="B31">
        <v>3000.04</v>
      </c>
    </row>
    <row r="32" spans="2:2" x14ac:dyDescent="0.25">
      <c r="B32">
        <v>3000.05</v>
      </c>
    </row>
    <row r="33" spans="2:2" x14ac:dyDescent="0.25">
      <c r="B33">
        <v>3000.06</v>
      </c>
    </row>
    <row r="34" spans="2:2" x14ac:dyDescent="0.25">
      <c r="B34">
        <v>3000.07</v>
      </c>
    </row>
    <row r="35" spans="2:2" x14ac:dyDescent="0.25">
      <c r="B35">
        <v>3000.08</v>
      </c>
    </row>
    <row r="36" spans="2:2" x14ac:dyDescent="0.25">
      <c r="B36">
        <v>3000.09</v>
      </c>
    </row>
    <row r="37" spans="2:2" x14ac:dyDescent="0.25">
      <c r="B37" s="2">
        <v>3000.1</v>
      </c>
    </row>
    <row r="38" spans="2:2" x14ac:dyDescent="0.25">
      <c r="B38">
        <v>3000.11</v>
      </c>
    </row>
    <row r="39" spans="2:2" x14ac:dyDescent="0.25">
      <c r="B39">
        <v>3000.12</v>
      </c>
    </row>
    <row r="40" spans="2:2" x14ac:dyDescent="0.25">
      <c r="B40">
        <v>6000.01</v>
      </c>
    </row>
    <row r="41" spans="2:2" x14ac:dyDescent="0.25">
      <c r="B41">
        <v>6000.02</v>
      </c>
    </row>
    <row r="42" spans="2:2" x14ac:dyDescent="0.25">
      <c r="B42">
        <v>6000.03</v>
      </c>
    </row>
    <row r="43" spans="2:2" x14ac:dyDescent="0.25">
      <c r="B43">
        <v>6000.04</v>
      </c>
    </row>
    <row r="44" spans="2:2" x14ac:dyDescent="0.25">
      <c r="B44">
        <v>6000.05</v>
      </c>
    </row>
    <row r="45" spans="2:2" x14ac:dyDescent="0.25">
      <c r="B45">
        <v>6000.06</v>
      </c>
    </row>
    <row r="46" spans="2:2" x14ac:dyDescent="0.25">
      <c r="B46">
        <v>6000.07</v>
      </c>
    </row>
    <row r="47" spans="2:2" x14ac:dyDescent="0.25">
      <c r="B47">
        <v>6000.08</v>
      </c>
    </row>
    <row r="48" spans="2:2" x14ac:dyDescent="0.25">
      <c r="B48">
        <v>6000.09</v>
      </c>
    </row>
    <row r="49" spans="2:2" x14ac:dyDescent="0.25">
      <c r="B49" s="2">
        <v>6000.1</v>
      </c>
    </row>
    <row r="50" spans="2:2" x14ac:dyDescent="0.25">
      <c r="B50">
        <v>6000.11</v>
      </c>
    </row>
    <row r="51" spans="2:2" x14ac:dyDescent="0.25">
      <c r="B51">
        <v>6000.12</v>
      </c>
    </row>
    <row r="52" spans="2:2" x14ac:dyDescent="0.25">
      <c r="B52">
        <v>6000.13</v>
      </c>
    </row>
    <row r="53" spans="2:2" x14ac:dyDescent="0.25">
      <c r="B53" t="s">
        <v>278</v>
      </c>
    </row>
    <row r="54" spans="2:2" x14ac:dyDescent="0.25">
      <c r="B54" t="s">
        <v>279</v>
      </c>
    </row>
    <row r="55" spans="2:2" x14ac:dyDescent="0.25">
      <c r="B55" t="s">
        <v>280</v>
      </c>
    </row>
    <row r="56" spans="2:2" x14ac:dyDescent="0.25">
      <c r="B56" t="s">
        <v>281</v>
      </c>
    </row>
    <row r="57" spans="2:2" x14ac:dyDescent="0.25">
      <c r="B57" t="s">
        <v>282</v>
      </c>
    </row>
    <row r="58" spans="2:2" x14ac:dyDescent="0.25">
      <c r="B58" t="s">
        <v>283</v>
      </c>
    </row>
    <row r="59" spans="2:2" x14ac:dyDescent="0.25">
      <c r="B59" t="s">
        <v>284</v>
      </c>
    </row>
    <row r="60" spans="2:2" x14ac:dyDescent="0.25">
      <c r="B60" t="s">
        <v>285</v>
      </c>
    </row>
    <row r="61" spans="2:2" x14ac:dyDescent="0.25">
      <c r="B61" t="s">
        <v>286</v>
      </c>
    </row>
    <row r="62" spans="2:2" x14ac:dyDescent="0.25">
      <c r="B62" t="s">
        <v>287</v>
      </c>
    </row>
    <row r="63" spans="2:2" x14ac:dyDescent="0.25">
      <c r="B63" t="s">
        <v>288</v>
      </c>
    </row>
    <row r="64" spans="2:2" x14ac:dyDescent="0.25">
      <c r="B64" t="s">
        <v>289</v>
      </c>
    </row>
    <row r="65" spans="2:2" x14ac:dyDescent="0.25">
      <c r="B65" t="s">
        <v>290</v>
      </c>
    </row>
    <row r="66" spans="2:2" x14ac:dyDescent="0.25">
      <c r="B66" t="s">
        <v>291</v>
      </c>
    </row>
    <row r="67" spans="2:2" x14ac:dyDescent="0.25">
      <c r="B67" t="s">
        <v>292</v>
      </c>
    </row>
    <row r="68" spans="2:2" x14ac:dyDescent="0.25">
      <c r="B68" t="s">
        <v>293</v>
      </c>
    </row>
    <row r="69" spans="2:2" x14ac:dyDescent="0.25">
      <c r="B69" s="5" t="s">
        <v>294</v>
      </c>
    </row>
    <row r="70" spans="2:2" x14ac:dyDescent="0.25">
      <c r="B70" t="s">
        <v>295</v>
      </c>
    </row>
    <row r="71" spans="2:2" x14ac:dyDescent="0.25">
      <c r="B71" t="s">
        <v>296</v>
      </c>
    </row>
    <row r="72" spans="2:2" x14ac:dyDescent="0.25">
      <c r="B72" t="s">
        <v>297</v>
      </c>
    </row>
    <row r="73" spans="2:2" x14ac:dyDescent="0.25">
      <c r="B73" t="s">
        <v>298</v>
      </c>
    </row>
    <row r="74" spans="2:2" x14ac:dyDescent="0.25">
      <c r="B74" t="s">
        <v>299</v>
      </c>
    </row>
    <row r="75" spans="2:2" x14ac:dyDescent="0.25">
      <c r="B75" s="5" t="s">
        <v>326</v>
      </c>
    </row>
    <row r="76" spans="2:2" x14ac:dyDescent="0.25">
      <c r="B76" t="s">
        <v>300</v>
      </c>
    </row>
    <row r="77" spans="2:2" x14ac:dyDescent="0.25">
      <c r="B77" t="s">
        <v>301</v>
      </c>
    </row>
    <row r="78" spans="2:2" x14ac:dyDescent="0.25">
      <c r="B78" s="5" t="s">
        <v>327</v>
      </c>
    </row>
    <row r="79" spans="2:2" x14ac:dyDescent="0.25">
      <c r="B79" t="s">
        <v>302</v>
      </c>
    </row>
    <row r="80" spans="2:2" x14ac:dyDescent="0.25">
      <c r="B80" t="s">
        <v>303</v>
      </c>
    </row>
    <row r="81" spans="2:2" x14ac:dyDescent="0.25">
      <c r="B81" s="5" t="s">
        <v>328</v>
      </c>
    </row>
    <row r="82" spans="2:2" x14ac:dyDescent="0.25">
      <c r="B82" t="s">
        <v>304</v>
      </c>
    </row>
    <row r="83" spans="2:2" x14ac:dyDescent="0.25">
      <c r="B83" t="s">
        <v>305</v>
      </c>
    </row>
    <row r="84" spans="2:2" x14ac:dyDescent="0.25">
      <c r="B84" s="5" t="s">
        <v>329</v>
      </c>
    </row>
    <row r="85" spans="2:2" x14ac:dyDescent="0.25">
      <c r="B85" t="s">
        <v>306</v>
      </c>
    </row>
    <row r="86" spans="2:2" x14ac:dyDescent="0.25">
      <c r="B86" t="s">
        <v>307</v>
      </c>
    </row>
    <row r="87" spans="2:2" x14ac:dyDescent="0.25">
      <c r="B87" s="5" t="s">
        <v>330</v>
      </c>
    </row>
    <row r="88" spans="2:2" x14ac:dyDescent="0.25">
      <c r="B88" t="s">
        <v>308</v>
      </c>
    </row>
    <row r="89" spans="2:2" x14ac:dyDescent="0.25">
      <c r="B89" t="s">
        <v>309</v>
      </c>
    </row>
    <row r="90" spans="2:2" x14ac:dyDescent="0.25">
      <c r="B90" s="5" t="s">
        <v>331</v>
      </c>
    </row>
    <row r="91" spans="2:2" x14ac:dyDescent="0.25">
      <c r="B91" t="s">
        <v>310</v>
      </c>
    </row>
    <row r="92" spans="2:2" x14ac:dyDescent="0.25">
      <c r="B92" t="s">
        <v>311</v>
      </c>
    </row>
    <row r="93" spans="2:2" x14ac:dyDescent="0.25">
      <c r="B93" s="5" t="s">
        <v>332</v>
      </c>
    </row>
    <row r="94" spans="2:2" x14ac:dyDescent="0.25">
      <c r="B94" t="s">
        <v>312</v>
      </c>
    </row>
    <row r="95" spans="2:2" x14ac:dyDescent="0.25">
      <c r="B95" t="s">
        <v>313</v>
      </c>
    </row>
    <row r="96" spans="2:2" x14ac:dyDescent="0.25">
      <c r="B96" s="5" t="s">
        <v>333</v>
      </c>
    </row>
    <row r="97" spans="2:2" x14ac:dyDescent="0.25">
      <c r="B97" t="s">
        <v>314</v>
      </c>
    </row>
    <row r="98" spans="2:2" x14ac:dyDescent="0.25">
      <c r="B98" t="s">
        <v>315</v>
      </c>
    </row>
    <row r="99" spans="2:2" x14ac:dyDescent="0.25">
      <c r="B99" s="5" t="s">
        <v>334</v>
      </c>
    </row>
    <row r="100" spans="2:2" x14ac:dyDescent="0.25">
      <c r="B100" t="s">
        <v>316</v>
      </c>
    </row>
    <row r="101" spans="2:2" x14ac:dyDescent="0.25">
      <c r="B101" t="s">
        <v>317</v>
      </c>
    </row>
    <row r="102" spans="2:2" x14ac:dyDescent="0.25">
      <c r="B102" s="5" t="s">
        <v>335</v>
      </c>
    </row>
    <row r="103" spans="2:2" x14ac:dyDescent="0.25">
      <c r="B103" t="s">
        <v>318</v>
      </c>
    </row>
    <row r="104" spans="2:2" x14ac:dyDescent="0.25">
      <c r="B104" t="s">
        <v>319</v>
      </c>
    </row>
    <row r="105" spans="2:2" x14ac:dyDescent="0.25">
      <c r="B105" s="5" t="s">
        <v>336</v>
      </c>
    </row>
    <row r="106" spans="2:2" x14ac:dyDescent="0.25">
      <c r="B106" t="s">
        <v>320</v>
      </c>
    </row>
    <row r="107" spans="2:2" x14ac:dyDescent="0.25">
      <c r="B107" t="s">
        <v>321</v>
      </c>
    </row>
    <row r="108" spans="2:2" x14ac:dyDescent="0.25">
      <c r="B108" s="5" t="s">
        <v>337</v>
      </c>
    </row>
    <row r="109" spans="2:2" x14ac:dyDescent="0.25">
      <c r="B109" t="s">
        <v>322</v>
      </c>
    </row>
    <row r="110" spans="2:2" x14ac:dyDescent="0.25">
      <c r="B110" t="s">
        <v>323</v>
      </c>
    </row>
    <row r="111" spans="2:2" x14ac:dyDescent="0.25">
      <c r="B111" s="5" t="s">
        <v>325</v>
      </c>
    </row>
    <row r="112" spans="2:2" x14ac:dyDescent="0.25">
      <c r="B112" t="s">
        <v>324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2E5ED-6630-F749-8F14-3B7999081609}">
  <dimension ref="A1:G1"/>
  <sheetViews>
    <sheetView workbookViewId="0">
      <selection activeCell="C16" sqref="C16"/>
    </sheetView>
  </sheetViews>
  <sheetFormatPr defaultColWidth="10.625" defaultRowHeight="15.75" x14ac:dyDescent="0.25"/>
  <sheetData>
    <row r="1" spans="1:7" ht="142.5" x14ac:dyDescent="0.25">
      <c r="A1" s="1" t="s">
        <v>0</v>
      </c>
      <c r="B1" s="1" t="s">
        <v>1</v>
      </c>
      <c r="C1" s="1" t="s">
        <v>20</v>
      </c>
      <c r="D1" s="1" t="s">
        <v>21</v>
      </c>
      <c r="E1" s="1" t="s">
        <v>22</v>
      </c>
      <c r="F1" s="1"/>
      <c r="G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metrology</vt:lpstr>
      <vt:lpstr>source</vt:lpstr>
      <vt:lpstr>hardness</vt:lpstr>
      <vt:lpstr>metallography</vt:lpstr>
      <vt:lpstr>SEM-EBSD</vt:lpstr>
      <vt:lpstr>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Branden Kappes</dc:creator>
  <cp:lastModifiedBy>Grant Zheng</cp:lastModifiedBy>
  <dcterms:created xsi:type="dcterms:W3CDTF">2019-04-22T19:42:30Z</dcterms:created>
  <dcterms:modified xsi:type="dcterms:W3CDTF">2020-09-01T17:49:35Z</dcterms:modified>
</cp:coreProperties>
</file>