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Unity_learning\Immersive-Water-Quality-main-t2\Immersive-Water-Quality-main\Assets\Data\"/>
    </mc:Choice>
  </mc:AlternateContent>
  <xr:revisionPtr revIDLastSave="0" documentId="13_ncr:1_{2F52ABF3-6878-4B63-9A9F-49FD567C7261}" xr6:coauthVersionLast="47" xr6:coauthVersionMax="47" xr10:uidLastSave="{00000000-0000-0000-0000-000000000000}"/>
  <bookViews>
    <workbookView xWindow="-19298" yWindow="-98" windowWidth="19396" windowHeight="114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" i="1" l="1"/>
  <c r="AJ9" i="1"/>
  <c r="AD9" i="1"/>
  <c r="AE9" i="1" s="1"/>
  <c r="Z9" i="1"/>
  <c r="Y9" i="1"/>
  <c r="S9" i="1"/>
  <c r="T9" i="1" s="1"/>
  <c r="O9" i="1"/>
  <c r="N9" i="1"/>
  <c r="H9" i="1"/>
  <c r="I9" i="1" s="1"/>
  <c r="AK8" i="1"/>
  <c r="AJ8" i="1"/>
  <c r="AD8" i="1"/>
  <c r="AE8" i="1" s="1"/>
  <c r="Z8" i="1"/>
  <c r="Y8" i="1"/>
  <c r="S8" i="1"/>
  <c r="T8" i="1" s="1"/>
  <c r="O8" i="1"/>
  <c r="N8" i="1"/>
  <c r="H8" i="1"/>
  <c r="I8" i="1" s="1"/>
  <c r="AK7" i="1"/>
  <c r="AJ7" i="1"/>
  <c r="AD7" i="1"/>
  <c r="AE7" i="1" s="1"/>
  <c r="Z7" i="1"/>
  <c r="Y7" i="1"/>
  <c r="S7" i="1"/>
  <c r="T7" i="1" s="1"/>
  <c r="O7" i="1"/>
  <c r="N7" i="1"/>
  <c r="H7" i="1"/>
  <c r="I7" i="1" s="1"/>
  <c r="AK6" i="1"/>
  <c r="AJ6" i="1"/>
  <c r="AD6" i="1"/>
  <c r="AE6" i="1" s="1"/>
  <c r="Z6" i="1"/>
  <c r="Y6" i="1"/>
  <c r="S6" i="1"/>
  <c r="T6" i="1" s="1"/>
  <c r="O6" i="1"/>
  <c r="N6" i="1"/>
  <c r="H6" i="1"/>
  <c r="I6" i="1" s="1"/>
  <c r="AK5" i="1"/>
  <c r="AJ5" i="1"/>
  <c r="AD5" i="1"/>
  <c r="AE5" i="1" s="1"/>
  <c r="Z5" i="1"/>
  <c r="Y5" i="1"/>
  <c r="S5" i="1"/>
  <c r="T5" i="1" s="1"/>
  <c r="N5" i="1"/>
  <c r="O5" i="1" s="1"/>
  <c r="H5" i="1"/>
  <c r="I5" i="1" s="1"/>
  <c r="AK4" i="1"/>
  <c r="AJ4" i="1"/>
  <c r="AD4" i="1"/>
  <c r="AE4" i="1" s="1"/>
  <c r="Z4" i="1"/>
  <c r="Y4" i="1"/>
  <c r="S4" i="1"/>
  <c r="T4" i="1" s="1"/>
  <c r="O4" i="1"/>
  <c r="N4" i="1"/>
  <c r="H4" i="1"/>
  <c r="I4" i="1" s="1"/>
  <c r="AK3" i="1"/>
  <c r="AJ3" i="1"/>
  <c r="AD3" i="1"/>
  <c r="AE3" i="1" s="1"/>
  <c r="Z3" i="1"/>
  <c r="Y3" i="1"/>
  <c r="S3" i="1"/>
  <c r="T3" i="1" s="1"/>
  <c r="O3" i="1"/>
  <c r="N3" i="1"/>
  <c r="H3" i="1"/>
  <c r="I3" i="1" s="1"/>
  <c r="AK19" i="2"/>
  <c r="AJ19" i="2"/>
  <c r="AD19" i="2"/>
  <c r="AE19" i="2" s="1"/>
  <c r="Z19" i="2"/>
  <c r="Y19" i="2"/>
  <c r="S19" i="2"/>
  <c r="T19" i="2" s="1"/>
  <c r="O19" i="2"/>
  <c r="N19" i="2"/>
  <c r="H19" i="2"/>
  <c r="I19" i="2" s="1"/>
  <c r="AK18" i="2"/>
  <c r="AJ18" i="2"/>
  <c r="AD18" i="2"/>
  <c r="AE18" i="2" s="1"/>
  <c r="Z18" i="2"/>
  <c r="Y18" i="2"/>
  <c r="S18" i="2"/>
  <c r="T18" i="2" s="1"/>
  <c r="O18" i="2"/>
  <c r="N18" i="2"/>
  <c r="H18" i="2"/>
  <c r="I18" i="2" s="1"/>
  <c r="AK17" i="2"/>
  <c r="AJ17" i="2"/>
  <c r="AD17" i="2"/>
  <c r="AE17" i="2" s="1"/>
  <c r="Z17" i="2"/>
  <c r="Y17" i="2"/>
  <c r="S17" i="2"/>
  <c r="T17" i="2" s="1"/>
  <c r="O17" i="2"/>
  <c r="N17" i="2"/>
  <c r="H17" i="2"/>
  <c r="I17" i="2" s="1"/>
  <c r="AK16" i="2"/>
  <c r="AJ16" i="2"/>
  <c r="AD16" i="2"/>
  <c r="AE16" i="2" s="1"/>
  <c r="Z16" i="2"/>
  <c r="Y16" i="2"/>
  <c r="S16" i="2"/>
  <c r="T16" i="2" s="1"/>
  <c r="O16" i="2"/>
  <c r="N16" i="2"/>
  <c r="H16" i="2"/>
  <c r="I16" i="2" s="1"/>
  <c r="AK15" i="2"/>
  <c r="AJ15" i="2"/>
  <c r="AD15" i="2"/>
  <c r="AE15" i="2" s="1"/>
  <c r="Z15" i="2"/>
  <c r="Y15" i="2"/>
  <c r="S15" i="2"/>
  <c r="T15" i="2" s="1"/>
  <c r="O15" i="2"/>
  <c r="N15" i="2"/>
  <c r="H15" i="2"/>
  <c r="I15" i="2" s="1"/>
  <c r="AK14" i="2"/>
  <c r="AJ14" i="2"/>
  <c r="AD14" i="2"/>
  <c r="AE14" i="2" s="1"/>
  <c r="Z14" i="2"/>
  <c r="Y14" i="2"/>
  <c r="S14" i="2"/>
  <c r="T14" i="2" s="1"/>
  <c r="O14" i="2"/>
  <c r="N14" i="2"/>
  <c r="H14" i="2"/>
  <c r="I14" i="2" s="1"/>
  <c r="AK13" i="2"/>
  <c r="AJ13" i="2"/>
  <c r="AD13" i="2"/>
  <c r="AE13" i="2" s="1"/>
  <c r="Z13" i="2"/>
  <c r="Y13" i="2"/>
  <c r="S13" i="2"/>
  <c r="T13" i="2" s="1"/>
  <c r="O13" i="2"/>
  <c r="N13" i="2"/>
  <c r="H13" i="2"/>
  <c r="I13" i="2" s="1"/>
  <c r="AK19" i="1"/>
  <c r="AJ19" i="1"/>
  <c r="AD19" i="1"/>
  <c r="AE19" i="1" s="1"/>
  <c r="Z19" i="1"/>
  <c r="Y19" i="1"/>
  <c r="S19" i="1"/>
  <c r="T19" i="1" s="1"/>
  <c r="O19" i="1"/>
  <c r="N19" i="1"/>
  <c r="H19" i="1"/>
  <c r="I19" i="1" s="1"/>
  <c r="AK18" i="1"/>
  <c r="AJ18" i="1"/>
  <c r="AD18" i="1"/>
  <c r="AE18" i="1" s="1"/>
  <c r="Z18" i="1"/>
  <c r="Y18" i="1"/>
  <c r="S18" i="1"/>
  <c r="T18" i="1" s="1"/>
  <c r="O18" i="1"/>
  <c r="N18" i="1"/>
  <c r="H18" i="1"/>
  <c r="I18" i="1" s="1"/>
  <c r="AK17" i="1"/>
  <c r="AJ17" i="1"/>
  <c r="AD17" i="1"/>
  <c r="AE17" i="1" s="1"/>
  <c r="Z17" i="1"/>
  <c r="Y17" i="1"/>
  <c r="S17" i="1"/>
  <c r="T17" i="1" s="1"/>
  <c r="N17" i="1"/>
  <c r="O17" i="1" s="1"/>
  <c r="H17" i="1"/>
  <c r="I17" i="1" s="1"/>
  <c r="AK16" i="1"/>
  <c r="AJ16" i="1"/>
  <c r="AD16" i="1"/>
  <c r="AE16" i="1" s="1"/>
  <c r="Z16" i="1"/>
  <c r="Y16" i="1"/>
  <c r="S16" i="1"/>
  <c r="T16" i="1" s="1"/>
  <c r="O16" i="1"/>
  <c r="N16" i="1"/>
  <c r="H16" i="1"/>
  <c r="I16" i="1" s="1"/>
  <c r="AK15" i="1"/>
  <c r="AJ15" i="1"/>
  <c r="AD15" i="1"/>
  <c r="AE15" i="1" s="1"/>
  <c r="Z15" i="1"/>
  <c r="Y15" i="1"/>
  <c r="S15" i="1"/>
  <c r="T15" i="1" s="1"/>
  <c r="O15" i="1"/>
  <c r="N15" i="1"/>
  <c r="H15" i="1"/>
  <c r="I15" i="1" s="1"/>
  <c r="AK14" i="1"/>
  <c r="AJ14" i="1"/>
  <c r="AD14" i="1"/>
  <c r="AE14" i="1" s="1"/>
  <c r="Z14" i="1"/>
  <c r="Y14" i="1"/>
  <c r="S14" i="1"/>
  <c r="T14" i="1" s="1"/>
  <c r="O14" i="1"/>
  <c r="N14" i="1"/>
  <c r="H14" i="1"/>
  <c r="I14" i="1" s="1"/>
  <c r="AK13" i="1"/>
  <c r="AJ13" i="1"/>
  <c r="AD13" i="1"/>
  <c r="AE13" i="1" s="1"/>
  <c r="Z13" i="1"/>
  <c r="Y13" i="1"/>
  <c r="S13" i="1"/>
  <c r="T13" i="1" s="1"/>
  <c r="O13" i="1"/>
  <c r="N13" i="1"/>
  <c r="H13" i="1"/>
  <c r="I13" i="1" s="1"/>
</calcChain>
</file>

<file path=xl/sharedStrings.xml><?xml version="1.0" encoding="utf-8"?>
<sst xmlns="http://schemas.openxmlformats.org/spreadsheetml/2006/main" count="45" uniqueCount="23">
  <si>
    <t>Date</t>
  </si>
  <si>
    <t>Daily_Rainfall_mm</t>
  </si>
  <si>
    <t>median</t>
    <phoneticPr fontId="1" type="noConversion"/>
  </si>
  <si>
    <t>heavy</t>
    <phoneticPr fontId="1" type="noConversion"/>
  </si>
  <si>
    <t>Input Data (common across all scenarios)</t>
  </si>
  <si>
    <t>Storage Volume 60ML, daily max pump rate 5ML</t>
  </si>
  <si>
    <t>Storage Volume 120ML, daily max pump rate 10ML</t>
  </si>
  <si>
    <t>Daily_PotentialEvapotranspiration_mm</t>
  </si>
  <si>
    <t>Daily_Irrigation_mm</t>
  </si>
  <si>
    <t>OutFlow_WholeFarm_ML.dy-1</t>
  </si>
  <si>
    <t>TP_concentration_WholeFarm_(mg/L) - Fox 2007.</t>
  </si>
  <si>
    <t>P_flux_WholeFarm_kg.d-1</t>
    <phoneticPr fontId="1" type="noConversion"/>
  </si>
  <si>
    <t>Storage_Volume_ML</t>
  </si>
  <si>
    <t>Storage_Inflow_ML/day</t>
  </si>
  <si>
    <t>Re-used_Volume_ML</t>
  </si>
  <si>
    <t>Storage_Spill_ML</t>
  </si>
  <si>
    <t>TP_concentration_StorageSpill_(mg/L)</t>
  </si>
  <si>
    <t>TP_flux_StorageSpill_kg.d-1</t>
    <phoneticPr fontId="1" type="noConversion"/>
  </si>
  <si>
    <t>Direct_Runoff_ML</t>
  </si>
  <si>
    <t>TP_concentration_WholeFarm_(mg/L)</t>
  </si>
  <si>
    <t>P_flux_WholeFarm_kg.d-1</t>
  </si>
  <si>
    <t>TP_concentration_StorageSpill_(mg/L) - Fox 2007.</t>
  </si>
  <si>
    <t>TP_flux_StorageSpill_kg.d-1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</si>
</sst>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4" fontId="0" fillId="2" borderId="0" xfId="0" applyNumberFormat="1" applyFill="1"/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"/>
  <sheetViews>
    <sheetView tabSelected="1" workbookViewId="0">
      <selection activeCell="D12" sqref="D12"/>
    </sheetView>
  </sheetViews>
  <sheetFormatPr defaultRowHeight="14.25" x14ac:dyDescent="0.2"/>
  <cols>
    <col min="1" max="1" width="11.875" customWidth="1"/>
    <col min="2" max="2" width="16.125" customWidth="1"/>
    <col min="3" max="3" width="30.375" customWidth="1"/>
    <col min="4" max="5" width="33.375" bestFit="1" customWidth="1"/>
  </cols>
  <sheetData>
    <row r="1" spans="1:38" ht="20.25" x14ac:dyDescent="0.3">
      <c r="A1" s="1" t="s">
        <v>0</v>
      </c>
      <c r="B1" s="4" t="s">
        <v>4</v>
      </c>
      <c r="C1" s="4"/>
      <c r="D1" s="4"/>
      <c r="F1" s="5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6" t="s">
        <v>6</v>
      </c>
      <c r="R1" s="6"/>
      <c r="S1" s="6"/>
      <c r="T1" s="6"/>
      <c r="U1" s="6"/>
      <c r="V1" s="6"/>
      <c r="W1" s="6"/>
      <c r="X1" s="6"/>
      <c r="Y1" s="6"/>
      <c r="Z1" s="6"/>
      <c r="AA1" s="6"/>
    </row>
    <row r="2" spans="1:38" x14ac:dyDescent="0.2">
      <c r="A2" t="s">
        <v>0</v>
      </c>
      <c r="B2" t="s">
        <v>1</v>
      </c>
      <c r="C2" t="s">
        <v>7</v>
      </c>
      <c r="D2" t="s">
        <v>8</v>
      </c>
      <c r="F2" t="s">
        <v>0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0</v>
      </c>
      <c r="R2" t="s">
        <v>9</v>
      </c>
      <c r="S2" t="s">
        <v>19</v>
      </c>
      <c r="T2" t="s">
        <v>20</v>
      </c>
      <c r="U2" t="s">
        <v>12</v>
      </c>
      <c r="V2" t="s">
        <v>13</v>
      </c>
      <c r="W2" t="s">
        <v>14</v>
      </c>
      <c r="X2" t="s">
        <v>15</v>
      </c>
      <c r="Y2" s="7" t="s">
        <v>16</v>
      </c>
      <c r="Z2" s="7" t="s">
        <v>17</v>
      </c>
      <c r="AA2" t="s">
        <v>18</v>
      </c>
      <c r="AB2" t="s">
        <v>0</v>
      </c>
      <c r="AC2" t="s">
        <v>9</v>
      </c>
      <c r="AD2" t="s">
        <v>10</v>
      </c>
      <c r="AE2" t="s">
        <v>20</v>
      </c>
      <c r="AF2" t="s">
        <v>12</v>
      </c>
      <c r="AG2" t="s">
        <v>13</v>
      </c>
      <c r="AH2" t="s">
        <v>14</v>
      </c>
      <c r="AI2" t="s">
        <v>15</v>
      </c>
      <c r="AJ2" t="s">
        <v>21</v>
      </c>
      <c r="AK2" t="s">
        <v>22</v>
      </c>
      <c r="AL2" t="s">
        <v>18</v>
      </c>
    </row>
    <row r="3" spans="1:38" s="3" customFormat="1" x14ac:dyDescent="0.2">
      <c r="A3" s="2">
        <v>44685</v>
      </c>
      <c r="B3" s="3">
        <v>0</v>
      </c>
      <c r="C3" s="3">
        <v>1.9</v>
      </c>
      <c r="D3" s="3">
        <v>1.6625000000000001E-2</v>
      </c>
      <c r="F3" s="2">
        <v>44685</v>
      </c>
      <c r="G3" s="3">
        <v>1.8037185933387401</v>
      </c>
      <c r="H3" s="3">
        <f t="shared" ref="H3:H9" si="0">EXP(0.44*LN(G3)-0.77)</f>
        <v>0.60021592374098753</v>
      </c>
      <c r="I3" s="3">
        <f t="shared" ref="I3:I9" si="1">H3*G3</f>
        <v>1.0826206216696066</v>
      </c>
      <c r="J3" s="3">
        <v>59.4563011748157</v>
      </c>
      <c r="K3" s="3">
        <v>4.4586221963138302</v>
      </c>
      <c r="L3" s="3">
        <v>5</v>
      </c>
      <c r="M3" s="3">
        <v>0</v>
      </c>
      <c r="N3" s="3">
        <f t="shared" ref="N3:N9" si="2">IF(M3=0,0,EXP(0.44*LN(M3)-0.77))</f>
        <v>0</v>
      </c>
      <c r="O3" s="3" t="str">
        <f t="shared" ref="O3:O9" si="3">IF(M3=0,"NA",N3*M3)</f>
        <v>NA</v>
      </c>
      <c r="P3" s="3">
        <v>1.8037185933387401</v>
      </c>
      <c r="Q3" s="2">
        <v>44685</v>
      </c>
      <c r="R3" s="3">
        <v>1.8037185933387401</v>
      </c>
      <c r="S3" s="3">
        <f t="shared" ref="S3:S9" si="4">EXP(0.44*LN(R3)-0.77)</f>
        <v>0.60021592374098753</v>
      </c>
      <c r="T3" s="3">
        <f t="shared" ref="T3:T9" si="5">S3*R3</f>
        <v>1.0826206216696066</v>
      </c>
      <c r="U3" s="3">
        <v>54.5438198853386</v>
      </c>
      <c r="V3" s="3">
        <v>4.4586221963138302</v>
      </c>
      <c r="W3" s="3">
        <v>10</v>
      </c>
      <c r="X3" s="3">
        <v>0</v>
      </c>
      <c r="Y3" s="3" t="str">
        <f t="shared" ref="Y3:Y9" si="6">IF(X3=0,"NA",EXP(0.44*LN(X3)-0.77))</f>
        <v>NA</v>
      </c>
      <c r="Z3" s="3">
        <f t="shared" ref="Z3:Z9" si="7">IF(X3=0,0,Y3*X3)</f>
        <v>0</v>
      </c>
      <c r="AA3" s="3">
        <v>1.8037185933387401</v>
      </c>
      <c r="AB3" s="2">
        <v>44685</v>
      </c>
      <c r="AC3" s="3">
        <v>1.8037185933387401</v>
      </c>
      <c r="AD3" s="3">
        <f t="shared" ref="AD3:AD9" si="8">EXP(0.44*LN(AC3)-0.77)</f>
        <v>0.60021592374098753</v>
      </c>
      <c r="AE3" s="3">
        <f t="shared" ref="AE3:AE9" si="9">AD3*AC3</f>
        <v>1.0826206216696066</v>
      </c>
      <c r="AF3" s="3">
        <v>5.6371989894030499</v>
      </c>
      <c r="AG3" s="3">
        <v>4.4586221963138302</v>
      </c>
      <c r="AH3" s="3">
        <v>10.6091993899429</v>
      </c>
      <c r="AI3" s="3">
        <v>0</v>
      </c>
      <c r="AJ3" s="3" t="str">
        <f t="shared" ref="AJ3:AJ9" si="10">IF(AI3=0,"NA",EXP(0.44*LN(AI3)-0.77))</f>
        <v>NA</v>
      </c>
      <c r="AK3" s="3">
        <f t="shared" ref="AK3:AK9" si="11">IF(AI3=0,0,AJ3*AI3)</f>
        <v>0</v>
      </c>
      <c r="AL3" s="3">
        <v>1.8037185933387401</v>
      </c>
    </row>
    <row r="4" spans="1:38" s="3" customFormat="1" x14ac:dyDescent="0.2">
      <c r="A4" s="2">
        <v>44686</v>
      </c>
      <c r="B4" s="3">
        <v>6.3</v>
      </c>
      <c r="C4" s="3">
        <v>2.4</v>
      </c>
      <c r="D4" s="3">
        <v>2.3125E-2</v>
      </c>
      <c r="F4" s="2">
        <v>44686</v>
      </c>
      <c r="G4" s="3">
        <v>1.2969757230085599</v>
      </c>
      <c r="H4" s="3">
        <f t="shared" si="0"/>
        <v>0.51913852829738361</v>
      </c>
      <c r="I4" s="3">
        <f t="shared" si="1"/>
        <v>0.67331006808009886</v>
      </c>
      <c r="J4" s="3">
        <v>58.2623076894211</v>
      </c>
      <c r="K4" s="3">
        <v>3.80127270210569</v>
      </c>
      <c r="L4" s="3">
        <v>5</v>
      </c>
      <c r="M4" s="3">
        <v>0</v>
      </c>
      <c r="N4" s="3">
        <f t="shared" si="2"/>
        <v>0</v>
      </c>
      <c r="O4" s="3" t="str">
        <f t="shared" si="3"/>
        <v>NA</v>
      </c>
      <c r="P4" s="3">
        <v>1.2969757230085599</v>
      </c>
      <c r="Q4" s="2">
        <v>44686</v>
      </c>
      <c r="R4" s="3">
        <v>1.2969757230085599</v>
      </c>
      <c r="S4" s="3">
        <f t="shared" si="4"/>
        <v>0.51913852829738361</v>
      </c>
      <c r="T4" s="3">
        <f t="shared" si="5"/>
        <v>0.67331006808009886</v>
      </c>
      <c r="U4" s="3">
        <v>48.349020945396099</v>
      </c>
      <c r="V4" s="3">
        <v>3.80127270210569</v>
      </c>
      <c r="W4" s="3">
        <v>10</v>
      </c>
      <c r="X4" s="3">
        <v>0</v>
      </c>
      <c r="Y4" s="3" t="str">
        <f t="shared" si="6"/>
        <v>NA</v>
      </c>
      <c r="Z4" s="3">
        <f t="shared" si="7"/>
        <v>0</v>
      </c>
      <c r="AA4" s="3">
        <v>1.2969757230085599</v>
      </c>
      <c r="AB4" s="2">
        <v>44686</v>
      </c>
      <c r="AC4" s="3">
        <v>1.2969757230085599</v>
      </c>
      <c r="AD4" s="3">
        <f t="shared" si="8"/>
        <v>0.51913852829738361</v>
      </c>
      <c r="AE4" s="3">
        <f t="shared" si="9"/>
        <v>0.67331006808009886</v>
      </c>
      <c r="AF4" s="3">
        <v>4.3653472855129403</v>
      </c>
      <c r="AG4" s="3">
        <v>3.80127270210569</v>
      </c>
      <c r="AH4" s="3">
        <v>5.0734790904627403</v>
      </c>
      <c r="AI4" s="3">
        <v>0</v>
      </c>
      <c r="AJ4" s="3" t="str">
        <f t="shared" si="10"/>
        <v>NA</v>
      </c>
      <c r="AK4" s="3">
        <f t="shared" si="11"/>
        <v>0</v>
      </c>
      <c r="AL4" s="3">
        <v>1.2969757230085599</v>
      </c>
    </row>
    <row r="5" spans="1:38" s="3" customFormat="1" x14ac:dyDescent="0.2">
      <c r="A5" s="2">
        <v>44687</v>
      </c>
      <c r="B5" s="3">
        <v>0.2</v>
      </c>
      <c r="C5" s="3">
        <v>1.6</v>
      </c>
      <c r="D5" s="3">
        <v>2.5125000000000001E-2</v>
      </c>
      <c r="F5" s="2">
        <v>44687</v>
      </c>
      <c r="G5" s="3">
        <v>16.8465234228951</v>
      </c>
      <c r="H5" s="3">
        <f t="shared" si="0"/>
        <v>1.6041972835327614</v>
      </c>
      <c r="I5" s="3">
        <f t="shared" si="1"/>
        <v>27.025147111979354</v>
      </c>
      <c r="J5" s="3">
        <v>60.000059766433999</v>
      </c>
      <c r="K5" s="3">
        <v>16.700558166436299</v>
      </c>
      <c r="L5" s="3">
        <v>5</v>
      </c>
      <c r="M5" s="3">
        <v>9.9610560876802392</v>
      </c>
      <c r="N5" s="3">
        <f t="shared" si="2"/>
        <v>1.2730563237685519</v>
      </c>
      <c r="O5" s="3">
        <f t="shared" si="3"/>
        <v>12.68098544383456</v>
      </c>
      <c r="P5" s="3">
        <v>6.8853096688513098</v>
      </c>
      <c r="Q5" s="2">
        <v>44687</v>
      </c>
      <c r="R5" s="3">
        <v>6.8853096688513098</v>
      </c>
      <c r="S5" s="3">
        <f t="shared" si="4"/>
        <v>1.082130353482166</v>
      </c>
      <c r="T5" s="3">
        <f t="shared" si="5"/>
        <v>7.4508025857882432</v>
      </c>
      <c r="U5" s="3">
        <v>55.047973545937303</v>
      </c>
      <c r="V5" s="3">
        <v>16.700558166436299</v>
      </c>
      <c r="W5" s="3">
        <v>10</v>
      </c>
      <c r="X5" s="3">
        <v>0</v>
      </c>
      <c r="Y5" s="3" t="str">
        <f t="shared" si="6"/>
        <v>NA</v>
      </c>
      <c r="Z5" s="3">
        <f t="shared" si="7"/>
        <v>0</v>
      </c>
      <c r="AA5" s="3">
        <v>6.8853096688513098</v>
      </c>
      <c r="AB5" s="2">
        <v>44687</v>
      </c>
      <c r="AC5" s="3">
        <v>6.8853096688513098</v>
      </c>
      <c r="AD5" s="3">
        <f t="shared" si="8"/>
        <v>1.082130353482166</v>
      </c>
      <c r="AE5" s="3">
        <f t="shared" si="9"/>
        <v>7.4508025857882432</v>
      </c>
      <c r="AF5" s="3">
        <v>17.136593077689501</v>
      </c>
      <c r="AG5" s="3">
        <v>16.700558166436299</v>
      </c>
      <c r="AH5" s="3">
        <v>3.9288125569616401</v>
      </c>
      <c r="AI5" s="3">
        <v>0</v>
      </c>
      <c r="AJ5" s="3" t="str">
        <f t="shared" si="10"/>
        <v>NA</v>
      </c>
      <c r="AK5" s="3">
        <f t="shared" si="11"/>
        <v>0</v>
      </c>
      <c r="AL5" s="3">
        <v>6.8853096688513098</v>
      </c>
    </row>
    <row r="6" spans="1:38" s="3" customFormat="1" x14ac:dyDescent="0.2">
      <c r="A6" s="2">
        <v>44688</v>
      </c>
      <c r="B6" s="3">
        <v>0</v>
      </c>
      <c r="C6" s="3">
        <v>1.4</v>
      </c>
      <c r="D6" s="3">
        <v>0.1305</v>
      </c>
      <c r="F6" s="2">
        <v>44688</v>
      </c>
      <c r="G6" s="3">
        <v>1.75814961193136</v>
      </c>
      <c r="H6" s="3">
        <f t="shared" si="0"/>
        <v>0.59349602388940526</v>
      </c>
      <c r="I6" s="3">
        <f t="shared" si="1"/>
        <v>1.0434548040839631</v>
      </c>
      <c r="J6" s="3">
        <v>59.344308864102402</v>
      </c>
      <c r="K6" s="3">
        <v>4.3459799733436304</v>
      </c>
      <c r="L6" s="3">
        <v>5</v>
      </c>
      <c r="M6" s="3">
        <v>0</v>
      </c>
      <c r="N6" s="3">
        <f t="shared" si="2"/>
        <v>0</v>
      </c>
      <c r="O6" s="3" t="str">
        <f t="shared" si="3"/>
        <v>NA</v>
      </c>
      <c r="P6" s="3">
        <v>1.75814961193136</v>
      </c>
      <c r="Q6" s="2">
        <v>44688</v>
      </c>
      <c r="R6" s="3">
        <v>1.75814961193136</v>
      </c>
      <c r="S6" s="3">
        <f t="shared" si="4"/>
        <v>0.59349602388940526</v>
      </c>
      <c r="T6" s="3">
        <f t="shared" si="5"/>
        <v>1.0434548040839631</v>
      </c>
      <c r="U6" s="3">
        <v>49.392512904321201</v>
      </c>
      <c r="V6" s="3">
        <v>4.3459799733436304</v>
      </c>
      <c r="W6" s="3">
        <v>10</v>
      </c>
      <c r="X6" s="3">
        <v>0</v>
      </c>
      <c r="Y6" s="3" t="str">
        <f t="shared" si="6"/>
        <v>NA</v>
      </c>
      <c r="Z6" s="3">
        <f t="shared" si="7"/>
        <v>0</v>
      </c>
      <c r="AA6" s="3">
        <v>1.75814961193136</v>
      </c>
      <c r="AB6" s="2">
        <v>44688</v>
      </c>
      <c r="AC6" s="3">
        <v>1.75814961193136</v>
      </c>
      <c r="AD6" s="3">
        <f t="shared" si="8"/>
        <v>0.59349602388940526</v>
      </c>
      <c r="AE6" s="3">
        <f t="shared" si="9"/>
        <v>1.0434548040839631</v>
      </c>
      <c r="AF6" s="3">
        <v>6.0594625467882901</v>
      </c>
      <c r="AG6" s="3">
        <v>4.3459799733436304</v>
      </c>
      <c r="AH6" s="3">
        <v>15.422933769920499</v>
      </c>
      <c r="AI6" s="3">
        <v>0</v>
      </c>
      <c r="AJ6" s="3" t="str">
        <f t="shared" si="10"/>
        <v>NA</v>
      </c>
      <c r="AK6" s="3">
        <f t="shared" si="11"/>
        <v>0</v>
      </c>
      <c r="AL6" s="3">
        <v>1.75814961193136</v>
      </c>
    </row>
    <row r="7" spans="1:38" s="3" customFormat="1" x14ac:dyDescent="0.2">
      <c r="A7" s="2">
        <v>44689</v>
      </c>
      <c r="B7" s="3">
        <v>0.9</v>
      </c>
      <c r="C7" s="3">
        <v>1.4</v>
      </c>
      <c r="D7" s="3">
        <v>0.18537500000000001</v>
      </c>
      <c r="F7" s="2">
        <v>44689</v>
      </c>
      <c r="G7" s="3">
        <v>1.26420904708369</v>
      </c>
      <c r="H7" s="3">
        <f t="shared" si="0"/>
        <v>0.51332635507559943</v>
      </c>
      <c r="I7" s="3">
        <f t="shared" si="1"/>
        <v>0.64895182219306746</v>
      </c>
      <c r="J7" s="3">
        <v>57.468715728027902</v>
      </c>
      <c r="K7" s="3">
        <v>3.1250054963809601</v>
      </c>
      <c r="L7" s="3">
        <v>5</v>
      </c>
      <c r="M7" s="3">
        <v>0</v>
      </c>
      <c r="N7" s="3">
        <f t="shared" si="2"/>
        <v>0</v>
      </c>
      <c r="O7" s="3" t="str">
        <f t="shared" si="3"/>
        <v>NA</v>
      </c>
      <c r="P7" s="3">
        <v>1.26420904708369</v>
      </c>
      <c r="Q7" s="2">
        <v>44689</v>
      </c>
      <c r="R7" s="3">
        <v>1.26420904708369</v>
      </c>
      <c r="S7" s="3">
        <f t="shared" si="4"/>
        <v>0.51332635507559943</v>
      </c>
      <c r="T7" s="3">
        <f t="shared" si="5"/>
        <v>0.64895182219306746</v>
      </c>
      <c r="U7" s="3">
        <v>42.517075514498899</v>
      </c>
      <c r="V7" s="3">
        <v>3.1250054963809601</v>
      </c>
      <c r="W7" s="3">
        <v>10</v>
      </c>
      <c r="X7" s="3">
        <v>0</v>
      </c>
      <c r="Y7" s="3" t="str">
        <f t="shared" si="6"/>
        <v>NA</v>
      </c>
      <c r="Z7" s="3">
        <f t="shared" si="7"/>
        <v>0</v>
      </c>
      <c r="AA7" s="3">
        <v>1.26420904708369</v>
      </c>
      <c r="AB7" s="2">
        <v>44689</v>
      </c>
      <c r="AC7" s="3">
        <v>1.26420904708369</v>
      </c>
      <c r="AD7" s="3">
        <f t="shared" si="8"/>
        <v>0.51332635507559943</v>
      </c>
      <c r="AE7" s="3">
        <f t="shared" si="9"/>
        <v>0.64895182219306746</v>
      </c>
      <c r="AF7" s="3">
        <v>3.7309128873838802</v>
      </c>
      <c r="AG7" s="3">
        <v>3.1250054963809601</v>
      </c>
      <c r="AH7" s="3">
        <v>5.4535162921094598</v>
      </c>
      <c r="AI7" s="3">
        <v>0</v>
      </c>
      <c r="AJ7" s="3" t="str">
        <f t="shared" si="10"/>
        <v>NA</v>
      </c>
      <c r="AK7" s="3">
        <f t="shared" si="11"/>
        <v>0</v>
      </c>
      <c r="AL7" s="3">
        <v>1.26420904708369</v>
      </c>
    </row>
    <row r="8" spans="1:38" s="3" customFormat="1" x14ac:dyDescent="0.2">
      <c r="A8" s="2">
        <v>44690</v>
      </c>
      <c r="B8" s="3">
        <v>0</v>
      </c>
      <c r="C8" s="3">
        <v>1.1000000000000001</v>
      </c>
      <c r="D8" s="3">
        <v>2.5000000000000001E-2</v>
      </c>
      <c r="F8" s="2">
        <v>44690</v>
      </c>
      <c r="G8" s="3">
        <v>0.90903783380105696</v>
      </c>
      <c r="H8" s="3">
        <f t="shared" si="0"/>
        <v>0.44398603564074257</v>
      </c>
      <c r="I8" s="3">
        <f t="shared" si="1"/>
        <v>0.40360010407677949</v>
      </c>
      <c r="J8" s="3">
        <v>54.7145176183747</v>
      </c>
      <c r="K8" s="3">
        <v>2.2470557647088998</v>
      </c>
      <c r="L8" s="3">
        <v>5</v>
      </c>
      <c r="M8" s="3">
        <v>0</v>
      </c>
      <c r="N8" s="3">
        <f t="shared" si="2"/>
        <v>0</v>
      </c>
      <c r="O8" s="3" t="str">
        <f t="shared" si="3"/>
        <v>NA</v>
      </c>
      <c r="P8" s="3">
        <v>0.90903783380105696</v>
      </c>
      <c r="Q8" s="2">
        <v>44690</v>
      </c>
      <c r="R8" s="3">
        <v>0.90903783380105696</v>
      </c>
      <c r="S8" s="3">
        <f t="shared" si="4"/>
        <v>0.44398603564074257</v>
      </c>
      <c r="T8" s="3">
        <f t="shared" si="5"/>
        <v>0.40360010407677949</v>
      </c>
      <c r="U8" s="3">
        <v>34.763334619456103</v>
      </c>
      <c r="V8" s="3">
        <v>2.2470557647088998</v>
      </c>
      <c r="W8" s="3">
        <v>10</v>
      </c>
      <c r="X8" s="3">
        <v>0</v>
      </c>
      <c r="Y8" s="3" t="str">
        <f t="shared" si="6"/>
        <v>NA</v>
      </c>
      <c r="Z8" s="3">
        <f t="shared" si="7"/>
        <v>0</v>
      </c>
      <c r="AA8" s="3">
        <v>0.90903783380105696</v>
      </c>
      <c r="AB8" s="2">
        <v>44690</v>
      </c>
      <c r="AC8" s="3">
        <v>0.90903783380105696</v>
      </c>
      <c r="AD8" s="3">
        <f t="shared" si="8"/>
        <v>0.44398603564074257</v>
      </c>
      <c r="AE8" s="3">
        <f t="shared" si="9"/>
        <v>0.40360010407677949</v>
      </c>
      <c r="AF8" s="3">
        <v>2.6200870097866402</v>
      </c>
      <c r="AG8" s="3">
        <v>2.2470557647088998</v>
      </c>
      <c r="AH8" s="3">
        <v>3.35782159864549</v>
      </c>
      <c r="AI8" s="3">
        <v>0</v>
      </c>
      <c r="AJ8" s="3" t="str">
        <f t="shared" si="10"/>
        <v>NA</v>
      </c>
      <c r="AK8" s="3">
        <f t="shared" si="11"/>
        <v>0</v>
      </c>
      <c r="AL8" s="3">
        <v>0.90903783380105696</v>
      </c>
    </row>
    <row r="9" spans="1:38" s="3" customFormat="1" x14ac:dyDescent="0.2">
      <c r="A9" s="2">
        <v>44691</v>
      </c>
      <c r="B9" s="3">
        <v>0</v>
      </c>
      <c r="C9" s="3">
        <v>1.2</v>
      </c>
      <c r="D9" s="3">
        <v>2.1874999999999999E-2</v>
      </c>
      <c r="F9" s="2">
        <v>44691</v>
      </c>
      <c r="G9" s="3">
        <v>0.65364963586359703</v>
      </c>
      <c r="H9" s="3">
        <f t="shared" si="0"/>
        <v>0.3840122329486701</v>
      </c>
      <c r="I9" s="3">
        <f t="shared" si="1"/>
        <v>0.25100945623406501</v>
      </c>
      <c r="J9" s="3">
        <v>51.328994626749903</v>
      </c>
      <c r="K9" s="3">
        <v>1.61576023324086</v>
      </c>
      <c r="L9" s="3">
        <v>5</v>
      </c>
      <c r="M9" s="3">
        <v>0</v>
      </c>
      <c r="N9" s="3">
        <f t="shared" si="2"/>
        <v>0</v>
      </c>
      <c r="O9" s="3" t="str">
        <f t="shared" si="3"/>
        <v>NA</v>
      </c>
      <c r="P9" s="3">
        <v>0.65364963586359703</v>
      </c>
      <c r="Q9" s="2">
        <v>44691</v>
      </c>
      <c r="R9" s="3">
        <v>0.65364963586359703</v>
      </c>
      <c r="S9" s="3">
        <f t="shared" si="4"/>
        <v>0.3840122329486701</v>
      </c>
      <c r="T9" s="3">
        <f t="shared" si="5"/>
        <v>0.25100945623406501</v>
      </c>
      <c r="U9" s="3">
        <v>26.3784353918122</v>
      </c>
      <c r="V9" s="3">
        <v>1.61576023324086</v>
      </c>
      <c r="W9" s="3">
        <v>10</v>
      </c>
      <c r="X9" s="3">
        <v>0</v>
      </c>
      <c r="Y9" s="3" t="str">
        <f t="shared" si="6"/>
        <v>NA</v>
      </c>
      <c r="Z9" s="3">
        <f t="shared" si="7"/>
        <v>0</v>
      </c>
      <c r="AA9" s="3">
        <v>0.65364963586359703</v>
      </c>
      <c r="AB9" s="2">
        <v>44691</v>
      </c>
      <c r="AC9" s="3">
        <v>0.65364963586359703</v>
      </c>
      <c r="AD9" s="3">
        <f t="shared" si="8"/>
        <v>0.3840122329486701</v>
      </c>
      <c r="AE9" s="3">
        <f t="shared" si="9"/>
        <v>0.25100945623406501</v>
      </c>
      <c r="AF9" s="3">
        <v>1.87772199116975</v>
      </c>
      <c r="AG9" s="3">
        <v>1.61576023324086</v>
      </c>
      <c r="AH9" s="3">
        <v>2.35807830880798</v>
      </c>
      <c r="AI9" s="3">
        <v>0</v>
      </c>
      <c r="AJ9" s="3" t="str">
        <f t="shared" si="10"/>
        <v>NA</v>
      </c>
      <c r="AK9" s="3">
        <f t="shared" si="11"/>
        <v>0</v>
      </c>
      <c r="AL9" s="3">
        <v>0.65364963586359703</v>
      </c>
    </row>
    <row r="12" spans="1:38" x14ac:dyDescent="0.2">
      <c r="A12" t="s">
        <v>2</v>
      </c>
    </row>
    <row r="13" spans="1:38" s="3" customFormat="1" x14ac:dyDescent="0.2">
      <c r="A13" s="2">
        <v>44906</v>
      </c>
      <c r="B13" s="3">
        <v>0.8</v>
      </c>
      <c r="C13" s="3">
        <v>3.4</v>
      </c>
      <c r="D13" s="3">
        <v>0.88387499999999997</v>
      </c>
      <c r="F13" s="2">
        <v>44906</v>
      </c>
      <c r="G13" s="3">
        <v>0.27316741751617901</v>
      </c>
      <c r="H13" s="3">
        <f t="shared" ref="H13:H19" si="12">EXP(0.44*LN(G13)-0.77)</f>
        <v>0.26159049735751211</v>
      </c>
      <c r="I13" s="3">
        <f t="shared" ref="I13:I19" si="13">H13*G13</f>
        <v>7.1458000609924438E-2</v>
      </c>
      <c r="J13" s="3">
        <v>23.6090931392675</v>
      </c>
      <c r="K13" s="3">
        <v>0.67524408493948995</v>
      </c>
      <c r="L13" s="3">
        <v>5</v>
      </c>
      <c r="M13" s="3">
        <v>0</v>
      </c>
      <c r="N13" s="3">
        <f t="shared" ref="N13:N19" si="14">IF(M13=0,0,EXP(0.44*LN(M13)-0.77))</f>
        <v>0</v>
      </c>
      <c r="O13" s="3" t="str">
        <f t="shared" ref="O13:O19" si="15">IF(M13=0,"NA",N13*M13)</f>
        <v>NA</v>
      </c>
      <c r="P13" s="3">
        <v>0.27316741751617901</v>
      </c>
      <c r="Q13" s="2">
        <v>44906</v>
      </c>
      <c r="R13" s="3">
        <v>0.27316741751617901</v>
      </c>
      <c r="S13" s="3">
        <f t="shared" ref="S13:S19" si="16">EXP(0.44*LN(R13)-0.77)</f>
        <v>0.26159049735751211</v>
      </c>
      <c r="T13" s="3">
        <f t="shared" ref="T13:T19" si="17">S13*R13</f>
        <v>7.1458000609924438E-2</v>
      </c>
      <c r="U13" s="3">
        <v>4.0928947137213703</v>
      </c>
      <c r="V13" s="3">
        <v>0.67524408493948995</v>
      </c>
      <c r="W13" s="3">
        <v>10</v>
      </c>
      <c r="X13" s="3">
        <v>0</v>
      </c>
      <c r="Y13" s="3" t="str">
        <f t="shared" ref="Y13:Y19" si="18">IF(X13=0,"NA",EXP(0.44*LN(X13)-0.77))</f>
        <v>NA</v>
      </c>
      <c r="Z13" s="3">
        <f t="shared" ref="Z13:Z19" si="19">IF(X13=0,0,Y13*X13)</f>
        <v>0</v>
      </c>
      <c r="AA13" s="3">
        <v>0.27316741751617901</v>
      </c>
      <c r="AB13" s="2">
        <v>44906</v>
      </c>
      <c r="AC13" s="3">
        <v>0.27316741751617901</v>
      </c>
      <c r="AD13" s="3">
        <f t="shared" ref="AD13:AD19" si="20">EXP(0.44*LN(AC13)-0.77)</f>
        <v>0.26159049735751211</v>
      </c>
      <c r="AE13" s="3">
        <f t="shared" ref="AE13:AE19" si="21">AD13*AC13</f>
        <v>7.1458000609924438E-2</v>
      </c>
      <c r="AF13" s="3">
        <v>0.83619802381614805</v>
      </c>
      <c r="AG13" s="3">
        <v>0.67524408493948995</v>
      </c>
      <c r="AH13" s="3">
        <v>1.4489930964265301</v>
      </c>
      <c r="AI13" s="3">
        <v>0</v>
      </c>
      <c r="AJ13" s="3" t="str">
        <f t="shared" ref="AJ13:AJ19" si="22">IF(AI13=0,"NA",EXP(0.44*LN(AI13)-0.77))</f>
        <v>NA</v>
      </c>
      <c r="AK13" s="3">
        <f t="shared" ref="AK13:AK19" si="23">IF(AI13=0,0,AJ13*AI13)</f>
        <v>0</v>
      </c>
      <c r="AL13" s="3">
        <v>0.27316741751617901</v>
      </c>
    </row>
    <row r="14" spans="1:38" s="3" customFormat="1" x14ac:dyDescent="0.2">
      <c r="A14" s="2">
        <v>44907</v>
      </c>
      <c r="B14" s="3">
        <v>18.7</v>
      </c>
      <c r="C14" s="3">
        <v>4.4000000000000004</v>
      </c>
      <c r="D14" s="3">
        <v>1.215125</v>
      </c>
      <c r="F14" s="2">
        <v>44907</v>
      </c>
      <c r="G14" s="3">
        <v>0.19642282900661501</v>
      </c>
      <c r="H14" s="3">
        <f t="shared" si="12"/>
        <v>0.226254753403314</v>
      </c>
      <c r="I14" s="3">
        <f t="shared" si="13"/>
        <v>4.4441598739672988E-2</v>
      </c>
      <c r="J14" s="3">
        <v>20.905039952458701</v>
      </c>
      <c r="K14" s="3">
        <v>2.2897188533720501</v>
      </c>
      <c r="L14" s="3">
        <v>5</v>
      </c>
      <c r="M14" s="3">
        <v>0</v>
      </c>
      <c r="N14" s="3">
        <f t="shared" si="14"/>
        <v>0</v>
      </c>
      <c r="O14" s="3" t="str">
        <f t="shared" si="15"/>
        <v>NA</v>
      </c>
      <c r="P14" s="3">
        <v>0.19642282900661501</v>
      </c>
      <c r="Q14" s="2">
        <v>44907</v>
      </c>
      <c r="R14" s="3">
        <v>0.19642282900661501</v>
      </c>
      <c r="S14" s="3">
        <f t="shared" si="16"/>
        <v>0.226254753403314</v>
      </c>
      <c r="T14" s="3">
        <f t="shared" si="17"/>
        <v>4.4441598739672988E-2</v>
      </c>
      <c r="U14" s="3">
        <v>2.6998126439276899</v>
      </c>
      <c r="V14" s="3">
        <v>2.2897188533720501</v>
      </c>
      <c r="W14" s="3">
        <v>3.6836052423492398</v>
      </c>
      <c r="X14" s="3">
        <v>0</v>
      </c>
      <c r="Y14" s="3" t="str">
        <f t="shared" si="18"/>
        <v>NA</v>
      </c>
      <c r="Z14" s="3">
        <f t="shared" si="19"/>
        <v>0</v>
      </c>
      <c r="AA14" s="3">
        <v>0.19642282900661501</v>
      </c>
      <c r="AB14" s="2">
        <v>44907</v>
      </c>
      <c r="AC14" s="3">
        <v>0.19642282900661501</v>
      </c>
      <c r="AD14" s="3">
        <f t="shared" si="20"/>
        <v>0.226254753403314</v>
      </c>
      <c r="AE14" s="3">
        <f t="shared" si="21"/>
        <v>4.4441598739672988E-2</v>
      </c>
      <c r="AF14" s="3">
        <v>2.3740459236017402</v>
      </c>
      <c r="AG14" s="3">
        <v>2.2897188533720501</v>
      </c>
      <c r="AH14" s="3">
        <v>0.75257822143453301</v>
      </c>
      <c r="AI14" s="3">
        <v>0</v>
      </c>
      <c r="AJ14" s="3" t="str">
        <f t="shared" si="22"/>
        <v>NA</v>
      </c>
      <c r="AK14" s="3">
        <f t="shared" si="23"/>
        <v>0</v>
      </c>
      <c r="AL14" s="3">
        <v>0.19642282900661501</v>
      </c>
    </row>
    <row r="15" spans="1:38" s="3" customFormat="1" x14ac:dyDescent="0.2">
      <c r="A15" s="2">
        <v>44908</v>
      </c>
      <c r="B15" s="3">
        <v>1.8</v>
      </c>
      <c r="C15" s="3">
        <v>4.4000000000000004</v>
      </c>
      <c r="D15" s="3">
        <v>1.206</v>
      </c>
      <c r="F15" s="2">
        <v>44908</v>
      </c>
      <c r="G15" s="3">
        <v>18.183040637561799</v>
      </c>
      <c r="H15" s="3">
        <f t="shared" si="12"/>
        <v>1.6590004852178608</v>
      </c>
      <c r="I15" s="3">
        <f t="shared" si="13"/>
        <v>30.165673240451106</v>
      </c>
      <c r="J15" s="3">
        <v>59.657920662264097</v>
      </c>
      <c r="K15" s="3">
        <v>43.756112180507998</v>
      </c>
      <c r="L15" s="3">
        <v>5</v>
      </c>
      <c r="M15" s="3">
        <v>0</v>
      </c>
      <c r="N15" s="3">
        <f t="shared" si="14"/>
        <v>0</v>
      </c>
      <c r="O15" s="3" t="str">
        <f t="shared" si="15"/>
        <v>NA</v>
      </c>
      <c r="P15" s="3">
        <v>18.183040637561799</v>
      </c>
      <c r="Q15" s="2">
        <v>44908</v>
      </c>
      <c r="R15" s="3">
        <v>18.183040637561799</v>
      </c>
      <c r="S15" s="3">
        <f t="shared" si="16"/>
        <v>1.6590004852178608</v>
      </c>
      <c r="T15" s="3">
        <f t="shared" si="17"/>
        <v>30.165673240451106</v>
      </c>
      <c r="U15" s="3">
        <v>44.023708827339298</v>
      </c>
      <c r="V15" s="3">
        <v>43.756112180507998</v>
      </c>
      <c r="W15" s="3">
        <v>2.42983137953492</v>
      </c>
      <c r="X15" s="3">
        <v>0</v>
      </c>
      <c r="Y15" s="3" t="str">
        <f t="shared" si="18"/>
        <v>NA</v>
      </c>
      <c r="Z15" s="3">
        <f t="shared" si="19"/>
        <v>0</v>
      </c>
      <c r="AA15" s="3">
        <v>18.183040637561799</v>
      </c>
      <c r="AB15" s="2">
        <v>44908</v>
      </c>
      <c r="AC15" s="3">
        <v>18.183040637561799</v>
      </c>
      <c r="AD15" s="3">
        <f t="shared" si="20"/>
        <v>1.6590004852178608</v>
      </c>
      <c r="AE15" s="3">
        <f t="shared" si="21"/>
        <v>30.165673240451106</v>
      </c>
      <c r="AF15" s="3">
        <v>43.9911339197808</v>
      </c>
      <c r="AG15" s="3">
        <v>43.756112180507998</v>
      </c>
      <c r="AH15" s="3">
        <v>2.1366413312415702</v>
      </c>
      <c r="AI15" s="3">
        <v>0</v>
      </c>
      <c r="AJ15" s="3" t="str">
        <f t="shared" si="22"/>
        <v>NA</v>
      </c>
      <c r="AK15" s="3">
        <f t="shared" si="23"/>
        <v>0</v>
      </c>
      <c r="AL15" s="3">
        <v>18.183040637561799</v>
      </c>
    </row>
    <row r="16" spans="1:38" s="3" customFormat="1" x14ac:dyDescent="0.2">
      <c r="A16" s="2">
        <v>44909</v>
      </c>
      <c r="B16" s="3">
        <v>5.7</v>
      </c>
      <c r="C16" s="3">
        <v>4.5</v>
      </c>
      <c r="D16" s="3">
        <v>1.355375</v>
      </c>
      <c r="F16" s="2">
        <v>44909</v>
      </c>
      <c r="G16" s="3">
        <v>1.1681465035976</v>
      </c>
      <c r="H16" s="3">
        <f t="shared" si="12"/>
        <v>0.49578349745769312</v>
      </c>
      <c r="I16" s="3">
        <f t="shared" si="13"/>
        <v>0.57914775909659377</v>
      </c>
      <c r="J16" s="3">
        <v>57.994429062441398</v>
      </c>
      <c r="K16" s="3">
        <v>3.33505853945065</v>
      </c>
      <c r="L16" s="3">
        <v>5</v>
      </c>
      <c r="M16" s="3">
        <v>0</v>
      </c>
      <c r="N16" s="3">
        <f t="shared" si="14"/>
        <v>0</v>
      </c>
      <c r="O16" s="3" t="str">
        <f t="shared" si="15"/>
        <v>NA</v>
      </c>
      <c r="P16" s="3">
        <v>1.1681465035976</v>
      </c>
      <c r="Q16" s="2">
        <v>44909</v>
      </c>
      <c r="R16" s="3">
        <v>1.1681465035976</v>
      </c>
      <c r="S16" s="3">
        <f t="shared" si="16"/>
        <v>0.49578349745769312</v>
      </c>
      <c r="T16" s="3">
        <f t="shared" si="17"/>
        <v>0.57914775909659377</v>
      </c>
      <c r="U16" s="3">
        <v>37.3597013593239</v>
      </c>
      <c r="V16" s="3">
        <v>3.33505853945065</v>
      </c>
      <c r="W16" s="3">
        <v>10</v>
      </c>
      <c r="X16" s="3">
        <v>0</v>
      </c>
      <c r="Y16" s="3" t="str">
        <f t="shared" si="18"/>
        <v>NA</v>
      </c>
      <c r="Z16" s="3">
        <f t="shared" si="19"/>
        <v>0</v>
      </c>
      <c r="AA16" s="3">
        <v>1.1681465035976</v>
      </c>
      <c r="AB16" s="2">
        <v>44909</v>
      </c>
      <c r="AC16" s="3">
        <v>1.1681465035976</v>
      </c>
      <c r="AD16" s="3">
        <f t="shared" si="20"/>
        <v>0.49578349745769312</v>
      </c>
      <c r="AE16" s="3">
        <f t="shared" si="21"/>
        <v>0.57914775909659377</v>
      </c>
      <c r="AF16" s="3">
        <v>27.326875631122299</v>
      </c>
      <c r="AG16" s="3">
        <v>3.33505853945065</v>
      </c>
      <c r="AH16" s="3">
        <v>20</v>
      </c>
      <c r="AI16" s="3">
        <v>0</v>
      </c>
      <c r="AJ16" s="3" t="str">
        <f t="shared" si="22"/>
        <v>NA</v>
      </c>
      <c r="AK16" s="3">
        <f t="shared" si="23"/>
        <v>0</v>
      </c>
      <c r="AL16" s="3">
        <v>1.1681465035976</v>
      </c>
    </row>
    <row r="17" spans="1:38" s="3" customFormat="1" x14ac:dyDescent="0.2">
      <c r="A17" s="2">
        <v>44910</v>
      </c>
      <c r="B17" s="3">
        <v>2</v>
      </c>
      <c r="C17" s="3">
        <v>4.2</v>
      </c>
      <c r="D17" s="3">
        <v>1.3665</v>
      </c>
      <c r="F17" s="2">
        <v>44910</v>
      </c>
      <c r="G17" s="3">
        <v>11.174497457821801</v>
      </c>
      <c r="H17" s="3">
        <f t="shared" si="12"/>
        <v>1.3391017247082451</v>
      </c>
      <c r="I17" s="3">
        <f t="shared" si="13"/>
        <v>14.963788818517074</v>
      </c>
      <c r="J17" s="3">
        <v>60.000035244217301</v>
      </c>
      <c r="K17" s="3">
        <v>12.8824400179849</v>
      </c>
      <c r="L17" s="3">
        <v>5</v>
      </c>
      <c r="M17" s="3">
        <v>5.87408383459357</v>
      </c>
      <c r="N17" s="3">
        <f t="shared" si="14"/>
        <v>1.0090830489105456</v>
      </c>
      <c r="O17" s="3">
        <f t="shared" si="15"/>
        <v>5.9274384253678285</v>
      </c>
      <c r="P17" s="3">
        <v>5.3150693081640998</v>
      </c>
      <c r="Q17" s="2">
        <v>44910</v>
      </c>
      <c r="R17" s="3">
        <v>5.3150693081640998</v>
      </c>
      <c r="S17" s="3">
        <f t="shared" si="16"/>
        <v>0.96564429501665683</v>
      </c>
      <c r="T17" s="3">
        <f t="shared" si="17"/>
        <v>5.1324663550467919</v>
      </c>
      <c r="U17" s="3">
        <v>40.240297030361504</v>
      </c>
      <c r="V17" s="3">
        <v>12.8824400179849</v>
      </c>
      <c r="W17" s="3">
        <v>10</v>
      </c>
      <c r="X17" s="3">
        <v>0</v>
      </c>
      <c r="Y17" s="3" t="str">
        <f t="shared" si="18"/>
        <v>NA</v>
      </c>
      <c r="Z17" s="3">
        <f t="shared" si="19"/>
        <v>0</v>
      </c>
      <c r="AA17" s="3">
        <v>5.3150693081640998</v>
      </c>
      <c r="AB17" s="2">
        <v>44910</v>
      </c>
      <c r="AC17" s="3">
        <v>5.3150693081640998</v>
      </c>
      <c r="AD17" s="3">
        <f t="shared" si="20"/>
        <v>0.96564429501665683</v>
      </c>
      <c r="AE17" s="3">
        <f t="shared" si="21"/>
        <v>5.1324663550467919</v>
      </c>
      <c r="AF17" s="3">
        <v>20.208389431258201</v>
      </c>
      <c r="AG17" s="3">
        <v>12.8824400179849</v>
      </c>
      <c r="AH17" s="3">
        <v>20</v>
      </c>
      <c r="AI17" s="3">
        <v>0</v>
      </c>
      <c r="AJ17" s="3" t="str">
        <f t="shared" si="22"/>
        <v>NA</v>
      </c>
      <c r="AK17" s="3">
        <f t="shared" si="23"/>
        <v>0</v>
      </c>
      <c r="AL17" s="3">
        <v>5.3150693081640998</v>
      </c>
    </row>
    <row r="18" spans="1:38" s="3" customFormat="1" x14ac:dyDescent="0.2">
      <c r="A18" s="2">
        <v>44911</v>
      </c>
      <c r="B18" s="3">
        <v>0.4</v>
      </c>
      <c r="C18" s="3">
        <v>6.1</v>
      </c>
      <c r="D18" s="3">
        <v>1.24325</v>
      </c>
      <c r="F18" s="2">
        <v>44911</v>
      </c>
      <c r="G18" s="3">
        <v>1.26273678391016</v>
      </c>
      <c r="H18" s="3">
        <f t="shared" si="12"/>
        <v>0.51306323470546977</v>
      </c>
      <c r="I18" s="3">
        <f t="shared" si="13"/>
        <v>0.64786381893452849</v>
      </c>
      <c r="J18" s="3">
        <v>58.114500348013202</v>
      </c>
      <c r="K18" s="3">
        <v>3.1213662007122598</v>
      </c>
      <c r="L18" s="3">
        <v>5</v>
      </c>
      <c r="M18" s="3">
        <v>0</v>
      </c>
      <c r="N18" s="3">
        <f t="shared" si="14"/>
        <v>0</v>
      </c>
      <c r="O18" s="3" t="str">
        <f t="shared" si="15"/>
        <v>NA</v>
      </c>
      <c r="P18" s="3">
        <v>1.26273678391016</v>
      </c>
      <c r="Q18" s="2">
        <v>44911</v>
      </c>
      <c r="R18" s="3">
        <v>1.26273678391016</v>
      </c>
      <c r="S18" s="3">
        <f t="shared" si="16"/>
        <v>0.51306323470546977</v>
      </c>
      <c r="T18" s="3">
        <f t="shared" si="17"/>
        <v>0.64786381893452849</v>
      </c>
      <c r="U18" s="3">
        <v>33.357702003960803</v>
      </c>
      <c r="V18" s="3">
        <v>3.1213662007122598</v>
      </c>
      <c r="W18" s="3">
        <v>10</v>
      </c>
      <c r="X18" s="3">
        <v>0</v>
      </c>
      <c r="Y18" s="3" t="str">
        <f t="shared" si="18"/>
        <v>NA</v>
      </c>
      <c r="Z18" s="3">
        <f t="shared" si="19"/>
        <v>0</v>
      </c>
      <c r="AA18" s="3">
        <v>1.26273678391016</v>
      </c>
      <c r="AB18" s="2">
        <v>44911</v>
      </c>
      <c r="AC18" s="3">
        <v>1.26273678391016</v>
      </c>
      <c r="AD18" s="3">
        <f t="shared" si="20"/>
        <v>0.51306323470546977</v>
      </c>
      <c r="AE18" s="3">
        <f t="shared" si="21"/>
        <v>0.64786381893452849</v>
      </c>
      <c r="AF18" s="3">
        <v>5.1415945794817599</v>
      </c>
      <c r="AG18" s="3">
        <v>3.1213662007122598</v>
      </c>
      <c r="AH18" s="3">
        <v>18.187550488132398</v>
      </c>
      <c r="AI18" s="3">
        <v>0</v>
      </c>
      <c r="AJ18" s="3" t="str">
        <f t="shared" si="22"/>
        <v>NA</v>
      </c>
      <c r="AK18" s="3">
        <f t="shared" si="23"/>
        <v>0</v>
      </c>
      <c r="AL18" s="3">
        <v>1.26273678391016</v>
      </c>
    </row>
    <row r="19" spans="1:38" s="3" customFormat="1" x14ac:dyDescent="0.2">
      <c r="A19" s="2">
        <v>44912</v>
      </c>
      <c r="B19" s="3">
        <v>0.3</v>
      </c>
      <c r="C19" s="3">
        <v>6.3</v>
      </c>
      <c r="D19" s="3">
        <v>1.3532500000000001</v>
      </c>
      <c r="F19" s="2">
        <v>44912</v>
      </c>
      <c r="G19" s="3">
        <v>0.90797919327864196</v>
      </c>
      <c r="H19" s="3">
        <f t="shared" si="12"/>
        <v>0.4437584576703642</v>
      </c>
      <c r="I19" s="3">
        <f t="shared" si="13"/>
        <v>0.40292344640611166</v>
      </c>
      <c r="J19" s="3">
        <v>55.352020250693599</v>
      </c>
      <c r="K19" s="3">
        <v>2.2444389052117502</v>
      </c>
      <c r="L19" s="3">
        <v>5</v>
      </c>
      <c r="M19" s="3">
        <v>0</v>
      </c>
      <c r="N19" s="3">
        <f t="shared" si="14"/>
        <v>0</v>
      </c>
      <c r="O19" s="3" t="str">
        <f t="shared" si="15"/>
        <v>NA</v>
      </c>
      <c r="P19" s="3">
        <v>0.90797919327864196</v>
      </c>
      <c r="Q19" s="2">
        <v>44912</v>
      </c>
      <c r="R19" s="3">
        <v>0.90797919327864196</v>
      </c>
      <c r="S19" s="3">
        <f t="shared" si="16"/>
        <v>0.4437584576703642</v>
      </c>
      <c r="T19" s="3">
        <f t="shared" si="17"/>
        <v>0.40292344640611166</v>
      </c>
      <c r="U19" s="3">
        <v>25.5989410415424</v>
      </c>
      <c r="V19" s="3">
        <v>2.2444389052117502</v>
      </c>
      <c r="W19" s="3">
        <v>10</v>
      </c>
      <c r="X19" s="3">
        <v>0</v>
      </c>
      <c r="Y19" s="3" t="str">
        <f t="shared" si="18"/>
        <v>NA</v>
      </c>
      <c r="Z19" s="3">
        <f t="shared" si="19"/>
        <v>0</v>
      </c>
      <c r="AA19" s="3">
        <v>0.90797919327864196</v>
      </c>
      <c r="AB19" s="2">
        <v>44912</v>
      </c>
      <c r="AC19" s="3">
        <v>0.90797919327864196</v>
      </c>
      <c r="AD19" s="3">
        <f t="shared" si="20"/>
        <v>0.4437584576703642</v>
      </c>
      <c r="AE19" s="3">
        <f t="shared" si="21"/>
        <v>0.40292344640611166</v>
      </c>
      <c r="AF19" s="3">
        <v>2.75825358146224</v>
      </c>
      <c r="AG19" s="3">
        <v>2.2444389052117502</v>
      </c>
      <c r="AH19" s="3">
        <v>4.6274351215335896</v>
      </c>
      <c r="AI19" s="3">
        <v>0</v>
      </c>
      <c r="AJ19" s="3" t="str">
        <f t="shared" si="22"/>
        <v>NA</v>
      </c>
      <c r="AK19" s="3">
        <f t="shared" si="23"/>
        <v>0</v>
      </c>
      <c r="AL19" s="3">
        <v>0.90797919327864196</v>
      </c>
    </row>
    <row r="22" spans="1:38" x14ac:dyDescent="0.2">
      <c r="A22" t="s">
        <v>3</v>
      </c>
    </row>
  </sheetData>
  <mergeCells count="3">
    <mergeCell ref="B1:D1"/>
    <mergeCell ref="F1:P1"/>
    <mergeCell ref="Q1:AA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A127-6D6D-41E0-BE6F-F1388AA08CDB}">
  <dimension ref="A12:AL22"/>
  <sheetViews>
    <sheetView workbookViewId="0"/>
  </sheetViews>
  <sheetFormatPr defaultRowHeight="14.25" x14ac:dyDescent="0.2"/>
  <cols>
    <col min="1" max="1" width="11.125" bestFit="1" customWidth="1"/>
  </cols>
  <sheetData>
    <row r="12" spans="1:38" x14ac:dyDescent="0.2">
      <c r="A12" t="s">
        <v>2</v>
      </c>
    </row>
    <row r="13" spans="1:38" s="3" customFormat="1" x14ac:dyDescent="0.2">
      <c r="A13" s="2">
        <v>44906</v>
      </c>
      <c r="B13" s="3">
        <v>0.8</v>
      </c>
      <c r="C13" s="3">
        <v>3.4</v>
      </c>
      <c r="D13" s="3">
        <v>0.88387499999999997</v>
      </c>
      <c r="F13" s="2">
        <v>44906</v>
      </c>
      <c r="G13" s="3">
        <v>0.27316741751617901</v>
      </c>
      <c r="H13" s="3">
        <f t="shared" ref="H13:H19" si="0">EXP(0.44*LN(G13)-0.77)</f>
        <v>0.26159049735751211</v>
      </c>
      <c r="I13" s="3">
        <f t="shared" ref="I13:I19" si="1">H13*G13</f>
        <v>7.1458000609924438E-2</v>
      </c>
      <c r="J13" s="3">
        <v>23.6090931392675</v>
      </c>
      <c r="K13" s="3">
        <v>0.67524408493948995</v>
      </c>
      <c r="L13" s="3">
        <v>5</v>
      </c>
      <c r="M13" s="3">
        <v>0</v>
      </c>
      <c r="N13" s="3">
        <f t="shared" ref="N13:N19" si="2">IF(M13=0,0,EXP(0.44*LN(M13)-0.77))</f>
        <v>0</v>
      </c>
      <c r="O13" s="3" t="str">
        <f t="shared" ref="O13:O19" si="3">IF(M13=0,"NA",N13*M13)</f>
        <v>NA</v>
      </c>
      <c r="P13" s="3">
        <v>0.27316741751617901</v>
      </c>
      <c r="Q13" s="2">
        <v>44906</v>
      </c>
      <c r="R13" s="3">
        <v>0.27316741751617901</v>
      </c>
      <c r="S13" s="3">
        <f t="shared" ref="S13:S19" si="4">EXP(0.44*LN(R13)-0.77)</f>
        <v>0.26159049735751211</v>
      </c>
      <c r="T13" s="3">
        <f t="shared" ref="T13:T19" si="5">S13*R13</f>
        <v>7.1458000609924438E-2</v>
      </c>
      <c r="U13" s="3">
        <v>4.0928947137213703</v>
      </c>
      <c r="V13" s="3">
        <v>0.67524408493948995</v>
      </c>
      <c r="W13" s="3">
        <v>10</v>
      </c>
      <c r="X13" s="3">
        <v>0</v>
      </c>
      <c r="Y13" s="3" t="str">
        <f t="shared" ref="Y13:Y19" si="6">IF(X13=0,"NA",EXP(0.44*LN(X13)-0.77))</f>
        <v>NA</v>
      </c>
      <c r="Z13" s="3">
        <f t="shared" ref="Z13:Z19" si="7">IF(X13=0,0,Y13*X13)</f>
        <v>0</v>
      </c>
      <c r="AA13" s="3">
        <v>0.27316741751617901</v>
      </c>
      <c r="AB13" s="2">
        <v>44906</v>
      </c>
      <c r="AC13" s="3">
        <v>0.27316741751617901</v>
      </c>
      <c r="AD13" s="3">
        <f t="shared" ref="AD13:AD19" si="8">EXP(0.44*LN(AC13)-0.77)</f>
        <v>0.26159049735751211</v>
      </c>
      <c r="AE13" s="3">
        <f t="shared" ref="AE13:AE19" si="9">AD13*AC13</f>
        <v>7.1458000609924438E-2</v>
      </c>
      <c r="AF13" s="3">
        <v>0.83619802381614805</v>
      </c>
      <c r="AG13" s="3">
        <v>0.67524408493948995</v>
      </c>
      <c r="AH13" s="3">
        <v>1.4489930964265301</v>
      </c>
      <c r="AI13" s="3">
        <v>0</v>
      </c>
      <c r="AJ13" s="3" t="str">
        <f t="shared" ref="AJ13:AJ19" si="10">IF(AI13=0,"NA",EXP(0.44*LN(AI13)-0.77))</f>
        <v>NA</v>
      </c>
      <c r="AK13" s="3">
        <f t="shared" ref="AK13:AK19" si="11">IF(AI13=0,0,AJ13*AI13)</f>
        <v>0</v>
      </c>
      <c r="AL13" s="3">
        <v>0.27316741751617901</v>
      </c>
    </row>
    <row r="14" spans="1:38" s="3" customFormat="1" x14ac:dyDescent="0.2">
      <c r="A14" s="2">
        <v>44907</v>
      </c>
      <c r="B14" s="3">
        <v>18.7</v>
      </c>
      <c r="C14" s="3">
        <v>4.4000000000000004</v>
      </c>
      <c r="D14" s="3">
        <v>1.215125</v>
      </c>
      <c r="F14" s="2">
        <v>44907</v>
      </c>
      <c r="G14" s="3">
        <v>0.19642282900661501</v>
      </c>
      <c r="H14" s="3">
        <f t="shared" si="0"/>
        <v>0.226254753403314</v>
      </c>
      <c r="I14" s="3">
        <f t="shared" si="1"/>
        <v>4.4441598739672988E-2</v>
      </c>
      <c r="J14" s="3">
        <v>20.905039952458701</v>
      </c>
      <c r="K14" s="3">
        <v>2.2897188533720501</v>
      </c>
      <c r="L14" s="3">
        <v>5</v>
      </c>
      <c r="M14" s="3">
        <v>0</v>
      </c>
      <c r="N14" s="3">
        <f t="shared" si="2"/>
        <v>0</v>
      </c>
      <c r="O14" s="3" t="str">
        <f t="shared" si="3"/>
        <v>NA</v>
      </c>
      <c r="P14" s="3">
        <v>0.19642282900661501</v>
      </c>
      <c r="Q14" s="2">
        <v>44907</v>
      </c>
      <c r="R14" s="3">
        <v>0.19642282900661501</v>
      </c>
      <c r="S14" s="3">
        <f t="shared" si="4"/>
        <v>0.226254753403314</v>
      </c>
      <c r="T14" s="3">
        <f t="shared" si="5"/>
        <v>4.4441598739672988E-2</v>
      </c>
      <c r="U14" s="3">
        <v>2.6998126439276899</v>
      </c>
      <c r="V14" s="3">
        <v>2.2897188533720501</v>
      </c>
      <c r="W14" s="3">
        <v>3.6836052423492398</v>
      </c>
      <c r="X14" s="3">
        <v>0</v>
      </c>
      <c r="Y14" s="3" t="str">
        <f t="shared" si="6"/>
        <v>NA</v>
      </c>
      <c r="Z14" s="3">
        <f t="shared" si="7"/>
        <v>0</v>
      </c>
      <c r="AA14" s="3">
        <v>0.19642282900661501</v>
      </c>
      <c r="AB14" s="2">
        <v>44907</v>
      </c>
      <c r="AC14" s="3">
        <v>0.19642282900661501</v>
      </c>
      <c r="AD14" s="3">
        <f t="shared" si="8"/>
        <v>0.226254753403314</v>
      </c>
      <c r="AE14" s="3">
        <f t="shared" si="9"/>
        <v>4.4441598739672988E-2</v>
      </c>
      <c r="AF14" s="3">
        <v>2.3740459236017402</v>
      </c>
      <c r="AG14" s="3">
        <v>2.2897188533720501</v>
      </c>
      <c r="AH14" s="3">
        <v>0.75257822143453301</v>
      </c>
      <c r="AI14" s="3">
        <v>0</v>
      </c>
      <c r="AJ14" s="3" t="str">
        <f t="shared" si="10"/>
        <v>NA</v>
      </c>
      <c r="AK14" s="3">
        <f t="shared" si="11"/>
        <v>0</v>
      </c>
      <c r="AL14" s="3">
        <v>0.19642282900661501</v>
      </c>
    </row>
    <row r="15" spans="1:38" s="3" customFormat="1" x14ac:dyDescent="0.2">
      <c r="A15" s="2">
        <v>44908</v>
      </c>
      <c r="B15" s="3">
        <v>1.8</v>
      </c>
      <c r="C15" s="3">
        <v>4.4000000000000004</v>
      </c>
      <c r="D15" s="3">
        <v>1.206</v>
      </c>
      <c r="F15" s="2">
        <v>44908</v>
      </c>
      <c r="G15" s="3">
        <v>18.183040637561799</v>
      </c>
      <c r="H15" s="3">
        <f t="shared" si="0"/>
        <v>1.6590004852178608</v>
      </c>
      <c r="I15" s="3">
        <f t="shared" si="1"/>
        <v>30.165673240451106</v>
      </c>
      <c r="J15" s="3">
        <v>59.657920662264097</v>
      </c>
      <c r="K15" s="3">
        <v>43.756112180507998</v>
      </c>
      <c r="L15" s="3">
        <v>5</v>
      </c>
      <c r="M15" s="3">
        <v>0</v>
      </c>
      <c r="N15" s="3">
        <f t="shared" si="2"/>
        <v>0</v>
      </c>
      <c r="O15" s="3" t="str">
        <f t="shared" si="3"/>
        <v>NA</v>
      </c>
      <c r="P15" s="3">
        <v>18.183040637561799</v>
      </c>
      <c r="Q15" s="2">
        <v>44908</v>
      </c>
      <c r="R15" s="3">
        <v>18.183040637561799</v>
      </c>
      <c r="S15" s="3">
        <f t="shared" si="4"/>
        <v>1.6590004852178608</v>
      </c>
      <c r="T15" s="3">
        <f t="shared" si="5"/>
        <v>30.165673240451106</v>
      </c>
      <c r="U15" s="3">
        <v>44.023708827339298</v>
      </c>
      <c r="V15" s="3">
        <v>43.756112180507998</v>
      </c>
      <c r="W15" s="3">
        <v>2.42983137953492</v>
      </c>
      <c r="X15" s="3">
        <v>0</v>
      </c>
      <c r="Y15" s="3" t="str">
        <f t="shared" si="6"/>
        <v>NA</v>
      </c>
      <c r="Z15" s="3">
        <f t="shared" si="7"/>
        <v>0</v>
      </c>
      <c r="AA15" s="3">
        <v>18.183040637561799</v>
      </c>
      <c r="AB15" s="2">
        <v>44908</v>
      </c>
      <c r="AC15" s="3">
        <v>18.183040637561799</v>
      </c>
      <c r="AD15" s="3">
        <f t="shared" si="8"/>
        <v>1.6590004852178608</v>
      </c>
      <c r="AE15" s="3">
        <f t="shared" si="9"/>
        <v>30.165673240451106</v>
      </c>
      <c r="AF15" s="3">
        <v>43.9911339197808</v>
      </c>
      <c r="AG15" s="3">
        <v>43.756112180507998</v>
      </c>
      <c r="AH15" s="3">
        <v>2.1366413312415702</v>
      </c>
      <c r="AI15" s="3">
        <v>0</v>
      </c>
      <c r="AJ15" s="3" t="str">
        <f t="shared" si="10"/>
        <v>NA</v>
      </c>
      <c r="AK15" s="3">
        <f t="shared" si="11"/>
        <v>0</v>
      </c>
      <c r="AL15" s="3">
        <v>18.183040637561799</v>
      </c>
    </row>
    <row r="16" spans="1:38" s="3" customFormat="1" x14ac:dyDescent="0.2">
      <c r="A16" s="2">
        <v>44909</v>
      </c>
      <c r="B16" s="3">
        <v>5.7</v>
      </c>
      <c r="C16" s="3">
        <v>4.5</v>
      </c>
      <c r="D16" s="3">
        <v>1.355375</v>
      </c>
      <c r="F16" s="2">
        <v>44909</v>
      </c>
      <c r="G16" s="3">
        <v>1.1681465035976</v>
      </c>
      <c r="H16" s="3">
        <f t="shared" si="0"/>
        <v>0.49578349745769312</v>
      </c>
      <c r="I16" s="3">
        <f t="shared" si="1"/>
        <v>0.57914775909659377</v>
      </c>
      <c r="J16" s="3">
        <v>57.994429062441398</v>
      </c>
      <c r="K16" s="3">
        <v>3.33505853945065</v>
      </c>
      <c r="L16" s="3">
        <v>5</v>
      </c>
      <c r="M16" s="3">
        <v>0</v>
      </c>
      <c r="N16" s="3">
        <f t="shared" si="2"/>
        <v>0</v>
      </c>
      <c r="O16" s="3" t="str">
        <f t="shared" si="3"/>
        <v>NA</v>
      </c>
      <c r="P16" s="3">
        <v>1.1681465035976</v>
      </c>
      <c r="Q16" s="2">
        <v>44909</v>
      </c>
      <c r="R16" s="3">
        <v>1.1681465035976</v>
      </c>
      <c r="S16" s="3">
        <f t="shared" si="4"/>
        <v>0.49578349745769312</v>
      </c>
      <c r="T16" s="3">
        <f t="shared" si="5"/>
        <v>0.57914775909659377</v>
      </c>
      <c r="U16" s="3">
        <v>37.3597013593239</v>
      </c>
      <c r="V16" s="3">
        <v>3.33505853945065</v>
      </c>
      <c r="W16" s="3">
        <v>10</v>
      </c>
      <c r="X16" s="3">
        <v>0</v>
      </c>
      <c r="Y16" s="3" t="str">
        <f t="shared" si="6"/>
        <v>NA</v>
      </c>
      <c r="Z16" s="3">
        <f t="shared" si="7"/>
        <v>0</v>
      </c>
      <c r="AA16" s="3">
        <v>1.1681465035976</v>
      </c>
      <c r="AB16" s="2">
        <v>44909</v>
      </c>
      <c r="AC16" s="3">
        <v>1.1681465035976</v>
      </c>
      <c r="AD16" s="3">
        <f t="shared" si="8"/>
        <v>0.49578349745769312</v>
      </c>
      <c r="AE16" s="3">
        <f t="shared" si="9"/>
        <v>0.57914775909659377</v>
      </c>
      <c r="AF16" s="3">
        <v>27.326875631122299</v>
      </c>
      <c r="AG16" s="3">
        <v>3.33505853945065</v>
      </c>
      <c r="AH16" s="3">
        <v>20</v>
      </c>
      <c r="AI16" s="3">
        <v>0</v>
      </c>
      <c r="AJ16" s="3" t="str">
        <f t="shared" si="10"/>
        <v>NA</v>
      </c>
      <c r="AK16" s="3">
        <f t="shared" si="11"/>
        <v>0</v>
      </c>
      <c r="AL16" s="3">
        <v>1.1681465035976</v>
      </c>
    </row>
    <row r="17" spans="1:38" s="3" customFormat="1" x14ac:dyDescent="0.2">
      <c r="A17" s="2">
        <v>44910</v>
      </c>
      <c r="B17" s="3">
        <v>2</v>
      </c>
      <c r="C17" s="3">
        <v>4.2</v>
      </c>
      <c r="D17" s="3">
        <v>1.3665</v>
      </c>
      <c r="F17" s="2">
        <v>44910</v>
      </c>
      <c r="G17" s="3">
        <v>11.174497457821801</v>
      </c>
      <c r="H17" s="3">
        <f t="shared" si="0"/>
        <v>1.3391017247082451</v>
      </c>
      <c r="I17" s="3">
        <f t="shared" si="1"/>
        <v>14.963788818517074</v>
      </c>
      <c r="J17" s="3">
        <v>60.000035244217301</v>
      </c>
      <c r="K17" s="3">
        <v>12.8824400179849</v>
      </c>
      <c r="L17" s="3">
        <v>5</v>
      </c>
      <c r="M17" s="3">
        <v>5.87408383459357</v>
      </c>
      <c r="N17" s="3">
        <f t="shared" si="2"/>
        <v>1.0090830489105456</v>
      </c>
      <c r="O17" s="3">
        <f t="shared" si="3"/>
        <v>5.9274384253678285</v>
      </c>
      <c r="P17" s="3">
        <v>5.3150693081640998</v>
      </c>
      <c r="Q17" s="2">
        <v>44910</v>
      </c>
      <c r="R17" s="3">
        <v>5.3150693081640998</v>
      </c>
      <c r="S17" s="3">
        <f t="shared" si="4"/>
        <v>0.96564429501665683</v>
      </c>
      <c r="T17" s="3">
        <f t="shared" si="5"/>
        <v>5.1324663550467919</v>
      </c>
      <c r="U17" s="3">
        <v>40.240297030361504</v>
      </c>
      <c r="V17" s="3">
        <v>12.8824400179849</v>
      </c>
      <c r="W17" s="3">
        <v>10</v>
      </c>
      <c r="X17" s="3">
        <v>0</v>
      </c>
      <c r="Y17" s="3" t="str">
        <f t="shared" si="6"/>
        <v>NA</v>
      </c>
      <c r="Z17" s="3">
        <f t="shared" si="7"/>
        <v>0</v>
      </c>
      <c r="AA17" s="3">
        <v>5.3150693081640998</v>
      </c>
      <c r="AB17" s="2">
        <v>44910</v>
      </c>
      <c r="AC17" s="3">
        <v>5.3150693081640998</v>
      </c>
      <c r="AD17" s="3">
        <f t="shared" si="8"/>
        <v>0.96564429501665683</v>
      </c>
      <c r="AE17" s="3">
        <f t="shared" si="9"/>
        <v>5.1324663550467919</v>
      </c>
      <c r="AF17" s="3">
        <v>20.208389431258201</v>
      </c>
      <c r="AG17" s="3">
        <v>12.8824400179849</v>
      </c>
      <c r="AH17" s="3">
        <v>20</v>
      </c>
      <c r="AI17" s="3">
        <v>0</v>
      </c>
      <c r="AJ17" s="3" t="str">
        <f t="shared" si="10"/>
        <v>NA</v>
      </c>
      <c r="AK17" s="3">
        <f t="shared" si="11"/>
        <v>0</v>
      </c>
      <c r="AL17" s="3">
        <v>5.3150693081640998</v>
      </c>
    </row>
    <row r="18" spans="1:38" s="3" customFormat="1" x14ac:dyDescent="0.2">
      <c r="A18" s="2">
        <v>44911</v>
      </c>
      <c r="B18" s="3">
        <v>0.4</v>
      </c>
      <c r="C18" s="3">
        <v>6.1</v>
      </c>
      <c r="D18" s="3">
        <v>1.24325</v>
      </c>
      <c r="F18" s="2">
        <v>44911</v>
      </c>
      <c r="G18" s="3">
        <v>1.26273678391016</v>
      </c>
      <c r="H18" s="3">
        <f t="shared" si="0"/>
        <v>0.51306323470546977</v>
      </c>
      <c r="I18" s="3">
        <f t="shared" si="1"/>
        <v>0.64786381893452849</v>
      </c>
      <c r="J18" s="3">
        <v>58.114500348013202</v>
      </c>
      <c r="K18" s="3">
        <v>3.1213662007122598</v>
      </c>
      <c r="L18" s="3">
        <v>5</v>
      </c>
      <c r="M18" s="3">
        <v>0</v>
      </c>
      <c r="N18" s="3">
        <f t="shared" si="2"/>
        <v>0</v>
      </c>
      <c r="O18" s="3" t="str">
        <f t="shared" si="3"/>
        <v>NA</v>
      </c>
      <c r="P18" s="3">
        <v>1.26273678391016</v>
      </c>
      <c r="Q18" s="2">
        <v>44911</v>
      </c>
      <c r="R18" s="3">
        <v>1.26273678391016</v>
      </c>
      <c r="S18" s="3">
        <f t="shared" si="4"/>
        <v>0.51306323470546977</v>
      </c>
      <c r="T18" s="3">
        <f t="shared" si="5"/>
        <v>0.64786381893452849</v>
      </c>
      <c r="U18" s="3">
        <v>33.357702003960803</v>
      </c>
      <c r="V18" s="3">
        <v>3.1213662007122598</v>
      </c>
      <c r="W18" s="3">
        <v>10</v>
      </c>
      <c r="X18" s="3">
        <v>0</v>
      </c>
      <c r="Y18" s="3" t="str">
        <f t="shared" si="6"/>
        <v>NA</v>
      </c>
      <c r="Z18" s="3">
        <f t="shared" si="7"/>
        <v>0</v>
      </c>
      <c r="AA18" s="3">
        <v>1.26273678391016</v>
      </c>
      <c r="AB18" s="2">
        <v>44911</v>
      </c>
      <c r="AC18" s="3">
        <v>1.26273678391016</v>
      </c>
      <c r="AD18" s="3">
        <f t="shared" si="8"/>
        <v>0.51306323470546977</v>
      </c>
      <c r="AE18" s="3">
        <f t="shared" si="9"/>
        <v>0.64786381893452849</v>
      </c>
      <c r="AF18" s="3">
        <v>5.1415945794817599</v>
      </c>
      <c r="AG18" s="3">
        <v>3.1213662007122598</v>
      </c>
      <c r="AH18" s="3">
        <v>18.187550488132398</v>
      </c>
      <c r="AI18" s="3">
        <v>0</v>
      </c>
      <c r="AJ18" s="3" t="str">
        <f t="shared" si="10"/>
        <v>NA</v>
      </c>
      <c r="AK18" s="3">
        <f t="shared" si="11"/>
        <v>0</v>
      </c>
      <c r="AL18" s="3">
        <v>1.26273678391016</v>
      </c>
    </row>
    <row r="19" spans="1:38" s="3" customFormat="1" x14ac:dyDescent="0.2">
      <c r="A19" s="2">
        <v>44912</v>
      </c>
      <c r="B19" s="3">
        <v>0.3</v>
      </c>
      <c r="C19" s="3">
        <v>6.3</v>
      </c>
      <c r="D19" s="3">
        <v>1.3532500000000001</v>
      </c>
      <c r="F19" s="2">
        <v>44912</v>
      </c>
      <c r="G19" s="3">
        <v>0.90797919327864196</v>
      </c>
      <c r="H19" s="3">
        <f t="shared" si="0"/>
        <v>0.4437584576703642</v>
      </c>
      <c r="I19" s="3">
        <f t="shared" si="1"/>
        <v>0.40292344640611166</v>
      </c>
      <c r="J19" s="3">
        <v>55.352020250693599</v>
      </c>
      <c r="K19" s="3">
        <v>2.2444389052117502</v>
      </c>
      <c r="L19" s="3">
        <v>5</v>
      </c>
      <c r="M19" s="3">
        <v>0</v>
      </c>
      <c r="N19" s="3">
        <f t="shared" si="2"/>
        <v>0</v>
      </c>
      <c r="O19" s="3" t="str">
        <f t="shared" si="3"/>
        <v>NA</v>
      </c>
      <c r="P19" s="3">
        <v>0.90797919327864196</v>
      </c>
      <c r="Q19" s="2">
        <v>44912</v>
      </c>
      <c r="R19" s="3">
        <v>0.90797919327864196</v>
      </c>
      <c r="S19" s="3">
        <f t="shared" si="4"/>
        <v>0.4437584576703642</v>
      </c>
      <c r="T19" s="3">
        <f t="shared" si="5"/>
        <v>0.40292344640611166</v>
      </c>
      <c r="U19" s="3">
        <v>25.5989410415424</v>
      </c>
      <c r="V19" s="3">
        <v>2.2444389052117502</v>
      </c>
      <c r="W19" s="3">
        <v>10</v>
      </c>
      <c r="X19" s="3">
        <v>0</v>
      </c>
      <c r="Y19" s="3" t="str">
        <f t="shared" si="6"/>
        <v>NA</v>
      </c>
      <c r="Z19" s="3">
        <f t="shared" si="7"/>
        <v>0</v>
      </c>
      <c r="AA19" s="3">
        <v>0.90797919327864196</v>
      </c>
      <c r="AB19" s="2">
        <v>44912</v>
      </c>
      <c r="AC19" s="3">
        <v>0.90797919327864196</v>
      </c>
      <c r="AD19" s="3">
        <f t="shared" si="8"/>
        <v>0.4437584576703642</v>
      </c>
      <c r="AE19" s="3">
        <f t="shared" si="9"/>
        <v>0.40292344640611166</v>
      </c>
      <c r="AF19" s="3">
        <v>2.75825358146224</v>
      </c>
      <c r="AG19" s="3">
        <v>2.2444389052117502</v>
      </c>
      <c r="AH19" s="3">
        <v>4.6274351215335896</v>
      </c>
      <c r="AI19" s="3">
        <v>0</v>
      </c>
      <c r="AJ19" s="3" t="str">
        <f t="shared" si="10"/>
        <v>NA</v>
      </c>
      <c r="AK19" s="3">
        <f t="shared" si="11"/>
        <v>0</v>
      </c>
      <c r="AL19" s="3">
        <v>0.90797919327864196</v>
      </c>
    </row>
    <row r="22" spans="1:38" x14ac:dyDescent="0.2">
      <c r="A22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pipi</dc:creator>
  <cp:lastModifiedBy>pipi</cp:lastModifiedBy>
  <dcterms:created xsi:type="dcterms:W3CDTF">2015-06-05T18:17:20Z</dcterms:created>
  <dcterms:modified xsi:type="dcterms:W3CDTF">2025-04-05T10:26:01Z</dcterms:modified>
</cp:coreProperties>
</file>