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nity_learning\Immersive-Water-Quality-main-t2\Immersive-Water-Quality-main\Assets\Data\"/>
    </mc:Choice>
  </mc:AlternateContent>
  <xr:revisionPtr revIDLastSave="0" documentId="13_ncr:1_{3B8D07F6-E052-482A-AD13-B07193C918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" i="1" l="1"/>
  <c r="AK29" i="1" s="1"/>
  <c r="AD29" i="1"/>
  <c r="AE29" i="1" s="1"/>
  <c r="Y29" i="1"/>
  <c r="Z29" i="1" s="1"/>
  <c r="S29" i="1"/>
  <c r="T29" i="1" s="1"/>
  <c r="N29" i="1"/>
  <c r="O29" i="1" s="1"/>
  <c r="H29" i="1"/>
  <c r="I29" i="1" s="1"/>
  <c r="AJ28" i="1"/>
  <c r="AK28" i="1" s="1"/>
  <c r="AD28" i="1"/>
  <c r="AE28" i="1" s="1"/>
  <c r="Y28" i="1"/>
  <c r="Z28" i="1" s="1"/>
  <c r="S28" i="1"/>
  <c r="T28" i="1" s="1"/>
  <c r="N28" i="1"/>
  <c r="O28" i="1" s="1"/>
  <c r="H28" i="1"/>
  <c r="I28" i="1" s="1"/>
  <c r="AJ27" i="1"/>
  <c r="AK27" i="1" s="1"/>
  <c r="AD27" i="1"/>
  <c r="AE27" i="1" s="1"/>
  <c r="Y27" i="1"/>
  <c r="Z27" i="1" s="1"/>
  <c r="S27" i="1"/>
  <c r="T27" i="1" s="1"/>
  <c r="N27" i="1"/>
  <c r="O27" i="1" s="1"/>
  <c r="H27" i="1"/>
  <c r="I27" i="1" s="1"/>
  <c r="AJ26" i="1"/>
  <c r="AK26" i="1" s="1"/>
  <c r="AD26" i="1"/>
  <c r="AE26" i="1" s="1"/>
  <c r="Y26" i="1"/>
  <c r="Z26" i="1" s="1"/>
  <c r="S26" i="1"/>
  <c r="T26" i="1" s="1"/>
  <c r="N26" i="1"/>
  <c r="O26" i="1" s="1"/>
  <c r="H26" i="1"/>
  <c r="I26" i="1" s="1"/>
  <c r="AJ25" i="1"/>
  <c r="AK25" i="1" s="1"/>
  <c r="AD25" i="1"/>
  <c r="AE25" i="1" s="1"/>
  <c r="Y25" i="1"/>
  <c r="Z25" i="1" s="1"/>
  <c r="S25" i="1"/>
  <c r="T25" i="1" s="1"/>
  <c r="N25" i="1"/>
  <c r="O25" i="1" s="1"/>
  <c r="H25" i="1"/>
  <c r="I25" i="1" s="1"/>
  <c r="AK24" i="1"/>
  <c r="AJ24" i="1"/>
  <c r="AD24" i="1"/>
  <c r="AE24" i="1" s="1"/>
  <c r="Z24" i="1"/>
  <c r="Y24" i="1"/>
  <c r="S24" i="1"/>
  <c r="T24" i="1" s="1"/>
  <c r="O24" i="1"/>
  <c r="N24" i="1"/>
  <c r="H24" i="1"/>
  <c r="I24" i="1" s="1"/>
  <c r="AK23" i="1"/>
  <c r="AJ23" i="1"/>
  <c r="AD23" i="1"/>
  <c r="AE23" i="1" s="1"/>
  <c r="Z23" i="1"/>
  <c r="Y23" i="1"/>
  <c r="S23" i="1"/>
  <c r="T23" i="1" s="1"/>
  <c r="O23" i="1"/>
  <c r="N23" i="1"/>
  <c r="H23" i="1"/>
  <c r="I23" i="1" s="1"/>
  <c r="AK19" i="1"/>
  <c r="AJ19" i="1"/>
  <c r="AE19" i="1"/>
  <c r="AD19" i="1"/>
  <c r="Z19" i="1"/>
  <c r="Y19" i="1"/>
  <c r="T19" i="1"/>
  <c r="S19" i="1"/>
  <c r="N19" i="1"/>
  <c r="O19" i="1" s="1"/>
  <c r="I19" i="1"/>
  <c r="H19" i="1"/>
  <c r="AK18" i="1"/>
  <c r="AJ18" i="1"/>
  <c r="AE18" i="1"/>
  <c r="AD18" i="1"/>
  <c r="Z18" i="1"/>
  <c r="Y18" i="1"/>
  <c r="T18" i="1"/>
  <c r="S18" i="1"/>
  <c r="N18" i="1"/>
  <c r="O18" i="1" s="1"/>
  <c r="I18" i="1"/>
  <c r="H18" i="1"/>
  <c r="AK17" i="1"/>
  <c r="AJ17" i="1"/>
  <c r="AE17" i="1"/>
  <c r="AD17" i="1"/>
  <c r="Z17" i="1"/>
  <c r="Y17" i="1"/>
  <c r="T17" i="1"/>
  <c r="S17" i="1"/>
  <c r="N17" i="1"/>
  <c r="O17" i="1" s="1"/>
  <c r="I17" i="1"/>
  <c r="H17" i="1"/>
  <c r="AK16" i="1"/>
  <c r="AJ16" i="1"/>
  <c r="AE16" i="1"/>
  <c r="AD16" i="1"/>
  <c r="Z16" i="1"/>
  <c r="Y16" i="1"/>
  <c r="T16" i="1"/>
  <c r="S16" i="1"/>
  <c r="N16" i="1"/>
  <c r="O16" i="1" s="1"/>
  <c r="I16" i="1"/>
  <c r="H16" i="1"/>
  <c r="AK15" i="1"/>
  <c r="AJ15" i="1"/>
  <c r="AE15" i="1"/>
  <c r="AD15" i="1"/>
  <c r="Z15" i="1"/>
  <c r="Y15" i="1"/>
  <c r="T15" i="1"/>
  <c r="S15" i="1"/>
  <c r="O15" i="1"/>
  <c r="N15" i="1"/>
  <c r="I15" i="1"/>
  <c r="H15" i="1"/>
  <c r="AK14" i="1"/>
  <c r="AJ14" i="1"/>
  <c r="AE14" i="1"/>
  <c r="AD14" i="1"/>
  <c r="Z14" i="1"/>
  <c r="Y14" i="1"/>
  <c r="T14" i="1"/>
  <c r="S14" i="1"/>
  <c r="O14" i="1"/>
  <c r="N14" i="1"/>
  <c r="I14" i="1"/>
  <c r="H14" i="1"/>
  <c r="AK13" i="1"/>
  <c r="AJ13" i="1"/>
  <c r="AE13" i="1"/>
  <c r="AD13" i="1"/>
  <c r="Z13" i="1"/>
  <c r="Y13" i="1"/>
  <c r="T13" i="1"/>
  <c r="S13" i="1"/>
  <c r="O13" i="1"/>
  <c r="N13" i="1"/>
  <c r="I13" i="1"/>
  <c r="H13" i="1"/>
  <c r="AK9" i="1" l="1"/>
  <c r="AJ9" i="1"/>
  <c r="AD9" i="1"/>
  <c r="AE9" i="1" s="1"/>
  <c r="Z9" i="1"/>
  <c r="Y9" i="1"/>
  <c r="S9" i="1"/>
  <c r="T9" i="1" s="1"/>
  <c r="O9" i="1"/>
  <c r="N9" i="1"/>
  <c r="H9" i="1"/>
  <c r="I9" i="1" s="1"/>
  <c r="AK8" i="1"/>
  <c r="AJ8" i="1"/>
  <c r="AD8" i="1"/>
  <c r="AE8" i="1" s="1"/>
  <c r="Z8" i="1"/>
  <c r="Y8" i="1"/>
  <c r="S8" i="1"/>
  <c r="T8" i="1" s="1"/>
  <c r="O8" i="1"/>
  <c r="N8" i="1"/>
  <c r="H8" i="1"/>
  <c r="I8" i="1" s="1"/>
  <c r="AK7" i="1"/>
  <c r="AJ7" i="1"/>
  <c r="AD7" i="1"/>
  <c r="AE7" i="1" s="1"/>
  <c r="Z7" i="1"/>
  <c r="Y7" i="1"/>
  <c r="S7" i="1"/>
  <c r="T7" i="1" s="1"/>
  <c r="O7" i="1"/>
  <c r="N7" i="1"/>
  <c r="H7" i="1"/>
  <c r="I7" i="1" s="1"/>
  <c r="AK6" i="1"/>
  <c r="AJ6" i="1"/>
  <c r="AD6" i="1"/>
  <c r="AE6" i="1" s="1"/>
  <c r="Z6" i="1"/>
  <c r="Y6" i="1"/>
  <c r="S6" i="1"/>
  <c r="T6" i="1" s="1"/>
  <c r="O6" i="1"/>
  <c r="N6" i="1"/>
  <c r="H6" i="1"/>
  <c r="I6" i="1" s="1"/>
  <c r="AK5" i="1"/>
  <c r="AJ5" i="1"/>
  <c r="AD5" i="1"/>
  <c r="AE5" i="1" s="1"/>
  <c r="Z5" i="1"/>
  <c r="Y5" i="1"/>
  <c r="S5" i="1"/>
  <c r="T5" i="1" s="1"/>
  <c r="N5" i="1"/>
  <c r="O5" i="1" s="1"/>
  <c r="H5" i="1"/>
  <c r="I5" i="1" s="1"/>
  <c r="AK4" i="1"/>
  <c r="AJ4" i="1"/>
  <c r="AD4" i="1"/>
  <c r="AE4" i="1" s="1"/>
  <c r="Z4" i="1"/>
  <c r="Y4" i="1"/>
  <c r="S4" i="1"/>
  <c r="T4" i="1" s="1"/>
  <c r="O4" i="1"/>
  <c r="N4" i="1"/>
  <c r="H4" i="1"/>
  <c r="I4" i="1" s="1"/>
  <c r="AK3" i="1"/>
  <c r="AJ3" i="1"/>
  <c r="AD3" i="1"/>
  <c r="AE3" i="1" s="1"/>
  <c r="Z3" i="1"/>
  <c r="Y3" i="1"/>
  <c r="S3" i="1"/>
  <c r="T3" i="1" s="1"/>
  <c r="O3" i="1"/>
  <c r="N3" i="1"/>
  <c r="H3" i="1"/>
  <c r="I3" i="1" s="1"/>
  <c r="AK19" i="2"/>
  <c r="AJ19" i="2"/>
  <c r="AD19" i="2"/>
  <c r="AE19" i="2" s="1"/>
  <c r="Z19" i="2"/>
  <c r="Y19" i="2"/>
  <c r="S19" i="2"/>
  <c r="T19" i="2" s="1"/>
  <c r="O19" i="2"/>
  <c r="N19" i="2"/>
  <c r="H19" i="2"/>
  <c r="I19" i="2" s="1"/>
  <c r="AK18" i="2"/>
  <c r="AJ18" i="2"/>
  <c r="AD18" i="2"/>
  <c r="AE18" i="2" s="1"/>
  <c r="Z18" i="2"/>
  <c r="Y18" i="2"/>
  <c r="S18" i="2"/>
  <c r="T18" i="2" s="1"/>
  <c r="O18" i="2"/>
  <c r="N18" i="2"/>
  <c r="H18" i="2"/>
  <c r="I18" i="2" s="1"/>
  <c r="AK17" i="2"/>
  <c r="AJ17" i="2"/>
  <c r="AD17" i="2"/>
  <c r="AE17" i="2" s="1"/>
  <c r="Z17" i="2"/>
  <c r="Y17" i="2"/>
  <c r="S17" i="2"/>
  <c r="T17" i="2" s="1"/>
  <c r="O17" i="2"/>
  <c r="N17" i="2"/>
  <c r="H17" i="2"/>
  <c r="I17" i="2" s="1"/>
  <c r="AK16" i="2"/>
  <c r="AJ16" i="2"/>
  <c r="AD16" i="2"/>
  <c r="AE16" i="2" s="1"/>
  <c r="Z16" i="2"/>
  <c r="Y16" i="2"/>
  <c r="S16" i="2"/>
  <c r="T16" i="2" s="1"/>
  <c r="O16" i="2"/>
  <c r="N16" i="2"/>
  <c r="H16" i="2"/>
  <c r="I16" i="2" s="1"/>
  <c r="AK15" i="2"/>
  <c r="AJ15" i="2"/>
  <c r="AD15" i="2"/>
  <c r="AE15" i="2" s="1"/>
  <c r="Z15" i="2"/>
  <c r="Y15" i="2"/>
  <c r="S15" i="2"/>
  <c r="T15" i="2" s="1"/>
  <c r="O15" i="2"/>
  <c r="N15" i="2"/>
  <c r="H15" i="2"/>
  <c r="I15" i="2" s="1"/>
  <c r="AK14" i="2"/>
  <c r="AJ14" i="2"/>
  <c r="AD14" i="2"/>
  <c r="AE14" i="2" s="1"/>
  <c r="Z14" i="2"/>
  <c r="Y14" i="2"/>
  <c r="S14" i="2"/>
  <c r="T14" i="2" s="1"/>
  <c r="O14" i="2"/>
  <c r="N14" i="2"/>
  <c r="H14" i="2"/>
  <c r="I14" i="2" s="1"/>
  <c r="AK13" i="2"/>
  <c r="AJ13" i="2"/>
  <c r="AD13" i="2"/>
  <c r="AE13" i="2" s="1"/>
  <c r="Z13" i="2"/>
  <c r="Y13" i="2"/>
  <c r="S13" i="2"/>
  <c r="T13" i="2" s="1"/>
  <c r="O13" i="2"/>
  <c r="N13" i="2"/>
  <c r="H13" i="2"/>
  <c r="I13" i="2" s="1"/>
</calcChain>
</file>

<file path=xl/sharedStrings.xml><?xml version="1.0" encoding="utf-8"?>
<sst xmlns="http://schemas.openxmlformats.org/spreadsheetml/2006/main" count="45" uniqueCount="23">
  <si>
    <t>Date</t>
  </si>
  <si>
    <t>Daily_Rainfall_mm</t>
  </si>
  <si>
    <t>median</t>
    <phoneticPr fontId="1" type="noConversion"/>
  </si>
  <si>
    <t>heavy</t>
    <phoneticPr fontId="1" type="noConversion"/>
  </si>
  <si>
    <t>Input Data (common across all scenarios)</t>
  </si>
  <si>
    <t>Storage Volume 60ML, daily max pump rate 5ML</t>
  </si>
  <si>
    <t>Storage Volume 120ML, daily max pump rate 10ML</t>
  </si>
  <si>
    <t>Daily_PotentialEvapotranspiration_mm</t>
  </si>
  <si>
    <t>Daily_Irrigation_mm</t>
  </si>
  <si>
    <t>OutFlow_WholeFarm_ML.dy-1</t>
  </si>
  <si>
    <t>TP_concentration_WholeFarm_(mg/L) - Fox 2007.</t>
  </si>
  <si>
    <t>P_flux_WholeFarm_kg.d-1</t>
    <phoneticPr fontId="1" type="noConversion"/>
  </si>
  <si>
    <t>Storage_Volume_ML</t>
  </si>
  <si>
    <t>Storage_Inflow_ML/day</t>
  </si>
  <si>
    <t>Re-used_Volume_ML</t>
  </si>
  <si>
    <t>Storage_Spill_ML</t>
  </si>
  <si>
    <t>TP_concentration_StorageSpill_(mg/L)</t>
  </si>
  <si>
    <t>TP_flux_StorageSpill_kg.d-1</t>
    <phoneticPr fontId="1" type="noConversion"/>
  </si>
  <si>
    <t>Direct_Runoff_ML</t>
  </si>
  <si>
    <t>TP_concentration_WholeFarm_(mg/L)</t>
  </si>
  <si>
    <t>P_flux_WholeFarm_kg.d-1</t>
  </si>
  <si>
    <t>TP_concentration_StorageSpill_(mg/L) - Fox 2007.</t>
  </si>
  <si>
    <t>TP_flux_StorageSpill_kg.d-1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</si>
</sst>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abSelected="1" workbookViewId="0">
      <selection activeCell="H32" sqref="H32"/>
    </sheetView>
  </sheetViews>
  <sheetFormatPr defaultRowHeight="14.25" x14ac:dyDescent="0.2"/>
  <cols>
    <col min="1" max="1" width="11.875" customWidth="1"/>
    <col min="2" max="2" width="16.125" customWidth="1"/>
    <col min="3" max="3" width="30.375" customWidth="1"/>
    <col min="4" max="5" width="33.375" bestFit="1" customWidth="1"/>
    <col min="6" max="6" width="11.125" bestFit="1" customWidth="1"/>
  </cols>
  <sheetData>
    <row r="1" spans="1:38" ht="20.25" x14ac:dyDescent="0.3">
      <c r="A1" s="1" t="s">
        <v>0</v>
      </c>
      <c r="B1" s="5" t="s">
        <v>4</v>
      </c>
      <c r="C1" s="5"/>
      <c r="D1" s="5"/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7" t="s">
        <v>6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spans="1:38" x14ac:dyDescent="0.2">
      <c r="A2" t="s">
        <v>0</v>
      </c>
      <c r="B2" t="s">
        <v>1</v>
      </c>
      <c r="C2" t="s">
        <v>7</v>
      </c>
      <c r="D2" t="s">
        <v>8</v>
      </c>
      <c r="F2" t="s">
        <v>0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0</v>
      </c>
      <c r="R2" t="s">
        <v>9</v>
      </c>
      <c r="S2" t="s">
        <v>19</v>
      </c>
      <c r="T2" t="s">
        <v>20</v>
      </c>
      <c r="U2" t="s">
        <v>12</v>
      </c>
      <c r="V2" t="s">
        <v>13</v>
      </c>
      <c r="W2" t="s">
        <v>14</v>
      </c>
      <c r="X2" t="s">
        <v>15</v>
      </c>
      <c r="Y2" s="4" t="s">
        <v>16</v>
      </c>
      <c r="Z2" s="4" t="s">
        <v>17</v>
      </c>
      <c r="AA2" t="s">
        <v>18</v>
      </c>
      <c r="AB2" t="s">
        <v>0</v>
      </c>
      <c r="AC2" t="s">
        <v>9</v>
      </c>
      <c r="AD2" t="s">
        <v>10</v>
      </c>
      <c r="AE2" t="s">
        <v>20</v>
      </c>
      <c r="AF2" t="s">
        <v>12</v>
      </c>
      <c r="AG2" t="s">
        <v>13</v>
      </c>
      <c r="AH2" t="s">
        <v>14</v>
      </c>
      <c r="AI2" t="s">
        <v>15</v>
      </c>
      <c r="AJ2" t="s">
        <v>21</v>
      </c>
      <c r="AK2" t="s">
        <v>22</v>
      </c>
      <c r="AL2" t="s">
        <v>18</v>
      </c>
    </row>
    <row r="3" spans="1:38" s="3" customFormat="1" x14ac:dyDescent="0.2">
      <c r="A3" s="2">
        <v>44685</v>
      </c>
      <c r="B3" s="3">
        <v>0</v>
      </c>
      <c r="C3" s="3">
        <v>1.9</v>
      </c>
      <c r="D3" s="3">
        <v>1.6625000000000001E-2</v>
      </c>
      <c r="F3" s="2">
        <v>44685</v>
      </c>
      <c r="G3" s="3">
        <v>1.8037185933387401</v>
      </c>
      <c r="H3" s="3">
        <f t="shared" ref="H3:H9" si="0">EXP(0.44*LN(G3)-0.77)</f>
        <v>0.60021592374098753</v>
      </c>
      <c r="I3" s="3">
        <f t="shared" ref="I3:I9" si="1">H3*G3</f>
        <v>1.0826206216696066</v>
      </c>
      <c r="J3" s="3">
        <v>59.4563011748157</v>
      </c>
      <c r="K3" s="3">
        <v>4.4586221963138302</v>
      </c>
      <c r="L3" s="3">
        <v>5</v>
      </c>
      <c r="M3" s="3">
        <v>0</v>
      </c>
      <c r="N3" s="3">
        <f t="shared" ref="N3:N9" si="2">IF(M3=0,0,EXP(0.44*LN(M3)-0.77))</f>
        <v>0</v>
      </c>
      <c r="O3" s="3" t="str">
        <f t="shared" ref="O3:O9" si="3">IF(M3=0,"NA",N3*M3)</f>
        <v>NA</v>
      </c>
      <c r="P3" s="3">
        <v>1.8037185933387401</v>
      </c>
      <c r="Q3" s="2">
        <v>44685</v>
      </c>
      <c r="R3" s="3">
        <v>1.8037185933387401</v>
      </c>
      <c r="S3" s="3">
        <f t="shared" ref="S3:S9" si="4">EXP(0.44*LN(R3)-0.77)</f>
        <v>0.60021592374098753</v>
      </c>
      <c r="T3" s="3">
        <f t="shared" ref="T3:T9" si="5">S3*R3</f>
        <v>1.0826206216696066</v>
      </c>
      <c r="U3" s="3">
        <v>54.5438198853386</v>
      </c>
      <c r="V3" s="3">
        <v>4.4586221963138302</v>
      </c>
      <c r="W3" s="3">
        <v>10</v>
      </c>
      <c r="X3" s="3">
        <v>0</v>
      </c>
      <c r="Y3" s="3" t="str">
        <f t="shared" ref="Y3:Y9" si="6">IF(X3=0,"NA",EXP(0.44*LN(X3)-0.77))</f>
        <v>NA</v>
      </c>
      <c r="Z3" s="3">
        <f t="shared" ref="Z3:Z9" si="7">IF(X3=0,0,Y3*X3)</f>
        <v>0</v>
      </c>
      <c r="AA3" s="3">
        <v>1.8037185933387401</v>
      </c>
      <c r="AB3" s="2">
        <v>44685</v>
      </c>
      <c r="AC3" s="3">
        <v>1.8037185933387401</v>
      </c>
      <c r="AD3" s="3">
        <f t="shared" ref="AD3:AD9" si="8">EXP(0.44*LN(AC3)-0.77)</f>
        <v>0.60021592374098753</v>
      </c>
      <c r="AE3" s="3">
        <f t="shared" ref="AE3:AE9" si="9">AD3*AC3</f>
        <v>1.0826206216696066</v>
      </c>
      <c r="AF3" s="3">
        <v>5.6371989894030499</v>
      </c>
      <c r="AG3" s="3">
        <v>4.4586221963138302</v>
      </c>
      <c r="AH3" s="3">
        <v>10.6091993899429</v>
      </c>
      <c r="AI3" s="3">
        <v>0</v>
      </c>
      <c r="AJ3" s="3" t="str">
        <f t="shared" ref="AJ3:AJ9" si="10">IF(AI3=0,"NA",EXP(0.44*LN(AI3)-0.77))</f>
        <v>NA</v>
      </c>
      <c r="AK3" s="3">
        <f t="shared" ref="AK3:AK9" si="11">IF(AI3=0,0,AJ3*AI3)</f>
        <v>0</v>
      </c>
      <c r="AL3" s="3">
        <v>1.8037185933387401</v>
      </c>
    </row>
    <row r="4" spans="1:38" s="3" customFormat="1" x14ac:dyDescent="0.2">
      <c r="A4" s="2">
        <v>44686</v>
      </c>
      <c r="B4" s="3">
        <v>6.3</v>
      </c>
      <c r="C4" s="3">
        <v>2.4</v>
      </c>
      <c r="D4" s="3">
        <v>2.3125E-2</v>
      </c>
      <c r="F4" s="2">
        <v>44686</v>
      </c>
      <c r="G4" s="3">
        <v>1.2969757230085599</v>
      </c>
      <c r="H4" s="3">
        <f t="shared" si="0"/>
        <v>0.51913852829738361</v>
      </c>
      <c r="I4" s="3">
        <f t="shared" si="1"/>
        <v>0.67331006808009886</v>
      </c>
      <c r="J4" s="3">
        <v>58.2623076894211</v>
      </c>
      <c r="K4" s="3">
        <v>3.80127270210569</v>
      </c>
      <c r="L4" s="3">
        <v>5</v>
      </c>
      <c r="M4" s="3">
        <v>0</v>
      </c>
      <c r="N4" s="3">
        <f t="shared" si="2"/>
        <v>0</v>
      </c>
      <c r="O4" s="3" t="str">
        <f t="shared" si="3"/>
        <v>NA</v>
      </c>
      <c r="P4" s="3">
        <v>1.2969757230085599</v>
      </c>
      <c r="Q4" s="2">
        <v>44686</v>
      </c>
      <c r="R4" s="3">
        <v>1.2969757230085599</v>
      </c>
      <c r="S4" s="3">
        <f t="shared" si="4"/>
        <v>0.51913852829738361</v>
      </c>
      <c r="T4" s="3">
        <f t="shared" si="5"/>
        <v>0.67331006808009886</v>
      </c>
      <c r="U4" s="3">
        <v>48.349020945396099</v>
      </c>
      <c r="V4" s="3">
        <v>3.80127270210569</v>
      </c>
      <c r="W4" s="3">
        <v>10</v>
      </c>
      <c r="X4" s="3">
        <v>0</v>
      </c>
      <c r="Y4" s="3" t="str">
        <f t="shared" si="6"/>
        <v>NA</v>
      </c>
      <c r="Z4" s="3">
        <f t="shared" si="7"/>
        <v>0</v>
      </c>
      <c r="AA4" s="3">
        <v>1.2969757230085599</v>
      </c>
      <c r="AB4" s="2">
        <v>44686</v>
      </c>
      <c r="AC4" s="3">
        <v>1.2969757230085599</v>
      </c>
      <c r="AD4" s="3">
        <f t="shared" si="8"/>
        <v>0.51913852829738361</v>
      </c>
      <c r="AE4" s="3">
        <f t="shared" si="9"/>
        <v>0.67331006808009886</v>
      </c>
      <c r="AF4" s="3">
        <v>4.3653472855129403</v>
      </c>
      <c r="AG4" s="3">
        <v>3.80127270210569</v>
      </c>
      <c r="AH4" s="3">
        <v>5.0734790904627403</v>
      </c>
      <c r="AI4" s="3">
        <v>0</v>
      </c>
      <c r="AJ4" s="3" t="str">
        <f t="shared" si="10"/>
        <v>NA</v>
      </c>
      <c r="AK4" s="3">
        <f t="shared" si="11"/>
        <v>0</v>
      </c>
      <c r="AL4" s="3">
        <v>1.2969757230085599</v>
      </c>
    </row>
    <row r="5" spans="1:38" s="3" customFormat="1" x14ac:dyDescent="0.2">
      <c r="A5" s="2">
        <v>44687</v>
      </c>
      <c r="B5" s="3">
        <v>0.2</v>
      </c>
      <c r="C5" s="3">
        <v>1.6</v>
      </c>
      <c r="D5" s="3">
        <v>2.5125000000000001E-2</v>
      </c>
      <c r="F5" s="2">
        <v>44687</v>
      </c>
      <c r="G5" s="3">
        <v>16.8465234228951</v>
      </c>
      <c r="H5" s="3">
        <f t="shared" si="0"/>
        <v>1.6041972835327614</v>
      </c>
      <c r="I5" s="3">
        <f t="shared" si="1"/>
        <v>27.025147111979354</v>
      </c>
      <c r="J5" s="3">
        <v>60.000059766433999</v>
      </c>
      <c r="K5" s="3">
        <v>16.700558166436299</v>
      </c>
      <c r="L5" s="3">
        <v>5</v>
      </c>
      <c r="M5" s="3">
        <v>9.9610560876802392</v>
      </c>
      <c r="N5" s="3">
        <f t="shared" si="2"/>
        <v>1.2730563237685519</v>
      </c>
      <c r="O5" s="3">
        <f t="shared" si="3"/>
        <v>12.68098544383456</v>
      </c>
      <c r="P5" s="3">
        <v>6.8853096688513098</v>
      </c>
      <c r="Q5" s="2">
        <v>44687</v>
      </c>
      <c r="R5" s="3">
        <v>6.8853096688513098</v>
      </c>
      <c r="S5" s="3">
        <f t="shared" si="4"/>
        <v>1.082130353482166</v>
      </c>
      <c r="T5" s="3">
        <f t="shared" si="5"/>
        <v>7.4508025857882432</v>
      </c>
      <c r="U5" s="3">
        <v>55.047973545937303</v>
      </c>
      <c r="V5" s="3">
        <v>16.700558166436299</v>
      </c>
      <c r="W5" s="3">
        <v>10</v>
      </c>
      <c r="X5" s="3">
        <v>0</v>
      </c>
      <c r="Y5" s="3" t="str">
        <f t="shared" si="6"/>
        <v>NA</v>
      </c>
      <c r="Z5" s="3">
        <f t="shared" si="7"/>
        <v>0</v>
      </c>
      <c r="AA5" s="3">
        <v>6.8853096688513098</v>
      </c>
      <c r="AB5" s="2">
        <v>44687</v>
      </c>
      <c r="AC5" s="3">
        <v>6.8853096688513098</v>
      </c>
      <c r="AD5" s="3">
        <f t="shared" si="8"/>
        <v>1.082130353482166</v>
      </c>
      <c r="AE5" s="3">
        <f t="shared" si="9"/>
        <v>7.4508025857882432</v>
      </c>
      <c r="AF5" s="3">
        <v>17.136593077689501</v>
      </c>
      <c r="AG5" s="3">
        <v>16.700558166436299</v>
      </c>
      <c r="AH5" s="3">
        <v>3.9288125569616401</v>
      </c>
      <c r="AI5" s="3">
        <v>0</v>
      </c>
      <c r="AJ5" s="3" t="str">
        <f t="shared" si="10"/>
        <v>NA</v>
      </c>
      <c r="AK5" s="3">
        <f t="shared" si="11"/>
        <v>0</v>
      </c>
      <c r="AL5" s="3">
        <v>6.8853096688513098</v>
      </c>
    </row>
    <row r="6" spans="1:38" s="3" customFormat="1" x14ac:dyDescent="0.2">
      <c r="A6" s="2">
        <v>44688</v>
      </c>
      <c r="B6" s="3">
        <v>0</v>
      </c>
      <c r="C6" s="3">
        <v>1.4</v>
      </c>
      <c r="D6" s="3">
        <v>0.1305</v>
      </c>
      <c r="F6" s="2">
        <v>44688</v>
      </c>
      <c r="G6" s="3">
        <v>1.75814961193136</v>
      </c>
      <c r="H6" s="3">
        <f t="shared" si="0"/>
        <v>0.59349602388940526</v>
      </c>
      <c r="I6" s="3">
        <f t="shared" si="1"/>
        <v>1.0434548040839631</v>
      </c>
      <c r="J6" s="3">
        <v>59.344308864102402</v>
      </c>
      <c r="K6" s="3">
        <v>4.3459799733436304</v>
      </c>
      <c r="L6" s="3">
        <v>5</v>
      </c>
      <c r="M6" s="3">
        <v>0</v>
      </c>
      <c r="N6" s="3">
        <f t="shared" si="2"/>
        <v>0</v>
      </c>
      <c r="O6" s="3" t="str">
        <f t="shared" si="3"/>
        <v>NA</v>
      </c>
      <c r="P6" s="3">
        <v>1.75814961193136</v>
      </c>
      <c r="Q6" s="2">
        <v>44688</v>
      </c>
      <c r="R6" s="3">
        <v>1.75814961193136</v>
      </c>
      <c r="S6" s="3">
        <f t="shared" si="4"/>
        <v>0.59349602388940526</v>
      </c>
      <c r="T6" s="3">
        <f t="shared" si="5"/>
        <v>1.0434548040839631</v>
      </c>
      <c r="U6" s="3">
        <v>49.392512904321201</v>
      </c>
      <c r="V6" s="3">
        <v>4.3459799733436304</v>
      </c>
      <c r="W6" s="3">
        <v>10</v>
      </c>
      <c r="X6" s="3">
        <v>0</v>
      </c>
      <c r="Y6" s="3" t="str">
        <f t="shared" si="6"/>
        <v>NA</v>
      </c>
      <c r="Z6" s="3">
        <f t="shared" si="7"/>
        <v>0</v>
      </c>
      <c r="AA6" s="3">
        <v>1.75814961193136</v>
      </c>
      <c r="AB6" s="2">
        <v>44688</v>
      </c>
      <c r="AC6" s="3">
        <v>1.75814961193136</v>
      </c>
      <c r="AD6" s="3">
        <f t="shared" si="8"/>
        <v>0.59349602388940526</v>
      </c>
      <c r="AE6" s="3">
        <f t="shared" si="9"/>
        <v>1.0434548040839631</v>
      </c>
      <c r="AF6" s="3">
        <v>6.0594625467882901</v>
      </c>
      <c r="AG6" s="3">
        <v>4.3459799733436304</v>
      </c>
      <c r="AH6" s="3">
        <v>15.422933769920499</v>
      </c>
      <c r="AI6" s="3">
        <v>0</v>
      </c>
      <c r="AJ6" s="3" t="str">
        <f t="shared" si="10"/>
        <v>NA</v>
      </c>
      <c r="AK6" s="3">
        <f t="shared" si="11"/>
        <v>0</v>
      </c>
      <c r="AL6" s="3">
        <v>1.75814961193136</v>
      </c>
    </row>
    <row r="7" spans="1:38" s="3" customFormat="1" x14ac:dyDescent="0.2">
      <c r="A7" s="2">
        <v>44689</v>
      </c>
      <c r="B7" s="3">
        <v>0.9</v>
      </c>
      <c r="C7" s="3">
        <v>1.4</v>
      </c>
      <c r="D7" s="3">
        <v>0.18537500000000001</v>
      </c>
      <c r="F7" s="2">
        <v>44689</v>
      </c>
      <c r="G7" s="3">
        <v>1.26420904708369</v>
      </c>
      <c r="H7" s="3">
        <f t="shared" si="0"/>
        <v>0.51332635507559943</v>
      </c>
      <c r="I7" s="3">
        <f t="shared" si="1"/>
        <v>0.64895182219306746</v>
      </c>
      <c r="J7" s="3">
        <v>57.468715728027902</v>
      </c>
      <c r="K7" s="3">
        <v>3.1250054963809601</v>
      </c>
      <c r="L7" s="3">
        <v>5</v>
      </c>
      <c r="M7" s="3">
        <v>0</v>
      </c>
      <c r="N7" s="3">
        <f t="shared" si="2"/>
        <v>0</v>
      </c>
      <c r="O7" s="3" t="str">
        <f t="shared" si="3"/>
        <v>NA</v>
      </c>
      <c r="P7" s="3">
        <v>1.26420904708369</v>
      </c>
      <c r="Q7" s="2">
        <v>44689</v>
      </c>
      <c r="R7" s="3">
        <v>1.26420904708369</v>
      </c>
      <c r="S7" s="3">
        <f t="shared" si="4"/>
        <v>0.51332635507559943</v>
      </c>
      <c r="T7" s="3">
        <f t="shared" si="5"/>
        <v>0.64895182219306746</v>
      </c>
      <c r="U7" s="3">
        <v>42.517075514498899</v>
      </c>
      <c r="V7" s="3">
        <v>3.1250054963809601</v>
      </c>
      <c r="W7" s="3">
        <v>10</v>
      </c>
      <c r="X7" s="3">
        <v>0</v>
      </c>
      <c r="Y7" s="3" t="str">
        <f t="shared" si="6"/>
        <v>NA</v>
      </c>
      <c r="Z7" s="3">
        <f t="shared" si="7"/>
        <v>0</v>
      </c>
      <c r="AA7" s="3">
        <v>1.26420904708369</v>
      </c>
      <c r="AB7" s="2">
        <v>44689</v>
      </c>
      <c r="AC7" s="3">
        <v>1.26420904708369</v>
      </c>
      <c r="AD7" s="3">
        <f t="shared" si="8"/>
        <v>0.51332635507559943</v>
      </c>
      <c r="AE7" s="3">
        <f t="shared" si="9"/>
        <v>0.64895182219306746</v>
      </c>
      <c r="AF7" s="3">
        <v>3.7309128873838802</v>
      </c>
      <c r="AG7" s="3">
        <v>3.1250054963809601</v>
      </c>
      <c r="AH7" s="3">
        <v>5.4535162921094598</v>
      </c>
      <c r="AI7" s="3">
        <v>0</v>
      </c>
      <c r="AJ7" s="3" t="str">
        <f t="shared" si="10"/>
        <v>NA</v>
      </c>
      <c r="AK7" s="3">
        <f t="shared" si="11"/>
        <v>0</v>
      </c>
      <c r="AL7" s="3">
        <v>1.26420904708369</v>
      </c>
    </row>
    <row r="8" spans="1:38" s="3" customFormat="1" x14ac:dyDescent="0.2">
      <c r="A8" s="2">
        <v>44690</v>
      </c>
      <c r="B8" s="3">
        <v>0</v>
      </c>
      <c r="C8" s="3">
        <v>1.1000000000000001</v>
      </c>
      <c r="D8" s="3">
        <v>2.5000000000000001E-2</v>
      </c>
      <c r="F8" s="2">
        <v>44690</v>
      </c>
      <c r="G8" s="3">
        <v>0.90903783380105696</v>
      </c>
      <c r="H8" s="3">
        <f t="shared" si="0"/>
        <v>0.44398603564074257</v>
      </c>
      <c r="I8" s="3">
        <f t="shared" si="1"/>
        <v>0.40360010407677949</v>
      </c>
      <c r="J8" s="3">
        <v>54.7145176183747</v>
      </c>
      <c r="K8" s="3">
        <v>2.2470557647088998</v>
      </c>
      <c r="L8" s="3">
        <v>5</v>
      </c>
      <c r="M8" s="3">
        <v>0</v>
      </c>
      <c r="N8" s="3">
        <f t="shared" si="2"/>
        <v>0</v>
      </c>
      <c r="O8" s="3" t="str">
        <f t="shared" si="3"/>
        <v>NA</v>
      </c>
      <c r="P8" s="3">
        <v>0.90903783380105696</v>
      </c>
      <c r="Q8" s="2">
        <v>44690</v>
      </c>
      <c r="R8" s="3">
        <v>0.90903783380105696</v>
      </c>
      <c r="S8" s="3">
        <f t="shared" si="4"/>
        <v>0.44398603564074257</v>
      </c>
      <c r="T8" s="3">
        <f t="shared" si="5"/>
        <v>0.40360010407677949</v>
      </c>
      <c r="U8" s="3">
        <v>34.763334619456103</v>
      </c>
      <c r="V8" s="3">
        <v>2.2470557647088998</v>
      </c>
      <c r="W8" s="3">
        <v>10</v>
      </c>
      <c r="X8" s="3">
        <v>0</v>
      </c>
      <c r="Y8" s="3" t="str">
        <f t="shared" si="6"/>
        <v>NA</v>
      </c>
      <c r="Z8" s="3">
        <f t="shared" si="7"/>
        <v>0</v>
      </c>
      <c r="AA8" s="3">
        <v>0.90903783380105696</v>
      </c>
      <c r="AB8" s="2">
        <v>44690</v>
      </c>
      <c r="AC8" s="3">
        <v>0.90903783380105696</v>
      </c>
      <c r="AD8" s="3">
        <f t="shared" si="8"/>
        <v>0.44398603564074257</v>
      </c>
      <c r="AE8" s="3">
        <f t="shared" si="9"/>
        <v>0.40360010407677949</v>
      </c>
      <c r="AF8" s="3">
        <v>2.6200870097866402</v>
      </c>
      <c r="AG8" s="3">
        <v>2.2470557647088998</v>
      </c>
      <c r="AH8" s="3">
        <v>3.35782159864549</v>
      </c>
      <c r="AI8" s="3">
        <v>0</v>
      </c>
      <c r="AJ8" s="3" t="str">
        <f t="shared" si="10"/>
        <v>NA</v>
      </c>
      <c r="AK8" s="3">
        <f t="shared" si="11"/>
        <v>0</v>
      </c>
      <c r="AL8" s="3">
        <v>0.90903783380105696</v>
      </c>
    </row>
    <row r="9" spans="1:38" s="3" customFormat="1" x14ac:dyDescent="0.2">
      <c r="A9" s="2">
        <v>44691</v>
      </c>
      <c r="B9" s="3">
        <v>0</v>
      </c>
      <c r="C9" s="3">
        <v>1.2</v>
      </c>
      <c r="D9" s="3">
        <v>2.1874999999999999E-2</v>
      </c>
      <c r="F9" s="2">
        <v>44691</v>
      </c>
      <c r="G9" s="3">
        <v>0.65364963586359703</v>
      </c>
      <c r="H9" s="3">
        <f t="shared" si="0"/>
        <v>0.3840122329486701</v>
      </c>
      <c r="I9" s="3">
        <f t="shared" si="1"/>
        <v>0.25100945623406501</v>
      </c>
      <c r="J9" s="3">
        <v>51.328994626749903</v>
      </c>
      <c r="K9" s="3">
        <v>1.61576023324086</v>
      </c>
      <c r="L9" s="3">
        <v>5</v>
      </c>
      <c r="M9" s="3">
        <v>0</v>
      </c>
      <c r="N9" s="3">
        <f t="shared" si="2"/>
        <v>0</v>
      </c>
      <c r="O9" s="3" t="str">
        <f t="shared" si="3"/>
        <v>NA</v>
      </c>
      <c r="P9" s="3">
        <v>0.65364963586359703</v>
      </c>
      <c r="Q9" s="2">
        <v>44691</v>
      </c>
      <c r="R9" s="3">
        <v>0.65364963586359703</v>
      </c>
      <c r="S9" s="3">
        <f t="shared" si="4"/>
        <v>0.3840122329486701</v>
      </c>
      <c r="T9" s="3">
        <f t="shared" si="5"/>
        <v>0.25100945623406501</v>
      </c>
      <c r="U9" s="3">
        <v>26.3784353918122</v>
      </c>
      <c r="V9" s="3">
        <v>1.61576023324086</v>
      </c>
      <c r="W9" s="3">
        <v>10</v>
      </c>
      <c r="X9" s="3">
        <v>0</v>
      </c>
      <c r="Y9" s="3" t="str">
        <f t="shared" si="6"/>
        <v>NA</v>
      </c>
      <c r="Z9" s="3">
        <f t="shared" si="7"/>
        <v>0</v>
      </c>
      <c r="AA9" s="3">
        <v>0.65364963586359703</v>
      </c>
      <c r="AB9" s="2">
        <v>44691</v>
      </c>
      <c r="AC9" s="3">
        <v>0.65364963586359703</v>
      </c>
      <c r="AD9" s="3">
        <f t="shared" si="8"/>
        <v>0.3840122329486701</v>
      </c>
      <c r="AE9" s="3">
        <f t="shared" si="9"/>
        <v>0.25100945623406501</v>
      </c>
      <c r="AF9" s="3">
        <v>1.87772199116975</v>
      </c>
      <c r="AG9" s="3">
        <v>1.61576023324086</v>
      </c>
      <c r="AH9" s="3">
        <v>2.35807830880798</v>
      </c>
      <c r="AI9" s="3">
        <v>0</v>
      </c>
      <c r="AJ9" s="3" t="str">
        <f t="shared" si="10"/>
        <v>NA</v>
      </c>
      <c r="AK9" s="3">
        <f t="shared" si="11"/>
        <v>0</v>
      </c>
      <c r="AL9" s="3">
        <v>0.65364963586359703</v>
      </c>
    </row>
    <row r="12" spans="1:38" x14ac:dyDescent="0.2">
      <c r="A12" t="s">
        <v>2</v>
      </c>
    </row>
    <row r="13" spans="1:38" x14ac:dyDescent="0.2">
      <c r="A13" s="8">
        <v>44856</v>
      </c>
      <c r="B13">
        <v>0</v>
      </c>
      <c r="C13">
        <v>2</v>
      </c>
      <c r="D13">
        <v>1.076875</v>
      </c>
      <c r="F13" s="8">
        <v>44856</v>
      </c>
      <c r="G13">
        <v>0.66995425417614596</v>
      </c>
      <c r="H13">
        <f t="shared" ref="H13:H19" si="12">EXP(0.44*LN(G13)-0.77)</f>
        <v>0.38819784001667268</v>
      </c>
      <c r="I13">
        <f t="shared" ref="I13:I19" si="13">H13*G13</f>
        <v>0.26007479438116077</v>
      </c>
      <c r="J13">
        <v>51.601810700027102</v>
      </c>
      <c r="K13">
        <v>1.6560637114991801</v>
      </c>
      <c r="L13">
        <v>5</v>
      </c>
      <c r="M13">
        <v>0</v>
      </c>
      <c r="N13">
        <f t="shared" ref="N13:N19" si="14">IF(M13=0,0,EXP(0.44*LN(M13)-0.77))</f>
        <v>0</v>
      </c>
      <c r="O13" t="str">
        <f t="shared" ref="O13:O19" si="15">IF(M13=0,"NA",N13*M13)</f>
        <v>NA</v>
      </c>
      <c r="P13">
        <v>0.66995425417614596</v>
      </c>
      <c r="Q13" s="8">
        <v>44856</v>
      </c>
      <c r="R13">
        <v>0.66995425417614596</v>
      </c>
      <c r="S13">
        <f t="shared" ref="S13:S19" si="16">EXP(0.44*LN(R13)-0.77)</f>
        <v>0.38819784001667268</v>
      </c>
      <c r="T13">
        <f t="shared" ref="T13:T19" si="17">S13*R13</f>
        <v>0.26007479438116077</v>
      </c>
      <c r="U13">
        <v>38.941486294296602</v>
      </c>
      <c r="V13">
        <v>1.6560637114991801</v>
      </c>
      <c r="W13">
        <v>10</v>
      </c>
      <c r="X13">
        <v>0</v>
      </c>
      <c r="Y13" t="str">
        <f t="shared" ref="Y13:Y19" si="18">IF(X13=0,"NA",EXP(0.44*LN(X13)-0.77))</f>
        <v>NA</v>
      </c>
      <c r="Z13">
        <f t="shared" ref="Z13:Z19" si="19">IF(X13=0,0,Y13*X13)</f>
        <v>0</v>
      </c>
      <c r="AA13">
        <v>0.66995425417614596</v>
      </c>
      <c r="AB13" s="8">
        <v>44856</v>
      </c>
      <c r="AC13">
        <v>0.66995425417614596</v>
      </c>
      <c r="AD13">
        <f t="shared" ref="AD13:AD19" si="20">EXP(0.44*LN(AC13)-0.77)</f>
        <v>0.38819784001667268</v>
      </c>
      <c r="AE13">
        <f t="shared" ref="AE13:AE19" si="21">AD13*AC13</f>
        <v>0.26007479438116077</v>
      </c>
      <c r="AF13">
        <v>1.9400976267077099</v>
      </c>
      <c r="AG13">
        <v>1.6560637114991801</v>
      </c>
      <c r="AH13">
        <v>2.5570327734867901</v>
      </c>
      <c r="AI13">
        <v>0</v>
      </c>
      <c r="AJ13" t="str">
        <f t="shared" ref="AJ13:AJ19" si="22">IF(AI13=0,"NA",EXP(0.44*LN(AI13)-0.77))</f>
        <v>NA</v>
      </c>
      <c r="AK13">
        <f t="shared" ref="AK13:AK19" si="23">IF(AI13=0,0,AJ13*AI13)</f>
        <v>0</v>
      </c>
      <c r="AL13">
        <v>0.66995425417614596</v>
      </c>
    </row>
    <row r="14" spans="1:38" x14ac:dyDescent="0.2">
      <c r="A14" s="8">
        <v>44857</v>
      </c>
      <c r="B14">
        <v>2.2999999999999998</v>
      </c>
      <c r="C14">
        <v>4.9000000000000004</v>
      </c>
      <c r="D14">
        <v>1.23875</v>
      </c>
      <c r="F14" s="8">
        <v>44857</v>
      </c>
      <c r="G14">
        <v>0.48173501476434999</v>
      </c>
      <c r="H14">
        <f t="shared" si="12"/>
        <v>0.33575992802457694</v>
      </c>
      <c r="I14">
        <f t="shared" si="13"/>
        <v>0.16174731388419666</v>
      </c>
      <c r="J14">
        <v>47.790025582294099</v>
      </c>
      <c r="K14">
        <v>1.19080350865271</v>
      </c>
      <c r="L14">
        <v>5</v>
      </c>
      <c r="M14">
        <v>0</v>
      </c>
      <c r="N14">
        <f t="shared" si="14"/>
        <v>0</v>
      </c>
      <c r="O14" t="str">
        <f t="shared" si="15"/>
        <v>NA</v>
      </c>
      <c r="P14">
        <v>0.48173501476434999</v>
      </c>
      <c r="Q14" s="8">
        <v>44857</v>
      </c>
      <c r="R14">
        <v>0.48173501476434999</v>
      </c>
      <c r="S14">
        <f t="shared" si="16"/>
        <v>0.33575992802457694</v>
      </c>
      <c r="T14">
        <f t="shared" si="17"/>
        <v>0.16174731388419666</v>
      </c>
      <c r="U14">
        <v>30.130657725655901</v>
      </c>
      <c r="V14">
        <v>1.19080350865271</v>
      </c>
      <c r="W14">
        <v>10</v>
      </c>
      <c r="X14">
        <v>0</v>
      </c>
      <c r="Y14" t="str">
        <f t="shared" si="18"/>
        <v>NA</v>
      </c>
      <c r="Z14">
        <f t="shared" si="19"/>
        <v>0</v>
      </c>
      <c r="AA14">
        <v>0.48173501476434999</v>
      </c>
      <c r="AB14" s="8">
        <v>44857</v>
      </c>
      <c r="AC14">
        <v>0.48173501476434999</v>
      </c>
      <c r="AD14">
        <f t="shared" si="20"/>
        <v>0.33575992802457694</v>
      </c>
      <c r="AE14">
        <f t="shared" si="21"/>
        <v>0.16174731388419666</v>
      </c>
      <c r="AF14">
        <v>1.38473826466748</v>
      </c>
      <c r="AG14">
        <v>1.19080350865271</v>
      </c>
      <c r="AH14">
        <v>1.7460878640369399</v>
      </c>
      <c r="AI14">
        <v>0</v>
      </c>
      <c r="AJ14" t="str">
        <f t="shared" si="22"/>
        <v>NA</v>
      </c>
      <c r="AK14">
        <f t="shared" si="23"/>
        <v>0</v>
      </c>
      <c r="AL14">
        <v>0.48173501476434999</v>
      </c>
    </row>
    <row r="15" spans="1:38" x14ac:dyDescent="0.2">
      <c r="A15" s="8">
        <v>44858</v>
      </c>
      <c r="B15">
        <v>9.6999999999999993</v>
      </c>
      <c r="C15">
        <v>2.8</v>
      </c>
      <c r="D15">
        <v>1.34175</v>
      </c>
      <c r="F15" s="8">
        <v>44858</v>
      </c>
      <c r="G15">
        <v>0.346394732182703</v>
      </c>
      <c r="H15">
        <f t="shared" si="12"/>
        <v>0.29040534914420774</v>
      </c>
      <c r="I15">
        <f t="shared" si="13"/>
        <v>0.1005948831412322</v>
      </c>
      <c r="J15">
        <v>44.511365723431602</v>
      </c>
      <c r="K15">
        <v>1.71494163231468</v>
      </c>
      <c r="L15">
        <v>5</v>
      </c>
      <c r="M15">
        <v>0</v>
      </c>
      <c r="N15">
        <f t="shared" si="14"/>
        <v>0</v>
      </c>
      <c r="O15" t="str">
        <f t="shared" si="15"/>
        <v>NA</v>
      </c>
      <c r="P15">
        <v>0.346394732182703</v>
      </c>
      <c r="Q15" s="8">
        <v>44858</v>
      </c>
      <c r="R15">
        <v>0.346394732182703</v>
      </c>
      <c r="S15">
        <f t="shared" si="16"/>
        <v>0.29040534914420774</v>
      </c>
      <c r="T15">
        <f t="shared" si="17"/>
        <v>0.1005948831412322</v>
      </c>
      <c r="U15">
        <v>21.848740114361998</v>
      </c>
      <c r="V15">
        <v>1.71494163231468</v>
      </c>
      <c r="W15">
        <v>10</v>
      </c>
      <c r="X15">
        <v>0</v>
      </c>
      <c r="Y15" t="str">
        <f t="shared" si="18"/>
        <v>NA</v>
      </c>
      <c r="Z15">
        <f t="shared" si="19"/>
        <v>0</v>
      </c>
      <c r="AA15">
        <v>0.346394732182703</v>
      </c>
      <c r="AB15" s="8">
        <v>44858</v>
      </c>
      <c r="AC15">
        <v>0.346394732182703</v>
      </c>
      <c r="AD15">
        <f t="shared" si="20"/>
        <v>0.29040534914420774</v>
      </c>
      <c r="AE15">
        <f t="shared" si="21"/>
        <v>0.1005948831412322</v>
      </c>
      <c r="AF15">
        <v>1.85368192555823</v>
      </c>
      <c r="AG15">
        <v>1.71494163231468</v>
      </c>
      <c r="AH15">
        <v>1.24626443820073</v>
      </c>
      <c r="AI15">
        <v>0</v>
      </c>
      <c r="AJ15" t="str">
        <f t="shared" si="22"/>
        <v>NA</v>
      </c>
      <c r="AK15">
        <f t="shared" si="23"/>
        <v>0</v>
      </c>
      <c r="AL15">
        <v>0.346394732182703</v>
      </c>
    </row>
    <row r="16" spans="1:38" x14ac:dyDescent="0.2">
      <c r="A16" s="8">
        <v>44859</v>
      </c>
      <c r="B16">
        <v>4.5999999999999996</v>
      </c>
      <c r="C16">
        <v>3.2</v>
      </c>
      <c r="D16">
        <v>1.2825</v>
      </c>
      <c r="F16" s="8">
        <v>44859</v>
      </c>
      <c r="G16">
        <v>9.8783657954231394</v>
      </c>
      <c r="H16">
        <f t="shared" si="12"/>
        <v>1.2683955062330992</v>
      </c>
      <c r="I16">
        <f t="shared" si="13"/>
        <v>12.529674783841465</v>
      </c>
      <c r="J16">
        <v>60.000006268762498</v>
      </c>
      <c r="K16">
        <v>21.531600006132599</v>
      </c>
      <c r="L16">
        <v>5</v>
      </c>
      <c r="M16">
        <v>1.0447094609844501</v>
      </c>
      <c r="N16">
        <f t="shared" si="14"/>
        <v>0.47201008851963605</v>
      </c>
      <c r="O16">
        <f t="shared" si="15"/>
        <v>0.49311340515657154</v>
      </c>
      <c r="P16">
        <v>8.8359427507619195</v>
      </c>
      <c r="Q16" s="8">
        <v>44859</v>
      </c>
      <c r="R16">
        <v>8.8359427507619195</v>
      </c>
      <c r="S16">
        <f t="shared" si="16"/>
        <v>1.2076595554533669</v>
      </c>
      <c r="T16">
        <f t="shared" si="17"/>
        <v>10.67081069439654</v>
      </c>
      <c r="U16">
        <v>33.381313742145402</v>
      </c>
      <c r="V16">
        <v>21.531600006132599</v>
      </c>
      <c r="W16">
        <v>10</v>
      </c>
      <c r="X16">
        <v>0</v>
      </c>
      <c r="Y16" t="str">
        <f t="shared" si="18"/>
        <v>NA</v>
      </c>
      <c r="Z16">
        <f t="shared" si="19"/>
        <v>0</v>
      </c>
      <c r="AA16">
        <v>8.8359427507619195</v>
      </c>
      <c r="AB16" s="8">
        <v>44859</v>
      </c>
      <c r="AC16">
        <v>8.8359427507619195</v>
      </c>
      <c r="AD16">
        <f t="shared" si="20"/>
        <v>1.2076595554533669</v>
      </c>
      <c r="AE16">
        <f t="shared" si="21"/>
        <v>10.67081069439654</v>
      </c>
      <c r="AF16">
        <v>21.717601628735899</v>
      </c>
      <c r="AG16">
        <v>21.531600006132599</v>
      </c>
      <c r="AH16">
        <v>1.6683137330024</v>
      </c>
      <c r="AI16">
        <v>0</v>
      </c>
      <c r="AJ16" t="str">
        <f t="shared" si="22"/>
        <v>NA</v>
      </c>
      <c r="AK16">
        <f t="shared" si="23"/>
        <v>0</v>
      </c>
      <c r="AL16">
        <v>8.8359427507619195</v>
      </c>
    </row>
    <row r="17" spans="1:38" x14ac:dyDescent="0.2">
      <c r="A17" s="8">
        <v>44860</v>
      </c>
      <c r="B17">
        <v>4.7</v>
      </c>
      <c r="C17">
        <v>2</v>
      </c>
      <c r="D17">
        <v>1.1472500000000001</v>
      </c>
      <c r="F17" s="8">
        <v>44860</v>
      </c>
      <c r="G17">
        <v>6.4880518783200101</v>
      </c>
      <c r="H17">
        <f t="shared" si="12"/>
        <v>1.0542012989893934</v>
      </c>
      <c r="I17">
        <f t="shared" si="13"/>
        <v>6.8397127180355284</v>
      </c>
      <c r="J17">
        <v>60.000019402708702</v>
      </c>
      <c r="K17">
        <v>8.2304722383888702</v>
      </c>
      <c r="L17">
        <v>5</v>
      </c>
      <c r="M17">
        <v>3.2338341055340898</v>
      </c>
      <c r="N17">
        <f t="shared" si="14"/>
        <v>0.77601310089374531</v>
      </c>
      <c r="O17">
        <f t="shared" si="15"/>
        <v>2.5094976320114601</v>
      </c>
      <c r="P17">
        <v>3.2533740430396998</v>
      </c>
      <c r="Q17" s="8">
        <v>44860</v>
      </c>
      <c r="R17">
        <v>3.2533740430396998</v>
      </c>
      <c r="S17">
        <f t="shared" si="16"/>
        <v>0.77807275399737807</v>
      </c>
      <c r="T17">
        <f t="shared" si="17"/>
        <v>2.5313617014514835</v>
      </c>
      <c r="U17">
        <v>31.613564243522902</v>
      </c>
      <c r="V17">
        <v>8.2304722383888702</v>
      </c>
      <c r="W17">
        <v>10</v>
      </c>
      <c r="X17">
        <v>0</v>
      </c>
      <c r="Y17" t="str">
        <f t="shared" si="18"/>
        <v>NA</v>
      </c>
      <c r="Z17">
        <f t="shared" si="19"/>
        <v>0</v>
      </c>
      <c r="AA17">
        <v>3.2533740430396998</v>
      </c>
      <c r="AB17" s="8">
        <v>44860</v>
      </c>
      <c r="AC17">
        <v>3.2533740430396998</v>
      </c>
      <c r="AD17">
        <f t="shared" si="20"/>
        <v>0.77807275399737807</v>
      </c>
      <c r="AE17">
        <f t="shared" si="21"/>
        <v>2.5313617014514835</v>
      </c>
      <c r="AF17">
        <v>10.402817559750201</v>
      </c>
      <c r="AG17">
        <v>8.2304722383888702</v>
      </c>
      <c r="AH17">
        <v>19.545841465862299</v>
      </c>
      <c r="AI17">
        <v>0</v>
      </c>
      <c r="AJ17" t="str">
        <f t="shared" si="22"/>
        <v>NA</v>
      </c>
      <c r="AK17">
        <f t="shared" si="23"/>
        <v>0</v>
      </c>
      <c r="AL17">
        <v>3.2533740430396998</v>
      </c>
    </row>
    <row r="18" spans="1:38" x14ac:dyDescent="0.2">
      <c r="A18" s="8">
        <v>44861</v>
      </c>
      <c r="B18">
        <v>11</v>
      </c>
      <c r="C18">
        <v>2.2999999999999998</v>
      </c>
      <c r="D18">
        <v>0.76137500000000002</v>
      </c>
      <c r="F18" s="8">
        <v>44861</v>
      </c>
      <c r="G18">
        <v>10.8714053659413</v>
      </c>
      <c r="H18">
        <f t="shared" si="12"/>
        <v>1.3229972833896266</v>
      </c>
      <c r="I18">
        <f t="shared" si="13"/>
        <v>14.382839765767748</v>
      </c>
      <c r="J18">
        <v>60.000039869841601</v>
      </c>
      <c r="K18">
        <v>11.634086733313801</v>
      </c>
      <c r="L18">
        <v>5</v>
      </c>
      <c r="M18">
        <v>6.6449412734073103</v>
      </c>
      <c r="N18">
        <f t="shared" si="14"/>
        <v>1.0653427474129673</v>
      </c>
      <c r="O18">
        <f t="shared" si="15"/>
        <v>7.0791399926095657</v>
      </c>
      <c r="P18">
        <v>4.2237453509359204</v>
      </c>
      <c r="Q18" s="8">
        <v>44861</v>
      </c>
      <c r="R18">
        <v>4.2237453509359204</v>
      </c>
      <c r="S18">
        <f t="shared" si="16"/>
        <v>0.87277088225189403</v>
      </c>
      <c r="T18">
        <f t="shared" si="17"/>
        <v>3.6863619563436791</v>
      </c>
      <c r="U18">
        <v>33.2536782060116</v>
      </c>
      <c r="V18">
        <v>11.634086733313801</v>
      </c>
      <c r="W18">
        <v>10</v>
      </c>
      <c r="X18">
        <v>0</v>
      </c>
      <c r="Y18" t="str">
        <f t="shared" si="18"/>
        <v>NA</v>
      </c>
      <c r="Z18">
        <f t="shared" si="19"/>
        <v>0</v>
      </c>
      <c r="AA18">
        <v>4.2237453509359204</v>
      </c>
      <c r="AB18" s="8">
        <v>44861</v>
      </c>
      <c r="AC18">
        <v>4.2237453509359204</v>
      </c>
      <c r="AD18">
        <f t="shared" si="20"/>
        <v>0.87277088225189403</v>
      </c>
      <c r="AE18">
        <f t="shared" si="21"/>
        <v>3.6863619563436791</v>
      </c>
      <c r="AF18">
        <v>12.676666135025799</v>
      </c>
      <c r="AG18">
        <v>11.634086733313801</v>
      </c>
      <c r="AH18">
        <v>9.3625358037751703</v>
      </c>
      <c r="AI18">
        <v>0</v>
      </c>
      <c r="AJ18" t="str">
        <f t="shared" si="22"/>
        <v>NA</v>
      </c>
      <c r="AK18">
        <f t="shared" si="23"/>
        <v>0</v>
      </c>
      <c r="AL18">
        <v>4.2237453509359204</v>
      </c>
    </row>
    <row r="19" spans="1:38" x14ac:dyDescent="0.2">
      <c r="A19" s="8">
        <v>44862</v>
      </c>
      <c r="B19">
        <v>1.9</v>
      </c>
      <c r="C19">
        <v>2.5</v>
      </c>
      <c r="D19">
        <v>0.54700000000000004</v>
      </c>
      <c r="F19" s="8">
        <v>44862</v>
      </c>
      <c r="G19">
        <v>46.246753671594803</v>
      </c>
      <c r="H19">
        <f t="shared" si="12"/>
        <v>2.5016641216006437</v>
      </c>
      <c r="I19">
        <f t="shared" si="13"/>
        <v>115.69384440073155</v>
      </c>
      <c r="J19">
        <v>60.000187655595802</v>
      </c>
      <c r="K19">
        <v>36.276860032256501</v>
      </c>
      <c r="L19">
        <v>5</v>
      </c>
      <c r="M19">
        <v>31.275962244156599</v>
      </c>
      <c r="N19">
        <f t="shared" si="14"/>
        <v>2.1061337530280175</v>
      </c>
      <c r="O19">
        <f t="shared" si="15"/>
        <v>65.871359740848121</v>
      </c>
      <c r="P19">
        <v>14.970978910675999</v>
      </c>
      <c r="Q19" s="8">
        <v>44862</v>
      </c>
      <c r="R19">
        <v>14.970978910675999</v>
      </c>
      <c r="S19">
        <f t="shared" si="16"/>
        <v>1.5230120389267607</v>
      </c>
      <c r="T19">
        <f t="shared" si="17"/>
        <v>22.800981115478187</v>
      </c>
      <c r="U19">
        <v>59.529794115841597</v>
      </c>
      <c r="V19">
        <v>36.276860032256501</v>
      </c>
      <c r="W19">
        <v>10</v>
      </c>
      <c r="X19">
        <v>0</v>
      </c>
      <c r="Y19" t="str">
        <f t="shared" si="18"/>
        <v>NA</v>
      </c>
      <c r="Z19">
        <f t="shared" si="19"/>
        <v>0</v>
      </c>
      <c r="AA19">
        <v>14.970978910675999</v>
      </c>
      <c r="AB19" s="8">
        <v>44862</v>
      </c>
      <c r="AC19">
        <v>14.970978910675999</v>
      </c>
      <c r="AD19">
        <f t="shared" si="20"/>
        <v>1.5230120389267607</v>
      </c>
      <c r="AE19">
        <f t="shared" si="21"/>
        <v>22.800981115478187</v>
      </c>
      <c r="AF19">
        <v>37.544057345042297</v>
      </c>
      <c r="AG19">
        <v>36.276860032256501</v>
      </c>
      <c r="AH19">
        <v>11.408999521523199</v>
      </c>
      <c r="AI19">
        <v>0</v>
      </c>
      <c r="AJ19" t="str">
        <f t="shared" si="22"/>
        <v>NA</v>
      </c>
      <c r="AK19">
        <f t="shared" si="23"/>
        <v>0</v>
      </c>
      <c r="AL19">
        <v>14.970978910675999</v>
      </c>
    </row>
    <row r="22" spans="1:38" x14ac:dyDescent="0.2">
      <c r="A22" t="s">
        <v>3</v>
      </c>
    </row>
    <row r="23" spans="1:38" x14ac:dyDescent="0.2">
      <c r="A23" s="8">
        <v>45202</v>
      </c>
      <c r="B23">
        <v>0</v>
      </c>
      <c r="C23">
        <v>1.9</v>
      </c>
      <c r="F23" s="8">
        <v>45202</v>
      </c>
      <c r="G23">
        <v>1.52562178492945E-4</v>
      </c>
      <c r="H23">
        <f t="shared" ref="H23:H29" si="24">EXP(0.44*LN(G23)-0.77)</f>
        <v>9.6896898621207719E-3</v>
      </c>
      <c r="I23">
        <f t="shared" ref="I23:I29" si="25">H23*G23</f>
        <v>1.4782801942861487E-6</v>
      </c>
      <c r="J23">
        <v>5.1424174240730699E-4</v>
      </c>
      <c r="K23">
        <v>3.7711931221351701E-4</v>
      </c>
      <c r="L23">
        <v>1.2342850703648499E-3</v>
      </c>
      <c r="M23">
        <v>0</v>
      </c>
      <c r="N23">
        <f t="shared" ref="N23:N29" si="26">IF(M23=0,0,EXP(0.44*LN(M23)-0.77))</f>
        <v>0</v>
      </c>
      <c r="O23" t="str">
        <f t="shared" ref="O23:O29" si="27">IF(M23=0,"NA",N23*M23)</f>
        <v>NA</v>
      </c>
      <c r="P23">
        <v>1.52562178492945E-4</v>
      </c>
      <c r="Q23" s="8">
        <v>45202</v>
      </c>
      <c r="R23">
        <v>1.52562178492945E-4</v>
      </c>
      <c r="S23">
        <f t="shared" ref="S23:S29" si="28">EXP(0.44*LN(R23)-0.77)</f>
        <v>9.6896898621207719E-3</v>
      </c>
      <c r="T23">
        <f t="shared" ref="T23:T29" si="29">S23*R23</f>
        <v>1.4782801942861487E-6</v>
      </c>
      <c r="U23">
        <v>5.1424174240730699E-4</v>
      </c>
      <c r="V23">
        <v>3.7711931221351701E-4</v>
      </c>
      <c r="W23">
        <v>1.2342850703648499E-3</v>
      </c>
      <c r="X23">
        <v>0</v>
      </c>
      <c r="Y23" t="str">
        <f t="shared" ref="Y23:Y29" si="30">IF(X23=0,"NA",EXP(0.44*LN(X23)-0.77))</f>
        <v>NA</v>
      </c>
      <c r="Z23">
        <f t="shared" ref="Z23:Z29" si="31">IF(X23=0,0,Y23*X23)</f>
        <v>0</v>
      </c>
      <c r="AA23">
        <v>1.52562178492945E-4</v>
      </c>
      <c r="AB23" s="8">
        <v>45202</v>
      </c>
      <c r="AC23">
        <v>1.52562178492945E-4</v>
      </c>
      <c r="AD23">
        <f t="shared" ref="AD23:AD29" si="32">EXP(0.44*LN(AC23)-0.77)</f>
        <v>9.6896898621207719E-3</v>
      </c>
      <c r="AE23">
        <f t="shared" ref="AE23:AE29" si="33">AD23*AC23</f>
        <v>1.4782801942861487E-6</v>
      </c>
      <c r="AF23">
        <v>5.1424174240730699E-4</v>
      </c>
      <c r="AG23">
        <v>3.7711931221351701E-4</v>
      </c>
      <c r="AH23">
        <v>1.2342850703648499E-3</v>
      </c>
      <c r="AI23">
        <v>0</v>
      </c>
      <c r="AJ23" t="str">
        <f t="shared" ref="AJ23:AJ29" si="34">IF(AI23=0,"NA",EXP(0.44*LN(AI23)-0.77))</f>
        <v>NA</v>
      </c>
      <c r="AK23">
        <f t="shared" ref="AK23:AK29" si="35">IF(AI23=0,0,AJ23*AI23)</f>
        <v>0</v>
      </c>
      <c r="AL23">
        <v>1.52562178492945E-4</v>
      </c>
    </row>
    <row r="24" spans="1:38" x14ac:dyDescent="0.2">
      <c r="A24" s="8">
        <v>45203</v>
      </c>
      <c r="B24">
        <v>105</v>
      </c>
      <c r="C24">
        <v>2.1</v>
      </c>
      <c r="F24" s="8">
        <v>45203</v>
      </c>
      <c r="G24">
        <v>1.0970083830448699E-4</v>
      </c>
      <c r="H24">
        <f t="shared" si="24"/>
        <v>8.3808028672864854E-3</v>
      </c>
      <c r="I24">
        <f t="shared" si="25"/>
        <v>9.1938110020597574E-7</v>
      </c>
      <c r="J24">
        <v>18.380544277816899</v>
      </c>
      <c r="K24">
        <v>18.3406267442789</v>
      </c>
      <c r="L24">
        <v>0</v>
      </c>
      <c r="M24">
        <v>0</v>
      </c>
      <c r="N24">
        <f t="shared" si="26"/>
        <v>0</v>
      </c>
      <c r="O24" t="str">
        <f t="shared" si="27"/>
        <v>NA</v>
      </c>
      <c r="P24">
        <v>1.0970083830448699E-4</v>
      </c>
      <c r="Q24" s="8">
        <v>45203</v>
      </c>
      <c r="R24">
        <v>1.0970083830448699E-4</v>
      </c>
      <c r="S24">
        <f t="shared" si="28"/>
        <v>8.3808028672864854E-3</v>
      </c>
      <c r="T24">
        <f t="shared" si="29"/>
        <v>9.1938110020597574E-7</v>
      </c>
      <c r="U24">
        <v>18.380544277816899</v>
      </c>
      <c r="V24">
        <v>18.3406267442789</v>
      </c>
      <c r="W24">
        <v>0</v>
      </c>
      <c r="X24">
        <v>0</v>
      </c>
      <c r="Y24" t="str">
        <f t="shared" si="30"/>
        <v>NA</v>
      </c>
      <c r="Z24">
        <f t="shared" si="31"/>
        <v>0</v>
      </c>
      <c r="AA24">
        <v>1.0970083830448699E-4</v>
      </c>
      <c r="AB24" s="8">
        <v>45203</v>
      </c>
      <c r="AC24">
        <v>1.0970083830448699E-4</v>
      </c>
      <c r="AD24">
        <f t="shared" si="32"/>
        <v>8.3808028672864854E-3</v>
      </c>
      <c r="AE24">
        <f t="shared" si="33"/>
        <v>9.1938110020597574E-7</v>
      </c>
      <c r="AF24">
        <v>18.380544277816899</v>
      </c>
      <c r="AG24">
        <v>18.3406267442789</v>
      </c>
      <c r="AH24">
        <v>0</v>
      </c>
      <c r="AI24">
        <v>0</v>
      </c>
      <c r="AJ24" t="str">
        <f t="shared" si="34"/>
        <v>NA</v>
      </c>
      <c r="AK24">
        <f t="shared" si="35"/>
        <v>0</v>
      </c>
      <c r="AL24">
        <v>1.0970083830448699E-4</v>
      </c>
    </row>
    <row r="25" spans="1:38" x14ac:dyDescent="0.2">
      <c r="A25" s="8">
        <v>45204</v>
      </c>
      <c r="B25">
        <v>31.5</v>
      </c>
      <c r="C25">
        <v>3.1</v>
      </c>
      <c r="F25" s="8">
        <v>45204</v>
      </c>
      <c r="G25">
        <v>595.61809050623197</v>
      </c>
      <c r="H25">
        <f t="shared" si="24"/>
        <v>7.7015673225534638</v>
      </c>
      <c r="I25">
        <f t="shared" si="25"/>
        <v>4587.1928225644879</v>
      </c>
      <c r="J25">
        <v>60.002473174521597</v>
      </c>
      <c r="K25">
        <v>458.782130782835</v>
      </c>
      <c r="L25">
        <v>5</v>
      </c>
      <c r="M25">
        <v>412.195703349425</v>
      </c>
      <c r="N25">
        <f t="shared" si="26"/>
        <v>6.5499618661433274</v>
      </c>
      <c r="O25">
        <f t="shared" si="27"/>
        <v>2699.8661383268613</v>
      </c>
      <c r="P25">
        <v>183.40363462267001</v>
      </c>
      <c r="Q25" s="8">
        <v>45204</v>
      </c>
      <c r="R25">
        <v>530.63522752722497</v>
      </c>
      <c r="S25">
        <f t="shared" si="28"/>
        <v>7.3198726172263289</v>
      </c>
      <c r="T25">
        <f t="shared" si="29"/>
        <v>3884.1822717121968</v>
      </c>
      <c r="U25">
        <v>120.00208338876899</v>
      </c>
      <c r="V25">
        <v>458.782130782835</v>
      </c>
      <c r="W25">
        <v>10</v>
      </c>
      <c r="X25">
        <v>347.23159290455499</v>
      </c>
      <c r="Y25">
        <f t="shared" si="30"/>
        <v>6.0738730612374701</v>
      </c>
      <c r="Z25">
        <f t="shared" si="31"/>
        <v>2109.0406181535523</v>
      </c>
      <c r="AA25">
        <v>183.40363462267001</v>
      </c>
      <c r="AB25" s="8">
        <v>45204</v>
      </c>
      <c r="AC25">
        <v>404.20098375883703</v>
      </c>
      <c r="AD25">
        <f t="shared" si="32"/>
        <v>6.4937578523138546</v>
      </c>
      <c r="AE25">
        <f t="shared" si="33"/>
        <v>2624.7833121969329</v>
      </c>
      <c r="AF25">
        <v>240.001324565169</v>
      </c>
      <c r="AG25">
        <v>458.782130782835</v>
      </c>
      <c r="AH25">
        <v>16.542489850035199</v>
      </c>
      <c r="AI25">
        <v>220.76086143109299</v>
      </c>
      <c r="AJ25">
        <f t="shared" si="34"/>
        <v>4.9764421992586456</v>
      </c>
      <c r="AK25">
        <f t="shared" si="35"/>
        <v>1098.6036667703816</v>
      </c>
      <c r="AL25">
        <v>183.40363462267001</v>
      </c>
    </row>
    <row r="26" spans="1:38" s="3" customFormat="1" x14ac:dyDescent="0.2">
      <c r="A26" s="2">
        <v>45205</v>
      </c>
      <c r="B26" s="3">
        <v>1.4</v>
      </c>
      <c r="C26" s="3">
        <v>3.4</v>
      </c>
      <c r="F26" s="2">
        <v>45205</v>
      </c>
      <c r="G26" s="3">
        <v>636.93534142865201</v>
      </c>
      <c r="H26" s="3">
        <f t="shared" si="24"/>
        <v>7.9322282339386589</v>
      </c>
      <c r="I26" s="3">
        <f t="shared" si="25"/>
        <v>5052.3164984737132</v>
      </c>
      <c r="J26" s="3">
        <v>60.002704811584302</v>
      </c>
      <c r="K26" s="3">
        <v>455.80462120673701</v>
      </c>
      <c r="L26" s="3">
        <v>5</v>
      </c>
      <c r="M26" s="3">
        <v>450.80188945697302</v>
      </c>
      <c r="N26" s="3">
        <f t="shared" si="26"/>
        <v>6.8131346026908677</v>
      </c>
      <c r="O26" s="3">
        <f t="shared" si="27"/>
        <v>3071.3739520177264</v>
      </c>
      <c r="P26" s="3">
        <v>186.134076884275</v>
      </c>
      <c r="Q26" s="2">
        <v>45205</v>
      </c>
      <c r="R26" s="3">
        <v>631.93310657493998</v>
      </c>
      <c r="S26" s="3">
        <f t="shared" si="28"/>
        <v>7.9047572326916669</v>
      </c>
      <c r="T26" s="3">
        <f t="shared" si="29"/>
        <v>4995.2777947755703</v>
      </c>
      <c r="U26" s="3">
        <v>120.00267479339099</v>
      </c>
      <c r="V26" s="3">
        <v>455.80462120673701</v>
      </c>
      <c r="W26" s="3">
        <v>10</v>
      </c>
      <c r="X26" s="3">
        <v>445.79902969066501</v>
      </c>
      <c r="Y26" s="3">
        <f t="shared" si="30"/>
        <v>6.7797621996036641</v>
      </c>
      <c r="Z26" s="3">
        <f t="shared" si="31"/>
        <v>3022.411410116762</v>
      </c>
      <c r="AA26" s="3">
        <v>186.134076884275</v>
      </c>
      <c r="AB26" s="2">
        <v>45205</v>
      </c>
      <c r="AC26" s="3">
        <v>621.92490799584095</v>
      </c>
      <c r="AD26" s="3">
        <f t="shared" si="32"/>
        <v>7.8494268614828027</v>
      </c>
      <c r="AE26" s="3">
        <f t="shared" si="33"/>
        <v>4881.7540786477748</v>
      </c>
      <c r="AF26" s="3">
        <v>240.00261476033501</v>
      </c>
      <c r="AG26" s="3">
        <v>455.80462120673701</v>
      </c>
      <c r="AH26" s="3">
        <v>20</v>
      </c>
      <c r="AI26" s="3">
        <v>435.79333090262202</v>
      </c>
      <c r="AJ26" s="3">
        <f t="shared" si="34"/>
        <v>6.7123826171738097</v>
      </c>
      <c r="AK26" s="3">
        <f t="shared" si="35"/>
        <v>2925.211579031034</v>
      </c>
      <c r="AL26" s="3">
        <v>186.134076884275</v>
      </c>
    </row>
    <row r="27" spans="1:38" s="3" customFormat="1" x14ac:dyDescent="0.2">
      <c r="A27" s="2">
        <v>45206</v>
      </c>
      <c r="B27" s="3">
        <v>0.1</v>
      </c>
      <c r="C27" s="3">
        <v>3</v>
      </c>
      <c r="F27" s="2">
        <v>45206</v>
      </c>
      <c r="G27" s="3">
        <v>310.34437711701202</v>
      </c>
      <c r="H27" s="3">
        <f t="shared" si="24"/>
        <v>5.7810211285530979</v>
      </c>
      <c r="I27" s="3">
        <f t="shared" si="25"/>
        <v>1794.107401241097</v>
      </c>
      <c r="J27" s="3">
        <v>60.001317101203398</v>
      </c>
      <c r="K27" s="3">
        <v>224.51915391047001</v>
      </c>
      <c r="L27" s="3">
        <v>5</v>
      </c>
      <c r="M27" s="3">
        <v>219.516916541276</v>
      </c>
      <c r="N27" s="3">
        <f t="shared" si="26"/>
        <v>4.9640845069060981</v>
      </c>
      <c r="O27" s="3">
        <f t="shared" si="27"/>
        <v>1089.7005244063471</v>
      </c>
      <c r="P27" s="3">
        <v>90.828366844763295</v>
      </c>
      <c r="Q27" s="2">
        <v>45206</v>
      </c>
      <c r="R27" s="3">
        <v>305.34165839085199</v>
      </c>
      <c r="S27" s="3">
        <f t="shared" si="28"/>
        <v>5.7398311302801348</v>
      </c>
      <c r="T27" s="3">
        <f t="shared" si="29"/>
        <v>1752.6095562031749</v>
      </c>
      <c r="U27" s="3">
        <v>120.001287080011</v>
      </c>
      <c r="V27" s="3">
        <v>224.51915391047001</v>
      </c>
      <c r="W27" s="3">
        <v>10</v>
      </c>
      <c r="X27" s="3">
        <v>214.51329154608899</v>
      </c>
      <c r="Y27" s="3">
        <f t="shared" si="30"/>
        <v>4.9139767796760818</v>
      </c>
      <c r="Z27" s="3">
        <f t="shared" si="31"/>
        <v>1054.1133335893669</v>
      </c>
      <c r="AA27" s="3">
        <v>90.828366844763295</v>
      </c>
      <c r="AB27" s="2">
        <v>45206</v>
      </c>
      <c r="AC27" s="3">
        <v>295.330783391414</v>
      </c>
      <c r="AD27" s="3">
        <f t="shared" si="32"/>
        <v>5.6562563562667334</v>
      </c>
      <c r="AE27" s="3">
        <f t="shared" si="33"/>
        <v>1670.4666207589194</v>
      </c>
      <c r="AF27" s="3">
        <v>240.00122703696999</v>
      </c>
      <c r="AG27" s="3">
        <v>224.51915391047001</v>
      </c>
      <c r="AH27" s="3">
        <v>20</v>
      </c>
      <c r="AI27" s="3">
        <v>204.506041559701</v>
      </c>
      <c r="AJ27" s="3">
        <f t="shared" si="34"/>
        <v>4.8117599346486353</v>
      </c>
      <c r="AK27" s="3">
        <f t="shared" si="35"/>
        <v>984.03397717055805</v>
      </c>
      <c r="AL27" s="3">
        <v>90.828366844763295</v>
      </c>
    </row>
    <row r="28" spans="1:38" s="3" customFormat="1" x14ac:dyDescent="0.2">
      <c r="A28" s="2">
        <v>45207</v>
      </c>
      <c r="B28" s="3">
        <v>0</v>
      </c>
      <c r="C28" s="3">
        <v>3.4</v>
      </c>
      <c r="F28" s="2">
        <v>45207</v>
      </c>
      <c r="G28" s="3">
        <v>221.74777567664199</v>
      </c>
      <c r="H28" s="3">
        <f t="shared" si="24"/>
        <v>4.9862187638585178</v>
      </c>
      <c r="I28" s="3">
        <f t="shared" si="25"/>
        <v>1105.6829199227618</v>
      </c>
      <c r="J28" s="3">
        <v>60.000938628445702</v>
      </c>
      <c r="K28" s="3">
        <v>161.44197495535599</v>
      </c>
      <c r="L28" s="3">
        <v>5</v>
      </c>
      <c r="M28" s="3">
        <v>156.43810336162801</v>
      </c>
      <c r="N28" s="3">
        <f t="shared" si="26"/>
        <v>4.2766525430482618</v>
      </c>
      <c r="O28" s="3">
        <f t="shared" si="27"/>
        <v>669.03141257115328</v>
      </c>
      <c r="P28" s="3">
        <v>65.310734830380895</v>
      </c>
      <c r="Q28" s="2">
        <v>45207</v>
      </c>
      <c r="R28" s="3">
        <v>216.74458819706601</v>
      </c>
      <c r="S28" s="3">
        <f t="shared" si="28"/>
        <v>4.9364016006729265</v>
      </c>
      <c r="T28" s="3">
        <f t="shared" si="29"/>
        <v>1069.9383321131909</v>
      </c>
      <c r="U28" s="3">
        <v>120.00090860312</v>
      </c>
      <c r="V28" s="3">
        <v>161.44197495535599</v>
      </c>
      <c r="W28" s="3">
        <v>10</v>
      </c>
      <c r="X28" s="3">
        <v>151.43385336668501</v>
      </c>
      <c r="Y28" s="3">
        <f t="shared" si="30"/>
        <v>4.2159102539257649</v>
      </c>
      <c r="Z28" s="3">
        <f t="shared" si="31"/>
        <v>638.4315352000981</v>
      </c>
      <c r="AA28" s="3">
        <v>65.310734830380895</v>
      </c>
      <c r="AB28" s="2">
        <v>45207</v>
      </c>
      <c r="AC28" s="3">
        <v>206.73183820017499</v>
      </c>
      <c r="AD28" s="3">
        <f t="shared" si="32"/>
        <v>4.8347329453876986</v>
      </c>
      <c r="AE28" s="3">
        <f t="shared" si="33"/>
        <v>999.49322900694517</v>
      </c>
      <c r="AF28" s="3">
        <v>240.00084855212</v>
      </c>
      <c r="AG28" s="3">
        <v>161.44197495535599</v>
      </c>
      <c r="AH28" s="3">
        <v>20</v>
      </c>
      <c r="AI28" s="3">
        <v>141.42535337790201</v>
      </c>
      <c r="AJ28" s="3">
        <f t="shared" si="34"/>
        <v>4.0909601481999447</v>
      </c>
      <c r="AK28" s="3">
        <f t="shared" si="35"/>
        <v>578.56548461409159</v>
      </c>
      <c r="AL28" s="3">
        <v>65.310734830380895</v>
      </c>
    </row>
    <row r="29" spans="1:38" s="3" customFormat="1" x14ac:dyDescent="0.2">
      <c r="A29" s="2">
        <v>45208</v>
      </c>
      <c r="B29" s="3">
        <v>0</v>
      </c>
      <c r="C29" s="3">
        <v>3.9</v>
      </c>
      <c r="F29" s="2">
        <v>45208</v>
      </c>
      <c r="G29" s="3">
        <v>158.04220632858701</v>
      </c>
      <c r="H29" s="3">
        <f t="shared" si="24"/>
        <v>4.2958925078666725</v>
      </c>
      <c r="I29" s="3">
        <f t="shared" si="25"/>
        <v>678.93233009369578</v>
      </c>
      <c r="J29" s="3">
        <v>60.000666488265999</v>
      </c>
      <c r="K29" s="3">
        <v>116.085914379844</v>
      </c>
      <c r="L29" s="3">
        <v>5</v>
      </c>
      <c r="M29" s="3">
        <v>111.08131146587201</v>
      </c>
      <c r="N29" s="3">
        <f t="shared" si="26"/>
        <v>3.678538351915559</v>
      </c>
      <c r="O29" s="3">
        <f t="shared" si="27"/>
        <v>408.61686440828771</v>
      </c>
      <c r="P29" s="3">
        <v>46.962113624420603</v>
      </c>
      <c r="Q29" s="2">
        <v>45208</v>
      </c>
      <c r="R29" s="3">
        <v>153.03855009797701</v>
      </c>
      <c r="S29" s="3">
        <f t="shared" si="28"/>
        <v>4.2355091045804736</v>
      </c>
      <c r="T29" s="3">
        <f t="shared" si="29"/>
        <v>648.19617229177652</v>
      </c>
      <c r="U29" s="3">
        <v>120.000636457696</v>
      </c>
      <c r="V29" s="3">
        <v>116.085914379844</v>
      </c>
      <c r="W29" s="3">
        <v>10</v>
      </c>
      <c r="X29" s="3">
        <v>106.076436473556</v>
      </c>
      <c r="Y29" s="3">
        <f t="shared" si="30"/>
        <v>3.6046705173587239</v>
      </c>
      <c r="Z29" s="3">
        <f t="shared" si="31"/>
        <v>382.37060314270292</v>
      </c>
      <c r="AA29" s="3">
        <v>46.962113624420603</v>
      </c>
      <c r="AB29" s="2">
        <v>45208</v>
      </c>
      <c r="AC29" s="3">
        <v>143.02392510125</v>
      </c>
      <c r="AD29" s="3">
        <f t="shared" si="32"/>
        <v>4.1112423051113485</v>
      </c>
      <c r="AE29" s="3">
        <f t="shared" si="33"/>
        <v>588.00601151933586</v>
      </c>
      <c r="AF29" s="3">
        <v>240.00057640028601</v>
      </c>
      <c r="AG29" s="3">
        <v>116.085914379844</v>
      </c>
      <c r="AH29" s="3">
        <v>20</v>
      </c>
      <c r="AI29" s="3">
        <v>96.066686484846301</v>
      </c>
      <c r="AJ29" s="3">
        <f t="shared" si="34"/>
        <v>3.4508436746530169</v>
      </c>
      <c r="AK29" s="3">
        <f t="shared" si="35"/>
        <v>331.51111740110633</v>
      </c>
      <c r="AL29" s="3">
        <v>46.962113624420603</v>
      </c>
    </row>
  </sheetData>
  <mergeCells count="3">
    <mergeCell ref="B1:D1"/>
    <mergeCell ref="F1:P1"/>
    <mergeCell ref="Q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A127-6D6D-41E0-BE6F-F1388AA08CDB}">
  <dimension ref="A12:AL22"/>
  <sheetViews>
    <sheetView workbookViewId="0"/>
  </sheetViews>
  <sheetFormatPr defaultRowHeight="14.25" x14ac:dyDescent="0.2"/>
  <cols>
    <col min="1" max="1" width="11.125" bestFit="1" customWidth="1"/>
  </cols>
  <sheetData>
    <row r="12" spans="1:38" x14ac:dyDescent="0.2">
      <c r="A12" t="s">
        <v>2</v>
      </c>
    </row>
    <row r="13" spans="1:38" s="3" customFormat="1" x14ac:dyDescent="0.2">
      <c r="A13" s="2">
        <v>44906</v>
      </c>
      <c r="B13" s="3">
        <v>0.8</v>
      </c>
      <c r="C13" s="3">
        <v>3.4</v>
      </c>
      <c r="D13" s="3">
        <v>0.88387499999999997</v>
      </c>
      <c r="F13" s="2">
        <v>44906</v>
      </c>
      <c r="G13" s="3">
        <v>0.27316741751617901</v>
      </c>
      <c r="H13" s="3">
        <f t="shared" ref="H13:H19" si="0">EXP(0.44*LN(G13)-0.77)</f>
        <v>0.26159049735751211</v>
      </c>
      <c r="I13" s="3">
        <f t="shared" ref="I13:I19" si="1">H13*G13</f>
        <v>7.1458000609924438E-2</v>
      </c>
      <c r="J13" s="3">
        <v>23.6090931392675</v>
      </c>
      <c r="K13" s="3">
        <v>0.67524408493948995</v>
      </c>
      <c r="L13" s="3">
        <v>5</v>
      </c>
      <c r="M13" s="3">
        <v>0</v>
      </c>
      <c r="N13" s="3">
        <f t="shared" ref="N13:N19" si="2">IF(M13=0,0,EXP(0.44*LN(M13)-0.77))</f>
        <v>0</v>
      </c>
      <c r="O13" s="3" t="str">
        <f t="shared" ref="O13:O19" si="3">IF(M13=0,"NA",N13*M13)</f>
        <v>NA</v>
      </c>
      <c r="P13" s="3">
        <v>0.27316741751617901</v>
      </c>
      <c r="Q13" s="2">
        <v>44906</v>
      </c>
      <c r="R13" s="3">
        <v>0.27316741751617901</v>
      </c>
      <c r="S13" s="3">
        <f t="shared" ref="S13:S19" si="4">EXP(0.44*LN(R13)-0.77)</f>
        <v>0.26159049735751211</v>
      </c>
      <c r="T13" s="3">
        <f t="shared" ref="T13:T19" si="5">S13*R13</f>
        <v>7.1458000609924438E-2</v>
      </c>
      <c r="U13" s="3">
        <v>4.0928947137213703</v>
      </c>
      <c r="V13" s="3">
        <v>0.67524408493948995</v>
      </c>
      <c r="W13" s="3">
        <v>10</v>
      </c>
      <c r="X13" s="3">
        <v>0</v>
      </c>
      <c r="Y13" s="3" t="str">
        <f t="shared" ref="Y13:Y19" si="6">IF(X13=0,"NA",EXP(0.44*LN(X13)-0.77))</f>
        <v>NA</v>
      </c>
      <c r="Z13" s="3">
        <f t="shared" ref="Z13:Z19" si="7">IF(X13=0,0,Y13*X13)</f>
        <v>0</v>
      </c>
      <c r="AA13" s="3">
        <v>0.27316741751617901</v>
      </c>
      <c r="AB13" s="2">
        <v>44906</v>
      </c>
      <c r="AC13" s="3">
        <v>0.27316741751617901</v>
      </c>
      <c r="AD13" s="3">
        <f t="shared" ref="AD13:AD19" si="8">EXP(0.44*LN(AC13)-0.77)</f>
        <v>0.26159049735751211</v>
      </c>
      <c r="AE13" s="3">
        <f t="shared" ref="AE13:AE19" si="9">AD13*AC13</f>
        <v>7.1458000609924438E-2</v>
      </c>
      <c r="AF13" s="3">
        <v>0.83619802381614805</v>
      </c>
      <c r="AG13" s="3">
        <v>0.67524408493948995</v>
      </c>
      <c r="AH13" s="3">
        <v>1.4489930964265301</v>
      </c>
      <c r="AI13" s="3">
        <v>0</v>
      </c>
      <c r="AJ13" s="3" t="str">
        <f t="shared" ref="AJ13:AJ19" si="10">IF(AI13=0,"NA",EXP(0.44*LN(AI13)-0.77))</f>
        <v>NA</v>
      </c>
      <c r="AK13" s="3">
        <f t="shared" ref="AK13:AK19" si="11">IF(AI13=0,0,AJ13*AI13)</f>
        <v>0</v>
      </c>
      <c r="AL13" s="3">
        <v>0.27316741751617901</v>
      </c>
    </row>
    <row r="14" spans="1:38" s="3" customFormat="1" x14ac:dyDescent="0.2">
      <c r="A14" s="2">
        <v>44907</v>
      </c>
      <c r="B14" s="3">
        <v>18.7</v>
      </c>
      <c r="C14" s="3">
        <v>4.4000000000000004</v>
      </c>
      <c r="D14" s="3">
        <v>1.215125</v>
      </c>
      <c r="F14" s="2">
        <v>44907</v>
      </c>
      <c r="G14" s="3">
        <v>0.19642282900661501</v>
      </c>
      <c r="H14" s="3">
        <f t="shared" si="0"/>
        <v>0.226254753403314</v>
      </c>
      <c r="I14" s="3">
        <f t="shared" si="1"/>
        <v>4.4441598739672988E-2</v>
      </c>
      <c r="J14" s="3">
        <v>20.905039952458701</v>
      </c>
      <c r="K14" s="3">
        <v>2.2897188533720501</v>
      </c>
      <c r="L14" s="3">
        <v>5</v>
      </c>
      <c r="M14" s="3">
        <v>0</v>
      </c>
      <c r="N14" s="3">
        <f t="shared" si="2"/>
        <v>0</v>
      </c>
      <c r="O14" s="3" t="str">
        <f t="shared" si="3"/>
        <v>NA</v>
      </c>
      <c r="P14" s="3">
        <v>0.19642282900661501</v>
      </c>
      <c r="Q14" s="2">
        <v>44907</v>
      </c>
      <c r="R14" s="3">
        <v>0.19642282900661501</v>
      </c>
      <c r="S14" s="3">
        <f t="shared" si="4"/>
        <v>0.226254753403314</v>
      </c>
      <c r="T14" s="3">
        <f t="shared" si="5"/>
        <v>4.4441598739672988E-2</v>
      </c>
      <c r="U14" s="3">
        <v>2.6998126439276899</v>
      </c>
      <c r="V14" s="3">
        <v>2.2897188533720501</v>
      </c>
      <c r="W14" s="3">
        <v>3.6836052423492398</v>
      </c>
      <c r="X14" s="3">
        <v>0</v>
      </c>
      <c r="Y14" s="3" t="str">
        <f t="shared" si="6"/>
        <v>NA</v>
      </c>
      <c r="Z14" s="3">
        <f t="shared" si="7"/>
        <v>0</v>
      </c>
      <c r="AA14" s="3">
        <v>0.19642282900661501</v>
      </c>
      <c r="AB14" s="2">
        <v>44907</v>
      </c>
      <c r="AC14" s="3">
        <v>0.19642282900661501</v>
      </c>
      <c r="AD14" s="3">
        <f t="shared" si="8"/>
        <v>0.226254753403314</v>
      </c>
      <c r="AE14" s="3">
        <f t="shared" si="9"/>
        <v>4.4441598739672988E-2</v>
      </c>
      <c r="AF14" s="3">
        <v>2.3740459236017402</v>
      </c>
      <c r="AG14" s="3">
        <v>2.2897188533720501</v>
      </c>
      <c r="AH14" s="3">
        <v>0.75257822143453301</v>
      </c>
      <c r="AI14" s="3">
        <v>0</v>
      </c>
      <c r="AJ14" s="3" t="str">
        <f t="shared" si="10"/>
        <v>NA</v>
      </c>
      <c r="AK14" s="3">
        <f t="shared" si="11"/>
        <v>0</v>
      </c>
      <c r="AL14" s="3">
        <v>0.19642282900661501</v>
      </c>
    </row>
    <row r="15" spans="1:38" s="3" customFormat="1" x14ac:dyDescent="0.2">
      <c r="A15" s="2">
        <v>44908</v>
      </c>
      <c r="B15" s="3">
        <v>1.8</v>
      </c>
      <c r="C15" s="3">
        <v>4.4000000000000004</v>
      </c>
      <c r="D15" s="3">
        <v>1.206</v>
      </c>
      <c r="F15" s="2">
        <v>44908</v>
      </c>
      <c r="G15" s="3">
        <v>18.183040637561799</v>
      </c>
      <c r="H15" s="3">
        <f t="shared" si="0"/>
        <v>1.6590004852178608</v>
      </c>
      <c r="I15" s="3">
        <f t="shared" si="1"/>
        <v>30.165673240451106</v>
      </c>
      <c r="J15" s="3">
        <v>59.657920662264097</v>
      </c>
      <c r="K15" s="3">
        <v>43.756112180507998</v>
      </c>
      <c r="L15" s="3">
        <v>5</v>
      </c>
      <c r="M15" s="3">
        <v>0</v>
      </c>
      <c r="N15" s="3">
        <f t="shared" si="2"/>
        <v>0</v>
      </c>
      <c r="O15" s="3" t="str">
        <f t="shared" si="3"/>
        <v>NA</v>
      </c>
      <c r="P15" s="3">
        <v>18.183040637561799</v>
      </c>
      <c r="Q15" s="2">
        <v>44908</v>
      </c>
      <c r="R15" s="3">
        <v>18.183040637561799</v>
      </c>
      <c r="S15" s="3">
        <f t="shared" si="4"/>
        <v>1.6590004852178608</v>
      </c>
      <c r="T15" s="3">
        <f t="shared" si="5"/>
        <v>30.165673240451106</v>
      </c>
      <c r="U15" s="3">
        <v>44.023708827339298</v>
      </c>
      <c r="V15" s="3">
        <v>43.756112180507998</v>
      </c>
      <c r="W15" s="3">
        <v>2.42983137953492</v>
      </c>
      <c r="X15" s="3">
        <v>0</v>
      </c>
      <c r="Y15" s="3" t="str">
        <f t="shared" si="6"/>
        <v>NA</v>
      </c>
      <c r="Z15" s="3">
        <f t="shared" si="7"/>
        <v>0</v>
      </c>
      <c r="AA15" s="3">
        <v>18.183040637561799</v>
      </c>
      <c r="AB15" s="2">
        <v>44908</v>
      </c>
      <c r="AC15" s="3">
        <v>18.183040637561799</v>
      </c>
      <c r="AD15" s="3">
        <f t="shared" si="8"/>
        <v>1.6590004852178608</v>
      </c>
      <c r="AE15" s="3">
        <f t="shared" si="9"/>
        <v>30.165673240451106</v>
      </c>
      <c r="AF15" s="3">
        <v>43.9911339197808</v>
      </c>
      <c r="AG15" s="3">
        <v>43.756112180507998</v>
      </c>
      <c r="AH15" s="3">
        <v>2.1366413312415702</v>
      </c>
      <c r="AI15" s="3">
        <v>0</v>
      </c>
      <c r="AJ15" s="3" t="str">
        <f t="shared" si="10"/>
        <v>NA</v>
      </c>
      <c r="AK15" s="3">
        <f t="shared" si="11"/>
        <v>0</v>
      </c>
      <c r="AL15" s="3">
        <v>18.183040637561799</v>
      </c>
    </row>
    <row r="16" spans="1:38" s="3" customFormat="1" x14ac:dyDescent="0.2">
      <c r="A16" s="2">
        <v>44909</v>
      </c>
      <c r="B16" s="3">
        <v>5.7</v>
      </c>
      <c r="C16" s="3">
        <v>4.5</v>
      </c>
      <c r="D16" s="3">
        <v>1.355375</v>
      </c>
      <c r="F16" s="2">
        <v>44909</v>
      </c>
      <c r="G16" s="3">
        <v>1.1681465035976</v>
      </c>
      <c r="H16" s="3">
        <f t="shared" si="0"/>
        <v>0.49578349745769312</v>
      </c>
      <c r="I16" s="3">
        <f t="shared" si="1"/>
        <v>0.57914775909659377</v>
      </c>
      <c r="J16" s="3">
        <v>57.994429062441398</v>
      </c>
      <c r="K16" s="3">
        <v>3.33505853945065</v>
      </c>
      <c r="L16" s="3">
        <v>5</v>
      </c>
      <c r="M16" s="3">
        <v>0</v>
      </c>
      <c r="N16" s="3">
        <f t="shared" si="2"/>
        <v>0</v>
      </c>
      <c r="O16" s="3" t="str">
        <f t="shared" si="3"/>
        <v>NA</v>
      </c>
      <c r="P16" s="3">
        <v>1.1681465035976</v>
      </c>
      <c r="Q16" s="2">
        <v>44909</v>
      </c>
      <c r="R16" s="3">
        <v>1.1681465035976</v>
      </c>
      <c r="S16" s="3">
        <f t="shared" si="4"/>
        <v>0.49578349745769312</v>
      </c>
      <c r="T16" s="3">
        <f t="shared" si="5"/>
        <v>0.57914775909659377</v>
      </c>
      <c r="U16" s="3">
        <v>37.3597013593239</v>
      </c>
      <c r="V16" s="3">
        <v>3.33505853945065</v>
      </c>
      <c r="W16" s="3">
        <v>10</v>
      </c>
      <c r="X16" s="3">
        <v>0</v>
      </c>
      <c r="Y16" s="3" t="str">
        <f t="shared" si="6"/>
        <v>NA</v>
      </c>
      <c r="Z16" s="3">
        <f t="shared" si="7"/>
        <v>0</v>
      </c>
      <c r="AA16" s="3">
        <v>1.1681465035976</v>
      </c>
      <c r="AB16" s="2">
        <v>44909</v>
      </c>
      <c r="AC16" s="3">
        <v>1.1681465035976</v>
      </c>
      <c r="AD16" s="3">
        <f t="shared" si="8"/>
        <v>0.49578349745769312</v>
      </c>
      <c r="AE16" s="3">
        <f t="shared" si="9"/>
        <v>0.57914775909659377</v>
      </c>
      <c r="AF16" s="3">
        <v>27.326875631122299</v>
      </c>
      <c r="AG16" s="3">
        <v>3.33505853945065</v>
      </c>
      <c r="AH16" s="3">
        <v>20</v>
      </c>
      <c r="AI16" s="3">
        <v>0</v>
      </c>
      <c r="AJ16" s="3" t="str">
        <f t="shared" si="10"/>
        <v>NA</v>
      </c>
      <c r="AK16" s="3">
        <f t="shared" si="11"/>
        <v>0</v>
      </c>
      <c r="AL16" s="3">
        <v>1.1681465035976</v>
      </c>
    </row>
    <row r="17" spans="1:38" s="3" customFormat="1" x14ac:dyDescent="0.2">
      <c r="A17" s="2">
        <v>44910</v>
      </c>
      <c r="B17" s="3">
        <v>2</v>
      </c>
      <c r="C17" s="3">
        <v>4.2</v>
      </c>
      <c r="D17" s="3">
        <v>1.3665</v>
      </c>
      <c r="F17" s="2">
        <v>44910</v>
      </c>
      <c r="G17" s="3">
        <v>11.174497457821801</v>
      </c>
      <c r="H17" s="3">
        <f t="shared" si="0"/>
        <v>1.3391017247082451</v>
      </c>
      <c r="I17" s="3">
        <f t="shared" si="1"/>
        <v>14.963788818517074</v>
      </c>
      <c r="J17" s="3">
        <v>60.000035244217301</v>
      </c>
      <c r="K17" s="3">
        <v>12.8824400179849</v>
      </c>
      <c r="L17" s="3">
        <v>5</v>
      </c>
      <c r="M17" s="3">
        <v>5.87408383459357</v>
      </c>
      <c r="N17" s="3">
        <f t="shared" si="2"/>
        <v>1.0090830489105456</v>
      </c>
      <c r="O17" s="3">
        <f t="shared" si="3"/>
        <v>5.9274384253678285</v>
      </c>
      <c r="P17" s="3">
        <v>5.3150693081640998</v>
      </c>
      <c r="Q17" s="2">
        <v>44910</v>
      </c>
      <c r="R17" s="3">
        <v>5.3150693081640998</v>
      </c>
      <c r="S17" s="3">
        <f t="shared" si="4"/>
        <v>0.96564429501665683</v>
      </c>
      <c r="T17" s="3">
        <f t="shared" si="5"/>
        <v>5.1324663550467919</v>
      </c>
      <c r="U17" s="3">
        <v>40.240297030361504</v>
      </c>
      <c r="V17" s="3">
        <v>12.8824400179849</v>
      </c>
      <c r="W17" s="3">
        <v>10</v>
      </c>
      <c r="X17" s="3">
        <v>0</v>
      </c>
      <c r="Y17" s="3" t="str">
        <f t="shared" si="6"/>
        <v>NA</v>
      </c>
      <c r="Z17" s="3">
        <f t="shared" si="7"/>
        <v>0</v>
      </c>
      <c r="AA17" s="3">
        <v>5.3150693081640998</v>
      </c>
      <c r="AB17" s="2">
        <v>44910</v>
      </c>
      <c r="AC17" s="3">
        <v>5.3150693081640998</v>
      </c>
      <c r="AD17" s="3">
        <f t="shared" si="8"/>
        <v>0.96564429501665683</v>
      </c>
      <c r="AE17" s="3">
        <f t="shared" si="9"/>
        <v>5.1324663550467919</v>
      </c>
      <c r="AF17" s="3">
        <v>20.208389431258201</v>
      </c>
      <c r="AG17" s="3">
        <v>12.8824400179849</v>
      </c>
      <c r="AH17" s="3">
        <v>20</v>
      </c>
      <c r="AI17" s="3">
        <v>0</v>
      </c>
      <c r="AJ17" s="3" t="str">
        <f t="shared" si="10"/>
        <v>NA</v>
      </c>
      <c r="AK17" s="3">
        <f t="shared" si="11"/>
        <v>0</v>
      </c>
      <c r="AL17" s="3">
        <v>5.3150693081640998</v>
      </c>
    </row>
    <row r="18" spans="1:38" s="3" customFormat="1" x14ac:dyDescent="0.2">
      <c r="A18" s="2">
        <v>44911</v>
      </c>
      <c r="B18" s="3">
        <v>0.4</v>
      </c>
      <c r="C18" s="3">
        <v>6.1</v>
      </c>
      <c r="D18" s="3">
        <v>1.24325</v>
      </c>
      <c r="F18" s="2">
        <v>44911</v>
      </c>
      <c r="G18" s="3">
        <v>1.26273678391016</v>
      </c>
      <c r="H18" s="3">
        <f t="shared" si="0"/>
        <v>0.51306323470546977</v>
      </c>
      <c r="I18" s="3">
        <f t="shared" si="1"/>
        <v>0.64786381893452849</v>
      </c>
      <c r="J18" s="3">
        <v>58.114500348013202</v>
      </c>
      <c r="K18" s="3">
        <v>3.1213662007122598</v>
      </c>
      <c r="L18" s="3">
        <v>5</v>
      </c>
      <c r="M18" s="3">
        <v>0</v>
      </c>
      <c r="N18" s="3">
        <f t="shared" si="2"/>
        <v>0</v>
      </c>
      <c r="O18" s="3" t="str">
        <f t="shared" si="3"/>
        <v>NA</v>
      </c>
      <c r="P18" s="3">
        <v>1.26273678391016</v>
      </c>
      <c r="Q18" s="2">
        <v>44911</v>
      </c>
      <c r="R18" s="3">
        <v>1.26273678391016</v>
      </c>
      <c r="S18" s="3">
        <f t="shared" si="4"/>
        <v>0.51306323470546977</v>
      </c>
      <c r="T18" s="3">
        <f t="shared" si="5"/>
        <v>0.64786381893452849</v>
      </c>
      <c r="U18" s="3">
        <v>33.357702003960803</v>
      </c>
      <c r="V18" s="3">
        <v>3.1213662007122598</v>
      </c>
      <c r="W18" s="3">
        <v>10</v>
      </c>
      <c r="X18" s="3">
        <v>0</v>
      </c>
      <c r="Y18" s="3" t="str">
        <f t="shared" si="6"/>
        <v>NA</v>
      </c>
      <c r="Z18" s="3">
        <f t="shared" si="7"/>
        <v>0</v>
      </c>
      <c r="AA18" s="3">
        <v>1.26273678391016</v>
      </c>
      <c r="AB18" s="2">
        <v>44911</v>
      </c>
      <c r="AC18" s="3">
        <v>1.26273678391016</v>
      </c>
      <c r="AD18" s="3">
        <f t="shared" si="8"/>
        <v>0.51306323470546977</v>
      </c>
      <c r="AE18" s="3">
        <f t="shared" si="9"/>
        <v>0.64786381893452849</v>
      </c>
      <c r="AF18" s="3">
        <v>5.1415945794817599</v>
      </c>
      <c r="AG18" s="3">
        <v>3.1213662007122598</v>
      </c>
      <c r="AH18" s="3">
        <v>18.187550488132398</v>
      </c>
      <c r="AI18" s="3">
        <v>0</v>
      </c>
      <c r="AJ18" s="3" t="str">
        <f t="shared" si="10"/>
        <v>NA</v>
      </c>
      <c r="AK18" s="3">
        <f t="shared" si="11"/>
        <v>0</v>
      </c>
      <c r="AL18" s="3">
        <v>1.26273678391016</v>
      </c>
    </row>
    <row r="19" spans="1:38" s="3" customFormat="1" x14ac:dyDescent="0.2">
      <c r="A19" s="2">
        <v>44912</v>
      </c>
      <c r="B19" s="3">
        <v>0.3</v>
      </c>
      <c r="C19" s="3">
        <v>6.3</v>
      </c>
      <c r="D19" s="3">
        <v>1.3532500000000001</v>
      </c>
      <c r="F19" s="2">
        <v>44912</v>
      </c>
      <c r="G19" s="3">
        <v>0.90797919327864196</v>
      </c>
      <c r="H19" s="3">
        <f t="shared" si="0"/>
        <v>0.4437584576703642</v>
      </c>
      <c r="I19" s="3">
        <f t="shared" si="1"/>
        <v>0.40292344640611166</v>
      </c>
      <c r="J19" s="3">
        <v>55.352020250693599</v>
      </c>
      <c r="K19" s="3">
        <v>2.2444389052117502</v>
      </c>
      <c r="L19" s="3">
        <v>5</v>
      </c>
      <c r="M19" s="3">
        <v>0</v>
      </c>
      <c r="N19" s="3">
        <f t="shared" si="2"/>
        <v>0</v>
      </c>
      <c r="O19" s="3" t="str">
        <f t="shared" si="3"/>
        <v>NA</v>
      </c>
      <c r="P19" s="3">
        <v>0.90797919327864196</v>
      </c>
      <c r="Q19" s="2">
        <v>44912</v>
      </c>
      <c r="R19" s="3">
        <v>0.90797919327864196</v>
      </c>
      <c r="S19" s="3">
        <f t="shared" si="4"/>
        <v>0.4437584576703642</v>
      </c>
      <c r="T19" s="3">
        <f t="shared" si="5"/>
        <v>0.40292344640611166</v>
      </c>
      <c r="U19" s="3">
        <v>25.5989410415424</v>
      </c>
      <c r="V19" s="3">
        <v>2.2444389052117502</v>
      </c>
      <c r="W19" s="3">
        <v>10</v>
      </c>
      <c r="X19" s="3">
        <v>0</v>
      </c>
      <c r="Y19" s="3" t="str">
        <f t="shared" si="6"/>
        <v>NA</v>
      </c>
      <c r="Z19" s="3">
        <f t="shared" si="7"/>
        <v>0</v>
      </c>
      <c r="AA19" s="3">
        <v>0.90797919327864196</v>
      </c>
      <c r="AB19" s="2">
        <v>44912</v>
      </c>
      <c r="AC19" s="3">
        <v>0.90797919327864196</v>
      </c>
      <c r="AD19" s="3">
        <f t="shared" si="8"/>
        <v>0.4437584576703642</v>
      </c>
      <c r="AE19" s="3">
        <f t="shared" si="9"/>
        <v>0.40292344640611166</v>
      </c>
      <c r="AF19" s="3">
        <v>2.75825358146224</v>
      </c>
      <c r="AG19" s="3">
        <v>2.2444389052117502</v>
      </c>
      <c r="AH19" s="3">
        <v>4.6274351215335896</v>
      </c>
      <c r="AI19" s="3">
        <v>0</v>
      </c>
      <c r="AJ19" s="3" t="str">
        <f t="shared" si="10"/>
        <v>NA</v>
      </c>
      <c r="AK19" s="3">
        <f t="shared" si="11"/>
        <v>0</v>
      </c>
      <c r="AL19" s="3">
        <v>0.90797919327864196</v>
      </c>
    </row>
    <row r="22" spans="1:38" x14ac:dyDescent="0.2">
      <c r="A2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</dc:creator>
  <cp:lastModifiedBy>pipi</cp:lastModifiedBy>
  <dcterms:created xsi:type="dcterms:W3CDTF">2015-06-05T18:17:20Z</dcterms:created>
  <dcterms:modified xsi:type="dcterms:W3CDTF">2025-04-25T11:31:41Z</dcterms:modified>
</cp:coreProperties>
</file>