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B7814473-F95C-4532-926D-E8C63C991B1E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Ranking!$X$3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Ranking!$X$5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1" i="1" l="1"/>
  <c r="O131" i="1" s="1"/>
  <c r="P131" i="1"/>
  <c r="H44" i="1"/>
  <c r="N44" i="1"/>
  <c r="O44" i="1"/>
  <c r="P44" i="1"/>
  <c r="P138" i="1"/>
  <c r="N138" i="1"/>
  <c r="H138" i="1"/>
  <c r="O138" i="1" s="1"/>
  <c r="H115" i="1"/>
  <c r="O115" i="1" s="1"/>
  <c r="P115" i="1"/>
  <c r="P31" i="1"/>
  <c r="H31" i="1"/>
  <c r="O31" i="1" s="1"/>
  <c r="P101" i="1"/>
  <c r="N101" i="1"/>
  <c r="H101" i="1"/>
  <c r="O101" i="1" s="1"/>
  <c r="P103" i="1"/>
  <c r="H103" i="1"/>
  <c r="H85" i="1"/>
  <c r="P85" i="1"/>
  <c r="H98" i="1"/>
  <c r="O98" i="1" s="1"/>
  <c r="N98" i="1"/>
  <c r="P98" i="1"/>
  <c r="P94" i="1"/>
  <c r="N94" i="1"/>
  <c r="H94" i="1"/>
  <c r="O94" i="1" s="1"/>
  <c r="H96" i="1"/>
  <c r="O96" i="1" s="1"/>
  <c r="N96" i="1"/>
  <c r="P96" i="1"/>
  <c r="H89" i="1"/>
  <c r="O89" i="1" s="1"/>
  <c r="N89" i="1"/>
  <c r="P89" i="1"/>
  <c r="H72" i="1"/>
  <c r="O72" i="1" s="1"/>
  <c r="N72" i="1"/>
  <c r="P72" i="1"/>
  <c r="P135" i="1"/>
  <c r="N135" i="1"/>
  <c r="H135" i="1"/>
  <c r="O135" i="1" s="1"/>
  <c r="P82" i="1"/>
  <c r="H82" i="1"/>
  <c r="H73" i="1"/>
  <c r="P73" i="1"/>
  <c r="P60" i="1"/>
  <c r="N60" i="1"/>
  <c r="H60" i="1"/>
  <c r="O60" i="1" s="1"/>
  <c r="Q10" i="1"/>
  <c r="H10" i="1"/>
  <c r="O10" i="1" s="1"/>
  <c r="N10" i="1"/>
  <c r="P10" i="1"/>
  <c r="Q93" i="1"/>
  <c r="P93" i="1"/>
  <c r="N93" i="1"/>
  <c r="H93" i="1"/>
  <c r="O93" i="1" s="1"/>
  <c r="P110" i="1"/>
  <c r="H110" i="1"/>
  <c r="O110" i="1" s="1"/>
  <c r="H8" i="1"/>
  <c r="O8" i="1" s="1"/>
  <c r="N8" i="1"/>
  <c r="P8" i="1"/>
  <c r="Q8" i="1"/>
  <c r="Q87" i="1"/>
  <c r="H87" i="1"/>
  <c r="O87" i="1" s="1"/>
  <c r="N87" i="1"/>
  <c r="P87" i="1"/>
  <c r="H5" i="1"/>
  <c r="P5" i="1"/>
  <c r="N5" i="1"/>
  <c r="O5" i="1"/>
  <c r="H17" i="1"/>
  <c r="R17" i="1"/>
  <c r="P17" i="1"/>
  <c r="Q21" i="1"/>
  <c r="P21" i="1"/>
  <c r="N21" i="1"/>
  <c r="H21" i="1"/>
  <c r="O21" i="1" s="1"/>
  <c r="H36" i="1"/>
  <c r="P36" i="1"/>
  <c r="H58" i="1"/>
  <c r="O58" i="1" s="1"/>
  <c r="N58" i="1"/>
  <c r="P58" i="1"/>
  <c r="N91" i="1"/>
  <c r="H91" i="1"/>
  <c r="O91" i="1" s="1"/>
  <c r="P91" i="1"/>
  <c r="H69" i="1"/>
  <c r="O69" i="1" s="1"/>
  <c r="N69" i="1"/>
  <c r="P69" i="1"/>
  <c r="P65" i="1"/>
  <c r="N65" i="1"/>
  <c r="H65" i="1"/>
  <c r="O65" i="1" s="1"/>
  <c r="H77" i="1"/>
  <c r="O77" i="1" s="1"/>
  <c r="N77" i="1"/>
  <c r="P77" i="1"/>
  <c r="P51" i="1"/>
  <c r="N51" i="1"/>
  <c r="H51" i="1"/>
  <c r="O51" i="1" s="1"/>
  <c r="Q33" i="1"/>
  <c r="H33" i="1"/>
  <c r="O33" i="1" s="1"/>
  <c r="N33" i="1"/>
  <c r="P33" i="1"/>
  <c r="H80" i="1"/>
  <c r="O80" i="1" s="1"/>
  <c r="N80" i="1"/>
  <c r="P80" i="1"/>
  <c r="H92" i="1"/>
  <c r="O92" i="1" s="1"/>
  <c r="N92" i="1"/>
  <c r="P92" i="1"/>
  <c r="H133" i="1"/>
  <c r="O133" i="1" s="1"/>
  <c r="N133" i="1"/>
  <c r="P133" i="1"/>
  <c r="P66" i="1"/>
  <c r="N66" i="1"/>
  <c r="H66" i="1"/>
  <c r="O66" i="1" s="1"/>
  <c r="P88" i="1"/>
  <c r="N88" i="1"/>
  <c r="P63" i="1"/>
  <c r="N63" i="1"/>
  <c r="H63" i="1"/>
  <c r="O63" i="1" s="1"/>
  <c r="H79" i="1"/>
  <c r="P79" i="1"/>
  <c r="S79" i="1" s="1"/>
  <c r="R79" i="1"/>
  <c r="T79" i="1"/>
  <c r="P78" i="1"/>
  <c r="S78" i="1" s="1"/>
  <c r="R78" i="1"/>
  <c r="T78" i="1"/>
  <c r="H78" i="1"/>
  <c r="Q74" i="1"/>
  <c r="P81" i="1"/>
  <c r="H81" i="1"/>
  <c r="H74" i="1"/>
  <c r="P74" i="1"/>
  <c r="H68" i="1"/>
  <c r="O68" i="1" s="1"/>
  <c r="N68" i="1"/>
  <c r="P68" i="1"/>
  <c r="P70" i="1"/>
  <c r="N70" i="1"/>
  <c r="H70" i="1"/>
  <c r="O70" i="1" s="1"/>
  <c r="N121" i="1"/>
  <c r="P121" i="1"/>
  <c r="P61" i="1"/>
  <c r="N61" i="1"/>
  <c r="H141" i="1"/>
  <c r="O141" i="1" s="1"/>
  <c r="N141" i="1"/>
  <c r="P141" i="1"/>
  <c r="P75" i="1"/>
  <c r="N75" i="1"/>
  <c r="H75" i="1"/>
  <c r="O75" i="1" s="1"/>
  <c r="N126" i="1"/>
  <c r="P126" i="1"/>
  <c r="N76" i="1"/>
  <c r="P76" i="1"/>
  <c r="Q76" i="1"/>
  <c r="N71" i="1"/>
  <c r="P71" i="1"/>
  <c r="Q71" i="1"/>
  <c r="P6" i="1"/>
  <c r="N6" i="1"/>
  <c r="H6" i="1"/>
  <c r="O6" i="1" s="1"/>
  <c r="H130" i="1"/>
  <c r="O130" i="1" s="1"/>
  <c r="N130" i="1"/>
  <c r="P130" i="1"/>
  <c r="H120" i="1"/>
  <c r="O120" i="1" s="1"/>
  <c r="N120" i="1"/>
  <c r="P120" i="1"/>
  <c r="Q97" i="1"/>
  <c r="H97" i="1"/>
  <c r="O97" i="1" s="1"/>
  <c r="N97" i="1"/>
  <c r="P97" i="1"/>
  <c r="P118" i="1"/>
  <c r="N118" i="1"/>
  <c r="H118" i="1"/>
  <c r="O118" i="1" s="1"/>
  <c r="H104" i="1"/>
  <c r="O104" i="1" s="1"/>
  <c r="N104" i="1"/>
  <c r="P104" i="1"/>
  <c r="H125" i="1"/>
  <c r="O125" i="1" s="1"/>
  <c r="N125" i="1"/>
  <c r="P125" i="1"/>
  <c r="N122" i="1"/>
  <c r="P122" i="1"/>
  <c r="H122" i="1"/>
  <c r="O122" i="1" s="1"/>
  <c r="H99" i="1"/>
  <c r="O99" i="1" s="1"/>
  <c r="N99" i="1"/>
  <c r="P99" i="1"/>
  <c r="H117" i="1"/>
  <c r="O117" i="1" s="1"/>
  <c r="N117" i="1"/>
  <c r="P117" i="1"/>
  <c r="N114" i="1"/>
  <c r="P114" i="1"/>
  <c r="H114" i="1"/>
  <c r="O114" i="1" s="1"/>
  <c r="P127" i="1"/>
  <c r="N127" i="1"/>
  <c r="H127" i="1"/>
  <c r="O127" i="1" s="1"/>
  <c r="H112" i="1"/>
  <c r="O112" i="1" s="1"/>
  <c r="N124" i="1"/>
  <c r="P124" i="1"/>
  <c r="H124" i="1"/>
  <c r="O124" i="1" s="1"/>
  <c r="N109" i="1"/>
  <c r="P109" i="1"/>
  <c r="H109" i="1"/>
  <c r="O109" i="1" s="1"/>
  <c r="N128" i="1"/>
  <c r="P128" i="1"/>
  <c r="H128" i="1"/>
  <c r="O128" i="1" s="1"/>
  <c r="N67" i="1"/>
  <c r="P67" i="1"/>
  <c r="H67" i="1"/>
  <c r="O67" i="1" s="1"/>
  <c r="N48" i="1"/>
  <c r="P48" i="1"/>
  <c r="H48" i="1"/>
  <c r="O48" i="1" s="1"/>
  <c r="N53" i="1"/>
  <c r="P53" i="1"/>
  <c r="H53" i="1"/>
  <c r="O53" i="1" s="1"/>
  <c r="N62" i="1"/>
  <c r="P62" i="1"/>
  <c r="H62" i="1"/>
  <c r="O62" i="1" s="1"/>
  <c r="H41" i="1"/>
  <c r="O41" i="1" s="1"/>
  <c r="N41" i="1"/>
  <c r="P41" i="1"/>
  <c r="Q41" i="1"/>
  <c r="N19" i="1"/>
  <c r="P19" i="1"/>
  <c r="Q19" i="1"/>
  <c r="H19" i="1"/>
  <c r="O19" i="1" s="1"/>
  <c r="N35" i="1"/>
  <c r="P35" i="1"/>
  <c r="Q35" i="1"/>
  <c r="H35" i="1"/>
  <c r="O35" i="1" s="1"/>
  <c r="N64" i="1"/>
  <c r="P64" i="1"/>
  <c r="N28" i="1"/>
  <c r="P28" i="1"/>
  <c r="H28" i="1"/>
  <c r="O28" i="1" s="1"/>
  <c r="N50" i="1"/>
  <c r="P50" i="1"/>
  <c r="H50" i="1"/>
  <c r="O50" i="1" s="1"/>
  <c r="N84" i="1"/>
  <c r="P84" i="1"/>
  <c r="H49" i="1"/>
  <c r="O49" i="1" s="1"/>
  <c r="H56" i="1"/>
  <c r="O56" i="1" s="1"/>
  <c r="H57" i="1"/>
  <c r="O57" i="1" s="1"/>
  <c r="H59" i="1"/>
  <c r="O59" i="1" s="1"/>
  <c r="H84" i="1"/>
  <c r="O84" i="1" s="1"/>
  <c r="N59" i="1"/>
  <c r="P59" i="1"/>
  <c r="Q59" i="1"/>
  <c r="P57" i="1"/>
  <c r="N57" i="1"/>
  <c r="N56" i="1"/>
  <c r="P56" i="1"/>
  <c r="N49" i="1"/>
  <c r="P49" i="1"/>
  <c r="Q49" i="1"/>
  <c r="N42" i="1"/>
  <c r="P42" i="1"/>
  <c r="N32" i="1"/>
  <c r="P32" i="1"/>
  <c r="N23" i="1"/>
  <c r="P23" i="1"/>
  <c r="N16" i="1"/>
  <c r="P16" i="1"/>
  <c r="N29" i="1"/>
  <c r="P29" i="1"/>
  <c r="Q29" i="1"/>
  <c r="N7" i="1"/>
  <c r="P7" i="1"/>
  <c r="Q7" i="1"/>
  <c r="Q134" i="1"/>
  <c r="Q139" i="1"/>
  <c r="Q137" i="1"/>
  <c r="Q140" i="1"/>
  <c r="Q142" i="1"/>
  <c r="Q143" i="1"/>
  <c r="Q112" i="1"/>
  <c r="Q113" i="1"/>
  <c r="Q34" i="1"/>
  <c r="Q86" i="1"/>
  <c r="Q83" i="1"/>
  <c r="Q90" i="1"/>
  <c r="Q108" i="1"/>
  <c r="Q111" i="1"/>
  <c r="Q102" i="1"/>
  <c r="Q105" i="1"/>
  <c r="Q123" i="1"/>
  <c r="Q107" i="1"/>
  <c r="Q119" i="1"/>
  <c r="Q106" i="1"/>
  <c r="Q116" i="1"/>
  <c r="Q132" i="1"/>
  <c r="Q136" i="1"/>
  <c r="Q129" i="1"/>
  <c r="Q38" i="1"/>
  <c r="Q40" i="1"/>
  <c r="Q45" i="1"/>
  <c r="Q46" i="1"/>
  <c r="Q47" i="1"/>
  <c r="Q54" i="1"/>
  <c r="Q55" i="1"/>
  <c r="Q52" i="1"/>
  <c r="Q95" i="1"/>
  <c r="Q100" i="1"/>
  <c r="Q2" i="1"/>
  <c r="Q4" i="1"/>
  <c r="Q9" i="1"/>
  <c r="Q11" i="1"/>
  <c r="Q12" i="1"/>
  <c r="Q13" i="1"/>
  <c r="Q15" i="1"/>
  <c r="Q14" i="1"/>
  <c r="Q18" i="1"/>
  <c r="Q20" i="1"/>
  <c r="Q22" i="1"/>
  <c r="Q24" i="1"/>
  <c r="Q26" i="1"/>
  <c r="Q27" i="1"/>
  <c r="Q25" i="1"/>
  <c r="Q30" i="1"/>
  <c r="Q39" i="1"/>
  <c r="Q37" i="1"/>
  <c r="Q3" i="1"/>
  <c r="P136" i="1"/>
  <c r="P129" i="1"/>
  <c r="P134" i="1"/>
  <c r="P139" i="1"/>
  <c r="P137" i="1"/>
  <c r="P140" i="1"/>
  <c r="P142" i="1"/>
  <c r="P143" i="1"/>
  <c r="P34" i="1"/>
  <c r="P86" i="1"/>
  <c r="P83" i="1"/>
  <c r="P90" i="1"/>
  <c r="P108" i="1"/>
  <c r="P111" i="1"/>
  <c r="P102" i="1"/>
  <c r="P105" i="1"/>
  <c r="P123" i="1"/>
  <c r="P107" i="1"/>
  <c r="P119" i="1"/>
  <c r="P106" i="1"/>
  <c r="P116" i="1"/>
  <c r="P132" i="1"/>
  <c r="P39" i="1"/>
  <c r="P37" i="1"/>
  <c r="P38" i="1"/>
  <c r="P40" i="1"/>
  <c r="P43" i="1"/>
  <c r="P45" i="1"/>
  <c r="P46" i="1"/>
  <c r="P47" i="1"/>
  <c r="P54" i="1"/>
  <c r="P55" i="1"/>
  <c r="P52" i="1"/>
  <c r="P95" i="1"/>
  <c r="P100" i="1"/>
  <c r="P112" i="1"/>
  <c r="P113" i="1"/>
  <c r="P2" i="1"/>
  <c r="P4" i="1"/>
  <c r="P9" i="1"/>
  <c r="P11" i="1"/>
  <c r="P12" i="1"/>
  <c r="P13" i="1"/>
  <c r="P15" i="1"/>
  <c r="P14" i="1"/>
  <c r="P18" i="1"/>
  <c r="P20" i="1"/>
  <c r="P22" i="1"/>
  <c r="P24" i="1"/>
  <c r="P26" i="1"/>
  <c r="P27" i="1"/>
  <c r="P25" i="1"/>
  <c r="P30" i="1"/>
  <c r="N108" i="1"/>
  <c r="N111" i="1"/>
  <c r="N102" i="1"/>
  <c r="N105" i="1"/>
  <c r="N123" i="1"/>
  <c r="N107" i="1"/>
  <c r="N119" i="1"/>
  <c r="N106" i="1"/>
  <c r="N116" i="1"/>
  <c r="N132" i="1"/>
  <c r="N136" i="1"/>
  <c r="N129" i="1"/>
  <c r="N134" i="1"/>
  <c r="N139" i="1"/>
  <c r="N137" i="1"/>
  <c r="N140" i="1"/>
  <c r="N142" i="1"/>
  <c r="N143" i="1"/>
  <c r="N52" i="1"/>
  <c r="N95" i="1"/>
  <c r="N100" i="1"/>
  <c r="N112" i="1"/>
  <c r="N113" i="1"/>
  <c r="N34" i="1"/>
  <c r="N86" i="1"/>
  <c r="N83" i="1"/>
  <c r="N90" i="1"/>
  <c r="N26" i="1"/>
  <c r="N27" i="1"/>
  <c r="N25" i="1"/>
  <c r="N30" i="1"/>
  <c r="N39" i="1"/>
  <c r="N37" i="1"/>
  <c r="N38" i="1"/>
  <c r="N40" i="1"/>
  <c r="N43" i="1"/>
  <c r="N45" i="1"/>
  <c r="N46" i="1"/>
  <c r="N47" i="1"/>
  <c r="N54" i="1"/>
  <c r="N55" i="1"/>
  <c r="N2" i="1"/>
  <c r="N4" i="1"/>
  <c r="N9" i="1"/>
  <c r="N11" i="1"/>
  <c r="N12" i="1"/>
  <c r="N13" i="1"/>
  <c r="N15" i="1"/>
  <c r="N14" i="1"/>
  <c r="N18" i="1"/>
  <c r="N20" i="1"/>
  <c r="N22" i="1"/>
  <c r="N24" i="1"/>
  <c r="N3" i="1"/>
  <c r="H27" i="1"/>
  <c r="O27" i="1" s="1"/>
  <c r="H18" i="1"/>
  <c r="O18" i="1" s="1"/>
  <c r="H47" i="1"/>
  <c r="O47" i="1" s="1"/>
  <c r="H100" i="1"/>
  <c r="O100" i="1" s="1"/>
  <c r="H55" i="1"/>
  <c r="O55" i="1" s="1"/>
  <c r="H38" i="1"/>
  <c r="O38" i="1" s="1"/>
  <c r="H45" i="1"/>
  <c r="O45" i="1" s="1"/>
  <c r="H37" i="1"/>
  <c r="O37" i="1" s="1"/>
  <c r="H22" i="1"/>
  <c r="O22" i="1" s="1"/>
  <c r="H46" i="1"/>
  <c r="O46" i="1" s="1"/>
  <c r="H30" i="1"/>
  <c r="O30" i="1" s="1"/>
  <c r="H40" i="1"/>
  <c r="O40" i="1" s="1"/>
  <c r="H15" i="1"/>
  <c r="O15" i="1" s="1"/>
  <c r="H113" i="1"/>
  <c r="O113" i="1" s="1"/>
  <c r="H142" i="1"/>
  <c r="O142" i="1" s="1"/>
  <c r="H95" i="1"/>
  <c r="O95" i="1" s="1"/>
  <c r="H54" i="1"/>
  <c r="O54" i="1" s="1"/>
  <c r="H102" i="1" a="1"/>
  <c r="H136" i="1" a="1"/>
  <c r="H116" i="1" a="1"/>
  <c r="H42" i="1" a="1"/>
  <c r="H108" i="1" a="1"/>
  <c r="H140" i="1" a="1"/>
  <c r="H20" i="1" a="1"/>
  <c r="H14" i="1" a="1"/>
  <c r="H32" i="1" a="1"/>
  <c r="H129" i="1" a="1"/>
  <c r="H107" i="1" a="1"/>
  <c r="H12" i="1" a="1"/>
  <c r="H126" i="1" a="1"/>
  <c r="H9" i="1" a="1"/>
  <c r="H23" i="1" a="1"/>
  <c r="H3" i="1" a="1"/>
  <c r="H76" i="1" a="1"/>
  <c r="H71" i="1" a="1"/>
  <c r="H13" i="1" a="1"/>
  <c r="H34" i="1" a="1"/>
  <c r="H137" i="1" a="1"/>
  <c r="H90" i="1" a="1"/>
  <c r="H7" i="1" a="1"/>
  <c r="H139" i="1" a="1"/>
  <c r="H24" i="1" a="1"/>
  <c r="H16" i="1" a="1"/>
  <c r="H143" i="1" a="1"/>
  <c r="H25" i="1" a="1"/>
  <c r="H29" i="1" a="1"/>
  <c r="H111" i="1" a="1"/>
  <c r="H86" i="1" a="1"/>
  <c r="H83" i="1" a="1"/>
  <c r="H134" i="1" a="1"/>
  <c r="H132" i="1" a="1"/>
  <c r="H4" i="1" a="1"/>
  <c r="H2" i="1" a="1"/>
  <c r="H105" i="1" a="1"/>
  <c r="H39" i="1" a="1"/>
  <c r="H52" i="1" a="1"/>
  <c r="H119" i="1" a="1"/>
  <c r="H64" i="1" a="1"/>
  <c r="H121" i="1" a="1"/>
  <c r="H106" i="1" a="1"/>
  <c r="H43" i="1" a="1"/>
  <c r="H26" i="1" a="1"/>
  <c r="H123" i="1" a="1"/>
  <c r="H88" i="1" a="1"/>
  <c r="H11" i="1" a="1"/>
  <c r="H61" i="1" a="1"/>
  <c r="R131" i="1" l="1"/>
  <c r="U131" i="1"/>
  <c r="S131" i="1"/>
  <c r="T131" i="1"/>
  <c r="R44" i="1"/>
  <c r="U44" i="1"/>
  <c r="S44" i="1"/>
  <c r="T44" i="1"/>
  <c r="U138" i="1"/>
  <c r="R138" i="1"/>
  <c r="S138" i="1"/>
  <c r="T138" i="1"/>
  <c r="R115" i="1"/>
  <c r="S115" i="1"/>
  <c r="T115" i="1"/>
  <c r="U115" i="1"/>
  <c r="U31" i="1"/>
  <c r="R31" i="1"/>
  <c r="S31" i="1"/>
  <c r="T31" i="1"/>
  <c r="U101" i="1"/>
  <c r="R101" i="1"/>
  <c r="S101" i="1"/>
  <c r="T101" i="1"/>
  <c r="U103" i="1"/>
  <c r="R103" i="1"/>
  <c r="S103" i="1"/>
  <c r="T103" i="1"/>
  <c r="S85" i="1"/>
  <c r="R85" i="1"/>
  <c r="T85" i="1"/>
  <c r="U85" i="1"/>
  <c r="R98" i="1"/>
  <c r="T98" i="1"/>
  <c r="U98" i="1"/>
  <c r="S98" i="1"/>
  <c r="U94" i="1"/>
  <c r="R94" i="1"/>
  <c r="S94" i="1"/>
  <c r="T94" i="1"/>
  <c r="T96" i="1"/>
  <c r="U96" i="1"/>
  <c r="R96" i="1"/>
  <c r="S96" i="1"/>
  <c r="T89" i="1"/>
  <c r="U89" i="1"/>
  <c r="R89" i="1"/>
  <c r="S89" i="1"/>
  <c r="U72" i="1"/>
  <c r="R72" i="1"/>
  <c r="T72" i="1"/>
  <c r="S72" i="1"/>
  <c r="U135" i="1"/>
  <c r="R135" i="1"/>
  <c r="S135" i="1"/>
  <c r="T135" i="1"/>
  <c r="U82" i="1"/>
  <c r="R82" i="1"/>
  <c r="S82" i="1"/>
  <c r="T82" i="1"/>
  <c r="U73" i="1"/>
  <c r="S73" i="1"/>
  <c r="T73" i="1"/>
  <c r="R73" i="1"/>
  <c r="U60" i="1"/>
  <c r="R60" i="1"/>
  <c r="S60" i="1"/>
  <c r="T60" i="1"/>
  <c r="R10" i="1"/>
  <c r="T10" i="1"/>
  <c r="U10" i="1"/>
  <c r="S10" i="1"/>
  <c r="U93" i="1"/>
  <c r="R93" i="1"/>
  <c r="S93" i="1"/>
  <c r="T93" i="1"/>
  <c r="U110" i="1"/>
  <c r="R110" i="1"/>
  <c r="S110" i="1"/>
  <c r="T110" i="1"/>
  <c r="S8" i="1"/>
  <c r="U8" i="1"/>
  <c r="R8" i="1"/>
  <c r="T8" i="1"/>
  <c r="T87" i="1"/>
  <c r="R87" i="1"/>
  <c r="U87" i="1"/>
  <c r="S87" i="1"/>
  <c r="U5" i="1"/>
  <c r="R5" i="1"/>
  <c r="S5" i="1"/>
  <c r="T5" i="1"/>
  <c r="U17" i="1"/>
  <c r="T17" i="1"/>
  <c r="S17" i="1"/>
  <c r="U21" i="1"/>
  <c r="R21" i="1"/>
  <c r="S21" i="1"/>
  <c r="T21" i="1"/>
  <c r="T36" i="1"/>
  <c r="R36" i="1"/>
  <c r="U36" i="1"/>
  <c r="S36" i="1"/>
  <c r="U58" i="1"/>
  <c r="R58" i="1"/>
  <c r="T58" i="1"/>
  <c r="S58" i="1"/>
  <c r="S91" i="1"/>
  <c r="T91" i="1"/>
  <c r="U91" i="1"/>
  <c r="R91" i="1"/>
  <c r="R69" i="1"/>
  <c r="S69" i="1"/>
  <c r="T69" i="1"/>
  <c r="U69" i="1"/>
  <c r="U65" i="1"/>
  <c r="R65" i="1"/>
  <c r="S65" i="1"/>
  <c r="T65" i="1"/>
  <c r="U77" i="1"/>
  <c r="R77" i="1"/>
  <c r="T77" i="1"/>
  <c r="S77" i="1"/>
  <c r="U51" i="1"/>
  <c r="R51" i="1"/>
  <c r="S51" i="1"/>
  <c r="T51" i="1"/>
  <c r="U33" i="1"/>
  <c r="R33" i="1"/>
  <c r="T33" i="1"/>
  <c r="S33" i="1"/>
  <c r="R80" i="1"/>
  <c r="T80" i="1"/>
  <c r="U80" i="1"/>
  <c r="S80" i="1"/>
  <c r="T92" i="1"/>
  <c r="U92" i="1"/>
  <c r="R92" i="1"/>
  <c r="S92" i="1"/>
  <c r="R133" i="1"/>
  <c r="T133" i="1"/>
  <c r="U133" i="1"/>
  <c r="S133" i="1"/>
  <c r="U66" i="1"/>
  <c r="R66" i="1"/>
  <c r="S66" i="1"/>
  <c r="T66" i="1"/>
  <c r="V5" i="1"/>
  <c r="H88" i="1"/>
  <c r="O88" i="1" s="1"/>
  <c r="U88" i="1" s="1"/>
  <c r="U63" i="1"/>
  <c r="R63" i="1"/>
  <c r="S63" i="1"/>
  <c r="T63" i="1"/>
  <c r="U79" i="1"/>
  <c r="U78" i="1"/>
  <c r="S81" i="1"/>
  <c r="U81" i="1"/>
  <c r="T81" i="1"/>
  <c r="R81" i="1"/>
  <c r="U74" i="1"/>
  <c r="R74" i="1"/>
  <c r="T74" i="1"/>
  <c r="S74" i="1"/>
  <c r="R68" i="1"/>
  <c r="S68" i="1"/>
  <c r="T68" i="1"/>
  <c r="U68" i="1"/>
  <c r="U70" i="1"/>
  <c r="R70" i="1"/>
  <c r="S70" i="1"/>
  <c r="T70" i="1"/>
  <c r="H121" i="1"/>
  <c r="O121" i="1" s="1"/>
  <c r="R121" i="1" s="1"/>
  <c r="H61" i="1"/>
  <c r="O61" i="1" s="1"/>
  <c r="U61" i="1" s="1"/>
  <c r="Y5" i="1"/>
  <c r="X5" i="1"/>
  <c r="R141" i="1"/>
  <c r="U141" i="1"/>
  <c r="T141" i="1"/>
  <c r="S141" i="1"/>
  <c r="U75" i="1"/>
  <c r="R75" i="1"/>
  <c r="S75" i="1"/>
  <c r="T75" i="1"/>
  <c r="H126" i="1"/>
  <c r="O126" i="1" s="1"/>
  <c r="H76" i="1"/>
  <c r="O76" i="1" s="1"/>
  <c r="S76" i="1" s="1"/>
  <c r="H71" i="1"/>
  <c r="O71" i="1" s="1"/>
  <c r="T71" i="1" s="1"/>
  <c r="H123" i="1"/>
  <c r="O123" i="1" s="1"/>
  <c r="S123" i="1" s="1"/>
  <c r="U6" i="1"/>
  <c r="R6" i="1"/>
  <c r="S6" i="1"/>
  <c r="T6" i="1"/>
  <c r="R130" i="1"/>
  <c r="S130" i="1"/>
  <c r="T130" i="1"/>
  <c r="U130" i="1"/>
  <c r="U120" i="1"/>
  <c r="S120" i="1"/>
  <c r="T120" i="1"/>
  <c r="R120" i="1"/>
  <c r="U97" i="1"/>
  <c r="T97" i="1"/>
  <c r="R97" i="1"/>
  <c r="S97" i="1"/>
  <c r="U118" i="1"/>
  <c r="R118" i="1"/>
  <c r="S118" i="1"/>
  <c r="T118" i="1"/>
  <c r="R122" i="1"/>
  <c r="T122" i="1"/>
  <c r="U122" i="1"/>
  <c r="R104" i="1"/>
  <c r="T104" i="1"/>
  <c r="U104" i="1"/>
  <c r="S104" i="1"/>
  <c r="R125" i="1"/>
  <c r="T125" i="1"/>
  <c r="U125" i="1"/>
  <c r="S125" i="1"/>
  <c r="S122" i="1"/>
  <c r="R99" i="1"/>
  <c r="T99" i="1"/>
  <c r="U99" i="1"/>
  <c r="S99" i="1"/>
  <c r="S117" i="1"/>
  <c r="R117" i="1"/>
  <c r="U117" i="1"/>
  <c r="T117" i="1"/>
  <c r="T114" i="1"/>
  <c r="U114" i="1"/>
  <c r="R114" i="1"/>
  <c r="S114" i="1"/>
  <c r="U127" i="1"/>
  <c r="R127" i="1"/>
  <c r="S127" i="1"/>
  <c r="T127" i="1"/>
  <c r="H11" i="1"/>
  <c r="O11" i="1" s="1"/>
  <c r="H132" i="1"/>
  <c r="O132" i="1" s="1"/>
  <c r="U132" i="1" s="1"/>
  <c r="H108" i="1"/>
  <c r="O108" i="1" s="1"/>
  <c r="R108" i="1" s="1"/>
  <c r="H90" i="1"/>
  <c r="O90" i="1" s="1"/>
  <c r="R90" i="1" s="1"/>
  <c r="H83" i="1"/>
  <c r="O83" i="1" s="1"/>
  <c r="U83" i="1" s="1"/>
  <c r="H129" i="1"/>
  <c r="O129" i="1" s="1"/>
  <c r="S129" i="1" s="1"/>
  <c r="H111" i="1"/>
  <c r="O111" i="1" s="1"/>
  <c r="R111" i="1" s="1"/>
  <c r="H134" i="1"/>
  <c r="O134" i="1" s="1"/>
  <c r="U134" i="1" s="1"/>
  <c r="H9" i="1"/>
  <c r="O9" i="1" s="1"/>
  <c r="S9" i="1" s="1"/>
  <c r="H143" i="1"/>
  <c r="O143" i="1" s="1"/>
  <c r="R143" i="1" s="1"/>
  <c r="H107" i="1"/>
  <c r="O107" i="1" s="1"/>
  <c r="S107" i="1" s="1"/>
  <c r="H137" i="1"/>
  <c r="O137" i="1" s="1"/>
  <c r="T137" i="1" s="1"/>
  <c r="H34" i="1"/>
  <c r="O34" i="1" s="1"/>
  <c r="U34" i="1" s="1"/>
  <c r="H116" i="1"/>
  <c r="O116" i="1" s="1"/>
  <c r="T116" i="1" s="1"/>
  <c r="H52" i="1"/>
  <c r="O52" i="1" s="1"/>
  <c r="U52" i="1" s="1"/>
  <c r="H105" i="1"/>
  <c r="O105" i="1" s="1"/>
  <c r="T105" i="1" s="1"/>
  <c r="H136" i="1"/>
  <c r="O136" i="1" s="1"/>
  <c r="S136" i="1" s="1"/>
  <c r="H25" i="1"/>
  <c r="O25" i="1" s="1"/>
  <c r="T25" i="1" s="1"/>
  <c r="H119" i="1"/>
  <c r="O119" i="1" s="1"/>
  <c r="R119" i="1" s="1"/>
  <c r="H86" i="1"/>
  <c r="O86" i="1" s="1"/>
  <c r="U86" i="1" s="1"/>
  <c r="H140" i="1"/>
  <c r="O140" i="1" s="1"/>
  <c r="U140" i="1" s="1"/>
  <c r="H12" i="1"/>
  <c r="O12" i="1" s="1"/>
  <c r="U12" i="1" s="1"/>
  <c r="H102" i="1"/>
  <c r="O102" i="1" s="1"/>
  <c r="T102" i="1" s="1"/>
  <c r="H106" i="1"/>
  <c r="O106" i="1" s="1"/>
  <c r="S106" i="1" s="1"/>
  <c r="H139" i="1"/>
  <c r="O139" i="1" s="1"/>
  <c r="S139" i="1" s="1"/>
  <c r="H26" i="1"/>
  <c r="O26" i="1" s="1"/>
  <c r="S26" i="1" s="1"/>
  <c r="H64" i="1"/>
  <c r="O64" i="1" s="1"/>
  <c r="R64" i="1" s="1"/>
  <c r="H24" i="1"/>
  <c r="O24" i="1" s="1"/>
  <c r="R24" i="1" s="1"/>
  <c r="H32" i="1"/>
  <c r="O32" i="1" s="1"/>
  <c r="T32" i="1" s="1"/>
  <c r="H23" i="1"/>
  <c r="O23" i="1" s="1"/>
  <c r="U23" i="1" s="1"/>
  <c r="H42" i="1"/>
  <c r="O42" i="1" s="1"/>
  <c r="R42" i="1" s="1"/>
  <c r="H7" i="1"/>
  <c r="O7" i="1" s="1"/>
  <c r="U7" i="1" s="1"/>
  <c r="H16" i="1"/>
  <c r="O16" i="1" s="1"/>
  <c r="U16" i="1" s="1"/>
  <c r="H29" i="1"/>
  <c r="O29" i="1" s="1"/>
  <c r="U29" i="1" s="1"/>
  <c r="H4" i="1"/>
  <c r="O4" i="1" s="1"/>
  <c r="U4" i="1" s="1"/>
  <c r="H2" i="1"/>
  <c r="O2" i="1" s="1"/>
  <c r="H3" i="1"/>
  <c r="O3" i="1" s="1"/>
  <c r="H43" i="1"/>
  <c r="O43" i="1" s="1"/>
  <c r="T43" i="1" s="1"/>
  <c r="H14" i="1"/>
  <c r="O14" i="1" s="1"/>
  <c r="R14" i="1" s="1"/>
  <c r="H39" i="1"/>
  <c r="O39" i="1" s="1"/>
  <c r="U39" i="1" s="1"/>
  <c r="H13" i="1"/>
  <c r="O13" i="1" s="1"/>
  <c r="R13" i="1" s="1"/>
  <c r="H20" i="1"/>
  <c r="O20" i="1" s="1"/>
  <c r="U20" i="1" s="1"/>
  <c r="S124" i="1"/>
  <c r="U124" i="1"/>
  <c r="R124" i="1"/>
  <c r="T124" i="1"/>
  <c r="R109" i="1"/>
  <c r="S109" i="1"/>
  <c r="T109" i="1"/>
  <c r="U109" i="1"/>
  <c r="R128" i="1"/>
  <c r="S128" i="1"/>
  <c r="U128" i="1"/>
  <c r="T128" i="1"/>
  <c r="T67" i="1"/>
  <c r="U67" i="1"/>
  <c r="S67" i="1"/>
  <c r="R67" i="1"/>
  <c r="S48" i="1"/>
  <c r="T48" i="1"/>
  <c r="U48" i="1"/>
  <c r="R48" i="1"/>
  <c r="R53" i="1"/>
  <c r="U53" i="1"/>
  <c r="T53" i="1"/>
  <c r="S53" i="1"/>
  <c r="S62" i="1"/>
  <c r="T62" i="1"/>
  <c r="U62" i="1"/>
  <c r="R62" i="1"/>
  <c r="T41" i="1"/>
  <c r="U41" i="1"/>
  <c r="S41" i="1"/>
  <c r="R41" i="1"/>
  <c r="S19" i="1"/>
  <c r="T19" i="1"/>
  <c r="U19" i="1"/>
  <c r="R19" i="1"/>
  <c r="R35" i="1"/>
  <c r="S35" i="1"/>
  <c r="T35" i="1"/>
  <c r="U35" i="1"/>
  <c r="R28" i="1"/>
  <c r="S28" i="1"/>
  <c r="T28" i="1"/>
  <c r="U28" i="1"/>
  <c r="R50" i="1"/>
  <c r="S50" i="1"/>
  <c r="T50" i="1"/>
  <c r="U50" i="1"/>
  <c r="R84" i="1"/>
  <c r="R49" i="1"/>
  <c r="R59" i="1"/>
  <c r="R57" i="1"/>
  <c r="U84" i="1"/>
  <c r="T84" i="1"/>
  <c r="S84" i="1"/>
  <c r="S57" i="1"/>
  <c r="U59" i="1"/>
  <c r="T59" i="1"/>
  <c r="S59" i="1"/>
  <c r="U57" i="1"/>
  <c r="T57" i="1"/>
  <c r="R56" i="1"/>
  <c r="U56" i="1"/>
  <c r="T56" i="1"/>
  <c r="S56" i="1"/>
  <c r="U49" i="1"/>
  <c r="T49" i="1"/>
  <c r="S49" i="1"/>
  <c r="R18" i="1"/>
  <c r="R27" i="1"/>
  <c r="U27" i="1"/>
  <c r="T27" i="1"/>
  <c r="S27" i="1"/>
  <c r="T18" i="1"/>
  <c r="S18" i="1"/>
  <c r="U18" i="1"/>
  <c r="U47" i="1"/>
  <c r="U45" i="1"/>
  <c r="U38" i="1"/>
  <c r="U55" i="1"/>
  <c r="U40" i="1"/>
  <c r="U142" i="1"/>
  <c r="U37" i="1"/>
  <c r="U100" i="1"/>
  <c r="U95" i="1"/>
  <c r="U113" i="1"/>
  <c r="U46" i="1"/>
  <c r="U15" i="1"/>
  <c r="T15" i="1"/>
  <c r="S15" i="1"/>
  <c r="U54" i="1"/>
  <c r="U30" i="1"/>
  <c r="U112" i="1"/>
  <c r="U22" i="1"/>
  <c r="T37" i="1"/>
  <c r="S46" i="1"/>
  <c r="T40" i="1"/>
  <c r="T47" i="1"/>
  <c r="T22" i="1"/>
  <c r="T95" i="1"/>
  <c r="T45" i="1"/>
  <c r="T142" i="1"/>
  <c r="T55" i="1"/>
  <c r="T112" i="1"/>
  <c r="T100" i="1"/>
  <c r="T113" i="1"/>
  <c r="T54" i="1"/>
  <c r="T30" i="1"/>
  <c r="T38" i="1"/>
  <c r="T46" i="1"/>
  <c r="S30" i="1"/>
  <c r="S142" i="1"/>
  <c r="S55" i="1"/>
  <c r="S113" i="1"/>
  <c r="S37" i="1"/>
  <c r="S112" i="1"/>
  <c r="S95" i="1"/>
  <c r="S100" i="1"/>
  <c r="S54" i="1"/>
  <c r="S47" i="1"/>
  <c r="S22" i="1"/>
  <c r="S38" i="1"/>
  <c r="S45" i="1"/>
  <c r="S40" i="1"/>
  <c r="R38" i="1"/>
  <c r="R46" i="1"/>
  <c r="R54" i="1"/>
  <c r="R30" i="1"/>
  <c r="R95" i="1"/>
  <c r="R47" i="1"/>
  <c r="R22" i="1"/>
  <c r="R40" i="1"/>
  <c r="R112" i="1"/>
  <c r="R100" i="1"/>
  <c r="R142" i="1"/>
  <c r="R55" i="1"/>
  <c r="R113" i="1"/>
  <c r="R37" i="1"/>
  <c r="R45" i="1"/>
  <c r="R15" i="1"/>
  <c r="T88" i="1" l="1"/>
  <c r="S88" i="1"/>
  <c r="R88" i="1"/>
  <c r="S121" i="1"/>
  <c r="T121" i="1"/>
  <c r="U121" i="1"/>
  <c r="T61" i="1"/>
  <c r="S61" i="1"/>
  <c r="R61" i="1"/>
  <c r="T126" i="1"/>
  <c r="U126" i="1"/>
  <c r="S126" i="1"/>
  <c r="R126" i="1"/>
  <c r="U3" i="1"/>
  <c r="W5" i="1"/>
  <c r="R76" i="1"/>
  <c r="T76" i="1"/>
  <c r="U76" i="1"/>
  <c r="U71" i="1"/>
  <c r="R71" i="1"/>
  <c r="S71" i="1"/>
  <c r="S108" i="1"/>
  <c r="T108" i="1"/>
  <c r="U108" i="1"/>
  <c r="U25" i="1"/>
  <c r="S25" i="1"/>
  <c r="R29" i="1"/>
  <c r="R25" i="1"/>
  <c r="S119" i="1"/>
  <c r="T132" i="1"/>
  <c r="R132" i="1"/>
  <c r="R7" i="1"/>
  <c r="R105" i="1"/>
  <c r="R11" i="1"/>
  <c r="S105" i="1"/>
  <c r="U105" i="1"/>
  <c r="R16" i="1"/>
  <c r="S132" i="1"/>
  <c r="T136" i="1"/>
  <c r="R136" i="1"/>
  <c r="U136" i="1"/>
  <c r="T83" i="1"/>
  <c r="R4" i="1"/>
  <c r="S4" i="1"/>
  <c r="S83" i="1"/>
  <c r="T119" i="1"/>
  <c r="U90" i="1"/>
  <c r="S90" i="1"/>
  <c r="U111" i="1"/>
  <c r="T12" i="1"/>
  <c r="T111" i="1"/>
  <c r="S111" i="1"/>
  <c r="R134" i="1"/>
  <c r="S134" i="1"/>
  <c r="T140" i="1"/>
  <c r="R86" i="1"/>
  <c r="T4" i="1"/>
  <c r="S86" i="1"/>
  <c r="R140" i="1"/>
  <c r="T9" i="1"/>
  <c r="T16" i="1"/>
  <c r="U9" i="1"/>
  <c r="S12" i="1"/>
  <c r="R83" i="1"/>
  <c r="U119" i="1"/>
  <c r="T90" i="1"/>
  <c r="S140" i="1"/>
  <c r="U129" i="1"/>
  <c r="R129" i="1"/>
  <c r="T129" i="1"/>
  <c r="U102" i="1"/>
  <c r="S102" i="1"/>
  <c r="T86" i="1"/>
  <c r="R12" i="1"/>
  <c r="R107" i="1"/>
  <c r="T134" i="1"/>
  <c r="R102" i="1"/>
  <c r="S16" i="1"/>
  <c r="T34" i="1"/>
  <c r="U107" i="1"/>
  <c r="R137" i="1"/>
  <c r="T107" i="1"/>
  <c r="R9" i="1"/>
  <c r="U116" i="1"/>
  <c r="S137" i="1"/>
  <c r="R123" i="1"/>
  <c r="R26" i="1"/>
  <c r="S7" i="1"/>
  <c r="U2" i="1"/>
  <c r="R2" i="1"/>
  <c r="S116" i="1"/>
  <c r="R116" i="1"/>
  <c r="U137" i="1"/>
  <c r="T26" i="1"/>
  <c r="U26" i="1"/>
  <c r="T64" i="1"/>
  <c r="S52" i="1"/>
  <c r="R52" i="1"/>
  <c r="U64" i="1"/>
  <c r="T23" i="1"/>
  <c r="R34" i="1"/>
  <c r="T123" i="1"/>
  <c r="U143" i="1"/>
  <c r="U32" i="1"/>
  <c r="S32" i="1"/>
  <c r="T143" i="1"/>
  <c r="R32" i="1"/>
  <c r="U42" i="1"/>
  <c r="R139" i="1"/>
  <c r="S143" i="1"/>
  <c r="U139" i="1"/>
  <c r="S24" i="1"/>
  <c r="S64" i="1"/>
  <c r="S34" i="1"/>
  <c r="R23" i="1"/>
  <c r="T139" i="1"/>
  <c r="U123" i="1"/>
  <c r="T24" i="1"/>
  <c r="U24" i="1"/>
  <c r="T52" i="1"/>
  <c r="R106" i="1"/>
  <c r="T2" i="1"/>
  <c r="S2" i="1"/>
  <c r="T106" i="1"/>
  <c r="U106" i="1"/>
  <c r="U43" i="1"/>
  <c r="T42" i="1"/>
  <c r="S42" i="1"/>
  <c r="S23" i="1"/>
  <c r="T7" i="1"/>
  <c r="T39" i="1"/>
  <c r="U14" i="1"/>
  <c r="T20" i="1"/>
  <c r="S13" i="1"/>
  <c r="S29" i="1"/>
  <c r="R20" i="1"/>
  <c r="S39" i="1"/>
  <c r="T29" i="1"/>
  <c r="R39" i="1"/>
  <c r="R43" i="1"/>
  <c r="T14" i="1"/>
  <c r="S20" i="1"/>
  <c r="S43" i="1"/>
  <c r="S14" i="1"/>
  <c r="T13" i="1"/>
  <c r="U13" i="1"/>
  <c r="R3" i="1"/>
  <c r="T3" i="1"/>
  <c r="S3" i="1"/>
  <c r="U11" i="1"/>
  <c r="S11" i="1"/>
  <c r="T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<sst xmlns="http://schemas.openxmlformats.org/spreadsheetml/2006/main" count="527" uniqueCount="351">
  <si>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</si>
  <si>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</si>
  <si>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</si>
  <si>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</si>
  <si>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</si>
  <si>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</si>
  <si>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</si>
  <si>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</si>
  <si>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</si>
  <si>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</si>
  <si>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</si>
  <si>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</si>
  <si>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</si>
  <si>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</si>
  <si>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</si>
  <si>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</si>
  <si>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</si>
  <si>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</si>
  <si>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</si>
  <si>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</si>
  <si>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</si>
  <si>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</si>
  <si>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</si>
  <si>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</si>
  <si>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</si>
  <si>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</si>
  <si>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</si>
  <si>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</si>
  <si>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</si>
  <si>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</si>
  <si>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</si>
  <si>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</si>
  <si>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</si>
  <si>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</si>
  <si>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</si>
  <si>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</si>
  <si>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</si>
  <si>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</si>
  <si>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</si>
  <si>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</si>
  <si>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</si>
  <si>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</si>
  <si>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</si>
  <si>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</si>
  <si>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</si>
  <si>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</si>
  <si>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</si>
  <si>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</si>
  <si>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</si>
  <si>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</si>
  <si>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</si>
  <si>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</si>
  <si>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</si>
  <si>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</si>
  <si>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</si>
  <si>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</si>
  <si>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</si>
  <si>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</si>
  <si>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</si>
  <si>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</si>
  <si>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</si>
  <si>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</si>
  <si>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</si>
  <si>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</si>
  <si>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</si>
  <si>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</si>
  <si>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</si>
  <si>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</si>
  <si>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</si>
  <si>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</si>
  <si>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</si>
  <si>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</si>
  <si>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</si>
  <si>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</si>
  <si>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</si>
  <si>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</si>
  <si>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</si>
  <si>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</si>
  <si>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</si>
  <si>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</si>
  <si>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</si>
  <si>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</si>
  <si>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</si>
  <si>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</si>
  <si>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</si>
  <si>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</si>
  <si>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</si>
  <si>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</si>
  <si>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</si>
  <si>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</si>
  <si>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</si>
  <si>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</si>
  <si>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</si>
  <si>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</si>
  <si>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</si>
  <si>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</si>
  <si>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</si>
  <si>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</si>
  <si>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</si>
  <si>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</si>
  <si>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</si>
  <si>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</si>
  <si>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</si>
  <si>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</si>
  <si>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</si>
  <si>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</si>
  <si>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</si>
  <si>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</si>
  <si>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</si>
  <si>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</si>
  <si>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</si>
  <si>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</si>
  <si>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</si>
  <si>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</si>
  <si>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</si>
  <si>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</si>
  <si>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</si>
  <si>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</si>
  <si>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</si>
  <si>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</si>
  <si>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</si>
  <si>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</si>
  <si>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</si>
  <si>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</si>
  <si>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</si>
  <si>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</si>
  <si>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</si>
  <si>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</si>
  <si>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</si>
  <si>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</si>
  <si>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</si>
  <si>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</si>
  <si>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</si>
  <si>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</si>
  <si>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</si>
  <si>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</si>
  <si>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</si>
  <si>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</si>
  <si>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</si>
  <si>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</si>
  <si>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</si>
  <si>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</si>
  <si>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</si>
  <si>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</si>
  <si>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</si>
  <si>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</si>
  <si>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</si>
  <si>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</si>
  <si>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</si>
  <si>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</si>
  <si>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</si>
  <si>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</si>
  <si>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</si>
  <si>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</si>
  <si>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</si>
  <si>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</si>
  <si>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</si>
  <si>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</si>
  <si>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</si>
  <si>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</si>
  <si>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</si>
  <si>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</si>
  <si>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</si>
  <si>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</si>
  <si>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</si>
  <si>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</si>
  <si>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</si>
  <si>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</si>
  <si>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</si>
  <si>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</si>
  <si>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</si>
  <si>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</si>
  <si>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</si>
  <si>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</si>
  <si>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</si>
  <si>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</si>
  <si>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</si>
  <si>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</si>
  <si>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</si>
  <si>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</si>
  <si>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</si>
  <si>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</si>
  <si>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</si>
  <si>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</si>
  <si>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</si>
  <si>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</si>
  <si>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</si>
  <si>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</si>
  <si>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</si>
  <si>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</si>
  <si>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</si>
  <si>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</si>
  <si>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</si>
  <si>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</si>
  <si>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</si>
  <si>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</si>
  <si>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</si>
  <si>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</si>
  <si>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</si>
  <si>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</si>
  <si>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</si>
  <si>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</si>
  <si>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</si>
  <si>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</si>
  <si>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</si>
  <si>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</si>
  <si>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</si>
  <si>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</si>
  <si>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</si>
  <si>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</si>
  <si>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</si>
  <si>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</si>
  <si>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</si>
  <si>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</si>
  <si>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</si>
  <si>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</si>
  <si>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</si>
  <si>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</si>
  <si>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</si>
  <si>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</si>
  <si>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</si>
  <si>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</si>
  <si>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</si>
  <si>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</si>
  <si>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</si>
  <si>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</si>
  <si>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</si>
  <si>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</si>
  <si>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</si>
  <si>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</si>
  <si>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</si>
  <si>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</si>
  <si>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</si>
  <si>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</si>
  <si>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</si>
  <si>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</si>
  <si>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</si>
  <si>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</si>
  <si>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</si>
  <si>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</si>
  <si>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</si>
  <si>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</si>
  <si>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</si>
  <si>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</si>
  <si>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</si>
  <si>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</si>
  <si>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</si>
  <si>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</si>
  <si>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</si>
  <si>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</si>
  <si>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</si>
  <si>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</si>
  <si>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</si>
  <si>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</si>
  <si>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</si>
  <si>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</si>
  <si>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</si>
  <si>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</si>
  <si>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</si>
  <si>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</si>
  <si>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</si>
  <si>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</si>
  <si>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</si>
  <si>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</si>
  <si>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</si>
  <si>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</si>
  <si>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</si>
  <si>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</si>
  <si>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</si>
  <si>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</si>
  <si>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</si>
  <si>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</si>
  <si>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</si>
  <si>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</si>
  <si>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</si>
  <si>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</si>
  <si>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</si>
  <si>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</si>
  <si>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</si>
  <si>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</si>
  <si>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</si>
  <si>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</si>
  <si>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</si>
  <si>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</si>
  <si>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</si>
  <si>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</si>
  <si>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</si>
  <si>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</si>
  <si>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</si>
  <si>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</si>
  <si>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</si>
  <si>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</si>
  <si>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</si>
  <si>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</si>
  <si>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</si>
  <si>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</si>
  <si>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</si>
  <si>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</si>
  <si>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</si>
  <si>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</si>
  <si>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</si>
  <si>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</si>
  <si>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</si>
  <si>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</si>
  <si>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</si>
  <si>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</si>
  <si>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</si>
  <si>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</si>
  <si>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</si>
  <si>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</si>
  <si>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</si>
  <si>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</si>
  <si>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</si>
  <si>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</si>
  <si>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</si>
  <si>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</si>
  <si>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</si>
  <si>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</si>
  <si>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</si>
  <si>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</si>
  <si>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</si>
  <si>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</si>
  <si>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</si>
  <si>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</si>
  <si>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</si>
  <si>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</si>
  <si>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</si>
  <si>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</si>
  <si>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</si>
  <si>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</si>
  <si>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</si>
  <si>
    <t>Claude Bernard University Lyon 1 (UCBL)</t>
    <phoneticPr fontId="1" type="noConversion"/>
  </si>
  <si>
    <t>Jean Monnet University (UJM)</t>
    <phoneticPr fontId="1" type="noConversion"/>
  </si>
  <si>
    <t>École Normale Supérieure de Lyon (ENS de Lyon)</t>
    <phoneticPr fontId="1" type="noConversion"/>
  </si>
  <si>
    <t>Grenoble Institute of Technology (Grenoble INP)</t>
    <phoneticPr fontId="1" type="noConversion"/>
  </si>
  <si>
    <t>Joseph Fourier University (UJF)</t>
    <phoneticPr fontId="1" type="noConversion"/>
  </si>
  <si>
    <t>Institut National Polytechnique de Toulouse (INPT)</t>
    <phoneticPr fontId="1" type="noConversion"/>
  </si>
  <si>
    <t>Toulouse 1 Capitole University (UT1)</t>
    <phoneticPr fontId="1" type="noConversion"/>
  </si>
  <si>
    <t>Université Toulouse III - Paul Sabatier (UPS)</t>
    <phoneticPr fontId="1" type="noConversion"/>
  </si>
  <si>
    <t>University of Strasbourg</t>
    <phoneticPr fontId="1" type="noConversion"/>
  </si>
  <si>
    <t>Aix-Marseille University (AMU)</t>
    <phoneticPr fontId="1" type="noConversion"/>
  </si>
  <si>
    <t>University of Bordeaux</t>
    <phoneticPr fontId="1" type="noConversion"/>
  </si>
  <si>
    <t>University of Montpellier</t>
    <phoneticPr fontId="1" type="noConversion"/>
  </si>
  <si>
    <t>National Institute of Applied Sciences (INSA)</t>
    <phoneticPr fontId="1" type="noConversion"/>
  </si>
  <si>
    <t>University of Lille Nord de France</t>
    <phoneticPr fontId="1" type="noConversion"/>
  </si>
  <si>
    <t>University of Lorraine (UL)</t>
    <phoneticPr fontId="1" type="noConversion"/>
  </si>
  <si>
    <t>École Polytechnique</t>
    <phoneticPr fontId="1" type="noConversion"/>
  </si>
  <si>
    <t>University of Rennes 1</t>
    <phoneticPr fontId="1" type="noConversion"/>
  </si>
  <si>
    <t>University of Nantes</t>
    <phoneticPr fontId="1" type="noConversion"/>
  </si>
  <si>
    <t>Institut Polytechnique de Bordeaux (Bordeaux INP)</t>
    <phoneticPr fontId="1" type="noConversion"/>
  </si>
  <si>
    <t>University of Versailles Saint-Quentin-en-Yvelines (UVSQ)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</si>
</sst>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0.0000_);[Red]\(0.00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0" xfId="0" applyNumberFormat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4" totalsRowShown="0" headerRowDxfId="24" headerRowBorderDxfId="23" tableBorderDxfId="22">
  <autoFilter ref="A1:U1048574" xr:uid="{1DDBCB1E-2FB9-4114-B8CF-95FD6E1F7F81}"/>
  <sortState xmlns:xlrd2="http://schemas.microsoft.com/office/spreadsheetml/2017/richdata2" ref="A2:U143">
    <sortCondition descending="1" ref="U1:U1048574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143"/>
  <sheetViews>
    <sheetView tabSelected="1" zoomScale="70" zoomScaleNormal="70" workbookViewId="0">
      <pane ySplit="1" topLeftCell="A2" activePane="bottomLeft" state="frozen"/>
      <selection pane="bottomLeft" activeCell="B17" sqref="B17"/>
    </sheetView>
  </sheetViews>
  <sheetFormatPr defaultRowHeight="14.15"/>
  <cols>
    <col min="1" max="1" width="12" style="35" bestFit="1" customWidth="1"/>
    <col min="2" max="2" width="64.92578125" style="3" bestFit="1" customWidth="1"/>
    <col min="3" max="3" width="9.7109375" style="19" bestFit="1" customWidth="1"/>
    <col min="4" max="4" width="14.640625" style="22" bestFit="1" customWidth="1"/>
    <col min="5" max="5" width="17.2109375" style="7" bestFit="1" customWidth="1"/>
    <col min="6" max="6" width="16.28515625" style="7" bestFit="1" customWidth="1"/>
    <col min="7" max="7" width="17.0703125" style="7" bestFit="1" customWidth="1"/>
    <col min="8" max="8" width="19.140625" style="5" bestFit="1" customWidth="1"/>
    <col min="9" max="9" width="12.5" style="10" bestFit="1" customWidth="1"/>
    <col min="10" max="10" width="12.640625" style="12" bestFit="1" customWidth="1"/>
    <col min="11" max="11" width="9" style="13" bestFit="1" customWidth="1"/>
    <col min="12" max="12" width="10.5703125" style="14" bestFit="1" customWidth="1"/>
    <col min="13" max="13" width="10.35546875" style="11" bestFit="1" customWidth="1"/>
    <col min="14" max="14" width="10" style="33" bestFit="1" customWidth="1"/>
    <col min="15" max="15" width="9.2109375" style="15" bestFit="1" customWidth="1"/>
    <col min="16" max="16" width="9.640625" style="10" bestFit="1" customWidth="1"/>
    <col min="17" max="17" width="9.42578125" style="26" bestFit="1" customWidth="1"/>
    <col min="18" max="18" width="9.140625" style="15" bestFit="1" customWidth="1"/>
    <col min="19" max="19" width="9.5" style="10" bestFit="1" customWidth="1"/>
    <col min="20" max="20" width="9.2109375" style="11" bestFit="1" customWidth="1"/>
    <col min="21" max="21" width="10.2109375" style="26" bestFit="1" customWidth="1"/>
    <col min="22" max="22" width="10.5703125" style="1" bestFit="1" customWidth="1"/>
    <col min="23" max="24" width="10.140625" style="1" bestFit="1" customWidth="1"/>
    <col min="25" max="25" width="10.140625" style="30" bestFit="1" customWidth="1"/>
    <col min="26" max="26" width="9.140625" style="31"/>
    <col min="27" max="16384" width="9.140625" style="1"/>
  </cols>
  <sheetData>
    <row r="1" spans="1:26" s="28" customFormat="1" ht="15" thickTop="1" thickBot="1">
      <c r="A1" s="41" t="s">
        <v>284</v>
      </c>
      <c r="B1" s="28" t="s">
        <v>3</v>
      </c>
      <c r="C1" s="28" t="s">
        <v>2</v>
      </c>
      <c r="D1" s="42" t="s">
        <v>272</v>
      </c>
      <c r="E1" s="42" t="s">
        <v>273</v>
      </c>
      <c r="F1" s="42" t="s">
        <v>274</v>
      </c>
      <c r="G1" s="42" t="s">
        <v>275</v>
      </c>
      <c r="H1" s="43" t="s">
        <v>276</v>
      </c>
      <c r="I1" s="44" t="s">
        <v>270</v>
      </c>
      <c r="J1" s="44" t="s">
        <v>277</v>
      </c>
      <c r="K1" s="45" t="s">
        <v>264</v>
      </c>
      <c r="L1" s="46" t="s">
        <v>265</v>
      </c>
      <c r="M1" s="47" t="s">
        <v>266</v>
      </c>
      <c r="N1" s="48" t="s">
        <v>267</v>
      </c>
      <c r="O1" s="49" t="s">
        <v>268</v>
      </c>
      <c r="P1" s="47" t="s">
        <v>28</v>
      </c>
      <c r="Q1" s="47" t="s">
        <v>29</v>
      </c>
      <c r="R1" s="49" t="s">
        <v>269</v>
      </c>
      <c r="S1" s="47" t="s">
        <v>30</v>
      </c>
      <c r="T1" s="47" t="s">
        <v>31</v>
      </c>
      <c r="U1" s="47" t="s">
        <v>32</v>
      </c>
      <c r="V1" s="28" t="s">
        <v>24</v>
      </c>
      <c r="W1" s="28" t="s">
        <v>25</v>
      </c>
      <c r="X1" s="28" t="s">
        <v>28</v>
      </c>
      <c r="Y1" s="28" t="s">
        <v>29</v>
      </c>
      <c r="Z1" s="27"/>
    </row>
    <row r="2" spans="1:26" ht="14.6" thickTop="1">
      <c r="A2" s="70" t="s">
        <v>17</v>
      </c>
      <c r="B2" s="79" t="s">
        <v>58</v>
      </c>
      <c r="C2" s="19">
        <v>2023</v>
      </c>
      <c r="D2" s="21">
        <v>23000000</v>
      </c>
      <c r="E2" s="6">
        <v>765000000</v>
      </c>
      <c r="F2" s="6">
        <v>22000000</v>
      </c>
      <c r="G2" s="6">
        <v>1158000000</v>
      </c>
      <c r="H2" s="5" cm="1">
        <f t="array" aca="1" ref="H2" ca="1">G2/INDIRECT("EUR!$B$30")</f>
        <v>1184672910.581748</v>
      </c>
      <c r="I2" s="10">
        <v>3976</v>
      </c>
      <c r="J2" s="12">
        <v>12720</v>
      </c>
      <c r="K2" s="13">
        <v>188.78</v>
      </c>
      <c r="L2" s="14">
        <v>6</v>
      </c>
      <c r="M2" s="11">
        <v>61</v>
      </c>
      <c r="N2" s="32">
        <f>LOG((D2+E2)/(F2+E2)+1,V$3)</f>
        <v>62.012434642112815</v>
      </c>
      <c r="O2" s="15">
        <f ca="1">LOG(I2*H2/J2^2,W$3)</f>
        <v>67.912559395843232</v>
      </c>
      <c r="P2" s="10">
        <f>LOG(K2/J2+1,X$3)</f>
        <v>273.27877552267142</v>
      </c>
      <c r="Q2" s="26">
        <f>LOG(L2*M2/J2+1,Y$3)</f>
        <v>340.64538452985045</v>
      </c>
      <c r="R2" s="15">
        <f ca="1">(N2+O2)/2</f>
        <v>64.962497018978027</v>
      </c>
      <c r="S2" s="10">
        <f ca="1">(N2+O2+P2)/3</f>
        <v>134.40125652020916</v>
      </c>
      <c r="T2" s="11">
        <f ca="1">(N2+O2+Q2)/3</f>
        <v>156.85679285593551</v>
      </c>
      <c r="U2" s="26">
        <f ca="1">(N2*2+O2*2+P2+Q2)/6</f>
        <v>145.62902468807235</v>
      </c>
      <c r="V2" s="82" t="s">
        <v>33</v>
      </c>
      <c r="W2" s="82"/>
      <c r="X2" s="82"/>
      <c r="Y2" s="82"/>
    </row>
    <row r="3" spans="1:26">
      <c r="A3" s="35" t="s">
        <v>20</v>
      </c>
      <c r="B3" s="36" t="s">
        <v>57</v>
      </c>
      <c r="C3" s="19">
        <v>2022</v>
      </c>
      <c r="D3" s="20"/>
      <c r="E3" s="4">
        <v>302021000</v>
      </c>
      <c r="F3" s="4">
        <v>8434000</v>
      </c>
      <c r="G3" s="4">
        <v>392998000</v>
      </c>
      <c r="H3" s="5" cm="1">
        <f t="array" aca="1" ref="H3" ca="1">G3/INDIRECT("EUR!$B$39")</f>
        <v>52670875.980095401</v>
      </c>
      <c r="I3" s="10">
        <v>275</v>
      </c>
      <c r="J3" s="12">
        <v>1851</v>
      </c>
      <c r="L3" s="14">
        <v>2</v>
      </c>
      <c r="M3" s="11">
        <v>46</v>
      </c>
      <c r="N3" s="32">
        <f>LOG((D3+E3)/(F3+E3)+1,V$3)</f>
        <v>60.733227226214503</v>
      </c>
      <c r="O3" s="15">
        <f ca="1">LOG(I3*H3/J3^2,W$3)</f>
        <v>55.164243796342951</v>
      </c>
      <c r="Q3" s="26">
        <f>LOG(L3*M3/J3+1,Y$3)</f>
        <v>582.49022194620466</v>
      </c>
      <c r="R3" s="15">
        <f ca="1">(N3+O3)/2</f>
        <v>57.948735511278727</v>
      </c>
      <c r="S3" s="10">
        <f ca="1">(N3+O3+P3)/3</f>
        <v>38.632490340852485</v>
      </c>
      <c r="T3" s="11">
        <f ca="1">(N3+O3+Q3)/3</f>
        <v>232.79589765625406</v>
      </c>
      <c r="U3" s="26">
        <f ca="1">(N3*2+O3*2+P3+Q3)/6</f>
        <v>135.71419399855327</v>
      </c>
      <c r="V3" s="2">
        <v>1.0112506107368127</v>
      </c>
      <c r="W3" s="2">
        <v>1.1634095440554766</v>
      </c>
      <c r="X3" s="2">
        <v>1.0000539102942376</v>
      </c>
      <c r="Y3" s="29">
        <v>1.0000832789199874</v>
      </c>
    </row>
    <row r="4" spans="1:26">
      <c r="A4" s="51" t="s">
        <v>17</v>
      </c>
      <c r="B4" s="50" t="s">
        <v>59</v>
      </c>
      <c r="C4" s="19">
        <v>2023</v>
      </c>
      <c r="D4" s="21">
        <v>132000000</v>
      </c>
      <c r="E4" s="6">
        <v>1365000000</v>
      </c>
      <c r="F4" s="6">
        <v>37000000</v>
      </c>
      <c r="G4" s="6">
        <v>1956000000</v>
      </c>
      <c r="H4" s="5" cm="1">
        <f t="array" aca="1" ref="H4" ca="1">G4/INDIRECT("EUR!$B$30")</f>
        <v>2001053724.6095848</v>
      </c>
      <c r="I4" s="10">
        <v>7447</v>
      </c>
      <c r="J4" s="12">
        <v>25022</v>
      </c>
      <c r="K4" s="13">
        <v>346.55</v>
      </c>
      <c r="L4" s="14">
        <v>10</v>
      </c>
      <c r="M4" s="11">
        <v>47</v>
      </c>
      <c r="N4" s="32">
        <f>LOG((D4+E4)/(F4+E4)+1,V$3)</f>
        <v>64.933811316889773</v>
      </c>
      <c r="O4" s="15">
        <f ca="1">LOG(I4*H4/J4^2,W$3)</f>
        <v>66.581796302072789</v>
      </c>
      <c r="P4" s="10">
        <f>LOG(K4/J4+1,X$3)</f>
        <v>255.14887122933831</v>
      </c>
      <c r="Q4" s="26">
        <f>LOG(L4*M4/J4+1,Y$3)</f>
        <v>223.46608754760445</v>
      </c>
      <c r="R4" s="15">
        <f ca="1">(N4+O4)/2</f>
        <v>65.757803809481288</v>
      </c>
      <c r="S4" s="10">
        <f ca="1">(N4+O4+P4)/3</f>
        <v>128.8881596161003</v>
      </c>
      <c r="T4" s="11">
        <f ca="1">(N4+O4+Q4)/3</f>
        <v>118.32723172218901</v>
      </c>
      <c r="U4" s="26">
        <f ca="1">(N4*2+O4*2+P4+Q4)/6</f>
        <v>123.60769566914466</v>
      </c>
      <c r="V4" s="82" t="s">
        <v>34</v>
      </c>
      <c r="W4" s="82"/>
      <c r="X4" s="82"/>
      <c r="Y4" s="82"/>
    </row>
    <row r="5" spans="1:26">
      <c r="A5" s="40" t="s">
        <v>321</v>
      </c>
      <c r="B5" s="36" t="s">
        <v>328</v>
      </c>
      <c r="C5" s="19">
        <v>2022</v>
      </c>
      <c r="D5" s="23"/>
      <c r="E5" s="8">
        <v>12230000</v>
      </c>
      <c r="F5" s="8">
        <v>190000</v>
      </c>
      <c r="G5" s="8">
        <v>34270000</v>
      </c>
      <c r="H5" s="5">
        <f>G5</f>
        <v>34270000</v>
      </c>
      <c r="I5" s="10">
        <v>200</v>
      </c>
      <c r="J5" s="12">
        <v>396</v>
      </c>
      <c r="K5" s="13">
        <v>9.81</v>
      </c>
      <c r="N5" s="32">
        <f>LOG((D5+E5)/(F5+E5)+1,V$3)</f>
        <v>61.269349870019326</v>
      </c>
      <c r="O5" s="15">
        <f>LOG(I5*H5/J5^2,W$3)</f>
        <v>70.597422884300997</v>
      </c>
      <c r="P5" s="10">
        <f>LOG(K5/J5+1,X$3)</f>
        <v>453.9303387314377</v>
      </c>
      <c r="R5" s="15">
        <f>(N5+O5)/2</f>
        <v>65.933386377160161</v>
      </c>
      <c r="S5" s="10">
        <f>(N5+O5+P5)/3</f>
        <v>195.265703828586</v>
      </c>
      <c r="T5" s="11">
        <f>(N5+O5+Q5)/3</f>
        <v>43.955590918106772</v>
      </c>
      <c r="U5" s="26">
        <f>(N5*2+O5*2+P5+Q5)/6</f>
        <v>119.6106473733464</v>
      </c>
      <c r="V5" s="67">
        <f>AVERAGE(N$1:N$1048574)</f>
        <v>49.999999712779854</v>
      </c>
      <c r="W5" s="67">
        <f ca="1">AVERAGE(O$1:O$1048574)</f>
        <v>49.999986697617729</v>
      </c>
      <c r="X5" s="67">
        <f>AVERAGE(P$1:P$1048574)</f>
        <v>50.000033656657592</v>
      </c>
      <c r="Y5" s="68">
        <f>AVERAGE(Q$1:Q$1048574)</f>
        <v>49.999983852921666</v>
      </c>
    </row>
    <row r="6" spans="1:26">
      <c r="A6" s="40" t="s">
        <v>14</v>
      </c>
      <c r="B6" s="36" t="s">
        <v>289</v>
      </c>
      <c r="C6" s="19">
        <v>2022</v>
      </c>
      <c r="D6" s="23">
        <v>21241.46</v>
      </c>
      <c r="E6" s="8">
        <v>49358458.060000002</v>
      </c>
      <c r="F6" s="8"/>
      <c r="G6" s="8">
        <v>64021569.549999997</v>
      </c>
      <c r="H6" s="5">
        <f>G6</f>
        <v>64021569.549999997</v>
      </c>
      <c r="I6" s="10">
        <v>218</v>
      </c>
      <c r="J6" s="12">
        <v>642</v>
      </c>
      <c r="K6" s="13">
        <v>13.35</v>
      </c>
      <c r="N6" s="32">
        <f>LOG((D6+E6)/(F6+E6)+1,V$3)</f>
        <v>61.974896413179529</v>
      </c>
      <c r="O6" s="15">
        <f>LOG(I6*H6/J6^2,W$3)</f>
        <v>68.911182933005577</v>
      </c>
      <c r="P6" s="10">
        <f>LOG(K6/J6+1,X$3)</f>
        <v>381.77671684662016</v>
      </c>
      <c r="R6" s="15">
        <f>(N6+O6)/2</f>
        <v>65.443039673092557</v>
      </c>
      <c r="S6" s="10">
        <f>(N6+O6+P6)/3</f>
        <v>170.88759873093508</v>
      </c>
      <c r="T6" s="11">
        <f>(N6+O6+Q6)/3</f>
        <v>43.628693115395038</v>
      </c>
      <c r="U6" s="26">
        <f>(N6*2+O6*2+P6+Q6)/6</f>
        <v>107.25814592316506</v>
      </c>
      <c r="V6" s="83"/>
      <c r="W6" s="82"/>
      <c r="X6" s="82"/>
      <c r="Y6" s="84"/>
    </row>
    <row r="7" spans="1:26">
      <c r="A7" s="80" t="s">
        <v>17</v>
      </c>
      <c r="B7" s="79" t="s">
        <v>60</v>
      </c>
      <c r="C7" s="19">
        <v>2022</v>
      </c>
      <c r="D7" s="21"/>
      <c r="E7" s="6">
        <v>100305000</v>
      </c>
      <c r="F7" s="6">
        <v>18649000</v>
      </c>
      <c r="G7" s="6">
        <v>944209000</v>
      </c>
      <c r="H7" s="5" cm="1">
        <f t="array" aca="1" ref="H7" ca="1">G7/INDIRECT("EUR!$B$30")</f>
        <v>965957533.87520003</v>
      </c>
      <c r="I7" s="10">
        <v>3195</v>
      </c>
      <c r="J7" s="12">
        <v>4731</v>
      </c>
      <c r="K7" s="13">
        <v>92.49</v>
      </c>
      <c r="L7" s="14">
        <v>1.1000000000000001</v>
      </c>
      <c r="M7" s="11">
        <v>1</v>
      </c>
      <c r="N7" s="32">
        <f>LOG((D7+E7)/(F7+E7)+1,V$3)</f>
        <v>54.659287804976387</v>
      </c>
      <c r="O7" s="15">
        <f ca="1">LOG(I7*H7/J7^2,W$3)</f>
        <v>78.188315432936321</v>
      </c>
      <c r="P7" s="10">
        <f>LOG(K7/J7+1,X$3)</f>
        <v>359.14583560183939</v>
      </c>
      <c r="Q7" s="26">
        <f>LOG(L7*M7/J7+1,Y$3)</f>
        <v>2.791722534360642</v>
      </c>
      <c r="R7" s="15">
        <f ca="1">(N7+O7)/2</f>
        <v>66.423801618956361</v>
      </c>
      <c r="S7" s="10">
        <f ca="1">(N7+O7+P7)/3</f>
        <v>163.99781294658405</v>
      </c>
      <c r="T7" s="11">
        <f ca="1">(N7+O7+Q7)/3</f>
        <v>45.213108590757791</v>
      </c>
      <c r="U7" s="26">
        <f ca="1">(N7*2+O7*2+P7+Q7)/6</f>
        <v>104.60546076867091</v>
      </c>
    </row>
    <row r="8" spans="1:26">
      <c r="A8" s="40" t="s">
        <v>321</v>
      </c>
      <c r="B8" s="36" t="s">
        <v>330</v>
      </c>
      <c r="C8" s="19">
        <v>2022</v>
      </c>
      <c r="D8" s="23">
        <v>508771</v>
      </c>
      <c r="E8" s="8">
        <v>110923558</v>
      </c>
      <c r="F8" s="8">
        <v>1081269</v>
      </c>
      <c r="G8" s="8">
        <v>130198981</v>
      </c>
      <c r="H8" s="5">
        <f>G8</f>
        <v>130198981</v>
      </c>
      <c r="I8" s="10">
        <v>551</v>
      </c>
      <c r="J8" s="12">
        <v>2641</v>
      </c>
      <c r="K8" s="13">
        <v>18.95</v>
      </c>
      <c r="L8" s="14">
        <v>2</v>
      </c>
      <c r="M8" s="11">
        <v>27</v>
      </c>
      <c r="N8" s="32">
        <f>LOG((D8+E8)/(F8+E8)+1,V$3)</f>
        <v>61.726937938584072</v>
      </c>
      <c r="O8" s="15">
        <f>LOG(I8*H8/J8^2,W$3)</f>
        <v>61.038526170228657</v>
      </c>
      <c r="P8" s="10">
        <f>LOG(K8/J8+1,X$3)</f>
        <v>132.62559831758685</v>
      </c>
      <c r="Q8" s="26">
        <f>LOG(L8*M8/J8+1,Y$3)</f>
        <v>243.0556717568212</v>
      </c>
      <c r="R8" s="15">
        <f>(N8+O8)/2</f>
        <v>61.382732054406361</v>
      </c>
      <c r="S8" s="10">
        <f>(N8+O8+P8)/3</f>
        <v>85.130354142133186</v>
      </c>
      <c r="T8" s="11">
        <f>(N8+O8+Q8)/3</f>
        <v>121.94037862187797</v>
      </c>
      <c r="U8" s="26">
        <f>(N8*2+O8*2+P8+Q8)/6</f>
        <v>103.53536638200558</v>
      </c>
    </row>
    <row r="9" spans="1:26">
      <c r="A9" s="80" t="s">
        <v>15</v>
      </c>
      <c r="B9" s="79" t="s">
        <v>1</v>
      </c>
      <c r="C9" s="19">
        <v>2023</v>
      </c>
      <c r="D9" s="22">
        <v>132400000</v>
      </c>
      <c r="E9" s="7">
        <v>207600000</v>
      </c>
      <c r="F9" s="7">
        <v>390100000</v>
      </c>
      <c r="G9" s="7">
        <v>2518300000</v>
      </c>
      <c r="H9" s="5" cm="1">
        <f t="array" aca="1" ref="H9" ca="1">G9/INDIRECT("EUR!$B$48")</f>
        <v>2936426591.6672788</v>
      </c>
      <c r="I9" s="10">
        <v>5515</v>
      </c>
      <c r="J9" s="12">
        <v>22610</v>
      </c>
      <c r="K9" s="13">
        <v>366.52</v>
      </c>
      <c r="L9" s="14">
        <v>3.2</v>
      </c>
      <c r="M9" s="11">
        <v>48</v>
      </c>
      <c r="N9" s="32">
        <f>LOG((D9+E9)/(F9+E9)+1,V$3)</f>
        <v>40.252898779724966</v>
      </c>
      <c r="O9" s="15">
        <f ca="1">LOG(I9*H9/J9^2,W$3)</f>
        <v>68.470774301966784</v>
      </c>
      <c r="P9" s="10">
        <f>LOG(K9/J9+1,X$3)</f>
        <v>298.29130611520515</v>
      </c>
      <c r="Q9" s="26">
        <f>LOG(L9*M9/J9+1,Y$3)</f>
        <v>81.302262429498626</v>
      </c>
      <c r="R9" s="15">
        <f ca="1">(N9+O9)/2</f>
        <v>54.361836540845871</v>
      </c>
      <c r="S9" s="10">
        <f ca="1">(N9+O9+P9)/3</f>
        <v>135.67165973229896</v>
      </c>
      <c r="T9" s="11">
        <f ca="1">(N9+O9+Q9)/3</f>
        <v>63.341978503730125</v>
      </c>
      <c r="U9" s="26">
        <f ca="1">(N9*2+O9*2+P9+Q9)/6</f>
        <v>99.506819118014548</v>
      </c>
    </row>
    <row r="10" spans="1:26">
      <c r="A10" s="40" t="s">
        <v>321</v>
      </c>
      <c r="B10" s="36" t="s">
        <v>333</v>
      </c>
      <c r="C10" s="19">
        <v>2022</v>
      </c>
      <c r="D10" s="23"/>
      <c r="E10" s="8">
        <v>128755388</v>
      </c>
      <c r="F10" s="8">
        <v>28000</v>
      </c>
      <c r="G10" s="8">
        <v>153265529</v>
      </c>
      <c r="H10" s="5">
        <f>G10</f>
        <v>153265529</v>
      </c>
      <c r="I10" s="10">
        <v>548</v>
      </c>
      <c r="J10" s="12">
        <v>2426</v>
      </c>
      <c r="K10" s="13">
        <v>14.13</v>
      </c>
      <c r="L10" s="14">
        <v>1.6</v>
      </c>
      <c r="M10" s="11">
        <v>30</v>
      </c>
      <c r="N10" s="32">
        <f>LOG((D10+E10)/(F10+E10)+1,V$3)</f>
        <v>61.945948084612048</v>
      </c>
      <c r="O10" s="15">
        <f>LOG(I10*H10/J10^2,W$3)</f>
        <v>63.202156152661168</v>
      </c>
      <c r="P10" s="10">
        <f>LOG(K10/J10+1,X$3)</f>
        <v>107.72826740088738</v>
      </c>
      <c r="Q10" s="26">
        <f>LOG(L10*M10/J10+1,Y$3)</f>
        <v>235.27297495789864</v>
      </c>
      <c r="R10" s="15">
        <f>(N10+O10)/2</f>
        <v>62.574052118636608</v>
      </c>
      <c r="S10" s="10">
        <f>(N10+O10+P10)/3</f>
        <v>77.625457212720207</v>
      </c>
      <c r="T10" s="11">
        <f>(N10+O10+Q10)/3</f>
        <v>120.14035973172395</v>
      </c>
      <c r="U10" s="26">
        <f>(N10*2+O10*2+P10+Q10)/6</f>
        <v>98.882908472222084</v>
      </c>
    </row>
    <row r="11" spans="1:26">
      <c r="A11" s="38" t="s">
        <v>15</v>
      </c>
      <c r="B11" s="79" t="s">
        <v>0</v>
      </c>
      <c r="C11" s="19">
        <v>2023</v>
      </c>
      <c r="D11" s="22">
        <v>183700000</v>
      </c>
      <c r="E11" s="7">
        <v>229200000</v>
      </c>
      <c r="F11" s="7">
        <v>504200000</v>
      </c>
      <c r="G11" s="7">
        <v>2924700000</v>
      </c>
      <c r="H11" s="5" cm="1">
        <f t="array" aca="1" ref="H11" ca="1">G11/INDIRECT("EUR!$B$48")</f>
        <v>3410303320.7518129</v>
      </c>
      <c r="I11" s="10">
        <v>6580</v>
      </c>
      <c r="J11" s="12">
        <v>27290</v>
      </c>
      <c r="K11" s="13">
        <v>378.45</v>
      </c>
      <c r="L11" s="14">
        <v>3.6</v>
      </c>
      <c r="M11" s="11">
        <v>50</v>
      </c>
      <c r="N11" s="32">
        <f>LOG((D11+E11)/(F11+E11)+1,V$3)</f>
        <v>39.918809205451133</v>
      </c>
      <c r="O11" s="15">
        <f ca="1">LOG(I11*H11/J11^2,W$3)</f>
        <v>68.139862352226032</v>
      </c>
      <c r="P11" s="10">
        <f>LOG(K11/J11+1,X$3)</f>
        <v>255.47646496525289</v>
      </c>
      <c r="Q11" s="26">
        <f>LOG(L11*M11/J11+1,Y$3)</f>
        <v>78.944817353882399</v>
      </c>
      <c r="R11" s="15">
        <f ca="1">(N11+O11)/2</f>
        <v>54.029335778838586</v>
      </c>
      <c r="S11" s="10">
        <f ca="1">(N11+O11+P11)/3</f>
        <v>121.17837884097669</v>
      </c>
      <c r="T11" s="11">
        <f ca="1">(N11+O11+Q11)/3</f>
        <v>62.334496303853193</v>
      </c>
      <c r="U11" s="26">
        <f ca="1">(N11*2+O11*2+P11+Q11)/6</f>
        <v>91.756437572414939</v>
      </c>
    </row>
    <row r="12" spans="1:26">
      <c r="A12" s="35" t="s">
        <v>15</v>
      </c>
      <c r="B12" s="3" t="s">
        <v>61</v>
      </c>
      <c r="C12" s="19">
        <v>2023</v>
      </c>
      <c r="D12" s="22">
        <v>52000000</v>
      </c>
      <c r="E12" s="7">
        <v>183000000</v>
      </c>
      <c r="F12" s="7">
        <v>452000000</v>
      </c>
      <c r="G12" s="7">
        <v>1269000000</v>
      </c>
      <c r="H12" s="5" cm="1">
        <f t="array" aca="1" ref="H12" ca="1">G12/INDIRECT("EUR!$B$48")</f>
        <v>1479698743.1305947</v>
      </c>
      <c r="I12" s="10">
        <v>4005</v>
      </c>
      <c r="J12" s="12">
        <v>21470</v>
      </c>
      <c r="K12" s="13">
        <v>216.29</v>
      </c>
      <c r="L12" s="14">
        <v>3.6</v>
      </c>
      <c r="M12" s="11">
        <v>53</v>
      </c>
      <c r="N12" s="32">
        <f>LOG((D12+E12)/(F12+E12)+1,V$3)</f>
        <v>28.143906790951831</v>
      </c>
      <c r="O12" s="15">
        <f ca="1">LOG(I12*H12/J12^2,W$3)</f>
        <v>62.512518101497243</v>
      </c>
      <c r="P12" s="10">
        <f>LOG(K12/J12+1,X$3)</f>
        <v>185.93706602899618</v>
      </c>
      <c r="Q12" s="26">
        <f>LOG(L12*M12/J12+1,Y$3)</f>
        <v>106.24455559045411</v>
      </c>
      <c r="R12" s="15">
        <f ca="1">(N12+O12)/2</f>
        <v>45.328212446224541</v>
      </c>
      <c r="S12" s="10">
        <f ca="1">(N12+O12+P12)/3</f>
        <v>92.197830307148422</v>
      </c>
      <c r="T12" s="11">
        <f ca="1">(N12+O12+Q12)/3</f>
        <v>65.633660160967736</v>
      </c>
      <c r="U12" s="26">
        <f ca="1">(N12*2+O12*2+P12+Q12)/6</f>
        <v>78.915745234058079</v>
      </c>
    </row>
    <row r="13" spans="1:26">
      <c r="A13" s="35" t="s">
        <v>20</v>
      </c>
      <c r="B13" s="64" t="s">
        <v>63</v>
      </c>
      <c r="C13" s="19">
        <v>2022</v>
      </c>
      <c r="D13" s="20"/>
      <c r="E13" s="4">
        <v>2802082000</v>
      </c>
      <c r="F13" s="4">
        <v>85816000</v>
      </c>
      <c r="G13" s="4">
        <v>5801215000</v>
      </c>
      <c r="H13" s="5" cm="1">
        <f t="array" aca="1" ref="H13" ca="1">G13/INDIRECT("EUR!$B$39")</f>
        <v>777497788.28103232</v>
      </c>
      <c r="I13" s="10">
        <v>3382</v>
      </c>
      <c r="J13" s="12">
        <v>9957</v>
      </c>
      <c r="K13" s="13">
        <v>77.959999999999994</v>
      </c>
      <c r="L13" s="14">
        <v>1.6</v>
      </c>
      <c r="M13" s="11">
        <v>22</v>
      </c>
      <c r="N13" s="32">
        <f>LOG((D13+E13)/(F13+E13)+1,V$3)</f>
        <v>60.617658118108068</v>
      </c>
      <c r="O13" s="15">
        <f ca="1">LOG(I13*H13/J13^2,W$3)</f>
        <v>67.297113697968072</v>
      </c>
      <c r="P13" s="10">
        <f>LOG(K13/J13+1,X$3)</f>
        <v>144.67338978373451</v>
      </c>
      <c r="Q13" s="26">
        <f>LOG(L13*M13/J13+1,Y$3)</f>
        <v>42.37704058369961</v>
      </c>
      <c r="R13" s="15">
        <f ca="1">(N13+O13)/2</f>
        <v>63.95738590803807</v>
      </c>
      <c r="S13" s="10">
        <f ca="1">(N13+O13+P13)/3</f>
        <v>90.862720533270206</v>
      </c>
      <c r="T13" s="11">
        <f ca="1">(N13+O13+Q13)/3</f>
        <v>56.763937466591919</v>
      </c>
      <c r="U13" s="26">
        <f ca="1">(N13*2+O13*2+P13+Q13)/6</f>
        <v>73.813328999931073</v>
      </c>
    </row>
    <row r="14" spans="1:26">
      <c r="A14" s="54" t="s">
        <v>20</v>
      </c>
      <c r="B14" s="71" t="s">
        <v>64</v>
      </c>
      <c r="C14" s="19">
        <v>2022</v>
      </c>
      <c r="D14" s="20"/>
      <c r="E14" s="4">
        <v>5392321000</v>
      </c>
      <c r="F14" s="4">
        <v>91601000</v>
      </c>
      <c r="G14" s="4">
        <v>9640000000</v>
      </c>
      <c r="H14" s="5" cm="1">
        <f t="array" aca="1" ref="H14" ca="1">G14/INDIRECT("EUR!$B$39")</f>
        <v>1291984296.2257307</v>
      </c>
      <c r="I14" s="10">
        <v>5809</v>
      </c>
      <c r="J14" s="12">
        <v>27380</v>
      </c>
      <c r="K14" s="13">
        <v>207.48</v>
      </c>
      <c r="L14" s="14">
        <v>2</v>
      </c>
      <c r="M14" s="11">
        <v>43</v>
      </c>
      <c r="N14" s="32">
        <f>LOG((D14+E14)/(F14+E14)+1,V$3)</f>
        <v>61.206022538815503</v>
      </c>
      <c r="O14" s="15">
        <f ca="1">LOG(I14*H14/J14^2,W$3)</f>
        <v>60.860065955682323</v>
      </c>
      <c r="P14" s="10">
        <f>LOG(K14/J14+1,X$3)</f>
        <v>140.0368955822282</v>
      </c>
      <c r="Q14" s="26">
        <f>LOG(L14*M14/J14+1,Y$3)</f>
        <v>37.658831672393511</v>
      </c>
      <c r="R14" s="15">
        <f ca="1">(N14+O14)/2</f>
        <v>61.03304424724891</v>
      </c>
      <c r="S14" s="10">
        <f ca="1">(N14+O14+P14)/3</f>
        <v>87.367661358908663</v>
      </c>
      <c r="T14" s="11">
        <f ca="1">(N14+O14+Q14)/3</f>
        <v>53.241640055630448</v>
      </c>
      <c r="U14" s="26">
        <f ca="1">(N14*2+O14*2+P14+Q14)/6</f>
        <v>70.304650707269559</v>
      </c>
    </row>
    <row r="15" spans="1:26">
      <c r="A15" s="54" t="s">
        <v>18</v>
      </c>
      <c r="B15" s="53" t="s">
        <v>62</v>
      </c>
      <c r="C15" s="19">
        <v>2022</v>
      </c>
      <c r="D15" s="23"/>
      <c r="E15" s="8">
        <v>575900000</v>
      </c>
      <c r="F15" s="8">
        <v>71400000</v>
      </c>
      <c r="G15" s="8">
        <v>913700000</v>
      </c>
      <c r="H15" s="5">
        <f>G15</f>
        <v>913700000</v>
      </c>
      <c r="I15" s="10">
        <v>6351</v>
      </c>
      <c r="J15" s="12">
        <v>26978</v>
      </c>
      <c r="K15" s="13">
        <v>80.08</v>
      </c>
      <c r="L15" s="14">
        <v>3.5</v>
      </c>
      <c r="M15" s="11">
        <v>76</v>
      </c>
      <c r="N15" s="32">
        <f>LOG((D15+E15)/(F15+E15)+1,V$3)</f>
        <v>56.884836010974212</v>
      </c>
      <c r="O15" s="15">
        <f>LOG(I15*H15/J15^2,W$3)</f>
        <v>59.356010838194614</v>
      </c>
      <c r="P15" s="10">
        <f>LOG(K15/J15+1,X$3)</f>
        <v>54.980735606775156</v>
      </c>
      <c r="Q15" s="26">
        <f>LOG(L15*M15/J15+1,Y$3)</f>
        <v>117.82096690122404</v>
      </c>
      <c r="R15" s="15">
        <f>(N15+O15)/2</f>
        <v>58.120423424584416</v>
      </c>
      <c r="S15" s="10">
        <f>(N15+O15+P15)/3</f>
        <v>57.073860818647994</v>
      </c>
      <c r="T15" s="11">
        <f>(N15+O15+Q15)/3</f>
        <v>78.020604583464291</v>
      </c>
      <c r="U15" s="26">
        <f>(N15*2+O15*2+P15+Q15)/6</f>
        <v>67.547232701056146</v>
      </c>
    </row>
    <row r="16" spans="1:26">
      <c r="A16" s="54" t="s">
        <v>17</v>
      </c>
      <c r="B16" s="74" t="s">
        <v>35</v>
      </c>
      <c r="C16" s="19">
        <v>2022</v>
      </c>
      <c r="D16" s="21">
        <v>14372360</v>
      </c>
      <c r="E16" s="6">
        <v>509643762</v>
      </c>
      <c r="F16" s="6"/>
      <c r="G16" s="6">
        <v>751869907</v>
      </c>
      <c r="H16" s="5" cm="1">
        <f t="array" aca="1" ref="H16" ca="1">G16/INDIRECT("EUR!$B$30")</f>
        <v>769188178.84673417</v>
      </c>
      <c r="I16" s="10">
        <v>5417</v>
      </c>
      <c r="J16" s="12">
        <v>12896</v>
      </c>
      <c r="K16" s="13">
        <v>100.26</v>
      </c>
      <c r="N16" s="32">
        <f>LOG((D16+E16)/(F16+E16)+1,V$3)</f>
        <v>63.207200191441189</v>
      </c>
      <c r="O16" s="15">
        <f ca="1">LOG(I16*H16/J16^2,W$3)</f>
        <v>66.920826208507492</v>
      </c>
      <c r="P16" s="10">
        <f>LOG(K16/J16+1,X$3)</f>
        <v>143.65803151907375</v>
      </c>
      <c r="R16" s="15">
        <f ca="1">(N16+O16)/2</f>
        <v>65.06401319997434</v>
      </c>
      <c r="S16" s="10">
        <f ca="1">(N16+O16+P16)/3</f>
        <v>91.262019306340804</v>
      </c>
      <c r="T16" s="11">
        <f ca="1">(N16+O16+Q16)/3</f>
        <v>43.376008799982891</v>
      </c>
      <c r="U16" s="26">
        <f ca="1">(N16*2+O16*2+P16+Q16)/6</f>
        <v>67.319014053161851</v>
      </c>
    </row>
    <row r="17" spans="1:21">
      <c r="A17" s="40" t="s">
        <v>321</v>
      </c>
      <c r="B17" s="36" t="s">
        <v>327</v>
      </c>
      <c r="C17" s="78">
        <v>2024</v>
      </c>
      <c r="D17" s="22" t="s">
        <v>307</v>
      </c>
      <c r="E17" s="7" t="s">
        <v>307</v>
      </c>
      <c r="F17" s="7" t="s">
        <v>307</v>
      </c>
      <c r="G17" s="7" t="s">
        <v>307</v>
      </c>
      <c r="H17" s="5" t="str">
        <f>G17</f>
        <v>*</v>
      </c>
      <c r="I17" s="10">
        <v>96</v>
      </c>
      <c r="J17" s="12">
        <v>498</v>
      </c>
      <c r="K17" s="13">
        <v>5.36</v>
      </c>
      <c r="N17" s="77">
        <v>50</v>
      </c>
      <c r="O17" s="63">
        <v>50</v>
      </c>
      <c r="P17" s="10">
        <f>LOG(K17/J17+1,X$3)</f>
        <v>198.58603191740673</v>
      </c>
      <c r="R17" s="15">
        <f>(N17+O17)/2</f>
        <v>50</v>
      </c>
      <c r="S17" s="10">
        <f>(N17+O17+P17)/3</f>
        <v>99.528677305802248</v>
      </c>
      <c r="T17" s="11">
        <f>(N17+O17+Q17)/3</f>
        <v>33.333333333333336</v>
      </c>
      <c r="U17" s="26">
        <f>(N17*2+O17*2+P17+Q17)/6</f>
        <v>66.431005319567788</v>
      </c>
    </row>
    <row r="18" spans="1:21">
      <c r="A18" s="80" t="s">
        <v>14</v>
      </c>
      <c r="B18" s="36" t="s">
        <v>65</v>
      </c>
      <c r="C18" s="81">
        <v>2022</v>
      </c>
      <c r="D18" s="23"/>
      <c r="E18" s="8">
        <v>47868762</v>
      </c>
      <c r="F18" s="8">
        <v>3208628</v>
      </c>
      <c r="G18" s="8">
        <v>76603690</v>
      </c>
      <c r="H18" s="5">
        <f>G18</f>
        <v>76603690</v>
      </c>
      <c r="I18" s="10">
        <v>393</v>
      </c>
      <c r="J18" s="12">
        <v>819</v>
      </c>
      <c r="K18" s="13">
        <v>2.85</v>
      </c>
      <c r="L18" s="14">
        <v>1.2</v>
      </c>
      <c r="M18" s="11">
        <v>4</v>
      </c>
      <c r="N18" s="32">
        <f>LOG((D18+E18)/(F18+E18)+1,V$3)</f>
        <v>59.103151957993511</v>
      </c>
      <c r="O18" s="15">
        <f>LOG(I18*H18/J18^2,W$3)</f>
        <v>70.772689111717028</v>
      </c>
      <c r="P18" s="10">
        <f>LOG(K18/J18+1,X$3)</f>
        <v>64.438647291490199</v>
      </c>
      <c r="Q18" s="26">
        <f>LOG(L18*M18/J18+1,Y$3)</f>
        <v>70.173117937339924</v>
      </c>
      <c r="R18" s="15">
        <f>(N18+O18)/2</f>
        <v>64.937920534855266</v>
      </c>
      <c r="S18" s="10">
        <f>(N18+O18+P18)/3</f>
        <v>64.771496120400244</v>
      </c>
      <c r="T18" s="11">
        <f>(N18+O18+Q18)/3</f>
        <v>66.682986335683481</v>
      </c>
      <c r="U18" s="26">
        <f>(N18*2+O18*2+P18+Q18)/6</f>
        <v>65.727241228041862</v>
      </c>
    </row>
    <row r="19" spans="1:21">
      <c r="A19" s="75" t="s">
        <v>50</v>
      </c>
      <c r="B19" s="74" t="s">
        <v>51</v>
      </c>
      <c r="C19" s="19">
        <v>2023</v>
      </c>
      <c r="D19" s="23">
        <v>4630000</v>
      </c>
      <c r="E19" s="8">
        <v>239000000</v>
      </c>
      <c r="F19" s="8"/>
      <c r="G19" s="8">
        <v>384000000</v>
      </c>
      <c r="H19" s="5">
        <f>G19</f>
        <v>384000000</v>
      </c>
      <c r="I19" s="10">
        <v>3611</v>
      </c>
      <c r="J19" s="12">
        <v>13941</v>
      </c>
      <c r="K19" s="13">
        <v>49.92</v>
      </c>
      <c r="L19" s="14">
        <v>2.2999999999999998</v>
      </c>
      <c r="M19" s="11">
        <v>35</v>
      </c>
      <c r="N19" s="32">
        <f>LOG((D19+E19)/(F19+E19)+1,V$3)</f>
        <v>62.817281451431498</v>
      </c>
      <c r="O19" s="15">
        <f>LOG(I19*H19/J19^2,W$3)</f>
        <v>58.621894702924784</v>
      </c>
      <c r="P19" s="10">
        <f>LOG(K19/J19+1,X$3)</f>
        <v>66.30469005423511</v>
      </c>
      <c r="Q19" s="26">
        <f>LOG(L19*M19/J19+1,Y$3)</f>
        <v>69.140748618355516</v>
      </c>
      <c r="R19" s="15">
        <f>(N19+O19)/2</f>
        <v>60.719588077178145</v>
      </c>
      <c r="S19" s="10">
        <f>(N19+O19+P19)/3</f>
        <v>62.581288736197131</v>
      </c>
      <c r="T19" s="11">
        <f>(N19+O19+Q19)/3</f>
        <v>63.526641590903942</v>
      </c>
      <c r="U19" s="26">
        <f>(N19*2+O19*2+P19+Q19)/6</f>
        <v>63.053965163550536</v>
      </c>
    </row>
    <row r="20" spans="1:21">
      <c r="A20" s="72" t="s">
        <v>20</v>
      </c>
      <c r="B20" s="71" t="s">
        <v>66</v>
      </c>
      <c r="C20" s="19">
        <v>2022</v>
      </c>
      <c r="D20" s="20"/>
      <c r="E20" s="4">
        <v>4234471000</v>
      </c>
      <c r="F20" s="4">
        <v>64976000</v>
      </c>
      <c r="G20" s="4">
        <v>7316000000</v>
      </c>
      <c r="H20" s="5" cm="1">
        <f t="array" aca="1" ref="H20" ca="1">G20/INDIRECT("EUR!$B$39")</f>
        <v>980514223.15222454</v>
      </c>
      <c r="I20" s="10">
        <v>4846</v>
      </c>
      <c r="J20" s="12">
        <v>26090</v>
      </c>
      <c r="K20" s="13">
        <v>125.28</v>
      </c>
      <c r="L20" s="14">
        <v>2.8</v>
      </c>
      <c r="M20" s="11">
        <v>33</v>
      </c>
      <c r="N20" s="32">
        <f>LOG((D20+E20)/(F20+E20)+1,V$3)</f>
        <v>61.277693100101331</v>
      </c>
      <c r="O20" s="15">
        <f ca="1">LOG(I20*H20/J20^2,W$3)</f>
        <v>58.477648077223989</v>
      </c>
      <c r="P20" s="10">
        <f>LOG(K20/J20+1,X$3)</f>
        <v>88.860150325798088</v>
      </c>
      <c r="Q20" s="26">
        <f>LOG(L20*M20/J20+1,Y$3)</f>
        <v>42.453448867756713</v>
      </c>
      <c r="R20" s="15">
        <f ca="1">(N20+O20)/2</f>
        <v>59.87767058866266</v>
      </c>
      <c r="S20" s="10">
        <f ca="1">(N20+O20+P20)/3</f>
        <v>69.538497167707803</v>
      </c>
      <c r="T20" s="11">
        <f ca="1">(N20+O20+Q20)/3</f>
        <v>54.069596681694009</v>
      </c>
      <c r="U20" s="26">
        <f ca="1">(N20*2+O20*2+P20+Q20)/6</f>
        <v>61.804046924700913</v>
      </c>
    </row>
    <row r="21" spans="1:21">
      <c r="A21" s="40" t="s">
        <v>321</v>
      </c>
      <c r="B21" s="36" t="s">
        <v>326</v>
      </c>
      <c r="C21" s="19">
        <v>2021</v>
      </c>
      <c r="D21" s="23">
        <v>100000</v>
      </c>
      <c r="E21" s="8">
        <v>85600000</v>
      </c>
      <c r="F21" s="8">
        <v>1300000</v>
      </c>
      <c r="G21" s="8">
        <v>94900000</v>
      </c>
      <c r="H21" s="5">
        <f>G21</f>
        <v>94900000</v>
      </c>
      <c r="I21" s="10">
        <v>293</v>
      </c>
      <c r="J21" s="12">
        <v>2000</v>
      </c>
      <c r="K21" s="13">
        <v>2.57</v>
      </c>
      <c r="L21" s="14">
        <v>1.2</v>
      </c>
      <c r="M21" s="11">
        <v>14</v>
      </c>
      <c r="N21" s="32">
        <f>LOG((D21+E21)/(F21+E21)+1,V$3)</f>
        <v>61.336380281853387</v>
      </c>
      <c r="O21" s="15">
        <f>LOG(I21*H21/J21^2,W$3)</f>
        <v>58.450031531152277</v>
      </c>
      <c r="P21" s="10">
        <f>LOG(K21/J21+1,X$3)</f>
        <v>23.821233533818585</v>
      </c>
      <c r="Q21" s="26">
        <f>LOG(L21*M21/J21+1,Y$3)</f>
        <v>100.44876468930656</v>
      </c>
      <c r="R21" s="15">
        <f>(N21+O21)/2</f>
        <v>59.893205906502828</v>
      </c>
      <c r="S21" s="10">
        <f>(N21+O21+P21)/3</f>
        <v>47.869215115608085</v>
      </c>
      <c r="T21" s="11">
        <f>(N21+O21+Q21)/3</f>
        <v>73.411725500770743</v>
      </c>
      <c r="U21" s="26">
        <f>(N21*2+O21*2+P21+Q21)/6</f>
        <v>60.640470308189414</v>
      </c>
    </row>
    <row r="22" spans="1:21">
      <c r="A22" s="80" t="s">
        <v>18</v>
      </c>
      <c r="B22" s="79" t="s">
        <v>67</v>
      </c>
      <c r="C22" s="19">
        <v>2022</v>
      </c>
      <c r="D22" s="23"/>
      <c r="E22" s="8">
        <v>314100000</v>
      </c>
      <c r="F22" s="8">
        <v>28100000</v>
      </c>
      <c r="G22" s="8">
        <v>477800000</v>
      </c>
      <c r="H22" s="5">
        <f>G22</f>
        <v>477800000</v>
      </c>
      <c r="I22" s="10">
        <v>2395.6</v>
      </c>
      <c r="J22" s="12">
        <v>12876</v>
      </c>
      <c r="K22" s="13">
        <v>59.86</v>
      </c>
      <c r="L22" s="14">
        <v>1.6</v>
      </c>
      <c r="M22" s="11">
        <v>26</v>
      </c>
      <c r="N22" s="32">
        <f>LOG((D22+E22)/(F22+E22)+1,V$3)</f>
        <v>58.208318713745456</v>
      </c>
      <c r="O22" s="15">
        <f>LOG(I22*H22/J22^2,W$3)</f>
        <v>58.404767436186624</v>
      </c>
      <c r="P22" s="10">
        <f>LOG(K22/J22+1,X$3)</f>
        <v>86.037580694383351</v>
      </c>
      <c r="Q22" s="26">
        <f>LOG(L22*M22/J22+1,Y$3)</f>
        <v>38.734213411509472</v>
      </c>
      <c r="R22" s="15">
        <f>(N22+O22)/2</f>
        <v>58.306543074966044</v>
      </c>
      <c r="S22" s="10">
        <f>(N22+O22+P22)/3</f>
        <v>67.550222281438479</v>
      </c>
      <c r="T22" s="11">
        <f>(N22+O22+Q22)/3</f>
        <v>51.782433187147184</v>
      </c>
      <c r="U22" s="26">
        <f>(N22*2+O22*2+P22+Q22)/6</f>
        <v>59.666327734292828</v>
      </c>
    </row>
    <row r="23" spans="1:21">
      <c r="A23" s="80" t="s">
        <v>17</v>
      </c>
      <c r="B23" s="79" t="s">
        <v>36</v>
      </c>
      <c r="C23" s="19">
        <v>2023</v>
      </c>
      <c r="D23" s="21">
        <v>3158729</v>
      </c>
      <c r="E23" s="6">
        <v>679383671</v>
      </c>
      <c r="F23" s="6"/>
      <c r="G23" s="6">
        <v>825582486</v>
      </c>
      <c r="H23" s="5" cm="1">
        <f t="array" aca="1" ref="H23" ca="1">G23/INDIRECT("EUR!$B$30")</f>
        <v>844598624.01980591</v>
      </c>
      <c r="I23" s="10">
        <v>3038.9</v>
      </c>
      <c r="J23" s="12">
        <v>18261</v>
      </c>
      <c r="K23" s="13">
        <v>104.12</v>
      </c>
      <c r="N23" s="32">
        <f>LOG((D23+E23)/(F23+E23)+1,V$3)</f>
        <v>62.163213407197574</v>
      </c>
      <c r="O23" s="15">
        <f ca="1">LOG(I23*H23/J23^2,W$3)</f>
        <v>59.123119304084561</v>
      </c>
      <c r="P23" s="10">
        <f>LOG(K23/J23+1,X$3)</f>
        <v>105.4664711663289</v>
      </c>
      <c r="R23" s="15">
        <f ca="1">(N23+O23)/2</f>
        <v>60.643166355641071</v>
      </c>
      <c r="S23" s="10">
        <f ca="1">(N23+O23+P23)/3</f>
        <v>75.584267959203672</v>
      </c>
      <c r="T23" s="11">
        <f ca="1">(N23+O23+Q23)/3</f>
        <v>40.428777570427378</v>
      </c>
      <c r="U23" s="26">
        <f ca="1">(N23*2+O23*2+P23+Q23)/6</f>
        <v>58.006522764815536</v>
      </c>
    </row>
    <row r="24" spans="1:21">
      <c r="A24" s="80" t="s">
        <v>17</v>
      </c>
      <c r="B24" s="79" t="s">
        <v>70</v>
      </c>
      <c r="C24" s="19">
        <v>2023</v>
      </c>
      <c r="D24" s="21">
        <v>3581000</v>
      </c>
      <c r="E24" s="6">
        <v>987439000</v>
      </c>
      <c r="F24" s="6">
        <v>33702000</v>
      </c>
      <c r="G24" s="6">
        <v>1570476000</v>
      </c>
      <c r="H24" s="5" cm="1">
        <f t="array" aca="1" ref="H24" ca="1">G24/INDIRECT("EUR!$B$30")</f>
        <v>1606649718.410001</v>
      </c>
      <c r="I24" s="10">
        <v>4540</v>
      </c>
      <c r="J24" s="12">
        <v>27895</v>
      </c>
      <c r="K24" s="13">
        <v>142.5</v>
      </c>
      <c r="L24" s="14">
        <v>1.9</v>
      </c>
      <c r="M24" s="11">
        <v>12</v>
      </c>
      <c r="N24" s="32">
        <f>LOG((D24+E24)/(F24+E24)+1,V$3)</f>
        <v>60.627562485980697</v>
      </c>
      <c r="O24" s="15">
        <f ca="1">LOG(I24*H24/J24^2,W$3)</f>
        <v>60.425465916282022</v>
      </c>
      <c r="P24" s="10">
        <f>LOG(K24/J24+1,X$3)</f>
        <v>94.519534125272401</v>
      </c>
      <c r="Q24" s="26">
        <f>LOG(L24*M24/J24+1,Y$3)</f>
        <v>9.8110176051593587</v>
      </c>
      <c r="R24" s="15">
        <f ca="1">(N24+O24)/2</f>
        <v>60.526514201131363</v>
      </c>
      <c r="S24" s="10">
        <f ca="1">(N24+O24+P24)/3</f>
        <v>71.857520842511704</v>
      </c>
      <c r="T24" s="11">
        <f ca="1">(N24+O24+Q24)/3</f>
        <v>43.621348669140694</v>
      </c>
      <c r="U24" s="26">
        <f ca="1">(N24*2+O24*2+P24+Q24)/6</f>
        <v>57.739434755826203</v>
      </c>
    </row>
    <row r="25" spans="1:21">
      <c r="A25" s="51" t="s">
        <v>15</v>
      </c>
      <c r="B25" s="50" t="s">
        <v>68</v>
      </c>
      <c r="C25" s="19">
        <v>2023</v>
      </c>
      <c r="D25" s="22">
        <v>55100000</v>
      </c>
      <c r="E25" s="7">
        <v>210900000</v>
      </c>
      <c r="F25" s="7">
        <v>513700000</v>
      </c>
      <c r="G25" s="7">
        <v>1385000000</v>
      </c>
      <c r="H25" s="5" cm="1">
        <f t="array" aca="1" ref="H25" ca="1">G25/INDIRECT("EUR!$B$48")</f>
        <v>1614958833.125196</v>
      </c>
      <c r="I25" s="10">
        <v>5015</v>
      </c>
      <c r="J25" s="12">
        <v>41250</v>
      </c>
      <c r="K25" s="13">
        <v>127.71</v>
      </c>
      <c r="L25" s="14">
        <v>4.9000000000000004</v>
      </c>
      <c r="M25" s="11">
        <v>78</v>
      </c>
      <c r="N25" s="32">
        <f>LOG((D25+E25)/(F25+E25)+1,V$3)</f>
        <v>27.949304424068089</v>
      </c>
      <c r="O25" s="15">
        <f ca="1">LOG(I25*H25/J25^2,W$3)</f>
        <v>55.947630925607491</v>
      </c>
      <c r="P25" s="10">
        <f>LOG(K25/J25+1,X$3)</f>
        <v>57.34156394829121</v>
      </c>
      <c r="Q25" s="26">
        <f>LOG(L25*M25/J25+1,Y$3)</f>
        <v>110.75044636746681</v>
      </c>
      <c r="R25" s="15">
        <f ca="1">(N25+O25)/2</f>
        <v>41.948467674837786</v>
      </c>
      <c r="S25" s="10">
        <f ca="1">(N25+O25+P25)/3</f>
        <v>47.079499765988921</v>
      </c>
      <c r="T25" s="11">
        <f ca="1">(N25+O25+Q25)/3</f>
        <v>64.882460572380793</v>
      </c>
      <c r="U25" s="26">
        <f ca="1">(N25*2+O25*2+P25+Q25)/6</f>
        <v>55.980980169184853</v>
      </c>
    </row>
    <row r="26" spans="1:21">
      <c r="A26" s="65" t="s">
        <v>26</v>
      </c>
      <c r="B26" s="64" t="s">
        <v>27</v>
      </c>
      <c r="C26" s="19">
        <v>2022</v>
      </c>
      <c r="D26" s="24"/>
      <c r="E26" s="9">
        <v>2660597000</v>
      </c>
      <c r="F26" s="9">
        <v>703808000</v>
      </c>
      <c r="G26" s="9">
        <v>5425973000</v>
      </c>
      <c r="H26" s="5" cm="1">
        <f t="array" aca="1" ref="H26" ca="1">G26/INDIRECT("EUR!$B$125")</f>
        <v>470650223.95463693</v>
      </c>
      <c r="I26" s="10">
        <v>843</v>
      </c>
      <c r="J26" s="12">
        <v>13583</v>
      </c>
      <c r="K26" s="13">
        <v>54.93</v>
      </c>
      <c r="L26" s="14">
        <v>2</v>
      </c>
      <c r="M26" s="11">
        <v>30</v>
      </c>
      <c r="N26" s="32">
        <f>LOG((D26+E26)/(F26+E26)+1,V$3)</f>
        <v>52.0805727043875</v>
      </c>
      <c r="O26" s="15">
        <f ca="1">LOG(I26*H26/J26^2,W$3)</f>
        <v>50.698334104271829</v>
      </c>
      <c r="P26" s="10">
        <f>LOG(K26/J26+1,X$3)</f>
        <v>74.864724281495441</v>
      </c>
      <c r="Q26" s="26">
        <f>LOG(L26*M26/J26+1,Y$3)</f>
        <v>52.927466721106818</v>
      </c>
      <c r="R26" s="15">
        <f ca="1">(N26+O26)/2</f>
        <v>51.389453404329664</v>
      </c>
      <c r="S26" s="10">
        <f ca="1">(N26+O26+P26)/3</f>
        <v>59.214543696718259</v>
      </c>
      <c r="T26" s="11">
        <f ca="1">(N26+O26+Q26)/3</f>
        <v>51.902124509922054</v>
      </c>
      <c r="U26" s="26">
        <f ca="1">(N26*2+O26*2+P26+Q26)/6</f>
        <v>55.558334103320156</v>
      </c>
    </row>
    <row r="27" spans="1:21">
      <c r="A27" s="72" t="s">
        <v>14</v>
      </c>
      <c r="B27" s="71" t="s">
        <v>71</v>
      </c>
      <c r="C27" s="19">
        <v>2022</v>
      </c>
      <c r="D27" s="23"/>
      <c r="E27" s="8">
        <v>445684557</v>
      </c>
      <c r="F27" s="8">
        <v>103976679</v>
      </c>
      <c r="G27" s="8">
        <v>715010067</v>
      </c>
      <c r="H27" s="5">
        <f>G27</f>
        <v>715010067</v>
      </c>
      <c r="I27" s="10">
        <v>2268</v>
      </c>
      <c r="J27" s="12">
        <v>12739</v>
      </c>
      <c r="K27" s="13">
        <v>62.3</v>
      </c>
      <c r="L27" s="14">
        <v>1.3</v>
      </c>
      <c r="M27" s="11">
        <v>12</v>
      </c>
      <c r="N27" s="32">
        <f>LOG((D27+E27)/(F27+E27)+1,V$3)</f>
        <v>53.07463552964802</v>
      </c>
      <c r="O27" s="15">
        <f>LOG(I27*H27/J27^2,W$3)</f>
        <v>60.847786020769362</v>
      </c>
      <c r="P27" s="10">
        <f>LOG(K27/J27+1,X$3)</f>
        <v>90.496735573321246</v>
      </c>
      <c r="Q27" s="26">
        <f>LOG(L27*M27/J27+1,Y$3)</f>
        <v>14.696248256801873</v>
      </c>
      <c r="R27" s="15">
        <f>(N27+O27)/2</f>
        <v>56.961210775208691</v>
      </c>
      <c r="S27" s="10">
        <f>(N27+O27+P27)/3</f>
        <v>68.139719041246209</v>
      </c>
      <c r="T27" s="11">
        <f>(N27+O27+Q27)/3</f>
        <v>42.872889935739749</v>
      </c>
      <c r="U27" s="26">
        <f>(N27*2+O27*2+P27+Q27)/6</f>
        <v>55.506304488492987</v>
      </c>
    </row>
    <row r="28" spans="1:21">
      <c r="A28" s="35" t="s">
        <v>18</v>
      </c>
      <c r="B28" s="37" t="s">
        <v>46</v>
      </c>
      <c r="C28" s="19">
        <v>2022</v>
      </c>
      <c r="D28" s="23"/>
      <c r="E28" s="8">
        <v>422400000</v>
      </c>
      <c r="F28" s="8">
        <v>32800000</v>
      </c>
      <c r="G28" s="8">
        <v>852200000</v>
      </c>
      <c r="H28" s="5">
        <f>G28</f>
        <v>852200000</v>
      </c>
      <c r="I28" s="10">
        <v>3717.1350000000002</v>
      </c>
      <c r="J28" s="12">
        <v>13678</v>
      </c>
      <c r="K28" s="13">
        <v>55.2</v>
      </c>
      <c r="N28" s="32">
        <f>LOG((D28+E28)/(F28+E28)+1,V$3)</f>
        <v>58.675916386644772</v>
      </c>
      <c r="O28" s="15">
        <f>LOG(I28*H28/J28^2,W$3)</f>
        <v>64.331902826848193</v>
      </c>
      <c r="P28" s="10">
        <f>LOG(K28/J28+1,X$3)</f>
        <v>74.710495385437227</v>
      </c>
      <c r="R28" s="15">
        <f>(N28+O28)/2</f>
        <v>61.503909606746483</v>
      </c>
      <c r="S28" s="10">
        <f>(N28+O28+P28)/3</f>
        <v>65.906104866310059</v>
      </c>
      <c r="T28" s="11">
        <f>(N28+O28+Q28)/3</f>
        <v>41.002606404497655</v>
      </c>
      <c r="U28" s="26">
        <f>(N28*2+O28*2+P28+Q28)/6</f>
        <v>53.454355635403857</v>
      </c>
    </row>
    <row r="29" spans="1:21">
      <c r="A29" s="51" t="s">
        <v>17</v>
      </c>
      <c r="B29" s="50" t="s">
        <v>69</v>
      </c>
      <c r="C29" s="19">
        <v>2022</v>
      </c>
      <c r="D29" s="21"/>
      <c r="E29" s="6">
        <v>75144893.329999998</v>
      </c>
      <c r="F29" s="6">
        <v>15984457.52</v>
      </c>
      <c r="G29" s="6">
        <v>107678803.23</v>
      </c>
      <c r="H29" s="5" cm="1">
        <f t="array" aca="1" ref="H29" ca="1">G29/INDIRECT("EUR!$B$30")</f>
        <v>110159033.87775771</v>
      </c>
      <c r="I29" s="10">
        <v>485.4</v>
      </c>
      <c r="J29" s="12">
        <v>3922</v>
      </c>
      <c r="K29" s="13">
        <v>5.91</v>
      </c>
      <c r="L29" s="14">
        <v>1.4</v>
      </c>
      <c r="M29" s="11">
        <v>18</v>
      </c>
      <c r="N29" s="32">
        <f>LOG((D29+E29)/(F29+E29)+1,V$3)</f>
        <v>53.751311409221913</v>
      </c>
      <c r="O29" s="15">
        <f ca="1">LOG(I29*H29/J29^2,W$3)</f>
        <v>53.871344122123595</v>
      </c>
      <c r="P29" s="10">
        <f>LOG(K29/J29+1,X$3)</f>
        <v>27.93141162720821</v>
      </c>
      <c r="Q29" s="26">
        <f>LOG(L29*M29/J29+1,Y$3)</f>
        <v>76.910287812853383</v>
      </c>
      <c r="R29" s="15">
        <f ca="1">(N29+O29)/2</f>
        <v>53.811327765672758</v>
      </c>
      <c r="S29" s="10">
        <f ca="1">(N29+O29+P29)/3</f>
        <v>45.18468905285124</v>
      </c>
      <c r="T29" s="11">
        <f ca="1">(N29+O29+Q29)/3</f>
        <v>61.510981114732964</v>
      </c>
      <c r="U29" s="26">
        <f ca="1">(N29*2+O29*2+P29+Q29)/6</f>
        <v>53.347835083792098</v>
      </c>
    </row>
    <row r="30" spans="1:21">
      <c r="A30" s="35" t="s">
        <v>18</v>
      </c>
      <c r="B30" s="50" t="s">
        <v>72</v>
      </c>
      <c r="C30" s="19">
        <v>2022</v>
      </c>
      <c r="D30" s="23"/>
      <c r="E30" s="8">
        <v>402124000</v>
      </c>
      <c r="F30" s="8">
        <v>35660000</v>
      </c>
      <c r="G30" s="8">
        <v>714862000</v>
      </c>
      <c r="H30" s="5">
        <f>G30</f>
        <v>714862000</v>
      </c>
      <c r="I30" s="10">
        <v>3467</v>
      </c>
      <c r="J30" s="12">
        <v>24402</v>
      </c>
      <c r="K30" s="13">
        <v>88.36</v>
      </c>
      <c r="L30" s="14">
        <v>1.8</v>
      </c>
      <c r="M30" s="11">
        <v>29</v>
      </c>
      <c r="N30" s="32">
        <f>LOG((D30+E30)/(F30+E30)+1,V$3)</f>
        <v>58.239074015092328</v>
      </c>
      <c r="O30" s="15">
        <f>LOG(I30*H30/J30^2,W$3)</f>
        <v>55.061323976095707</v>
      </c>
      <c r="P30" s="10">
        <f>LOG(K30/J30+1,X$3)</f>
        <v>67.047899836702584</v>
      </c>
      <c r="Q30" s="26">
        <f>LOG(L30*M30/J30+1,Y$3)</f>
        <v>25.660432847673025</v>
      </c>
      <c r="R30" s="15">
        <f>(N30+O30)/2</f>
        <v>56.650198995594018</v>
      </c>
      <c r="S30" s="10">
        <f>(N30+O30+P30)/3</f>
        <v>60.116099275963542</v>
      </c>
      <c r="T30" s="11">
        <f>(N30+O30+Q30)/3</f>
        <v>46.320276946287017</v>
      </c>
      <c r="U30" s="26">
        <f>(N30*2+O30*2+P30+Q30)/6</f>
        <v>53.218188111125272</v>
      </c>
    </row>
    <row r="31" spans="1:21">
      <c r="A31" s="40" t="s">
        <v>321</v>
      </c>
      <c r="B31" s="36" t="s">
        <v>346</v>
      </c>
      <c r="C31" s="19">
        <v>2022</v>
      </c>
      <c r="D31" s="23" t="s">
        <v>307</v>
      </c>
      <c r="E31" s="8" t="s">
        <v>307</v>
      </c>
      <c r="F31" s="8" t="s">
        <v>307</v>
      </c>
      <c r="G31" s="8">
        <v>167588000</v>
      </c>
      <c r="H31" s="5">
        <f>G31</f>
        <v>167588000</v>
      </c>
      <c r="I31" s="10">
        <v>2297</v>
      </c>
      <c r="J31" s="12">
        <v>3700</v>
      </c>
      <c r="K31" s="13">
        <v>16.07</v>
      </c>
      <c r="N31" s="62">
        <v>50</v>
      </c>
      <c r="O31" s="15">
        <f>LOG(I31*H31/J31^2,W$3)</f>
        <v>67.683295064684728</v>
      </c>
      <c r="P31" s="10">
        <f>LOG(K31/J31+1,X$3)</f>
        <v>80.391981960413531</v>
      </c>
      <c r="R31" s="15">
        <f>(N31+O31)/2</f>
        <v>58.841647532342364</v>
      </c>
      <c r="S31" s="10">
        <f>(N31+O31+P31)/3</f>
        <v>66.02509234169942</v>
      </c>
      <c r="T31" s="11">
        <f>(N31+O31+Q31)/3</f>
        <v>39.227765021561574</v>
      </c>
      <c r="U31" s="26">
        <f>(N31*2+O31*2+P31+Q31)/6</f>
        <v>52.6264286816305</v>
      </c>
    </row>
    <row r="32" spans="1:21">
      <c r="A32" s="80" t="s">
        <v>17</v>
      </c>
      <c r="B32" s="79" t="s">
        <v>37</v>
      </c>
      <c r="C32" s="19">
        <v>2022</v>
      </c>
      <c r="D32" s="21"/>
      <c r="E32" s="6">
        <v>341050000</v>
      </c>
      <c r="F32" s="6">
        <v>16490000</v>
      </c>
      <c r="G32" s="6">
        <v>738450000</v>
      </c>
      <c r="H32" s="5" cm="1">
        <f t="array" aca="1" ref="H32" ca="1">G32/INDIRECT("EUR!$B$30")</f>
        <v>755459163.05621052</v>
      </c>
      <c r="I32" s="10">
        <v>2547.1999999999998</v>
      </c>
      <c r="J32" s="12">
        <v>16908</v>
      </c>
      <c r="K32" s="13">
        <v>67.900000000000006</v>
      </c>
      <c r="N32" s="32">
        <f>LOG((D32+E32)/(F32+E32)+1,V$3)</f>
        <v>59.870320626508608</v>
      </c>
      <c r="O32" s="15">
        <f ca="1">LOG(I32*H32/J32^2,W$3)</f>
        <v>58.237286625195935</v>
      </c>
      <c r="P32" s="10">
        <f>LOG(K32/J32+1,X$3)</f>
        <v>74.344177996585387</v>
      </c>
      <c r="R32" s="15">
        <f ca="1">(N32+O32)/2</f>
        <v>59.053803625852268</v>
      </c>
      <c r="S32" s="10">
        <f ca="1">(N32+O32+P32)/3</f>
        <v>64.150595082763303</v>
      </c>
      <c r="T32" s="11">
        <f ca="1">(N32+O32+Q32)/3</f>
        <v>39.369202417234845</v>
      </c>
      <c r="U32" s="26">
        <f ca="1">(N32*2+O32*2+P32+Q32)/6</f>
        <v>51.759898749999081</v>
      </c>
    </row>
    <row r="33" spans="1:21">
      <c r="A33" s="40" t="s">
        <v>317</v>
      </c>
      <c r="B33" s="36" t="s">
        <v>316</v>
      </c>
      <c r="C33" s="19">
        <v>2022</v>
      </c>
      <c r="D33" s="23"/>
      <c r="E33" s="8">
        <v>236100000</v>
      </c>
      <c r="F33" s="8"/>
      <c r="G33" s="8">
        <v>328700000</v>
      </c>
      <c r="H33" s="5">
        <f>G33</f>
        <v>328700000</v>
      </c>
      <c r="I33" s="10">
        <v>1240</v>
      </c>
      <c r="J33" s="12">
        <v>7267</v>
      </c>
      <c r="K33" s="13">
        <v>17.690000000000001</v>
      </c>
      <c r="L33" s="14">
        <v>1.3</v>
      </c>
      <c r="M33" s="11">
        <v>9</v>
      </c>
      <c r="N33" s="32">
        <f>LOG((D33+E33)/(F33+E33)+1,V$3)</f>
        <v>61.95566542377906</v>
      </c>
      <c r="O33" s="15">
        <f>LOG(I33*H33/J33^2,W$3)</f>
        <v>59.141274720127903</v>
      </c>
      <c r="P33" s="10">
        <f>LOG(K33/J33+1,X$3)</f>
        <v>45.100838096424006</v>
      </c>
      <c r="Q33" s="26">
        <f>LOG(L33*M33/J33+1,Y$3)</f>
        <v>19.318096169207724</v>
      </c>
      <c r="R33" s="15">
        <f>(N33+O33)/2</f>
        <v>60.548470071953481</v>
      </c>
      <c r="S33" s="10">
        <f>(N33+O33+P33)/3</f>
        <v>55.399259413443652</v>
      </c>
      <c r="T33" s="11">
        <f>(N33+O33+Q33)/3</f>
        <v>46.805012104371563</v>
      </c>
      <c r="U33" s="26">
        <f>(N33*2+O33*2+P33+Q33)/6</f>
        <v>51.1021357589076</v>
      </c>
    </row>
    <row r="34" spans="1:21">
      <c r="A34" s="51" t="s">
        <v>15</v>
      </c>
      <c r="B34" s="50" t="s">
        <v>84</v>
      </c>
      <c r="C34" s="19">
        <v>2023</v>
      </c>
      <c r="D34" s="22">
        <v>29000000</v>
      </c>
      <c r="E34" s="7">
        <v>236700000</v>
      </c>
      <c r="F34" s="7">
        <v>929300000</v>
      </c>
      <c r="G34" s="7">
        <v>1968300000</v>
      </c>
      <c r="H34" s="5" cm="1">
        <f t="array" aca="1" ref="H34" ca="1">G34/INDIRECT("EUR!$B$48")</f>
        <v>2295107199.4514971</v>
      </c>
      <c r="I34" s="10">
        <v>7380</v>
      </c>
      <c r="J34" s="12">
        <v>46830</v>
      </c>
      <c r="K34" s="13">
        <v>219.78</v>
      </c>
      <c r="L34" s="14">
        <v>3.6</v>
      </c>
      <c r="M34" s="11">
        <v>58</v>
      </c>
      <c r="N34" s="32">
        <f>LOG((D34+E34)/(F34+E34)+1,V$3)</f>
        <v>18.348878581197074</v>
      </c>
      <c r="O34" s="15">
        <f ca="1">LOG(I34*H34/J34^2,W$3)</f>
        <v>59.145837944390941</v>
      </c>
      <c r="P34" s="10">
        <f>LOG(K34/J34+1,X$3)</f>
        <v>86.853414952734681</v>
      </c>
      <c r="Q34" s="26">
        <f>LOG(L34*M34/J34+1,Y$3)</f>
        <v>53.422343948820725</v>
      </c>
      <c r="R34" s="15">
        <f ca="1">(N34+O34)/2</f>
        <v>38.747358262794009</v>
      </c>
      <c r="S34" s="10">
        <f ca="1">(N34+O34+P34)/3</f>
        <v>54.782710492774235</v>
      </c>
      <c r="T34" s="11">
        <f ca="1">(N34+O34+Q34)/3</f>
        <v>43.639020158136248</v>
      </c>
      <c r="U34" s="26">
        <f ca="1">(N34*2+O34*2+P34+Q34)/6</f>
        <v>49.210865325455245</v>
      </c>
    </row>
    <row r="35" spans="1:21">
      <c r="A35" s="80" t="s">
        <v>50</v>
      </c>
      <c r="B35" s="79" t="s">
        <v>49</v>
      </c>
      <c r="C35" s="19">
        <v>2022</v>
      </c>
      <c r="D35" s="23">
        <v>1355549.79</v>
      </c>
      <c r="E35" s="8">
        <v>413330999.95999998</v>
      </c>
      <c r="F35" s="8"/>
      <c r="G35" s="8">
        <v>1051105117.5700001</v>
      </c>
      <c r="H35" s="5">
        <f>G35</f>
        <v>1051105117.5700001</v>
      </c>
      <c r="I35" s="10">
        <v>4206</v>
      </c>
      <c r="J35" s="12">
        <v>31252</v>
      </c>
      <c r="K35" s="13">
        <v>73.16</v>
      </c>
      <c r="L35" s="14">
        <v>1.6</v>
      </c>
      <c r="M35" s="11">
        <v>18</v>
      </c>
      <c r="N35" s="32">
        <f>LOG((D35+E35)/(F35+E35)+1,V$3)</f>
        <v>62.102114700853747</v>
      </c>
      <c r="O35" s="15">
        <f>LOG(I35*H35/J35^2,W$3)</f>
        <v>55.615608568583845</v>
      </c>
      <c r="P35" s="10">
        <f>LOG(K35/J35+1,X$3)</f>
        <v>43.373857181875685</v>
      </c>
      <c r="Q35" s="26">
        <f>LOG(L35*M35/J35+1,Y$3)</f>
        <v>11.061082655060378</v>
      </c>
      <c r="R35" s="15">
        <f>(N35+O35)/2</f>
        <v>58.858861634718792</v>
      </c>
      <c r="S35" s="10">
        <f>(N35+O35+P35)/3</f>
        <v>53.697193483771088</v>
      </c>
      <c r="T35" s="11">
        <f>(N35+O35+Q35)/3</f>
        <v>42.92626864149932</v>
      </c>
      <c r="U35" s="26">
        <f>(N35*2+O35*2+P35+Q35)/6</f>
        <v>48.311731062635204</v>
      </c>
    </row>
    <row r="36" spans="1:21">
      <c r="A36" s="40" t="s">
        <v>321</v>
      </c>
      <c r="B36" s="36" t="s">
        <v>325</v>
      </c>
      <c r="C36" s="19">
        <v>2017</v>
      </c>
      <c r="D36" s="22" t="s">
        <v>307</v>
      </c>
      <c r="E36" s="7" t="s">
        <v>307</v>
      </c>
      <c r="F36" s="7" t="s">
        <v>307</v>
      </c>
      <c r="G36" s="7" t="s">
        <v>307</v>
      </c>
      <c r="H36" s="5" t="str">
        <f>G36</f>
        <v>*</v>
      </c>
      <c r="I36" s="10">
        <v>50</v>
      </c>
      <c r="J36" s="12">
        <v>600</v>
      </c>
      <c r="K36" s="13">
        <v>2.89</v>
      </c>
      <c r="N36" s="77">
        <v>50</v>
      </c>
      <c r="O36" s="63">
        <v>50</v>
      </c>
      <c r="P36" s="10">
        <f>LOG(K36/J36+1,X$3)</f>
        <v>89.133870110175735</v>
      </c>
      <c r="R36" s="15">
        <f>(N36+O36)/2</f>
        <v>50</v>
      </c>
      <c r="S36" s="10">
        <f>(N36+O36+P36)/3</f>
        <v>63.044623370058581</v>
      </c>
      <c r="T36" s="11">
        <f>(N36+O36+Q36)/3</f>
        <v>33.333333333333336</v>
      </c>
      <c r="U36" s="26">
        <f>(N36*2+O36*2+P36+Q36)/6</f>
        <v>48.188978351695958</v>
      </c>
    </row>
    <row r="37" spans="1:21">
      <c r="A37" s="35" t="s">
        <v>18</v>
      </c>
      <c r="B37" s="69" t="s">
        <v>74</v>
      </c>
      <c r="C37" s="19">
        <v>2022</v>
      </c>
      <c r="D37" s="23"/>
      <c r="E37" s="8">
        <v>644000000</v>
      </c>
      <c r="F37" s="8">
        <v>64000000</v>
      </c>
      <c r="G37" s="8">
        <v>1066000000</v>
      </c>
      <c r="H37" s="5">
        <f>G37</f>
        <v>1066000000</v>
      </c>
      <c r="I37" s="10">
        <v>5244</v>
      </c>
      <c r="J37" s="12">
        <v>39959</v>
      </c>
      <c r="K37" s="13">
        <v>121.86</v>
      </c>
      <c r="L37" s="14">
        <v>1.5</v>
      </c>
      <c r="M37" s="11">
        <v>20</v>
      </c>
      <c r="N37" s="32">
        <f>LOG((D37+E37)/(F37+E37)+1,V$3)</f>
        <v>57.82160464210687</v>
      </c>
      <c r="O37" s="15">
        <f>LOG(I37*H37/J37^2,W$3)</f>
        <v>53.918291185881266</v>
      </c>
      <c r="P37" s="10">
        <f>LOG(K37/J37+1,X$3)</f>
        <v>56.483966752350618</v>
      </c>
      <c r="Q37" s="26">
        <f>LOG(L37*M37/J37+1,Y$3)</f>
        <v>9.0121137725465275</v>
      </c>
      <c r="R37" s="15">
        <f>(N37+O37)/2</f>
        <v>55.869947913994068</v>
      </c>
      <c r="S37" s="10">
        <f>(N37+O37+P37)/3</f>
        <v>56.074620860112923</v>
      </c>
      <c r="T37" s="11">
        <f>(N37+O37+Q37)/3</f>
        <v>40.250669866844888</v>
      </c>
      <c r="U37" s="26">
        <f>(N37*2+O37*2+P37+Q37)/6</f>
        <v>48.162645363478902</v>
      </c>
    </row>
    <row r="38" spans="1:21">
      <c r="A38" s="80" t="s">
        <v>18</v>
      </c>
      <c r="B38" s="79" t="s">
        <v>76</v>
      </c>
      <c r="C38" s="19">
        <v>2022</v>
      </c>
      <c r="D38" s="23"/>
      <c r="E38" s="8">
        <v>530802700</v>
      </c>
      <c r="F38" s="8">
        <v>67751100</v>
      </c>
      <c r="G38" s="8">
        <v>834083100</v>
      </c>
      <c r="H38" s="5">
        <f>G38</f>
        <v>834083100</v>
      </c>
      <c r="I38" s="10">
        <v>3750</v>
      </c>
      <c r="J38" s="12">
        <v>37000</v>
      </c>
      <c r="K38" s="13">
        <v>120.01</v>
      </c>
      <c r="L38" s="14">
        <v>1.2</v>
      </c>
      <c r="M38" s="11">
        <v>14</v>
      </c>
      <c r="N38" s="32">
        <f>LOG((D38+E38)/(F38+E38)+1,V$3)</f>
        <v>56.748176269385461</v>
      </c>
      <c r="O38" s="15">
        <f>LOG(I38*H38/J38^2,W$3)</f>
        <v>51.098480903451481</v>
      </c>
      <c r="P38" s="10">
        <f>LOG(K38/J38+1,X$3)</f>
        <v>60.069268832651801</v>
      </c>
      <c r="Q38" s="26">
        <f>LOG(L38*M38/J38+1,Y$3)</f>
        <v>5.4511982718538583</v>
      </c>
      <c r="R38" s="15">
        <f>(N38+O38)/2</f>
        <v>53.923328586418471</v>
      </c>
      <c r="S38" s="10">
        <f>(N38+O38+P38)/3</f>
        <v>55.971975335162917</v>
      </c>
      <c r="T38" s="11">
        <f>(N38+O38+Q38)/3</f>
        <v>37.76595181489693</v>
      </c>
      <c r="U38" s="26">
        <f>(N38*2+O38*2+P38+Q38)/6</f>
        <v>46.86896357502993</v>
      </c>
    </row>
    <row r="39" spans="1:21">
      <c r="A39" s="60" t="s">
        <v>20</v>
      </c>
      <c r="B39" s="69" t="s">
        <v>73</v>
      </c>
      <c r="C39" s="19">
        <v>2022</v>
      </c>
      <c r="D39" s="20"/>
      <c r="E39" s="4">
        <v>2186629000</v>
      </c>
      <c r="F39" s="4">
        <v>77679000</v>
      </c>
      <c r="G39" s="4">
        <v>3027319000</v>
      </c>
      <c r="H39" s="5" cm="1">
        <f t="array" aca="1" ref="H39" ca="1">G39/INDIRECT("EUR!$B$39")</f>
        <v>405731183.36781979</v>
      </c>
      <c r="I39" s="10">
        <v>1914</v>
      </c>
      <c r="J39" s="12">
        <v>14955</v>
      </c>
      <c r="K39" s="13">
        <v>17.79</v>
      </c>
      <c r="L39" s="14">
        <v>1.5</v>
      </c>
      <c r="M39" s="11">
        <v>25</v>
      </c>
      <c r="N39" s="32">
        <f>LOG((D39+E39)/(F39+E39)+1,V$3)</f>
        <v>60.409181883623482</v>
      </c>
      <c r="O39" s="15">
        <f ca="1">LOG(I39*H39/J39^2,W$3)</f>
        <v>53.863779759809965</v>
      </c>
      <c r="P39" s="10">
        <f>LOG(K39/J39+1,X$3)</f>
        <v>22.053186545199384</v>
      </c>
      <c r="Q39" s="26">
        <f>LOG(L39*M39/J39+1,Y$3)</f>
        <v>30.073495894819605</v>
      </c>
      <c r="R39" s="15">
        <f ca="1">(N39+O39)/2</f>
        <v>57.136480821716724</v>
      </c>
      <c r="S39" s="10">
        <f ca="1">(N39+O39+P39)/3</f>
        <v>45.44204939621094</v>
      </c>
      <c r="T39" s="11">
        <f ca="1">(N39+O39+Q39)/3</f>
        <v>48.115485846084347</v>
      </c>
      <c r="U39" s="26">
        <f ca="1">(N39*2+O39*2+P39+Q39)/6</f>
        <v>46.778767621147644</v>
      </c>
    </row>
    <row r="40" spans="1:21">
      <c r="A40" s="70" t="s">
        <v>18</v>
      </c>
      <c r="B40" s="69" t="s">
        <v>75</v>
      </c>
      <c r="C40" s="19">
        <v>2022</v>
      </c>
      <c r="D40" s="23"/>
      <c r="E40" s="8">
        <v>556300000</v>
      </c>
      <c r="F40" s="8">
        <v>92100000</v>
      </c>
      <c r="G40" s="8">
        <v>993400000</v>
      </c>
      <c r="H40" s="5">
        <f>G40</f>
        <v>993400000</v>
      </c>
      <c r="I40" s="10">
        <v>3408</v>
      </c>
      <c r="J40" s="12">
        <v>42143</v>
      </c>
      <c r="K40" s="13">
        <v>101</v>
      </c>
      <c r="L40" s="14">
        <v>2.4</v>
      </c>
      <c r="M40" s="11">
        <v>34</v>
      </c>
      <c r="N40" s="32">
        <f>LOG((D40+E40)/(F40+E40)+1,V$3)</f>
        <v>55.370888966351835</v>
      </c>
      <c r="O40" s="15">
        <f>LOG(I40*H40/J40^2,W$3)</f>
        <v>49.901749460477653</v>
      </c>
      <c r="P40" s="10">
        <f>LOG(K40/J40+1,X$3)</f>
        <v>44.403380313606483</v>
      </c>
      <c r="Q40" s="26">
        <f>LOG(L40*M40/J40+1,Y$3)</f>
        <v>23.228843805551943</v>
      </c>
      <c r="R40" s="15">
        <f>(N40+O40)/2</f>
        <v>52.636319213414744</v>
      </c>
      <c r="S40" s="10">
        <f>(N40+O40+P40)/3</f>
        <v>49.892006246811995</v>
      </c>
      <c r="T40" s="11">
        <f>(N40+O40+Q40)/3</f>
        <v>42.833827410793809</v>
      </c>
      <c r="U40" s="26">
        <f>(N40*2+O40*2+P40+Q40)/6</f>
        <v>46.362916828802895</v>
      </c>
    </row>
    <row r="41" spans="1:21">
      <c r="A41" s="70" t="s">
        <v>50</v>
      </c>
      <c r="B41" s="71" t="s">
        <v>52</v>
      </c>
      <c r="C41" s="19">
        <v>2022</v>
      </c>
      <c r="D41" s="23"/>
      <c r="E41" s="8">
        <v>195000000</v>
      </c>
      <c r="F41" s="8"/>
      <c r="G41" s="8">
        <v>345200000</v>
      </c>
      <c r="H41" s="5">
        <f>G41</f>
        <v>345200000</v>
      </c>
      <c r="I41" s="10">
        <v>2105</v>
      </c>
      <c r="J41" s="12">
        <v>15438</v>
      </c>
      <c r="K41" s="13">
        <v>23.26</v>
      </c>
      <c r="L41" s="14">
        <v>1.6</v>
      </c>
      <c r="M41" s="11">
        <v>16</v>
      </c>
      <c r="N41" s="32">
        <f>LOG((D41+E41)/(F41+E41)+1,V$3)</f>
        <v>61.95566542377906</v>
      </c>
      <c r="O41" s="15">
        <f>LOG(I41*H41/J41^2,W$3)</f>
        <v>53.004744011324469</v>
      </c>
      <c r="P41" s="10">
        <f>LOG(K41/J41+1,X$3)</f>
        <v>27.927477680670261</v>
      </c>
      <c r="Q41" s="26">
        <f>LOG(L41*M41/J41+1,Y$3)</f>
        <v>19.896289549403857</v>
      </c>
      <c r="R41" s="15">
        <f>(N41+O41)/2</f>
        <v>57.480204717551764</v>
      </c>
      <c r="S41" s="10">
        <f>(N41+O41+P41)/3</f>
        <v>47.629295705257931</v>
      </c>
      <c r="T41" s="11">
        <f>(N41+O41+Q41)/3</f>
        <v>44.952232994835789</v>
      </c>
      <c r="U41" s="26">
        <f>(N41*2+O41*2+P41+Q41)/6</f>
        <v>46.290764350046857</v>
      </c>
    </row>
    <row r="42" spans="1:21">
      <c r="A42" s="80" t="s">
        <v>17</v>
      </c>
      <c r="B42" s="79" t="s">
        <v>38</v>
      </c>
      <c r="C42" s="19">
        <v>2022</v>
      </c>
      <c r="D42" s="21"/>
      <c r="E42" s="6">
        <v>110565000</v>
      </c>
      <c r="F42" s="6"/>
      <c r="G42" s="6">
        <v>236734000</v>
      </c>
      <c r="H42" s="5" cm="1">
        <f t="array" aca="1" ref="H42" ca="1">G42/INDIRECT("EUR!$B$30")</f>
        <v>242186836.62664899</v>
      </c>
      <c r="I42" s="10">
        <v>549.79</v>
      </c>
      <c r="J42" s="12">
        <v>10363</v>
      </c>
      <c r="K42" s="13">
        <v>32.840000000000003</v>
      </c>
      <c r="N42" s="32">
        <f>LOG((D42+E42)/(F42+E42)+1,V$3)</f>
        <v>61.95566542377906</v>
      </c>
      <c r="O42" s="15">
        <f ca="1">LOG(I42*H42/J42^2,W$3)</f>
        <v>47.059987416830154</v>
      </c>
      <c r="P42" s="10">
        <f>LOG(K42/J42+1,X$3)</f>
        <v>58.690853997040627</v>
      </c>
      <c r="R42" s="15">
        <f ca="1">(N42+O42)/2</f>
        <v>54.50782642030461</v>
      </c>
      <c r="S42" s="10">
        <f ca="1">(N42+O42+P42)/3</f>
        <v>55.902168945883282</v>
      </c>
      <c r="T42" s="11">
        <f ca="1">(N42+O42+Q42)/3</f>
        <v>36.338550946869738</v>
      </c>
      <c r="U42" s="26">
        <f ca="1">(N42*2+O42*2+P42+Q42)/6</f>
        <v>46.12035994637651</v>
      </c>
    </row>
    <row r="43" spans="1:21">
      <c r="A43" s="80" t="s">
        <v>20</v>
      </c>
      <c r="B43" s="79" t="s">
        <v>21</v>
      </c>
      <c r="C43" s="19">
        <v>2022</v>
      </c>
      <c r="D43" s="20"/>
      <c r="E43" s="4">
        <v>2219200000</v>
      </c>
      <c r="F43" s="4">
        <v>87905000</v>
      </c>
      <c r="G43" s="4">
        <v>3337000000</v>
      </c>
      <c r="H43" s="5" cm="1">
        <f t="array" aca="1" ref="H43" ca="1">G43/INDIRECT("EUR!$B$39")</f>
        <v>447235642.79100239</v>
      </c>
      <c r="I43" s="10">
        <v>2267</v>
      </c>
      <c r="J43" s="12">
        <v>16588</v>
      </c>
      <c r="K43" s="13">
        <v>42.02</v>
      </c>
      <c r="N43" s="32">
        <f>LOG((D43+E43)/(F43+E43)+1,V$3)</f>
        <v>60.236404222360257</v>
      </c>
      <c r="O43" s="15">
        <f ca="1">LOG(I43*H43/J43^2,W$3)</f>
        <v>54.256163133654319</v>
      </c>
      <c r="P43" s="10">
        <f>LOG(K43/J43+1,X$3)</f>
        <v>46.930214279714278</v>
      </c>
      <c r="R43" s="15">
        <f ca="1">(N43+O43)/2</f>
        <v>57.246283678007288</v>
      </c>
      <c r="S43" s="10">
        <f ca="1">(N43+O43+P43)/3</f>
        <v>53.807593878576284</v>
      </c>
      <c r="T43" s="11">
        <f ca="1">(N43+O43+Q43)/3</f>
        <v>38.164189118671523</v>
      </c>
      <c r="U43" s="26">
        <f ca="1">(N43*2+O43*2+P43+Q43)/6</f>
        <v>45.985891498623907</v>
      </c>
    </row>
    <row r="44" spans="1:21">
      <c r="A44" s="40" t="s">
        <v>321</v>
      </c>
      <c r="B44" s="36" t="s">
        <v>349</v>
      </c>
      <c r="C44" s="19">
        <v>2022</v>
      </c>
      <c r="D44" s="23"/>
      <c r="E44" s="8">
        <v>13700000</v>
      </c>
      <c r="F44" s="8">
        <v>7300000</v>
      </c>
      <c r="G44" s="8">
        <v>20800000</v>
      </c>
      <c r="H44" s="5">
        <f>G44</f>
        <v>20800000</v>
      </c>
      <c r="I44" s="10">
        <v>519</v>
      </c>
      <c r="J44" s="12">
        <v>2524</v>
      </c>
      <c r="K44" s="13">
        <v>11.95</v>
      </c>
      <c r="N44" s="32">
        <f>LOG((D44+E44)/(F44+E44)+1,V$3)</f>
        <v>44.889750309841801</v>
      </c>
      <c r="O44" s="15">
        <f>LOG(I44*H44/J44^2,W$3)</f>
        <v>49.124040431578202</v>
      </c>
      <c r="P44" s="10">
        <f>LOG(K44/J44+1,X$3)</f>
        <v>87.617828807250191</v>
      </c>
      <c r="R44" s="15">
        <f>(N44+O44)/2</f>
        <v>47.006895370709998</v>
      </c>
      <c r="S44" s="10">
        <f>(N44+O44+P44)/3</f>
        <v>60.54387318289006</v>
      </c>
      <c r="T44" s="11">
        <f>(N44+O44+Q44)/3</f>
        <v>31.337930247139997</v>
      </c>
      <c r="U44" s="26">
        <f>(N44*2+O44*2+P44+Q44)/6</f>
        <v>45.940901715015031</v>
      </c>
    </row>
    <row r="45" spans="1:21">
      <c r="A45" s="80" t="s">
        <v>18</v>
      </c>
      <c r="B45" s="79" t="s">
        <v>22</v>
      </c>
      <c r="C45" s="76">
        <v>2022</v>
      </c>
      <c r="D45" s="23"/>
      <c r="E45" s="8">
        <v>498700000</v>
      </c>
      <c r="F45" s="8">
        <v>66000000</v>
      </c>
      <c r="G45" s="8">
        <v>812600000</v>
      </c>
      <c r="H45" s="5">
        <f>G45</f>
        <v>812600000</v>
      </c>
      <c r="I45" s="10">
        <v>1903</v>
      </c>
      <c r="J45" s="12">
        <v>33474</v>
      </c>
      <c r="K45" s="13">
        <v>102.46</v>
      </c>
      <c r="L45" s="14">
        <v>1.3</v>
      </c>
      <c r="M45" s="11">
        <v>14</v>
      </c>
      <c r="N45" s="32">
        <f>LOG((D45+E45)/(F45+E45)+1,V$3)</f>
        <v>56.573442640691425</v>
      </c>
      <c r="O45" s="15">
        <f>LOG(I45*H45/J45^2,W$3)</f>
        <v>47.767763959331987</v>
      </c>
      <c r="P45" s="10">
        <f>LOG(K45/J45+1,X$3)</f>
        <v>56.692150007850778</v>
      </c>
      <c r="Q45" s="26">
        <f>LOG(L45*M45/J45+1,Y$3)</f>
        <v>6.5272273155408227</v>
      </c>
      <c r="R45" s="15">
        <f>(N45+O45)/2</f>
        <v>52.170603300011706</v>
      </c>
      <c r="S45" s="10">
        <f>(N45+O45+P45)/3</f>
        <v>53.677785535958066</v>
      </c>
      <c r="T45" s="11">
        <f>(N45+O45+Q45)/3</f>
        <v>36.956144638521415</v>
      </c>
      <c r="U45" s="26">
        <f>(N45*2+O45*2+P45+Q45)/6</f>
        <v>45.316965087239737</v>
      </c>
    </row>
    <row r="46" spans="1:21">
      <c r="A46" s="80" t="s">
        <v>18</v>
      </c>
      <c r="B46" s="79" t="s">
        <v>19</v>
      </c>
      <c r="C46" s="81">
        <v>2022</v>
      </c>
      <c r="D46" s="23"/>
      <c r="E46" s="8">
        <v>473310000</v>
      </c>
      <c r="F46" s="8">
        <v>60361000</v>
      </c>
      <c r="G46" s="8">
        <v>690144000</v>
      </c>
      <c r="H46" s="5">
        <f>G46</f>
        <v>690144000</v>
      </c>
      <c r="I46" s="10">
        <v>2797</v>
      </c>
      <c r="J46" s="12">
        <v>31761</v>
      </c>
      <c r="K46" s="13">
        <v>63.65</v>
      </c>
      <c r="L46" s="14">
        <v>1.8</v>
      </c>
      <c r="M46" s="11">
        <v>23</v>
      </c>
      <c r="N46" s="32">
        <f>LOG((D46+E46)/(F46+E46)+1,V$3)</f>
        <v>56.75225323759684</v>
      </c>
      <c r="O46" s="15">
        <f>LOG(I46*H46/J46^2,W$3)</f>
        <v>49.927170657835994</v>
      </c>
      <c r="P46" s="10">
        <f>LOG(K46/J46+1,X$3)</f>
        <v>37.137224030759533</v>
      </c>
      <c r="Q46" s="26">
        <f>LOG(L46*M46/J46+1,Y$3)</f>
        <v>15.642504100389319</v>
      </c>
      <c r="R46" s="15">
        <f>(N46+O46)/2</f>
        <v>53.339711947716417</v>
      </c>
      <c r="S46" s="10">
        <f>(N46+O46+P46)/3</f>
        <v>47.938882642064122</v>
      </c>
      <c r="T46" s="11">
        <f>(N46+O46+Q46)/3</f>
        <v>40.773975998607384</v>
      </c>
      <c r="U46" s="26">
        <f>(N46*2+O46*2+P46+Q46)/6</f>
        <v>44.356429320335756</v>
      </c>
    </row>
    <row r="47" spans="1:21">
      <c r="A47" s="80" t="s">
        <v>18</v>
      </c>
      <c r="B47" s="79" t="s">
        <v>77</v>
      </c>
      <c r="C47" s="19">
        <v>2022</v>
      </c>
      <c r="D47" s="23"/>
      <c r="E47" s="8">
        <v>285000000</v>
      </c>
      <c r="F47" s="8">
        <v>28500000</v>
      </c>
      <c r="G47" s="8">
        <v>432200000</v>
      </c>
      <c r="H47" s="5">
        <f>G47</f>
        <v>432200000</v>
      </c>
      <c r="I47" s="10">
        <v>2068.83</v>
      </c>
      <c r="J47" s="12">
        <v>12493</v>
      </c>
      <c r="K47" s="13">
        <v>21.01</v>
      </c>
      <c r="L47" s="14">
        <v>1</v>
      </c>
      <c r="M47" s="11">
        <v>2</v>
      </c>
      <c r="N47" s="32">
        <f>LOG((D47+E47)/(F47+E47)+1,V$3)</f>
        <v>57.797560759981565</v>
      </c>
      <c r="O47" s="15">
        <f>LOG(I47*H47/J47^2,W$3)</f>
        <v>57.17216141500397</v>
      </c>
      <c r="P47" s="10">
        <f>LOG(K47/J47+1,X$3)</f>
        <v>31.169826617355998</v>
      </c>
      <c r="Q47" s="26">
        <f>LOG(L47*M47/J47+1,Y$3)</f>
        <v>1.922257189073775</v>
      </c>
      <c r="R47" s="15">
        <f>(N47+O47)/2</f>
        <v>57.484861087492767</v>
      </c>
      <c r="S47" s="10">
        <f>(N47+O47+P47)/3</f>
        <v>48.713182930780512</v>
      </c>
      <c r="T47" s="11">
        <f>(N47+O47+Q47)/3</f>
        <v>38.963993121353106</v>
      </c>
      <c r="U47" s="26">
        <f>(N47*2+O47*2+P47+Q47)/6</f>
        <v>43.838588026066809</v>
      </c>
    </row>
    <row r="48" spans="1:21">
      <c r="A48" s="80" t="s">
        <v>50</v>
      </c>
      <c r="B48" s="79" t="s">
        <v>55</v>
      </c>
      <c r="C48" s="19">
        <v>2022</v>
      </c>
      <c r="D48" s="23">
        <v>4010236</v>
      </c>
      <c r="E48" s="8">
        <v>204568000</v>
      </c>
      <c r="F48" s="8"/>
      <c r="G48" s="8">
        <v>316932680.41000003</v>
      </c>
      <c r="H48" s="5">
        <f>G48</f>
        <v>316932680.41000003</v>
      </c>
      <c r="I48" s="10">
        <v>2280</v>
      </c>
      <c r="J48" s="12">
        <v>14200</v>
      </c>
      <c r="K48" s="13">
        <v>20.5</v>
      </c>
      <c r="N48" s="32">
        <f>LOG((D48+E48)/(F48+E48)+1,V$3)</f>
        <v>62.827507905554484</v>
      </c>
      <c r="O48" s="15">
        <f>LOG(I48*H48/J48^2,W$3)</f>
        <v>54.072469068823324</v>
      </c>
      <c r="P48" s="10">
        <f>LOG(K48/J48+1,X$3)</f>
        <v>26.760376656316645</v>
      </c>
      <c r="R48" s="15">
        <f>(N48+O48)/2</f>
        <v>58.449988487188904</v>
      </c>
      <c r="S48" s="10">
        <f>(N48+O48+P48)/3</f>
        <v>47.886784543564822</v>
      </c>
      <c r="T48" s="11">
        <f>(N48+O48+Q48)/3</f>
        <v>38.966658991459269</v>
      </c>
      <c r="U48" s="26">
        <f>(N48*2+O48*2+P48+Q48)/6</f>
        <v>43.426721767512042</v>
      </c>
    </row>
    <row r="49" spans="1:21">
      <c r="A49" s="80" t="s">
        <v>39</v>
      </c>
      <c r="B49" s="18" t="s">
        <v>79</v>
      </c>
      <c r="C49" s="19">
        <v>2022</v>
      </c>
      <c r="D49" s="23">
        <v>16962080</v>
      </c>
      <c r="E49" s="8">
        <v>447679492</v>
      </c>
      <c r="F49" s="8">
        <v>54750430</v>
      </c>
      <c r="G49" s="8">
        <v>1199200318</v>
      </c>
      <c r="H49" s="5">
        <f>G49</f>
        <v>1199200318</v>
      </c>
      <c r="I49" s="10">
        <v>4353</v>
      </c>
      <c r="J49" s="12">
        <v>65651</v>
      </c>
      <c r="K49" s="13">
        <v>124.13</v>
      </c>
      <c r="L49" s="14">
        <v>2.1</v>
      </c>
      <c r="M49" s="11">
        <v>28</v>
      </c>
      <c r="N49" s="32">
        <f>LOG((D49+E49)/(F49+E49)+1,V$3)</f>
        <v>58.529527276172452</v>
      </c>
      <c r="O49" s="15">
        <f>LOG(I49*H49/J49^2,W$3)</f>
        <v>46.905137915181115</v>
      </c>
      <c r="P49" s="10">
        <f>LOG(K49/J49+1,X$3)</f>
        <v>35.040086085526461</v>
      </c>
      <c r="Q49" s="26">
        <f>LOG(L49*M49/J49+1,Y$3)</f>
        <v>10.750398543058774</v>
      </c>
      <c r="R49" s="15">
        <f>(N49+O49)/2</f>
        <v>52.71733259567678</v>
      </c>
      <c r="S49" s="10">
        <f>(N49+O49+P49)/3</f>
        <v>46.82491709229334</v>
      </c>
      <c r="T49" s="11">
        <f>(N49+O49+Q49)/3</f>
        <v>38.728354578137449</v>
      </c>
      <c r="U49" s="26">
        <f>(N49*2+O49*2+P49+Q49)/6</f>
        <v>42.776635835215394</v>
      </c>
    </row>
    <row r="50" spans="1:21">
      <c r="A50" s="80" t="s">
        <v>18</v>
      </c>
      <c r="B50" s="79" t="s">
        <v>45</v>
      </c>
      <c r="C50" s="19">
        <v>2022</v>
      </c>
      <c r="D50" s="23"/>
      <c r="E50" s="8">
        <v>406000000</v>
      </c>
      <c r="F50" s="8">
        <v>59000000</v>
      </c>
      <c r="G50" s="8">
        <v>810000000</v>
      </c>
      <c r="H50" s="5">
        <f>G50</f>
        <v>810000000</v>
      </c>
      <c r="I50" s="10">
        <v>3049</v>
      </c>
      <c r="J50" s="12">
        <v>33334</v>
      </c>
      <c r="K50" s="13">
        <v>71.78</v>
      </c>
      <c r="N50" s="32">
        <f>LOG((D50+E50)/(F50+E50)+1,V$3)</f>
        <v>56.097261773937127</v>
      </c>
      <c r="O50" s="15">
        <f>LOG(I50*H50/J50^2,W$3)</f>
        <v>50.916386232333466</v>
      </c>
      <c r="P50" s="10">
        <f>LOG(K50/J50+1,X$3)</f>
        <v>39.901465839411543</v>
      </c>
      <c r="R50" s="15">
        <f>(N50+O50)/2</f>
        <v>53.506824003135293</v>
      </c>
      <c r="S50" s="10">
        <f>(N50+O50+P50)/3</f>
        <v>48.971704615227374</v>
      </c>
      <c r="T50" s="11">
        <f>(N50+O50+Q50)/3</f>
        <v>35.671216002090198</v>
      </c>
      <c r="U50" s="26">
        <f>(N50*2+O50*2+P50+Q50)/6</f>
        <v>42.321460308658786</v>
      </c>
    </row>
    <row r="51" spans="1:21">
      <c r="A51" s="40" t="s">
        <v>50</v>
      </c>
      <c r="B51" s="36" t="s">
        <v>318</v>
      </c>
      <c r="C51" s="19">
        <v>2022</v>
      </c>
      <c r="D51" s="23">
        <v>6866583.4000000004</v>
      </c>
      <c r="E51" s="8">
        <v>80722168.060000002</v>
      </c>
      <c r="F51" s="8"/>
      <c r="G51" s="8">
        <v>135345844</v>
      </c>
      <c r="H51" s="5">
        <f>G51</f>
        <v>135345844</v>
      </c>
      <c r="I51" s="10">
        <v>604</v>
      </c>
      <c r="J51" s="12">
        <v>4950</v>
      </c>
      <c r="K51" s="13">
        <v>4.04</v>
      </c>
      <c r="N51" s="32">
        <f>LOG((D51+E51)/(F51+E51)+1,V$3)</f>
        <v>65.678702118582763</v>
      </c>
      <c r="O51" s="15">
        <f>LOG(I51*H51/J51^2,W$3)</f>
        <v>53.600044336239058</v>
      </c>
      <c r="P51" s="10">
        <f>LOG(K51/J51+1,X$3)</f>
        <v>15.133486832207678</v>
      </c>
      <c r="R51" s="15">
        <f>(N51+O51)/2</f>
        <v>59.639373227410914</v>
      </c>
      <c r="S51" s="10">
        <f>(N51+O51+P51)/3</f>
        <v>44.804077762343162</v>
      </c>
      <c r="T51" s="11">
        <f>(N51+O51+Q51)/3</f>
        <v>39.759582151607276</v>
      </c>
      <c r="U51" s="26">
        <f>(N51*2+O51*2+P51+Q51)/6</f>
        <v>42.281829956975223</v>
      </c>
    </row>
    <row r="52" spans="1:21">
      <c r="A52" s="80" t="s">
        <v>15</v>
      </c>
      <c r="B52" s="79" t="s">
        <v>82</v>
      </c>
      <c r="C52" s="19">
        <v>2023</v>
      </c>
      <c r="D52" s="22">
        <v>600000</v>
      </c>
      <c r="E52" s="7">
        <v>127700000</v>
      </c>
      <c r="F52" s="7">
        <v>416400000</v>
      </c>
      <c r="G52" s="7">
        <v>934200000</v>
      </c>
      <c r="H52" s="5" cm="1">
        <f t="array" aca="1" ref="H52" ca="1">G52/INDIRECT("EUR!$B$48")</f>
        <v>1089310138.5599697</v>
      </c>
      <c r="I52" s="10">
        <v>3335</v>
      </c>
      <c r="J52" s="12">
        <v>31485</v>
      </c>
      <c r="K52" s="13">
        <v>112.44</v>
      </c>
      <c r="L52" s="14">
        <v>2.2000000000000002</v>
      </c>
      <c r="M52" s="11">
        <v>47</v>
      </c>
      <c r="N52" s="32">
        <f>LOG((D52+E52)/(F52+E52)+1,V$3)</f>
        <v>18.924227659897088</v>
      </c>
      <c r="O52" s="15">
        <f ca="1">LOG(I52*H52/J52^2,W$3)</f>
        <v>54.220261847362224</v>
      </c>
      <c r="P52" s="10">
        <f>LOG(K52/J52+1,X$3)</f>
        <v>66.127607967633409</v>
      </c>
      <c r="Q52" s="26">
        <f>LOG(L52*M52/J52+1,Y$3)</f>
        <v>39.372018439860149</v>
      </c>
      <c r="R52" s="15">
        <f ca="1">(N52+O52)/2</f>
        <v>36.572244753629654</v>
      </c>
      <c r="S52" s="10">
        <f ca="1">(N52+O52+P52)/3</f>
        <v>46.424032491630904</v>
      </c>
      <c r="T52" s="11">
        <f ca="1">(N52+O52+Q52)/3</f>
        <v>37.505502649039819</v>
      </c>
      <c r="U52" s="26">
        <f ca="1">(N52*2+O52*2+P52+Q52)/6</f>
        <v>41.964767570335361</v>
      </c>
    </row>
    <row r="53" spans="1:21">
      <c r="A53" s="80" t="s">
        <v>50</v>
      </c>
      <c r="B53" s="79" t="s">
        <v>54</v>
      </c>
      <c r="C53" s="19">
        <v>2022</v>
      </c>
      <c r="D53" s="23"/>
      <c r="E53" s="8">
        <v>145400000</v>
      </c>
      <c r="F53" s="8"/>
      <c r="G53" s="8">
        <v>222200000</v>
      </c>
      <c r="H53" s="5">
        <f>G53</f>
        <v>222200000</v>
      </c>
      <c r="I53" s="10">
        <v>1746</v>
      </c>
      <c r="J53" s="12">
        <v>14340</v>
      </c>
      <c r="K53" s="13">
        <v>21.48</v>
      </c>
      <c r="N53" s="32">
        <f>LOG((D53+E53)/(F53+E53)+1,V$3)</f>
        <v>61.95566542377906</v>
      </c>
      <c r="O53" s="15">
        <f>LOG(I53*H53/J53^2,W$3)</f>
        <v>49.83355114433936</v>
      </c>
      <c r="P53" s="10">
        <f>LOG(K53/J53+1,X$3)</f>
        <v>27.765152678990077</v>
      </c>
      <c r="R53" s="15">
        <f>(N53+O53)/2</f>
        <v>55.89460828405921</v>
      </c>
      <c r="S53" s="10">
        <f>(N53+O53+P53)/3</f>
        <v>46.518123082369499</v>
      </c>
      <c r="T53" s="11">
        <f>(N53+O53+Q53)/3</f>
        <v>37.263072189372807</v>
      </c>
      <c r="U53" s="26">
        <f>(N53*2+O53*2+P53+Q53)/6</f>
        <v>41.890597635871153</v>
      </c>
    </row>
    <row r="54" spans="1:21">
      <c r="A54" s="80" t="s">
        <v>14</v>
      </c>
      <c r="B54" s="79" t="s">
        <v>78</v>
      </c>
      <c r="C54" s="19">
        <v>2023</v>
      </c>
      <c r="D54" s="23"/>
      <c r="E54" s="8">
        <v>147241458</v>
      </c>
      <c r="F54" s="8">
        <v>20629278</v>
      </c>
      <c r="G54" s="8">
        <v>209455095</v>
      </c>
      <c r="H54" s="5">
        <f>G54</f>
        <v>209455095</v>
      </c>
      <c r="I54" s="10">
        <v>824</v>
      </c>
      <c r="J54" s="12">
        <v>16410</v>
      </c>
      <c r="K54" s="13">
        <v>20.56</v>
      </c>
      <c r="L54" s="14">
        <v>1.9</v>
      </c>
      <c r="M54" s="11">
        <v>21</v>
      </c>
      <c r="N54" s="32">
        <f>LOG((D54+E54)/(F54+E54)+1,V$3)</f>
        <v>56.287640773795751</v>
      </c>
      <c r="O54" s="15">
        <f>LOG(I54*H54/J54^2,W$3)</f>
        <v>42.700273985652927</v>
      </c>
      <c r="P54" s="10">
        <f>LOG(K54/J54+1,X$3)</f>
        <v>23.226438053258715</v>
      </c>
      <c r="Q54" s="26">
        <f>LOG(L54*M54/J54+1,Y$3)</f>
        <v>29.162171935617721</v>
      </c>
      <c r="R54" s="15">
        <f>(N54+O54)/2</f>
        <v>49.493957379724336</v>
      </c>
      <c r="S54" s="10">
        <f>(N54+O54+P54)/3</f>
        <v>40.738117604235796</v>
      </c>
      <c r="T54" s="11">
        <f>(N54+O54+Q54)/3</f>
        <v>42.716695565022128</v>
      </c>
      <c r="U54" s="26">
        <f>(N54*2+O54*2+P54+Q54)/6</f>
        <v>41.727406584628959</v>
      </c>
    </row>
    <row r="55" spans="1:21">
      <c r="A55" s="80" t="s">
        <v>18</v>
      </c>
      <c r="B55" s="79" t="s">
        <v>80</v>
      </c>
      <c r="C55" s="19">
        <v>2022</v>
      </c>
      <c r="D55" s="23"/>
      <c r="E55" s="8">
        <v>350370000</v>
      </c>
      <c r="F55" s="8">
        <v>41223000</v>
      </c>
      <c r="G55" s="8">
        <v>558679000</v>
      </c>
      <c r="H55" s="5">
        <f>G55</f>
        <v>558679000</v>
      </c>
      <c r="I55" s="10">
        <v>2430</v>
      </c>
      <c r="J55" s="12">
        <v>22406</v>
      </c>
      <c r="K55" s="13">
        <v>33.03</v>
      </c>
      <c r="L55" s="14">
        <v>1.1000000000000001</v>
      </c>
      <c r="M55" s="11">
        <v>7</v>
      </c>
      <c r="N55" s="32">
        <f>LOG((D55+E55)/(F55+E55)+1,V$3)</f>
        <v>57.122644525921928</v>
      </c>
      <c r="O55" s="15">
        <f>LOG(I55*H55/J55^2,W$3)</f>
        <v>52.212126056569225</v>
      </c>
      <c r="P55" s="10">
        <f>LOG(K55/J55+1,X$3)</f>
        <v>27.325261892847632</v>
      </c>
      <c r="Q55" s="26">
        <f>LOG(L55*M55/J55+1,Y$3)</f>
        <v>4.1260527756928109</v>
      </c>
      <c r="R55" s="15">
        <f>(N55+O55)/2</f>
        <v>54.66738529124558</v>
      </c>
      <c r="S55" s="10">
        <f>(N55+O55+P55)/3</f>
        <v>45.553344158446265</v>
      </c>
      <c r="T55" s="11">
        <f>(N55+O55+Q55)/3</f>
        <v>37.820274452727993</v>
      </c>
      <c r="U55" s="26">
        <f>(N55*2+O55*2+P55+Q55)/6</f>
        <v>41.686809305587126</v>
      </c>
    </row>
    <row r="56" spans="1:21">
      <c r="A56" s="80" t="s">
        <v>39</v>
      </c>
      <c r="B56" s="79" t="s">
        <v>40</v>
      </c>
      <c r="C56" s="19">
        <v>2023</v>
      </c>
      <c r="D56" s="23">
        <v>5160000</v>
      </c>
      <c r="E56" s="8">
        <v>103200000</v>
      </c>
      <c r="F56" s="8"/>
      <c r="G56" s="8">
        <v>516000000</v>
      </c>
      <c r="H56" s="5">
        <f>G56</f>
        <v>516000000</v>
      </c>
      <c r="I56" s="10">
        <v>3567.69</v>
      </c>
      <c r="J56" s="12">
        <v>27678</v>
      </c>
      <c r="K56" s="13">
        <v>28.06</v>
      </c>
      <c r="N56" s="32">
        <f>LOG((D56+E56)/(F56+E56)+1,V$3)</f>
        <v>64.16276845614253</v>
      </c>
      <c r="O56" s="15">
        <f>LOG(I56*H56/J56^2,W$3)</f>
        <v>51.432109179329828</v>
      </c>
      <c r="P56" s="10">
        <f>LOG(K56/J56+1,X$3)</f>
        <v>18.796323650537747</v>
      </c>
      <c r="R56" s="15">
        <f>(N56+O56)/2</f>
        <v>57.797438817736179</v>
      </c>
      <c r="S56" s="10">
        <f>(N56+O56+P56)/3</f>
        <v>44.797067095336701</v>
      </c>
      <c r="T56" s="11">
        <f>(N56+O56+Q56)/3</f>
        <v>38.531625878490786</v>
      </c>
      <c r="U56" s="26">
        <f>(N56*2+O56*2+P56+Q56)/6</f>
        <v>41.664346486913743</v>
      </c>
    </row>
    <row r="57" spans="1:21">
      <c r="A57" s="80" t="s">
        <v>39</v>
      </c>
      <c r="B57" s="79" t="s">
        <v>41</v>
      </c>
      <c r="C57" s="19">
        <v>2022</v>
      </c>
      <c r="D57" s="23">
        <v>1545561</v>
      </c>
      <c r="E57" s="8">
        <v>146972266.58000001</v>
      </c>
      <c r="F57" s="8"/>
      <c r="G57" s="8">
        <v>331968251.18000001</v>
      </c>
      <c r="H57" s="5">
        <f>G57</f>
        <v>331968251.18000001</v>
      </c>
      <c r="I57" s="10">
        <v>2453</v>
      </c>
      <c r="J57" s="12">
        <v>21617</v>
      </c>
      <c r="K57" s="13">
        <v>27.2</v>
      </c>
      <c r="N57" s="33">
        <f>LOG((D57+E57)/(F57+E57)+1,V$3)</f>
        <v>62.424410868794197</v>
      </c>
      <c r="O57" s="15">
        <f>LOG(I57*H57/J57^2,W$3)</f>
        <v>49.308899358497307</v>
      </c>
      <c r="P57" s="10">
        <f>LOG(K57/J57+1,X$3)</f>
        <v>23.326006860326103</v>
      </c>
      <c r="R57" s="15">
        <f>(N57+O57)/2</f>
        <v>55.866655113645749</v>
      </c>
      <c r="S57" s="10">
        <f>(N57+O57+P57)/3</f>
        <v>45.019772362539207</v>
      </c>
      <c r="T57" s="11">
        <f>(N57+O57+Q57)/3</f>
        <v>37.244436742430501</v>
      </c>
      <c r="U57" s="26">
        <f>(N57*2+O57*2+P57+Q57)/6</f>
        <v>41.132104552484854</v>
      </c>
    </row>
    <row r="58" spans="1:21">
      <c r="A58" s="40" t="s">
        <v>321</v>
      </c>
      <c r="B58" s="36" t="s">
        <v>324</v>
      </c>
      <c r="C58" s="19">
        <v>2022</v>
      </c>
      <c r="D58" s="23"/>
      <c r="E58" s="8">
        <v>12486843</v>
      </c>
      <c r="F58" s="8"/>
      <c r="G58" s="8">
        <v>117651589</v>
      </c>
      <c r="H58" s="5">
        <f>G58</f>
        <v>117651589</v>
      </c>
      <c r="I58" s="10">
        <v>501</v>
      </c>
      <c r="J58" s="12">
        <v>4384</v>
      </c>
      <c r="K58" s="13">
        <v>3.87</v>
      </c>
      <c r="N58" s="32">
        <f>LOG((D58+E58)/(F58+E58)+1,V$3)</f>
        <v>61.95566542377906</v>
      </c>
      <c r="O58" s="15">
        <f>LOG(I58*H58/J58^2,W$3)</f>
        <v>53.04359257579155</v>
      </c>
      <c r="P58" s="10">
        <f>LOG(K58/J58+1,X$3)</f>
        <v>16.367743332826358</v>
      </c>
      <c r="R58" s="15">
        <f>(N58+O58)/2</f>
        <v>57.499628999785301</v>
      </c>
      <c r="S58" s="10">
        <f>(N58+O58+P58)/3</f>
        <v>43.78900044413232</v>
      </c>
      <c r="T58" s="11">
        <f>(N58+O58+Q58)/3</f>
        <v>38.33308599985687</v>
      </c>
      <c r="U58" s="26">
        <f>(N58*2+O58*2+P58+Q58)/6</f>
        <v>41.061043221994595</v>
      </c>
    </row>
    <row r="59" spans="1:21">
      <c r="A59" s="80" t="s">
        <v>42</v>
      </c>
      <c r="B59" s="79" t="s">
        <v>81</v>
      </c>
      <c r="C59" s="19">
        <v>2022</v>
      </c>
      <c r="D59" s="23">
        <v>2272000</v>
      </c>
      <c r="E59" s="8">
        <v>44663000</v>
      </c>
      <c r="F59" s="8">
        <v>9198000</v>
      </c>
      <c r="G59" s="8">
        <v>244230000</v>
      </c>
      <c r="H59" s="5">
        <f>G59</f>
        <v>244230000</v>
      </c>
      <c r="I59" s="10">
        <v>1847</v>
      </c>
      <c r="J59" s="12">
        <v>14263</v>
      </c>
      <c r="K59" s="13">
        <v>19.46</v>
      </c>
      <c r="L59" s="14">
        <v>1.2</v>
      </c>
      <c r="M59" s="11">
        <v>7</v>
      </c>
      <c r="N59" s="33">
        <f>LOG((D59+E59)/(F59+E59)+1,V$3)</f>
        <v>56.015694945415348</v>
      </c>
      <c r="O59" s="15">
        <f>LOG(I59*H59/J59^2,W$3)</f>
        <v>50.900816480898776</v>
      </c>
      <c r="P59" s="10">
        <f>LOG(K59/J59+1,X$3)</f>
        <v>25.291573933959764</v>
      </c>
      <c r="Q59" s="26">
        <f>LOG(L59*M59/J59+1,Y$3)</f>
        <v>7.0700673042827828</v>
      </c>
      <c r="R59" s="15">
        <f>(N59+O59)/2</f>
        <v>53.458255713157058</v>
      </c>
      <c r="S59" s="10">
        <f>(N59+O59+P59)/3</f>
        <v>44.069361786757959</v>
      </c>
      <c r="T59" s="11">
        <f>(N59+O59+Q59)/3</f>
        <v>37.995526243532304</v>
      </c>
      <c r="U59" s="26">
        <f>(N59*2+O59*2+P59+Q59)/6</f>
        <v>41.032444015145131</v>
      </c>
    </row>
    <row r="60" spans="1:21">
      <c r="A60" s="40" t="s">
        <v>321</v>
      </c>
      <c r="B60" s="36" t="s">
        <v>334</v>
      </c>
      <c r="C60" s="19">
        <v>2022</v>
      </c>
      <c r="D60" s="23">
        <v>600</v>
      </c>
      <c r="E60" s="8">
        <v>83016762</v>
      </c>
      <c r="F60" s="8"/>
      <c r="G60" s="8">
        <v>128175173</v>
      </c>
      <c r="H60" s="5">
        <f>G60</f>
        <v>128175173</v>
      </c>
      <c r="I60" s="10">
        <v>800</v>
      </c>
      <c r="J60" s="12">
        <v>8350</v>
      </c>
      <c r="K60" s="13">
        <v>11.61</v>
      </c>
      <c r="N60" s="32">
        <f>LOG((D60+E60)/(F60+E60)+1,V$3)</f>
        <v>61.955988429522499</v>
      </c>
      <c r="O60" s="15">
        <f>LOG(I60*H60/J60^2,W$3)</f>
        <v>48.187959665646247</v>
      </c>
      <c r="P60" s="10">
        <f>LOG(K60/J60+1,X$3)</f>
        <v>25.774128972429807</v>
      </c>
      <c r="R60" s="15">
        <f>(N60+O60)/2</f>
        <v>55.071974047584376</v>
      </c>
      <c r="S60" s="10">
        <f>(N60+O60+P60)/3</f>
        <v>45.306025689199522</v>
      </c>
      <c r="T60" s="11">
        <f>(N60+O60+Q60)/3</f>
        <v>36.714649365056253</v>
      </c>
      <c r="U60" s="26">
        <f>(N60*2+O60*2+P60+Q60)/6</f>
        <v>41.010337527127888</v>
      </c>
    </row>
    <row r="61" spans="1:21">
      <c r="A61" s="40" t="s">
        <v>17</v>
      </c>
      <c r="B61" s="36" t="s">
        <v>299</v>
      </c>
      <c r="C61" s="19">
        <v>2022</v>
      </c>
      <c r="D61" s="21"/>
      <c r="E61" s="6">
        <v>96570451</v>
      </c>
      <c r="F61" s="6"/>
      <c r="G61" s="6">
        <v>141671439</v>
      </c>
      <c r="H61" s="5" cm="1">
        <f t="array" aca="1" ref="H61" ca="1">G61/INDIRECT("EUR!$B$30")</f>
        <v>144934642.47533208</v>
      </c>
      <c r="I61" s="10">
        <v>529</v>
      </c>
      <c r="J61" s="12">
        <v>4409</v>
      </c>
      <c r="K61" s="13">
        <v>2.88</v>
      </c>
      <c r="N61" s="32">
        <f>LOG((D61+E61)/(F61+E61)+1,V$3)</f>
        <v>61.95566542377906</v>
      </c>
      <c r="O61" s="15">
        <f ca="1">LOG(I61*H61/J61^2,W$3)</f>
        <v>54.705678191557183</v>
      </c>
      <c r="P61" s="10">
        <f>LOG(K61/J61+1,X$3)</f>
        <v>12.112968531147654</v>
      </c>
      <c r="R61" s="15">
        <f ca="1">(N61+O61)/2</f>
        <v>58.330671807668125</v>
      </c>
      <c r="S61" s="10">
        <f ca="1">(N61+O61+P61)/3</f>
        <v>42.924770715494638</v>
      </c>
      <c r="T61" s="11">
        <f ca="1">(N61+O61+Q61)/3</f>
        <v>38.887114538445417</v>
      </c>
      <c r="U61" s="26">
        <f ca="1">(N61*2+O61*2+P61+Q61)/6</f>
        <v>40.905942626970024</v>
      </c>
    </row>
    <row r="62" spans="1:21">
      <c r="A62" s="80" t="s">
        <v>50</v>
      </c>
      <c r="B62" s="79" t="s">
        <v>53</v>
      </c>
      <c r="C62" s="19">
        <v>2022</v>
      </c>
      <c r="D62" s="23"/>
      <c r="E62" s="8">
        <v>170900000</v>
      </c>
      <c r="F62" s="8"/>
      <c r="G62" s="8">
        <v>289107937</v>
      </c>
      <c r="H62" s="5">
        <f>G62</f>
        <v>289107937</v>
      </c>
      <c r="I62" s="10">
        <v>3439.4</v>
      </c>
      <c r="J62" s="12">
        <v>22287</v>
      </c>
      <c r="K62" s="13">
        <v>23</v>
      </c>
      <c r="N62" s="32">
        <f>LOG((D62+E62)/(F62+E62)+1,V$3)</f>
        <v>61.95566542377906</v>
      </c>
      <c r="O62" s="15">
        <f>LOG(I62*H62/J62^2,W$3)</f>
        <v>50.225281814899056</v>
      </c>
      <c r="P62" s="10">
        <f>LOG(K62/J62+1,X$3)</f>
        <v>19.133403446311824</v>
      </c>
      <c r="R62" s="15">
        <f>(N62+O62)/2</f>
        <v>56.090473619339058</v>
      </c>
      <c r="S62" s="10">
        <f>(N62+O62+P62)/3</f>
        <v>43.771450228329975</v>
      </c>
      <c r="T62" s="11">
        <f>(N62+O62+Q62)/3</f>
        <v>37.393649079559374</v>
      </c>
      <c r="U62" s="26">
        <f>(N62*2+O62*2+P62+Q62)/6</f>
        <v>40.582549653944675</v>
      </c>
    </row>
    <row r="63" spans="1:21">
      <c r="A63" s="40" t="s">
        <v>39</v>
      </c>
      <c r="B63" s="36" t="s">
        <v>309</v>
      </c>
      <c r="C63" s="19">
        <v>2022</v>
      </c>
      <c r="D63" s="23">
        <v>787395.16</v>
      </c>
      <c r="E63" s="8">
        <v>78111453.140000001</v>
      </c>
      <c r="F63" s="8">
        <v>4919089.51</v>
      </c>
      <c r="G63" s="8">
        <v>138761857.59</v>
      </c>
      <c r="H63" s="5">
        <f>G63</f>
        <v>138761857.59</v>
      </c>
      <c r="I63" s="10">
        <v>1314</v>
      </c>
      <c r="J63" s="12">
        <v>6753</v>
      </c>
      <c r="K63" s="13">
        <v>5.15</v>
      </c>
      <c r="N63" s="32">
        <f>LOG((D63+E63)/(F63+E63)+1,V$3)</f>
        <v>59.703628604068221</v>
      </c>
      <c r="O63" s="15">
        <f>LOG(I63*H63/J63^2,W$3)</f>
        <v>54.795805326703402</v>
      </c>
      <c r="P63" s="10">
        <f>LOG(K63/J63+1,X$3)</f>
        <v>14.141156683029607</v>
      </c>
      <c r="R63" s="15">
        <f>(N63+O63)/2</f>
        <v>57.249716965385815</v>
      </c>
      <c r="S63" s="10">
        <f>(N63+O63+P63)/3</f>
        <v>42.880196871267081</v>
      </c>
      <c r="T63" s="11">
        <f>(N63+O63+Q63)/3</f>
        <v>38.166477976923879</v>
      </c>
      <c r="U63" s="26">
        <f>(N63*2+O63*2+P63+Q63)/6</f>
        <v>40.52333742409548</v>
      </c>
    </row>
    <row r="64" spans="1:21">
      <c r="A64" s="80" t="s">
        <v>48</v>
      </c>
      <c r="B64" s="79" t="s">
        <v>47</v>
      </c>
      <c r="C64" s="19">
        <v>2022</v>
      </c>
      <c r="D64" s="25">
        <v>1644641233</v>
      </c>
      <c r="E64" s="16">
        <v>21390200000</v>
      </c>
      <c r="F64" s="16">
        <v>727601475</v>
      </c>
      <c r="G64" s="16">
        <v>31234324081</v>
      </c>
      <c r="H64" s="5" cm="1">
        <f t="array" aca="1" ref="H64" ca="1">G64/INDIRECT("EUR!$B$68")</f>
        <v>207811890.05541068</v>
      </c>
      <c r="I64" s="10">
        <v>876</v>
      </c>
      <c r="J64" s="12">
        <v>14167</v>
      </c>
      <c r="K64" s="13">
        <v>19.309999999999999</v>
      </c>
      <c r="N64" s="32">
        <f>LOG((D64+E64)/(F64+E64)+1,V$3)</f>
        <v>63.789704346968229</v>
      </c>
      <c r="O64" s="15">
        <f ca="1">LOG(I64*H64/J64^2,W$3)</f>
        <v>44.994686210808354</v>
      </c>
      <c r="P64" s="10">
        <f>LOG(K64/J64+1,X$3)</f>
        <v>25.2667029383732</v>
      </c>
      <c r="R64" s="15">
        <f ca="1">(N64+O64)/2</f>
        <v>54.392195278888295</v>
      </c>
      <c r="S64" s="10">
        <f ca="1">(N64+O64+P64)/3</f>
        <v>44.683697832049937</v>
      </c>
      <c r="T64" s="11">
        <f ca="1">(N64+O64+Q64)/3</f>
        <v>36.261463519258861</v>
      </c>
      <c r="U64" s="26">
        <f ca="1">(N64*2+O64*2+P64+Q64)/6</f>
        <v>40.472580675654399</v>
      </c>
    </row>
    <row r="65" spans="1:21">
      <c r="A65" s="40" t="s">
        <v>321</v>
      </c>
      <c r="B65" s="36" t="s">
        <v>320</v>
      </c>
      <c r="C65" s="19">
        <v>2022</v>
      </c>
      <c r="D65" s="23"/>
      <c r="E65" s="8">
        <v>516000000</v>
      </c>
      <c r="F65" s="8">
        <v>37000000</v>
      </c>
      <c r="G65" s="8">
        <v>693000000</v>
      </c>
      <c r="H65" s="5">
        <f>G65</f>
        <v>693000000</v>
      </c>
      <c r="I65" s="10">
        <v>7850</v>
      </c>
      <c r="J65" s="12">
        <v>63000</v>
      </c>
      <c r="K65" s="13">
        <v>94.92</v>
      </c>
      <c r="N65" s="32">
        <f>LOG((D65+E65)/(F65+E65)+1,V$3)</f>
        <v>58.914290771518537</v>
      </c>
      <c r="O65" s="15">
        <f>LOG(I65*H65/J65^2,W$3)</f>
        <v>47.7224502301844</v>
      </c>
      <c r="P65" s="10">
        <f>LOG(K65/J65+1,X$3)</f>
        <v>27.927381699706483</v>
      </c>
      <c r="R65" s="15">
        <f>(N65+O65)/2</f>
        <v>53.318370500851472</v>
      </c>
      <c r="S65" s="10">
        <f>(N65+O65+P65)/3</f>
        <v>44.854707567136472</v>
      </c>
      <c r="T65" s="11">
        <f>(N65+O65+Q65)/3</f>
        <v>35.545580333900979</v>
      </c>
      <c r="U65" s="26">
        <f>(N65*2+O65*2+P65+Q65)/6</f>
        <v>40.200143950518729</v>
      </c>
    </row>
    <row r="66" spans="1:21">
      <c r="A66" s="40" t="s">
        <v>42</v>
      </c>
      <c r="B66" s="36" t="s">
        <v>311</v>
      </c>
      <c r="C66" s="19">
        <v>2022</v>
      </c>
      <c r="D66" s="23">
        <v>13059331</v>
      </c>
      <c r="E66" s="8">
        <v>51775598</v>
      </c>
      <c r="F66" s="8">
        <v>5408741</v>
      </c>
      <c r="G66" s="8">
        <v>127845362</v>
      </c>
      <c r="H66" s="5">
        <f>G66</f>
        <v>127845362</v>
      </c>
      <c r="I66" s="10">
        <v>859.21199999999999</v>
      </c>
      <c r="J66" s="12">
        <v>8846</v>
      </c>
      <c r="K66" s="13">
        <v>3.85</v>
      </c>
      <c r="N66" s="32">
        <f>LOG((D66+E66)/(F66+E66)+1,V$3)</f>
        <v>67.743376817053871</v>
      </c>
      <c r="O66" s="15">
        <f>LOG(I66*H66/J66^2,W$3)</f>
        <v>47.880205211437065</v>
      </c>
      <c r="P66" s="10">
        <f>LOG(K66/J66+1,X$3)</f>
        <v>8.0715939797959919</v>
      </c>
      <c r="R66" s="15">
        <f>(N66+O66)/2</f>
        <v>57.811791014245472</v>
      </c>
      <c r="S66" s="10">
        <f>(N66+O66+P66)/3</f>
        <v>41.231725336095643</v>
      </c>
      <c r="T66" s="11">
        <f>(N66+O66+Q66)/3</f>
        <v>38.541194009496984</v>
      </c>
      <c r="U66" s="26">
        <f>(N66*2+O66*2+P66+Q66)/6</f>
        <v>39.886459672796313</v>
      </c>
    </row>
    <row r="67" spans="1:21">
      <c r="A67" s="80" t="s">
        <v>50</v>
      </c>
      <c r="B67" s="79" t="s">
        <v>56</v>
      </c>
      <c r="C67" s="19">
        <v>2022</v>
      </c>
      <c r="D67" s="23"/>
      <c r="E67" s="8">
        <v>155350916.22</v>
      </c>
      <c r="F67" s="8"/>
      <c r="G67" s="8">
        <v>256352554.86000001</v>
      </c>
      <c r="H67" s="5">
        <f>G67</f>
        <v>256352554.86000001</v>
      </c>
      <c r="I67" s="10">
        <v>1689</v>
      </c>
      <c r="J67" s="12">
        <v>16170</v>
      </c>
      <c r="K67" s="13">
        <v>14.69</v>
      </c>
      <c r="N67" s="32">
        <f>LOG((D67+E67)/(F67+E67)+1,V$3)</f>
        <v>61.95566542377906</v>
      </c>
      <c r="O67" s="15">
        <f>LOG(I67*H67/J67^2,W$3)</f>
        <v>48.971836982080738</v>
      </c>
      <c r="P67" s="10">
        <f>LOG(K67/J67+1,X$3)</f>
        <v>16.844362622197512</v>
      </c>
      <c r="R67" s="15">
        <f>(N67+O67)/2</f>
        <v>55.463751202929899</v>
      </c>
      <c r="S67" s="10">
        <f>(N67+O67+P67)/3</f>
        <v>42.590621676019104</v>
      </c>
      <c r="T67" s="11">
        <f>(N67+O67+Q67)/3</f>
        <v>36.975834135286597</v>
      </c>
      <c r="U67" s="26">
        <f>(N67*2+O67*2+P67+Q67)/6</f>
        <v>39.783227905652851</v>
      </c>
    </row>
    <row r="68" spans="1:21">
      <c r="A68" s="75" t="s">
        <v>39</v>
      </c>
      <c r="B68" s="36" t="s">
        <v>302</v>
      </c>
      <c r="C68" s="19">
        <v>2021</v>
      </c>
      <c r="D68" s="23"/>
      <c r="E68" s="8">
        <v>296960000</v>
      </c>
      <c r="F68" s="8">
        <v>20480000</v>
      </c>
      <c r="G68" s="8">
        <v>512000000</v>
      </c>
      <c r="H68" s="5">
        <f>G68</f>
        <v>512000000</v>
      </c>
      <c r="I68" s="10">
        <v>3106</v>
      </c>
      <c r="J68" s="12">
        <v>34318</v>
      </c>
      <c r="K68" s="13">
        <v>41.16</v>
      </c>
      <c r="N68" s="33">
        <f>LOG((D68+E68)/(F68+E68)+1,V$3)</f>
        <v>59.024808386338478</v>
      </c>
      <c r="O68" s="15">
        <f>LOG(I68*H68/J68^2,W$3)</f>
        <v>47.623651191472511</v>
      </c>
      <c r="P68" s="10">
        <f>LOG(K68/J68+1,X$3)</f>
        <v>22.234792980815531</v>
      </c>
      <c r="R68" s="15">
        <f>(N68+O68)/2</f>
        <v>53.324229788905498</v>
      </c>
      <c r="S68" s="10">
        <f>(N68+O68+P68)/3</f>
        <v>42.961084186208844</v>
      </c>
      <c r="T68" s="11">
        <f>(N68+O68+Q68)/3</f>
        <v>35.549486525936999</v>
      </c>
      <c r="U68" s="26">
        <f>(N68*2+O68*2+P68+Q68)/6</f>
        <v>39.255285356072925</v>
      </c>
    </row>
    <row r="69" spans="1:21">
      <c r="A69" s="40" t="s">
        <v>321</v>
      </c>
      <c r="B69" s="36" t="s">
        <v>322</v>
      </c>
      <c r="C69" s="19">
        <v>2022</v>
      </c>
      <c r="D69" s="23">
        <v>73475</v>
      </c>
      <c r="E69" s="8">
        <v>516209384</v>
      </c>
      <c r="F69" s="8">
        <v>27579916</v>
      </c>
      <c r="G69" s="8">
        <v>718883124</v>
      </c>
      <c r="H69" s="5">
        <f>G69</f>
        <v>718883124</v>
      </c>
      <c r="I69" s="10">
        <v>3001</v>
      </c>
      <c r="J69" s="12">
        <v>58132</v>
      </c>
      <c r="K69" s="13">
        <v>94.29</v>
      </c>
      <c r="N69" s="32">
        <f>LOG((D69+E69)/(F69+E69)+1,V$3)</f>
        <v>59.665957692006245</v>
      </c>
      <c r="O69" s="15">
        <f>LOG(I69*H69/J69^2,W$3)</f>
        <v>42.674301730457337</v>
      </c>
      <c r="P69" s="10">
        <f>LOG(K69/J69+1,X$3)</f>
        <v>30.063421112357013</v>
      </c>
      <c r="R69" s="15">
        <f>(N69+O69)/2</f>
        <v>51.170129711231795</v>
      </c>
      <c r="S69" s="10">
        <f>(N69+O69+P69)/3</f>
        <v>44.134560178273539</v>
      </c>
      <c r="T69" s="11">
        <f>(N69+O69+Q69)/3</f>
        <v>34.113419807487865</v>
      </c>
      <c r="U69" s="26">
        <f>(N69*2+O69*2+P69+Q69)/6</f>
        <v>39.123989992880702</v>
      </c>
    </row>
    <row r="70" spans="1:21">
      <c r="A70" s="80" t="s">
        <v>39</v>
      </c>
      <c r="B70" s="36" t="s">
        <v>301</v>
      </c>
      <c r="C70" s="19">
        <v>2022</v>
      </c>
      <c r="D70" s="23">
        <v>2800000</v>
      </c>
      <c r="E70" s="8">
        <v>338800000</v>
      </c>
      <c r="F70" s="8">
        <v>33940644.689999998</v>
      </c>
      <c r="G70" s="8">
        <v>818252566.36000001</v>
      </c>
      <c r="H70" s="5">
        <f>G70</f>
        <v>818252566.36000001</v>
      </c>
      <c r="I70" s="10">
        <v>2115.35</v>
      </c>
      <c r="J70" s="12">
        <v>50000</v>
      </c>
      <c r="K70" s="13">
        <v>84.27</v>
      </c>
      <c r="N70" s="33">
        <f>LOG((D70+E70)/(F70+E70)+1,V$3)</f>
        <v>58.14167882530711</v>
      </c>
      <c r="O70" s="15">
        <f>LOG(I70*H70/J70^2,W$3)</f>
        <v>43.210349842706442</v>
      </c>
      <c r="P70" s="10">
        <f>LOG(K70/J70+1,X$3)</f>
        <v>31.237572018670114</v>
      </c>
      <c r="R70" s="15">
        <f>(N70+O70)/2</f>
        <v>50.67601433400678</v>
      </c>
      <c r="S70" s="10">
        <f>(N70+O70+P70)/3</f>
        <v>44.196533562227891</v>
      </c>
      <c r="T70" s="11">
        <f>(N70+O70+Q70)/3</f>
        <v>33.78400955600452</v>
      </c>
      <c r="U70" s="26">
        <f>(N70*2+O70*2+P70+Q70)/6</f>
        <v>38.990271559116202</v>
      </c>
    </row>
    <row r="71" spans="1:21">
      <c r="A71" s="40" t="s">
        <v>290</v>
      </c>
      <c r="B71" s="36" t="s">
        <v>291</v>
      </c>
      <c r="C71" s="19">
        <v>2022</v>
      </c>
      <c r="D71" s="56">
        <v>1527000</v>
      </c>
      <c r="E71" s="57">
        <v>9986630000</v>
      </c>
      <c r="F71" s="57">
        <v>888843000</v>
      </c>
      <c r="G71" s="57">
        <v>13836220000</v>
      </c>
      <c r="H71" s="5" cm="1">
        <f t="array" aca="1" ref="H71" ca="1">G71/INDIRECT("EUR!$B$37")</f>
        <v>547064513.36388242</v>
      </c>
      <c r="I71" s="10">
        <v>5097</v>
      </c>
      <c r="J71" s="12">
        <v>51727</v>
      </c>
      <c r="K71" s="13">
        <v>43.38</v>
      </c>
      <c r="L71" s="14">
        <v>1.6</v>
      </c>
      <c r="M71" s="11">
        <v>23</v>
      </c>
      <c r="N71" s="32">
        <f>LOG((D71+E71)/(F71+E71)+1,V$3)</f>
        <v>58.232875959286027</v>
      </c>
      <c r="O71" s="15">
        <f ca="1">LOG(I71*H71/J71^2,W$3)</f>
        <v>45.912037172009889</v>
      </c>
      <c r="P71" s="10">
        <f>LOG(K71/J71+1,X$3)</f>
        <v>15.549993681280359</v>
      </c>
      <c r="Q71" s="26">
        <f>LOG(L71*M71/J71+1,Y$3)</f>
        <v>8.540023924348322</v>
      </c>
      <c r="R71" s="15">
        <f ca="1">(N71+O71)/2</f>
        <v>52.072456565647954</v>
      </c>
      <c r="S71" s="10">
        <f ca="1">(N71+O71+P71)/3</f>
        <v>39.898302270858757</v>
      </c>
      <c r="T71" s="11">
        <f ca="1">(N71+O71+Q71)/3</f>
        <v>37.561645685214742</v>
      </c>
      <c r="U71" s="26">
        <f ca="1">(N71*2+O71*2+P71+Q71)/6</f>
        <v>38.729973978036753</v>
      </c>
    </row>
    <row r="72" spans="1:21">
      <c r="A72" s="40" t="s">
        <v>321</v>
      </c>
      <c r="B72" s="36" t="s">
        <v>338</v>
      </c>
      <c r="C72" s="19">
        <v>2022</v>
      </c>
      <c r="D72" s="23">
        <v>555998</v>
      </c>
      <c r="E72" s="8">
        <v>303223695</v>
      </c>
      <c r="F72" s="8">
        <v>22772999</v>
      </c>
      <c r="G72" s="8">
        <v>381483717</v>
      </c>
      <c r="H72" s="5">
        <f>G72</f>
        <v>381483717</v>
      </c>
      <c r="I72" s="10">
        <v>4054.06</v>
      </c>
      <c r="J72" s="12">
        <v>37000</v>
      </c>
      <c r="K72" s="13">
        <v>36.86</v>
      </c>
      <c r="N72" s="32">
        <f>LOG((D72+E72)/(F72+E72)+1,V$3)</f>
        <v>58.856787510116781</v>
      </c>
      <c r="O72" s="15">
        <f>LOG(I72*H72/J72^2,W$3)</f>
        <v>46.445168718405391</v>
      </c>
      <c r="P72" s="10">
        <f>LOG(K72/J72+1,X$3)</f>
        <v>18.470445687365984</v>
      </c>
      <c r="R72" s="15">
        <f>(N72+O72)/2</f>
        <v>52.650978114261086</v>
      </c>
      <c r="S72" s="10">
        <f>(N72+O72+P72)/3</f>
        <v>41.257467305296053</v>
      </c>
      <c r="T72" s="11">
        <f>(N72+O72+Q72)/3</f>
        <v>35.100652076174057</v>
      </c>
      <c r="U72" s="26">
        <f>(N72*2+O72*2+P72+Q72)/6</f>
        <v>38.179059690735052</v>
      </c>
    </row>
    <row r="73" spans="1:21">
      <c r="A73" s="40" t="s">
        <v>321</v>
      </c>
      <c r="B73" s="36" t="s">
        <v>335</v>
      </c>
      <c r="C73" s="19">
        <v>2024</v>
      </c>
      <c r="D73" s="23" t="s">
        <v>307</v>
      </c>
      <c r="E73" s="8" t="s">
        <v>307</v>
      </c>
      <c r="F73" s="8" t="s">
        <v>307</v>
      </c>
      <c r="G73" s="8" t="s">
        <v>307</v>
      </c>
      <c r="H73" s="5" t="str">
        <f>G73</f>
        <v>*</v>
      </c>
      <c r="I73" s="10">
        <v>1500</v>
      </c>
      <c r="J73" s="12">
        <v>16710</v>
      </c>
      <c r="K73" s="13">
        <v>25.87</v>
      </c>
      <c r="N73" s="62">
        <v>50</v>
      </c>
      <c r="O73" s="63">
        <v>50</v>
      </c>
      <c r="P73" s="10">
        <f>LOG(K73/J73+1,X$3)</f>
        <v>28.696175361817712</v>
      </c>
      <c r="R73" s="15">
        <f>(N73+O73)/2</f>
        <v>50</v>
      </c>
      <c r="S73" s="10">
        <f>(N73+O73+P73)/3</f>
        <v>42.89872512060591</v>
      </c>
      <c r="T73" s="11">
        <f>(N73+O73+Q73)/3</f>
        <v>33.333333333333336</v>
      </c>
      <c r="U73" s="26">
        <f>(N73*2+O73*2+P73+Q73)/6</f>
        <v>38.116029226969623</v>
      </c>
    </row>
    <row r="74" spans="1:21">
      <c r="A74" s="80" t="s">
        <v>39</v>
      </c>
      <c r="B74" s="36" t="s">
        <v>303</v>
      </c>
      <c r="C74" s="19">
        <v>2021</v>
      </c>
      <c r="D74" s="23" t="s">
        <v>306</v>
      </c>
      <c r="E74" s="8" t="s">
        <v>306</v>
      </c>
      <c r="F74" s="8" t="s">
        <v>306</v>
      </c>
      <c r="G74" s="8" t="s">
        <v>306</v>
      </c>
      <c r="H74" s="5" t="str">
        <f>G74</f>
        <v>*</v>
      </c>
      <c r="I74" s="10">
        <v>2300.8000000000002</v>
      </c>
      <c r="J74" s="12">
        <v>31632</v>
      </c>
      <c r="K74" s="13">
        <v>38.19</v>
      </c>
      <c r="L74" s="14">
        <v>1.2</v>
      </c>
      <c r="M74" s="11">
        <v>10</v>
      </c>
      <c r="N74" s="62">
        <v>50</v>
      </c>
      <c r="O74" s="63">
        <v>50</v>
      </c>
      <c r="P74" s="10">
        <f>LOG(K74/J74+1,X$3)</f>
        <v>22.382107414819611</v>
      </c>
      <c r="Q74" s="26">
        <f>LOG(L74*M74/J74+1,Y$3)</f>
        <v>4.5546522960224474</v>
      </c>
      <c r="R74" s="15">
        <f>(N74+O74)/2</f>
        <v>50</v>
      </c>
      <c r="S74" s="10">
        <f>(N74+O74+P74)/3</f>
        <v>40.794035804939874</v>
      </c>
      <c r="T74" s="11">
        <f>(N74+O74+Q74)/3</f>
        <v>34.851550765340818</v>
      </c>
      <c r="U74" s="26">
        <f>(N74*2+O74*2+P74+Q74)/6</f>
        <v>37.822793285140342</v>
      </c>
    </row>
    <row r="75" spans="1:21">
      <c r="A75" s="40" t="s">
        <v>296</v>
      </c>
      <c r="B75" s="79" t="s">
        <v>295</v>
      </c>
      <c r="C75" s="19">
        <v>2022</v>
      </c>
      <c r="D75" s="23">
        <v>339239</v>
      </c>
      <c r="E75" s="8">
        <v>351034175</v>
      </c>
      <c r="F75" s="8"/>
      <c r="G75" s="8">
        <v>464664582</v>
      </c>
      <c r="H75" s="5">
        <f>G75</f>
        <v>464664582</v>
      </c>
      <c r="I75" s="10">
        <v>4121.8999999999996</v>
      </c>
      <c r="J75" s="12">
        <v>37509</v>
      </c>
      <c r="K75" s="13">
        <v>13.61</v>
      </c>
      <c r="N75" s="32">
        <f>LOG((D75+E75)/(F75+E75)+1,V$3)</f>
        <v>61.998844867176885</v>
      </c>
      <c r="O75" s="15">
        <f>LOG(I75*H75/J75^2,W$3)</f>
        <v>47.677484089910415</v>
      </c>
      <c r="P75" s="10">
        <f>LOG(K75/J75+1,X$3)</f>
        <v>6.7295165291643757</v>
      </c>
      <c r="R75" s="15">
        <f>(N75+O75)/2</f>
        <v>54.838164478543646</v>
      </c>
      <c r="S75" s="10">
        <f>(N75+O75+P75)/3</f>
        <v>38.801948495417221</v>
      </c>
      <c r="T75" s="11">
        <f>(N75+O75+Q75)/3</f>
        <v>36.5587763190291</v>
      </c>
      <c r="U75" s="26">
        <f>(N75*2+O75*2+P75+Q75)/6</f>
        <v>37.680362407223164</v>
      </c>
    </row>
    <row r="76" spans="1:21">
      <c r="A76" s="40" t="s">
        <v>290</v>
      </c>
      <c r="B76" s="36" t="s">
        <v>292</v>
      </c>
      <c r="C76" s="19">
        <v>2022</v>
      </c>
      <c r="D76" s="56">
        <v>21450000</v>
      </c>
      <c r="E76" s="57">
        <v>4831049000</v>
      </c>
      <c r="F76" s="57">
        <v>304293000</v>
      </c>
      <c r="G76" s="57">
        <v>8743272000</v>
      </c>
      <c r="H76" s="5" cm="1">
        <f t="array" aca="1" ref="H76" ca="1">G76/INDIRECT("EUR!$B$37")</f>
        <v>345696573.33347255</v>
      </c>
      <c r="I76" s="10">
        <v>2666.7</v>
      </c>
      <c r="J76" s="12">
        <v>32335</v>
      </c>
      <c r="K76" s="13">
        <v>15.09</v>
      </c>
      <c r="L76" s="14">
        <v>1.3</v>
      </c>
      <c r="M76" s="11">
        <v>17</v>
      </c>
      <c r="N76" s="32">
        <f>LOG((D76+E76)/(F76+E76)+1,V$3)</f>
        <v>59.459626262465783</v>
      </c>
      <c r="O76" s="15">
        <f ca="1">LOG(I76*H76/J76^2,W$3)</f>
        <v>44.807637448661225</v>
      </c>
      <c r="P76" s="10">
        <f>LOG(K76/J76+1,X$3)</f>
        <v>8.6547606255577527</v>
      </c>
      <c r="Q76" s="26">
        <f>LOG(L76*M76/J76+1,Y$3)</f>
        <v>8.2045362060039206</v>
      </c>
      <c r="R76" s="15">
        <f ca="1">(N76+O76)/2</f>
        <v>52.133631855563507</v>
      </c>
      <c r="S76" s="10">
        <f ca="1">(N76+O76+P76)/3</f>
        <v>37.640674778894926</v>
      </c>
      <c r="T76" s="11">
        <f ca="1">(N76+O76+Q76)/3</f>
        <v>37.490599972376977</v>
      </c>
      <c r="U76" s="26">
        <f ca="1">(N76*2+O76*2+P76+Q76)/6</f>
        <v>37.565637375635951</v>
      </c>
    </row>
    <row r="77" spans="1:21">
      <c r="A77" s="40" t="s">
        <v>50</v>
      </c>
      <c r="B77" s="36" t="s">
        <v>319</v>
      </c>
      <c r="C77" s="19">
        <v>2022</v>
      </c>
      <c r="D77" s="23">
        <v>3082276</v>
      </c>
      <c r="E77" s="8">
        <v>56319000</v>
      </c>
      <c r="F77" s="8"/>
      <c r="G77" s="8">
        <v>107036020.98999999</v>
      </c>
      <c r="H77" s="5">
        <f>G77</f>
        <v>107036020.98999999</v>
      </c>
      <c r="I77" s="10">
        <v>788</v>
      </c>
      <c r="J77" s="12">
        <v>9092</v>
      </c>
      <c r="K77" s="13">
        <v>2.13</v>
      </c>
      <c r="N77" s="32">
        <f>LOG((D77+E77)/(F77+E77)+1,V$3)</f>
        <v>64.368717560071616</v>
      </c>
      <c r="O77" s="15">
        <f>LOG(I77*H77/J77^2,W$3)</f>
        <v>45.77236108587806</v>
      </c>
      <c r="P77" s="10">
        <f>LOG(K77/J77+1,X$3)</f>
        <v>4.3451954278795055</v>
      </c>
      <c r="R77" s="15">
        <f>(N77+O77)/2</f>
        <v>55.070539322974838</v>
      </c>
      <c r="S77" s="10">
        <f>(N77+O77+P77)/3</f>
        <v>38.162091357943062</v>
      </c>
      <c r="T77" s="11">
        <f>(N77+O77+Q77)/3</f>
        <v>36.713692881983228</v>
      </c>
      <c r="U77" s="26">
        <f>(N77*2+O77*2+P77+Q77)/6</f>
        <v>37.437892119963145</v>
      </c>
    </row>
    <row r="78" spans="1:21">
      <c r="A78" s="80" t="s">
        <v>39</v>
      </c>
      <c r="B78" s="36" t="s">
        <v>305</v>
      </c>
      <c r="C78" s="19">
        <v>2024</v>
      </c>
      <c r="D78" s="22" t="s">
        <v>306</v>
      </c>
      <c r="E78" s="7" t="s">
        <v>306</v>
      </c>
      <c r="F78" s="7" t="s">
        <v>306</v>
      </c>
      <c r="G78" s="7" t="s">
        <v>306</v>
      </c>
      <c r="H78" s="5" t="str">
        <f>G78</f>
        <v>*</v>
      </c>
      <c r="I78" s="10">
        <v>900</v>
      </c>
      <c r="J78" s="12">
        <v>10000</v>
      </c>
      <c r="K78" s="13">
        <v>12.92</v>
      </c>
      <c r="N78" s="62">
        <v>50</v>
      </c>
      <c r="O78" s="63">
        <v>50</v>
      </c>
      <c r="P78" s="10">
        <f>LOG(K78/J78+1,X$3)</f>
        <v>23.950915269879999</v>
      </c>
      <c r="R78" s="15">
        <f>(N78+O78)/2</f>
        <v>50</v>
      </c>
      <c r="S78" s="10">
        <f>(N78+O78+P78)/3</f>
        <v>41.316971756626664</v>
      </c>
      <c r="T78" s="11">
        <f>(N78+O78+Q78)/3</f>
        <v>33.333333333333336</v>
      </c>
      <c r="U78" s="26">
        <f>(N78*2+O78*2+P78+Q78)/6</f>
        <v>37.32515254498</v>
      </c>
    </row>
    <row r="79" spans="1:21">
      <c r="A79" s="80" t="s">
        <v>39</v>
      </c>
      <c r="B79" s="36" t="s">
        <v>308</v>
      </c>
      <c r="C79" s="19">
        <v>2021</v>
      </c>
      <c r="D79" s="23" t="s">
        <v>307</v>
      </c>
      <c r="E79" s="8" t="s">
        <v>307</v>
      </c>
      <c r="F79" s="8" t="s">
        <v>306</v>
      </c>
      <c r="G79" s="8" t="s">
        <v>306</v>
      </c>
      <c r="H79" s="5" t="str">
        <f>G79</f>
        <v>*</v>
      </c>
      <c r="I79" s="10">
        <v>830</v>
      </c>
      <c r="J79" s="12">
        <v>6499</v>
      </c>
      <c r="K79" s="13">
        <v>7.92</v>
      </c>
      <c r="N79" s="62">
        <v>50</v>
      </c>
      <c r="O79" s="63">
        <v>50</v>
      </c>
      <c r="P79" s="10">
        <f>LOG(K79/J79+1,X$3)</f>
        <v>22.591972808205149</v>
      </c>
      <c r="R79" s="15">
        <f>(N79+O79)/2</f>
        <v>50</v>
      </c>
      <c r="S79" s="10">
        <f>(N79+O79+P79)/3</f>
        <v>40.863990936068383</v>
      </c>
      <c r="T79" s="11">
        <f>(N79+O79+Q79)/3</f>
        <v>33.333333333333336</v>
      </c>
      <c r="U79" s="26">
        <f>(N79*2+O79*2+P79+Q79)/6</f>
        <v>37.098662134700859</v>
      </c>
    </row>
    <row r="80" spans="1:21">
      <c r="A80" s="40" t="s">
        <v>44</v>
      </c>
      <c r="B80" s="36" t="s">
        <v>315</v>
      </c>
      <c r="C80" s="19">
        <v>2022</v>
      </c>
      <c r="D80" s="23"/>
      <c r="E80" s="8">
        <v>53158584</v>
      </c>
      <c r="F80" s="8"/>
      <c r="G80" s="8">
        <v>82284663</v>
      </c>
      <c r="H80" s="5">
        <f>G80</f>
        <v>82284663</v>
      </c>
      <c r="I80" s="10">
        <v>908.75</v>
      </c>
      <c r="J80" s="12">
        <v>7298</v>
      </c>
      <c r="K80" s="13">
        <v>1.03</v>
      </c>
      <c r="N80" s="32">
        <f>LOG((D80+E80)/(F80+E80)+1,V$3)</f>
        <v>61.95566542377906</v>
      </c>
      <c r="O80" s="15">
        <f>LOG(I80*H80/J80^2,W$3)</f>
        <v>47.881181280559126</v>
      </c>
      <c r="P80" s="10">
        <f>LOG(K80/J80+1,X$3)</f>
        <v>2.6178377407171469</v>
      </c>
      <c r="R80" s="15">
        <f>(N80+O80)/2</f>
        <v>54.918423352169093</v>
      </c>
      <c r="S80" s="10">
        <f>(N80+O80+P80)/3</f>
        <v>37.484894815018443</v>
      </c>
      <c r="T80" s="11">
        <f>(N80+O80+Q80)/3</f>
        <v>36.612282234779393</v>
      </c>
      <c r="U80" s="26">
        <f>(N80*2+O80*2+P80+Q80)/6</f>
        <v>37.048588524898918</v>
      </c>
    </row>
    <row r="81" spans="1:21">
      <c r="A81" s="80" t="s">
        <v>39</v>
      </c>
      <c r="B81" s="36" t="s">
        <v>304</v>
      </c>
      <c r="C81" s="34">
        <v>2022</v>
      </c>
      <c r="D81" s="23">
        <v>2604620</v>
      </c>
      <c r="E81" s="8" t="s">
        <v>307</v>
      </c>
      <c r="F81" s="8" t="s">
        <v>306</v>
      </c>
      <c r="G81" s="8" t="s">
        <v>306</v>
      </c>
      <c r="H81" s="5" t="str">
        <f>G81</f>
        <v>*</v>
      </c>
      <c r="I81" s="10">
        <v>5135</v>
      </c>
      <c r="J81" s="12">
        <v>23202</v>
      </c>
      <c r="K81" s="13">
        <v>27.84</v>
      </c>
      <c r="N81" s="62">
        <v>50</v>
      </c>
      <c r="O81" s="63">
        <v>50</v>
      </c>
      <c r="P81" s="10">
        <f>LOG(K81/J81+1,X$3)</f>
        <v>22.244537908096792</v>
      </c>
      <c r="R81" s="15">
        <f>(N81+O81)/2</f>
        <v>50</v>
      </c>
      <c r="S81" s="10">
        <f>(N81+O81+P81)/3</f>
        <v>40.748179302698929</v>
      </c>
      <c r="T81" s="11">
        <f>(N81+O81+Q81)/3</f>
        <v>33.333333333333336</v>
      </c>
      <c r="U81" s="26">
        <f>(N81*2+O81*2+P81+Q81)/6</f>
        <v>37.040756318016129</v>
      </c>
    </row>
    <row r="82" spans="1:21">
      <c r="A82" s="40" t="s">
        <v>321</v>
      </c>
      <c r="B82" s="36" t="s">
        <v>336</v>
      </c>
      <c r="C82" s="34">
        <v>2024</v>
      </c>
      <c r="D82" s="23" t="s">
        <v>307</v>
      </c>
      <c r="E82" s="8" t="s">
        <v>307</v>
      </c>
      <c r="F82" s="8" t="s">
        <v>307</v>
      </c>
      <c r="G82" s="8" t="s">
        <v>307</v>
      </c>
      <c r="H82" s="5" t="str">
        <f>G82</f>
        <v>*</v>
      </c>
      <c r="I82" s="10" t="s">
        <v>307</v>
      </c>
      <c r="J82" s="12">
        <v>4311</v>
      </c>
      <c r="K82" s="13">
        <v>4.97</v>
      </c>
      <c r="N82" s="62">
        <v>50</v>
      </c>
      <c r="O82" s="63">
        <v>50</v>
      </c>
      <c r="P82" s="10">
        <f>LOG(K82/J82+1,X$3)</f>
        <v>21.373131051197312</v>
      </c>
      <c r="R82" s="15">
        <f>(N82+O82)/2</f>
        <v>50</v>
      </c>
      <c r="S82" s="10">
        <f>(N82+O82+P82)/3</f>
        <v>40.457710350399104</v>
      </c>
      <c r="T82" s="11">
        <f>(N82+O82+Q82)/3</f>
        <v>33.333333333333336</v>
      </c>
      <c r="U82" s="26">
        <f>(N82*2+O82*2+P82+Q82)/6</f>
        <v>36.89552184186622</v>
      </c>
    </row>
    <row r="83" spans="1:21">
      <c r="A83" s="80" t="s">
        <v>15</v>
      </c>
      <c r="B83" s="79" t="s">
        <v>85</v>
      </c>
      <c r="C83" s="34">
        <v>2023</v>
      </c>
      <c r="D83" s="22">
        <v>3448000</v>
      </c>
      <c r="E83" s="7">
        <v>91494000</v>
      </c>
      <c r="F83" s="7">
        <v>361632000</v>
      </c>
      <c r="G83" s="7">
        <v>730044000</v>
      </c>
      <c r="H83" s="5" cm="1">
        <f t="array" aca="1" ref="H83" ca="1">G83/INDIRECT("EUR!$B$48")</f>
        <v>851257044.31050587</v>
      </c>
      <c r="I83" s="10">
        <v>2445</v>
      </c>
      <c r="J83" s="12">
        <v>23795</v>
      </c>
      <c r="K83" s="13">
        <v>63.86</v>
      </c>
      <c r="L83" s="14">
        <v>1.7</v>
      </c>
      <c r="M83" s="11">
        <v>34</v>
      </c>
      <c r="N83" s="32">
        <f>LOG((D83+E83)/(F83+E83)+1,V$3)</f>
        <v>17.003275684361338</v>
      </c>
      <c r="O83" s="15">
        <f ca="1">LOG(I83*H83/J83^2,W$3)</f>
        <v>54.240467571739913</v>
      </c>
      <c r="P83" s="10">
        <f>LOG(K83/J83+1,X$3)</f>
        <v>49.716562069305844</v>
      </c>
      <c r="Q83" s="26">
        <f>LOG(L83*M83/J83+1,Y$3)</f>
        <v>29.133870992133168</v>
      </c>
      <c r="R83" s="15">
        <f ca="1">(N83+O83)/2</f>
        <v>35.621871628050627</v>
      </c>
      <c r="S83" s="10">
        <f ca="1">(N83+O83+P83)/3</f>
        <v>40.320101775135697</v>
      </c>
      <c r="T83" s="11">
        <f ca="1">(N83+O83+Q83)/3</f>
        <v>33.459204749411477</v>
      </c>
      <c r="U83" s="26">
        <f ca="1">(N83*2+O83*2+P83+Q83)/6</f>
        <v>36.889653262273583</v>
      </c>
    </row>
    <row r="84" spans="1:21">
      <c r="A84" s="80" t="s">
        <v>44</v>
      </c>
      <c r="B84" s="79" t="s">
        <v>43</v>
      </c>
      <c r="C84" s="34">
        <v>2022</v>
      </c>
      <c r="D84" s="23"/>
      <c r="E84" s="8">
        <v>117080000</v>
      </c>
      <c r="F84" s="8"/>
      <c r="G84" s="8">
        <v>192860000</v>
      </c>
      <c r="H84" s="5">
        <f>G84</f>
        <v>192860000</v>
      </c>
      <c r="I84" s="10">
        <v>2214</v>
      </c>
      <c r="J84" s="12">
        <v>23245</v>
      </c>
      <c r="K84" s="13">
        <v>11.33</v>
      </c>
      <c r="N84" s="33">
        <f>LOG((D84+E84)/(F84+E84)+1,V$3)</f>
        <v>61.95566542377906</v>
      </c>
      <c r="O84" s="15">
        <f>LOG(I84*H84/J84^2,W$3)</f>
        <v>44.084057200384983</v>
      </c>
      <c r="P84" s="10">
        <f>LOG(K84/J84+1,X$3)</f>
        <v>9.0392946614747398</v>
      </c>
      <c r="R84" s="15">
        <f>(N84+O84)/2</f>
        <v>53.019861312082021</v>
      </c>
      <c r="S84" s="10">
        <f>(N84+O84+P84)/3</f>
        <v>38.359672428546261</v>
      </c>
      <c r="T84" s="11">
        <f>(N84+O84+Q84)/3</f>
        <v>35.346574208054683</v>
      </c>
      <c r="U84" s="26">
        <f>(N84*2+O84*2+P84+Q84)/6</f>
        <v>36.853123318300469</v>
      </c>
    </row>
    <row r="85" spans="1:21">
      <c r="A85" s="40" t="s">
        <v>321</v>
      </c>
      <c r="B85" s="36" t="s">
        <v>343</v>
      </c>
      <c r="C85" s="34">
        <v>2022</v>
      </c>
      <c r="D85" s="23" t="s">
        <v>307</v>
      </c>
      <c r="E85" s="8" t="s">
        <v>307</v>
      </c>
      <c r="F85" s="8" t="s">
        <v>307</v>
      </c>
      <c r="G85" s="8" t="s">
        <v>307</v>
      </c>
      <c r="H85" s="5" t="str">
        <f>G85</f>
        <v>*</v>
      </c>
      <c r="I85" s="10">
        <v>1580</v>
      </c>
      <c r="J85" s="12">
        <v>21900</v>
      </c>
      <c r="K85" s="13">
        <v>24.71</v>
      </c>
      <c r="N85" s="62">
        <v>50</v>
      </c>
      <c r="O85" s="63">
        <v>50</v>
      </c>
      <c r="P85" s="10">
        <f>LOG(K85/J85+1,X$3)</f>
        <v>20.91817250674967</v>
      </c>
      <c r="R85" s="15">
        <f>(N85+O85)/2</f>
        <v>50</v>
      </c>
      <c r="S85" s="10">
        <f>(N85+O85+P85)/3</f>
        <v>40.306057502249892</v>
      </c>
      <c r="T85" s="11">
        <f>(N85+O85+Q85)/3</f>
        <v>33.333333333333336</v>
      </c>
      <c r="U85" s="26">
        <f>(N85*2+O85*2+P85+Q85)/6</f>
        <v>36.819695417791614</v>
      </c>
    </row>
    <row r="86" spans="1:21">
      <c r="A86" s="80" t="s">
        <v>15</v>
      </c>
      <c r="B86" s="79" t="s">
        <v>86</v>
      </c>
      <c r="C86" s="34">
        <v>2023</v>
      </c>
      <c r="D86" s="22">
        <v>28900000</v>
      </c>
      <c r="E86" s="7">
        <v>148300000</v>
      </c>
      <c r="F86" s="7">
        <v>607800000</v>
      </c>
      <c r="G86" s="7">
        <v>1230000000</v>
      </c>
      <c r="H86" s="5" cm="1">
        <f t="array" aca="1" ref="H86" ca="1">G86/INDIRECT("EUR!$B$48")</f>
        <v>1434223368.0462029</v>
      </c>
      <c r="I86" s="10">
        <v>4525</v>
      </c>
      <c r="J86" s="12">
        <v>41490</v>
      </c>
      <c r="K86" s="13">
        <v>112.24</v>
      </c>
      <c r="L86" s="14">
        <v>2.2999999999999998</v>
      </c>
      <c r="M86" s="11">
        <v>36</v>
      </c>
      <c r="N86" s="32">
        <f>LOG((D86+E86)/(F86+E86)+1,V$3)</f>
        <v>18.819890906403664</v>
      </c>
      <c r="O86" s="15">
        <f ca="1">LOG(I86*H86/J86^2,W$3)</f>
        <v>54.407513153921833</v>
      </c>
      <c r="P86" s="10">
        <f>LOG(K86/J86+1,X$3)</f>
        <v>50.113813801404241</v>
      </c>
      <c r="Q86" s="26">
        <f>LOG(L86*M86/J86+1,Y$3)</f>
        <v>23.940703512846571</v>
      </c>
      <c r="R86" s="15">
        <f ca="1">(N86+O86)/2</f>
        <v>36.613702030162749</v>
      </c>
      <c r="S86" s="10">
        <f ca="1">(N86+O86+P86)/3</f>
        <v>41.113739287243249</v>
      </c>
      <c r="T86" s="11">
        <f ca="1">(N86+O86+Q86)/3</f>
        <v>32.389369191057355</v>
      </c>
      <c r="U86" s="26">
        <f ca="1">(N86*2+O86*2+P86+Q86)/6</f>
        <v>36.751554239150302</v>
      </c>
    </row>
    <row r="87" spans="1:21">
      <c r="A87" s="40" t="s">
        <v>321</v>
      </c>
      <c r="B87" s="36" t="s">
        <v>329</v>
      </c>
      <c r="C87" s="19">
        <v>2023</v>
      </c>
      <c r="D87" s="23"/>
      <c r="E87" s="8">
        <v>60800000</v>
      </c>
      <c r="F87" s="8">
        <v>39200000</v>
      </c>
      <c r="G87" s="8">
        <v>114700000</v>
      </c>
      <c r="H87" s="5">
        <f>G87</f>
        <v>114700000</v>
      </c>
      <c r="I87" s="10">
        <v>3500</v>
      </c>
      <c r="J87" s="12">
        <v>9484</v>
      </c>
      <c r="K87" s="13">
        <v>3.22</v>
      </c>
      <c r="L87" s="14">
        <v>1.3</v>
      </c>
      <c r="M87" s="11">
        <v>11</v>
      </c>
      <c r="N87" s="32">
        <f>LOG((D87+E87)/(F87+E87)+1,V$3)</f>
        <v>42.456198163978236</v>
      </c>
      <c r="O87" s="15">
        <f>LOG(I87*H87/J87^2,W$3)</f>
        <v>55.522634702729576</v>
      </c>
      <c r="P87" s="10">
        <f>LOG(K87/J87+1,X$3)</f>
        <v>6.2969553695129816</v>
      </c>
      <c r="Q87" s="26">
        <f>LOG(L87*M87/J87+1,Y$3)</f>
        <v>18.092570822041175</v>
      </c>
      <c r="R87" s="15">
        <f>(N87+O87)/2</f>
        <v>48.989416433353909</v>
      </c>
      <c r="S87" s="10">
        <f>(N87+O87+P87)/3</f>
        <v>34.758596078740268</v>
      </c>
      <c r="T87" s="11">
        <f>(N87+O87+Q87)/3</f>
        <v>38.690467896249665</v>
      </c>
      <c r="U87" s="26">
        <f>(N87*2+O87*2+P87+Q87)/6</f>
        <v>36.724531987494963</v>
      </c>
    </row>
    <row r="88" spans="1:21">
      <c r="A88" s="40" t="s">
        <v>20</v>
      </c>
      <c r="B88" s="36" t="s">
        <v>310</v>
      </c>
      <c r="C88" s="19">
        <v>2022</v>
      </c>
      <c r="D88" s="20"/>
      <c r="E88" s="4">
        <v>634700000</v>
      </c>
      <c r="F88" s="4"/>
      <c r="G88" s="4">
        <v>787500000</v>
      </c>
      <c r="H88" s="5" cm="1">
        <f t="array" aca="1" ref="H88" ca="1">G88/INDIRECT("EUR!$B$39")</f>
        <v>105543322.95412478</v>
      </c>
      <c r="I88" s="10">
        <v>538</v>
      </c>
      <c r="J88" s="12">
        <v>8045</v>
      </c>
      <c r="K88" s="13">
        <v>2.5099999999999998</v>
      </c>
      <c r="N88" s="32">
        <f>LOG((D88+E88)/(F88+E88)+1,V$3)</f>
        <v>61.95566542377906</v>
      </c>
      <c r="O88" s="15">
        <f ca="1">LOG(I88*H88/J88^2,W$3)</f>
        <v>44.774738065256876</v>
      </c>
      <c r="P88" s="10">
        <f>LOG(K88/J88+1,X$3)</f>
        <v>5.7865530236134548</v>
      </c>
      <c r="R88" s="15">
        <f ca="1">(N88+O88)/2</f>
        <v>53.365201744517968</v>
      </c>
      <c r="S88" s="10">
        <f ca="1">(N88+O88+P88)/3</f>
        <v>37.505652170883131</v>
      </c>
      <c r="T88" s="11">
        <f ca="1">(N88+O88+Q88)/3</f>
        <v>35.576801163011979</v>
      </c>
      <c r="U88" s="26">
        <f ca="1">(N88*2+O88*2+P88+Q88)/6</f>
        <v>36.541226666947558</v>
      </c>
    </row>
    <row r="89" spans="1:21">
      <c r="A89" s="40" t="s">
        <v>321</v>
      </c>
      <c r="B89" s="36" t="s">
        <v>339</v>
      </c>
      <c r="C89" s="39">
        <v>2022</v>
      </c>
      <c r="D89" s="23">
        <v>110000</v>
      </c>
      <c r="E89" s="8">
        <v>389295000</v>
      </c>
      <c r="F89" s="8">
        <v>35900000</v>
      </c>
      <c r="G89" s="8">
        <v>542000000</v>
      </c>
      <c r="H89" s="5">
        <f>G89</f>
        <v>542000000</v>
      </c>
      <c r="I89" s="10">
        <v>3470</v>
      </c>
      <c r="J89" s="12">
        <v>54853</v>
      </c>
      <c r="K89" s="13">
        <v>51.54</v>
      </c>
      <c r="N89" s="32">
        <f>LOG((D89+E89)/(F89+E89)+1,V$3)</f>
        <v>58.112380935683369</v>
      </c>
      <c r="O89" s="15">
        <f>LOG(I89*H89/J89^2,W$3)</f>
        <v>42.534861643799843</v>
      </c>
      <c r="P89" s="10">
        <f>LOG(K89/J89+1,X$3)</f>
        <v>17.421280814353615</v>
      </c>
      <c r="R89" s="15">
        <f>(N89+O89)/2</f>
        <v>50.32362128974161</v>
      </c>
      <c r="S89" s="10">
        <f>(N89+O89+P89)/3</f>
        <v>39.35617446461228</v>
      </c>
      <c r="T89" s="11">
        <f>(N89+O89+Q89)/3</f>
        <v>33.54908085982774</v>
      </c>
      <c r="U89" s="26">
        <f>(N89*2+O89*2+P89+Q89)/6</f>
        <v>36.45262766222001</v>
      </c>
    </row>
    <row r="90" spans="1:21">
      <c r="A90" s="80" t="s">
        <v>15</v>
      </c>
      <c r="B90" s="79" t="s">
        <v>4</v>
      </c>
      <c r="C90" s="19">
        <v>2023</v>
      </c>
      <c r="D90" s="22">
        <v>2600000</v>
      </c>
      <c r="E90" s="7">
        <v>94600000</v>
      </c>
      <c r="F90" s="7">
        <v>342500000</v>
      </c>
      <c r="G90" s="7">
        <v>675100000</v>
      </c>
      <c r="H90" s="5" cm="1">
        <f t="array" aca="1" ref="H90" ca="1">G90/INDIRECT("EUR!$B$48")</f>
        <v>787190403.06340778</v>
      </c>
      <c r="I90" s="10">
        <v>2745</v>
      </c>
      <c r="J90" s="12">
        <v>28680</v>
      </c>
      <c r="K90" s="13">
        <v>58.62</v>
      </c>
      <c r="L90" s="14">
        <v>2.2000000000000002</v>
      </c>
      <c r="M90" s="11">
        <v>42</v>
      </c>
      <c r="N90" s="32">
        <f>LOG((D90+E90)/(F90+E90)+1,V$3)</f>
        <v>17.94772848592201</v>
      </c>
      <c r="O90" s="15">
        <f ca="1">LOG(I90*H90/J90^2,W$3)</f>
        <v>52.020803826985663</v>
      </c>
      <c r="P90" s="10">
        <f>LOG(K90/J90+1,X$3)</f>
        <v>37.87592206327902</v>
      </c>
      <c r="Q90" s="26">
        <f>LOG(L90*M90/J90+1,Y$3)</f>
        <v>38.625771292330874</v>
      </c>
      <c r="R90" s="15">
        <f ca="1">(N90+O90)/2</f>
        <v>34.984266156453835</v>
      </c>
      <c r="S90" s="10">
        <f ca="1">(N90+O90+P90)/3</f>
        <v>35.948151458728894</v>
      </c>
      <c r="T90" s="11">
        <f ca="1">(N90+O90+Q90)/3</f>
        <v>36.198101201746177</v>
      </c>
      <c r="U90" s="26">
        <f ca="1">(N90*2+O90*2+P90+Q90)/6</f>
        <v>36.073126330237542</v>
      </c>
    </row>
    <row r="91" spans="1:21">
      <c r="A91" s="40" t="s">
        <v>321</v>
      </c>
      <c r="B91" s="36" t="s">
        <v>323</v>
      </c>
      <c r="C91" s="19">
        <v>2022</v>
      </c>
      <c r="D91" s="23"/>
      <c r="E91" s="8">
        <v>15300000</v>
      </c>
      <c r="F91" s="8">
        <v>7700000</v>
      </c>
      <c r="G91" s="8">
        <v>38100000</v>
      </c>
      <c r="H91" s="5">
        <f>G91</f>
        <v>38100000</v>
      </c>
      <c r="I91" s="10">
        <v>250</v>
      </c>
      <c r="J91" s="12">
        <v>3000</v>
      </c>
      <c r="K91" s="13">
        <v>4.8499999999999996</v>
      </c>
      <c r="N91" s="32">
        <f>LOG((D91+E91)/(F91+E91)+1,V$3)</f>
        <v>45.581435506183759</v>
      </c>
      <c r="O91" s="15">
        <f>LOG(I91*H91/J91^2,W$3)</f>
        <v>46.014024280528986</v>
      </c>
      <c r="P91" s="10">
        <f>LOG(K91/J91+1,X$3)</f>
        <v>29.964681747804171</v>
      </c>
      <c r="R91" s="15">
        <f>(N91+O91)/2</f>
        <v>45.797729893356376</v>
      </c>
      <c r="S91" s="10">
        <f>(N91+O91+P91)/3</f>
        <v>40.520047178172312</v>
      </c>
      <c r="T91" s="11">
        <f>(N91+O91+Q91)/3</f>
        <v>30.531819928904252</v>
      </c>
      <c r="U91" s="26">
        <f>(N91*2+O91*2+P91+Q91)/6</f>
        <v>35.52593355353828</v>
      </c>
    </row>
    <row r="92" spans="1:21">
      <c r="A92" s="40" t="s">
        <v>313</v>
      </c>
      <c r="B92" s="36" t="s">
        <v>314</v>
      </c>
      <c r="C92" s="19">
        <v>2022</v>
      </c>
      <c r="D92" s="23">
        <v>7500</v>
      </c>
      <c r="E92" s="8">
        <v>59146671</v>
      </c>
      <c r="F92" s="8"/>
      <c r="G92" s="8">
        <v>85680826</v>
      </c>
      <c r="H92" s="5">
        <f>G92</f>
        <v>85680826</v>
      </c>
      <c r="I92" s="10">
        <v>1377</v>
      </c>
      <c r="J92" s="12">
        <v>13039</v>
      </c>
      <c r="K92" s="13">
        <v>1.27</v>
      </c>
      <c r="N92" s="32">
        <f>LOG((D92+E92)/(F92+E92)+1,V$3)</f>
        <v>61.961332287379463</v>
      </c>
      <c r="O92" s="15">
        <f>LOG(I92*H92/J92^2,W$3)</f>
        <v>43.225554043336082</v>
      </c>
      <c r="P92" s="10">
        <f>LOG(K92/J92+1,X$3)</f>
        <v>1.8066677421781201</v>
      </c>
      <c r="R92" s="15">
        <f>(N92+O92)/2</f>
        <v>52.593443165357769</v>
      </c>
      <c r="S92" s="10">
        <f>(N92+O92+P92)/3</f>
        <v>35.664518024297884</v>
      </c>
      <c r="T92" s="11">
        <f>(N92+O92+Q92)/3</f>
        <v>35.062295443571848</v>
      </c>
      <c r="U92" s="26">
        <f>(N92*2+O92*2+P92+Q92)/6</f>
        <v>35.363406733934866</v>
      </c>
    </row>
    <row r="93" spans="1:21">
      <c r="A93" s="40" t="s">
        <v>321</v>
      </c>
      <c r="B93" s="36" t="s">
        <v>332</v>
      </c>
      <c r="C93" s="52">
        <v>2022</v>
      </c>
      <c r="D93" s="23"/>
      <c r="E93" s="8">
        <v>112390000</v>
      </c>
      <c r="F93" s="8"/>
      <c r="G93" s="8">
        <v>149000000</v>
      </c>
      <c r="H93" s="5">
        <f>G93</f>
        <v>149000000</v>
      </c>
      <c r="I93" s="10">
        <v>910</v>
      </c>
      <c r="J93" s="12">
        <v>20337</v>
      </c>
      <c r="K93" s="13">
        <v>5.86</v>
      </c>
      <c r="L93" s="14">
        <v>1.3</v>
      </c>
      <c r="M93" s="11">
        <v>8</v>
      </c>
      <c r="N93" s="32">
        <f>LOG((D93+E93)/(F93+E93)+1,V$3)</f>
        <v>61.95566542377906</v>
      </c>
      <c r="O93" s="15">
        <f>LOG(I93*H93/J93^2,W$3)</f>
        <v>38.271010625595906</v>
      </c>
      <c r="P93" s="10">
        <f>LOG(K93/J93+1,X$3)</f>
        <v>5.344267266990129</v>
      </c>
      <c r="Q93" s="26">
        <f>LOG(L93*M93/J93+1,Y$3)</f>
        <v>6.1392939465281922</v>
      </c>
      <c r="R93" s="15">
        <f>(N93+O93)/2</f>
        <v>50.113338024687479</v>
      </c>
      <c r="S93" s="10">
        <f>(N93+O93+P93)/3</f>
        <v>35.190314438788363</v>
      </c>
      <c r="T93" s="11">
        <f>(N93+O93+Q93)/3</f>
        <v>35.455323331967719</v>
      </c>
      <c r="U93" s="26">
        <f>(N93*2+O93*2+P93+Q93)/6</f>
        <v>35.322818885378041</v>
      </c>
    </row>
    <row r="94" spans="1:21">
      <c r="A94" s="40" t="s">
        <v>321</v>
      </c>
      <c r="B94" s="36" t="s">
        <v>341</v>
      </c>
      <c r="C94" s="19">
        <v>2023</v>
      </c>
      <c r="D94" s="23"/>
      <c r="E94" s="8">
        <v>360000000</v>
      </c>
      <c r="F94" s="8">
        <v>74000000</v>
      </c>
      <c r="G94" s="8">
        <v>636000000</v>
      </c>
      <c r="H94" s="5">
        <f>G94</f>
        <v>636000000</v>
      </c>
      <c r="I94" s="10">
        <v>3260</v>
      </c>
      <c r="J94" s="12">
        <v>52000</v>
      </c>
      <c r="K94" s="13">
        <v>41.5</v>
      </c>
      <c r="N94" s="32">
        <f>LOG((D94+E94)/(F94+E94)+1,V$3)</f>
        <v>53.990890712430456</v>
      </c>
      <c r="O94" s="15">
        <f>LOG(I94*H94/J94^2,W$3)</f>
        <v>43.884876808051061</v>
      </c>
      <c r="P94" s="10">
        <f>LOG(K94/J94+1,X$3)</f>
        <v>14.798289340035234</v>
      </c>
      <c r="R94" s="15">
        <f>(N94+O94)/2</f>
        <v>48.937883760240759</v>
      </c>
      <c r="S94" s="10">
        <f>(N94+O94+P94)/3</f>
        <v>37.558018953505588</v>
      </c>
      <c r="T94" s="11">
        <f>(N94+O94+Q94)/3</f>
        <v>32.625255840160506</v>
      </c>
      <c r="U94" s="26">
        <f>(N94*2+O94*2+P94+Q94)/6</f>
        <v>35.091637396833043</v>
      </c>
    </row>
    <row r="95" spans="1:21">
      <c r="A95" s="80" t="s">
        <v>14</v>
      </c>
      <c r="B95" s="79" t="s">
        <v>83</v>
      </c>
      <c r="C95" s="19">
        <v>2022</v>
      </c>
      <c r="D95" s="23"/>
      <c r="E95" s="8">
        <v>318235849.14999998</v>
      </c>
      <c r="F95" s="8">
        <v>86177594.299999997</v>
      </c>
      <c r="G95" s="8">
        <v>582806127.85000002</v>
      </c>
      <c r="H95" s="5">
        <f>G95</f>
        <v>582806127.85000002</v>
      </c>
      <c r="I95" s="10">
        <v>1627</v>
      </c>
      <c r="J95" s="12">
        <v>47959</v>
      </c>
      <c r="K95" s="13">
        <v>18.43</v>
      </c>
      <c r="L95" s="14">
        <v>2.1</v>
      </c>
      <c r="M95" s="11">
        <v>38</v>
      </c>
      <c r="N95" s="32">
        <f>LOG((D95+E95)/(F95+E95)+1,V$3)</f>
        <v>51.88568336768639</v>
      </c>
      <c r="O95" s="15">
        <f>LOG(I95*H95/J95^2,W$3)</f>
        <v>39.784985537786611</v>
      </c>
      <c r="P95" s="10">
        <f>LOG(K95/J95+1,X$3)</f>
        <v>7.1270825135492206</v>
      </c>
      <c r="Q95" s="26">
        <f>LOG(L95*M95/J95+1,Y$3)</f>
        <v>19.964328419121617</v>
      </c>
      <c r="R95" s="15">
        <f>(N95+O95)/2</f>
        <v>45.835334452736504</v>
      </c>
      <c r="S95" s="10">
        <f>(N95+O95+P95)/3</f>
        <v>32.932583806340745</v>
      </c>
      <c r="T95" s="11">
        <f>(N95+O95+Q95)/3</f>
        <v>37.211665774864876</v>
      </c>
      <c r="U95" s="26">
        <f>(N95*2+O95*2+P95+Q95)/6</f>
        <v>35.072124790602807</v>
      </c>
    </row>
    <row r="96" spans="1:21">
      <c r="A96" s="40" t="s">
        <v>321</v>
      </c>
      <c r="B96" s="36" t="s">
        <v>340</v>
      </c>
      <c r="C96" s="19">
        <v>2022</v>
      </c>
      <c r="D96" s="23">
        <v>224251</v>
      </c>
      <c r="E96" s="8">
        <v>537089628</v>
      </c>
      <c r="F96" s="8">
        <v>58723763</v>
      </c>
      <c r="G96" s="8">
        <v>858966842</v>
      </c>
      <c r="H96" s="5">
        <f>G96</f>
        <v>858966842</v>
      </c>
      <c r="I96" s="10">
        <v>4294</v>
      </c>
      <c r="J96" s="12">
        <v>80000</v>
      </c>
      <c r="K96" s="13">
        <v>44.53</v>
      </c>
      <c r="N96" s="32">
        <f>LOG((D96+E96)/(F96+E96)+1,V$3)</f>
        <v>57.456287402090176</v>
      </c>
      <c r="O96" s="15">
        <f>LOG(I96*H96/J96^2,W$3)</f>
        <v>41.998301182392872</v>
      </c>
      <c r="P96" s="10">
        <f>LOG(K96/J96+1,X$3)</f>
        <v>10.322428197372011</v>
      </c>
      <c r="R96" s="15">
        <f>(N96+O96)/2</f>
        <v>49.727294292241524</v>
      </c>
      <c r="S96" s="10">
        <f>(N96+O96+P96)/3</f>
        <v>36.59233892728502</v>
      </c>
      <c r="T96" s="11">
        <f>(N96+O96+Q96)/3</f>
        <v>33.151529528161014</v>
      </c>
      <c r="U96" s="26">
        <f>(N96*2+O96*2+P96+Q96)/6</f>
        <v>34.871934227723017</v>
      </c>
    </row>
    <row r="97" spans="1:21">
      <c r="A97" s="40" t="s">
        <v>14</v>
      </c>
      <c r="B97" s="36" t="s">
        <v>286</v>
      </c>
      <c r="C97" s="19">
        <v>2022</v>
      </c>
      <c r="D97" s="23"/>
      <c r="E97" s="8">
        <v>243288828.80000001</v>
      </c>
      <c r="F97" s="8">
        <v>47175453.299999997</v>
      </c>
      <c r="G97" s="8">
        <v>360460467.07999998</v>
      </c>
      <c r="H97" s="5">
        <f>G97</f>
        <v>360460467.07999998</v>
      </c>
      <c r="I97" s="10">
        <v>1355</v>
      </c>
      <c r="J97" s="12">
        <v>26339</v>
      </c>
      <c r="K97" s="13">
        <v>10.59</v>
      </c>
      <c r="L97" s="14">
        <v>1.3</v>
      </c>
      <c r="M97" s="11">
        <v>10</v>
      </c>
      <c r="N97" s="32">
        <f>LOG((D97+E97)/(F97+E97)+1,V$3)</f>
        <v>54.385414465546113</v>
      </c>
      <c r="O97" s="15">
        <f>LOG(I97*H97/J97^2,W$3)</f>
        <v>43.320930696579417</v>
      </c>
      <c r="P97" s="10">
        <f>LOG(K97/J97+1,X$3)</f>
        <v>7.4567466724456271</v>
      </c>
      <c r="Q97" s="26">
        <f>LOG(L97*M97/J97+1,Y$3)</f>
        <v>5.9254305826830249</v>
      </c>
      <c r="R97" s="15">
        <f>(N97+O97)/2</f>
        <v>48.853172581062765</v>
      </c>
      <c r="S97" s="10">
        <f>(N97+O97+P97)/3</f>
        <v>35.054363944857052</v>
      </c>
      <c r="T97" s="11">
        <f>(N97+O97+Q97)/3</f>
        <v>34.543925248269517</v>
      </c>
      <c r="U97" s="26">
        <f>(N97*2+O97*2+P97+Q97)/6</f>
        <v>34.799144596563288</v>
      </c>
    </row>
    <row r="98" spans="1:21">
      <c r="A98" s="40" t="s">
        <v>321</v>
      </c>
      <c r="B98" s="36" t="s">
        <v>342</v>
      </c>
      <c r="C98" s="55">
        <v>2022</v>
      </c>
      <c r="D98" s="23">
        <v>77400</v>
      </c>
      <c r="E98" s="8">
        <v>381658459.5</v>
      </c>
      <c r="F98" s="8">
        <v>51233829.789999999</v>
      </c>
      <c r="G98" s="8">
        <v>460271864.72000003</v>
      </c>
      <c r="H98" s="5">
        <f>G98</f>
        <v>460271864.72000003</v>
      </c>
      <c r="I98" s="10">
        <v>2736.1</v>
      </c>
      <c r="J98" s="12">
        <v>51857</v>
      </c>
      <c r="K98" s="13">
        <v>39.56</v>
      </c>
      <c r="N98" s="32">
        <f>LOG((D98+E98)/(F98+E98)+1,V$3)</f>
        <v>56.511841846618296</v>
      </c>
      <c r="O98" s="15">
        <f>LOG(I98*H98/J98^2,W$3)</f>
        <v>40.627188251115307</v>
      </c>
      <c r="P98" s="10">
        <f>LOG(K98/J98+1,X$3)</f>
        <v>14.145662643414866</v>
      </c>
      <c r="R98" s="15">
        <f>(N98+O98)/2</f>
        <v>48.569515048866805</v>
      </c>
      <c r="S98" s="10">
        <f>(N98+O98+P98)/3</f>
        <v>37.094897580382828</v>
      </c>
      <c r="T98" s="11">
        <f>(N98+O98+Q98)/3</f>
        <v>32.379676699244534</v>
      </c>
      <c r="U98" s="26">
        <f>(N98*2+O98*2+P98+Q98)/6</f>
        <v>34.737287139813681</v>
      </c>
    </row>
    <row r="99" spans="1:21">
      <c r="A99" s="40" t="s">
        <v>14</v>
      </c>
      <c r="B99" s="36" t="s">
        <v>280</v>
      </c>
      <c r="C99" s="55">
        <v>2022</v>
      </c>
      <c r="D99" s="23"/>
      <c r="E99" s="8">
        <v>212140470</v>
      </c>
      <c r="F99" s="8">
        <v>32808958</v>
      </c>
      <c r="G99" s="8">
        <v>330933638</v>
      </c>
      <c r="H99" s="5">
        <f>G99</f>
        <v>330933638</v>
      </c>
      <c r="I99" s="10">
        <v>1310</v>
      </c>
      <c r="J99" s="12">
        <v>29362</v>
      </c>
      <c r="K99" s="13">
        <v>22.73</v>
      </c>
      <c r="N99" s="32">
        <f>LOG((D99+E99)/(F99+E99)+1,V$3)</f>
        <v>55.759727895036875</v>
      </c>
      <c r="O99" s="15">
        <f>LOG(I99*H99/J99^2,W$3)</f>
        <v>41.0974163103065</v>
      </c>
      <c r="P99" s="10">
        <f>LOG(K99/J99+1,X$3)</f>
        <v>14.354423643756371</v>
      </c>
      <c r="R99" s="15">
        <f>(N99+O99)/2</f>
        <v>48.428572102671687</v>
      </c>
      <c r="S99" s="10">
        <f>(N99+O99+P99)/3</f>
        <v>37.070522616366581</v>
      </c>
      <c r="T99" s="11">
        <f>(N99+O99+Q99)/3</f>
        <v>32.28571473511446</v>
      </c>
      <c r="U99" s="26">
        <f>(N99*2+O99*2+P99+Q99)/6</f>
        <v>34.678118675740521</v>
      </c>
    </row>
    <row r="100" spans="1:21">
      <c r="A100" s="80" t="s">
        <v>18</v>
      </c>
      <c r="B100" s="79" t="s">
        <v>23</v>
      </c>
      <c r="C100" s="55">
        <v>2022</v>
      </c>
      <c r="D100" s="23"/>
      <c r="E100" s="8">
        <v>196693950</v>
      </c>
      <c r="F100" s="8">
        <v>33135497</v>
      </c>
      <c r="G100" s="8">
        <v>291296473</v>
      </c>
      <c r="H100" s="5">
        <f>G100</f>
        <v>291296473</v>
      </c>
      <c r="I100" s="10">
        <v>1294.4680000000001</v>
      </c>
      <c r="J100" s="12">
        <v>19497</v>
      </c>
      <c r="K100" s="13">
        <v>1.74</v>
      </c>
      <c r="L100" s="14">
        <v>1.1000000000000001</v>
      </c>
      <c r="M100" s="11">
        <v>4</v>
      </c>
      <c r="N100" s="32">
        <f>LOG((D100+E100)/(F100+E100)+1,V$3)</f>
        <v>55.268246928730541</v>
      </c>
      <c r="O100" s="15">
        <f>LOG(I100*H100/J100^2,W$3)</f>
        <v>45.586055454839638</v>
      </c>
      <c r="P100" s="10">
        <f>LOG(K100/J100+1,X$3)</f>
        <v>1.6553966887420506</v>
      </c>
      <c r="Q100" s="26">
        <f>LOG(L100*M100/J100+1,Y$3)</f>
        <v>2.7096854750960313</v>
      </c>
      <c r="R100" s="15">
        <f>(N100+O100)/2</f>
        <v>50.427151191785086</v>
      </c>
      <c r="S100" s="10">
        <f>(N100+O100+P100)/3</f>
        <v>34.169899690770741</v>
      </c>
      <c r="T100" s="11">
        <f>(N100+O100+Q100)/3</f>
        <v>34.52132928622207</v>
      </c>
      <c r="U100" s="26">
        <f>(N100*2+O100*2+P100+Q100)/6</f>
        <v>34.345614488496402</v>
      </c>
    </row>
    <row r="101" spans="1:21">
      <c r="A101" s="40" t="s">
        <v>321</v>
      </c>
      <c r="B101" s="36" t="s">
        <v>345</v>
      </c>
      <c r="C101" s="55">
        <v>2021</v>
      </c>
      <c r="D101" s="23">
        <v>367766.73</v>
      </c>
      <c r="E101" s="8">
        <v>550786107.89999998</v>
      </c>
      <c r="F101" s="8">
        <v>65447233.75</v>
      </c>
      <c r="G101" s="8">
        <v>654174746.38999999</v>
      </c>
      <c r="H101" s="5">
        <f>G101</f>
        <v>654174746.38999999</v>
      </c>
      <c r="I101" s="10">
        <v>4000</v>
      </c>
      <c r="J101" s="12">
        <v>62000</v>
      </c>
      <c r="K101" s="13">
        <v>16.8</v>
      </c>
      <c r="N101" s="32">
        <f>LOG((D101+E101)/(F101+E101)+1,V$3)</f>
        <v>57.106675992746254</v>
      </c>
      <c r="O101" s="15">
        <f>LOG(I101*H101/J101^2,W$3)</f>
        <v>43.098393024822172</v>
      </c>
      <c r="P101" s="10">
        <f>LOG(K101/J101+1,X$3)</f>
        <v>5.0257254863689269</v>
      </c>
      <c r="R101" s="15">
        <f>(N101+O101)/2</f>
        <v>50.102534508784217</v>
      </c>
      <c r="S101" s="10">
        <f>(N101+O101+P101)/3</f>
        <v>35.076931501312451</v>
      </c>
      <c r="T101" s="11">
        <f>(N101+O101+Q101)/3</f>
        <v>33.401689672522814</v>
      </c>
      <c r="U101" s="26">
        <f>(N101*2+O101*2+P101+Q101)/6</f>
        <v>34.239310586917632</v>
      </c>
    </row>
    <row r="102" spans="1:21">
      <c r="A102" s="80" t="s">
        <v>15</v>
      </c>
      <c r="B102" s="79" t="s">
        <v>90</v>
      </c>
      <c r="C102" s="55">
        <v>2023</v>
      </c>
      <c r="D102" s="22">
        <v>18564000</v>
      </c>
      <c r="E102" s="7">
        <v>184180000</v>
      </c>
      <c r="F102" s="7">
        <v>659945000</v>
      </c>
      <c r="G102" s="7">
        <v>1344665000</v>
      </c>
      <c r="H102" s="5" cm="1">
        <f t="array" aca="1" ref="H102" ca="1">G102/INDIRECT("EUR!$B$48")</f>
        <v>1567926800.9706078</v>
      </c>
      <c r="I102" s="10">
        <v>4820</v>
      </c>
      <c r="J102" s="12">
        <v>46410</v>
      </c>
      <c r="K102" s="13">
        <v>131.31</v>
      </c>
      <c r="L102" s="14">
        <v>1.4</v>
      </c>
      <c r="M102" s="11">
        <v>18</v>
      </c>
      <c r="N102" s="32">
        <f>LOG((D102+E102)/(F102+E102)+1,V$3)</f>
        <v>19.240478381632379</v>
      </c>
      <c r="O102" s="15">
        <f ca="1">LOG(I102*H102/J102^2,W$3)</f>
        <v>53.932880893660432</v>
      </c>
      <c r="P102" s="10">
        <f>LOG(K102/J102+1,X$3)</f>
        <v>52.409808772041629</v>
      </c>
      <c r="Q102" s="26">
        <f>LOG(L102*M102/J102+1,Y$3)</f>
        <v>6.5185963608347874</v>
      </c>
      <c r="R102" s="15">
        <f ca="1">(N102+O102)/2</f>
        <v>36.586679637646405</v>
      </c>
      <c r="S102" s="10">
        <f ca="1">(N102+O102+P102)/3</f>
        <v>41.861056015778146</v>
      </c>
      <c r="T102" s="11">
        <f ca="1">(N102+O102+Q102)/3</f>
        <v>26.563985212042535</v>
      </c>
      <c r="U102" s="26">
        <f ca="1">(N102*2+O102*2+P102+Q102)/6</f>
        <v>34.212520613910335</v>
      </c>
    </row>
    <row r="103" spans="1:21">
      <c r="A103" s="40" t="s">
        <v>321</v>
      </c>
      <c r="B103" s="36" t="s">
        <v>344</v>
      </c>
      <c r="C103" s="19">
        <v>2022</v>
      </c>
      <c r="D103" s="23" t="s">
        <v>307</v>
      </c>
      <c r="E103" s="8" t="s">
        <v>307</v>
      </c>
      <c r="F103" s="8" t="s">
        <v>307</v>
      </c>
      <c r="G103" s="8" t="s">
        <v>307</v>
      </c>
      <c r="H103" s="5" t="str">
        <f>G103</f>
        <v>*</v>
      </c>
      <c r="I103" s="10">
        <v>4600</v>
      </c>
      <c r="J103" s="12">
        <v>75341</v>
      </c>
      <c r="K103" s="13">
        <v>17.96</v>
      </c>
      <c r="N103" s="62">
        <v>50</v>
      </c>
      <c r="O103" s="63">
        <v>50</v>
      </c>
      <c r="P103" s="10">
        <f>LOG(K103/J103+1,X$3)</f>
        <v>4.4214345139328008</v>
      </c>
      <c r="R103" s="15">
        <f>(N103+O103)/2</f>
        <v>50</v>
      </c>
      <c r="S103" s="10">
        <f>(N103+O103+P103)/3</f>
        <v>34.807144837977596</v>
      </c>
      <c r="T103" s="11">
        <f>(N103+O103+Q103)/3</f>
        <v>33.333333333333336</v>
      </c>
      <c r="U103" s="26">
        <f>(N103*2+O103*2+P103+Q103)/6</f>
        <v>34.070239085655466</v>
      </c>
    </row>
    <row r="104" spans="1:21">
      <c r="A104" s="40" t="s">
        <v>14</v>
      </c>
      <c r="B104" s="36" t="s">
        <v>283</v>
      </c>
      <c r="C104" s="61">
        <v>2022</v>
      </c>
      <c r="D104" s="23"/>
      <c r="E104" s="8">
        <v>128991623.3</v>
      </c>
      <c r="F104" s="8">
        <v>20005825.18</v>
      </c>
      <c r="G104" s="8">
        <v>173093242.25999999</v>
      </c>
      <c r="H104" s="5">
        <f>G104</f>
        <v>173093242.25999999</v>
      </c>
      <c r="I104" s="10">
        <v>644</v>
      </c>
      <c r="J104" s="12">
        <v>17201</v>
      </c>
      <c r="K104" s="13">
        <v>13.5</v>
      </c>
      <c r="N104" s="32">
        <f>LOG((D104+E104)/(F104+E104)+1,V$3)</f>
        <v>55.744024108830104</v>
      </c>
      <c r="O104" s="15">
        <f>LOG(I104*H104/J104^2,W$3)</f>
        <v>39.189956242499775</v>
      </c>
      <c r="P104" s="10">
        <f>LOG(K104/J104+1,X$3)</f>
        <v>14.552905423329175</v>
      </c>
      <c r="R104" s="15">
        <f>(N104+O104)/2</f>
        <v>47.466990175664939</v>
      </c>
      <c r="S104" s="10">
        <f>(N104+O104+P104)/3</f>
        <v>36.495628591553022</v>
      </c>
      <c r="T104" s="11">
        <f>(N104+O104+Q104)/3</f>
        <v>31.644660117109961</v>
      </c>
      <c r="U104" s="26">
        <f>(N104*2+O104*2+P104+Q104)/6</f>
        <v>34.070144354331489</v>
      </c>
    </row>
    <row r="105" spans="1:21">
      <c r="A105" s="80" t="s">
        <v>15</v>
      </c>
      <c r="B105" s="79" t="s">
        <v>88</v>
      </c>
      <c r="C105" s="61">
        <v>2023</v>
      </c>
      <c r="D105" s="22">
        <v>4000000</v>
      </c>
      <c r="E105" s="7">
        <v>74400000</v>
      </c>
      <c r="F105" s="7">
        <v>453800000</v>
      </c>
      <c r="G105" s="7">
        <v>839400000</v>
      </c>
      <c r="H105" s="5" cm="1">
        <f t="array" aca="1" ref="H105" ca="1">G105/INDIRECT("EUR!$B$48")</f>
        <v>978769996.04714048</v>
      </c>
      <c r="I105" s="10">
        <v>2745</v>
      </c>
      <c r="J105" s="12">
        <v>28825</v>
      </c>
      <c r="K105" s="13">
        <v>58.98</v>
      </c>
      <c r="L105" s="14">
        <v>2.4</v>
      </c>
      <c r="M105" s="11">
        <v>35</v>
      </c>
      <c r="N105" s="32">
        <f>LOG((D105+E105)/(F105+E105)+1,V$3)</f>
        <v>12.370142285806143</v>
      </c>
      <c r="O105" s="15">
        <f ca="1">LOG(I105*H105/J105^2,W$3)</f>
        <v>53.393341782966203</v>
      </c>
      <c r="P105" s="10">
        <f>LOG(K105/J105+1,X$3)</f>
        <v>37.916786298079558</v>
      </c>
      <c r="Q105" s="26">
        <f>LOG(L105*M105/J105+1,Y$3)</f>
        <v>34.943060417212543</v>
      </c>
      <c r="R105" s="15">
        <f ca="1">(N105+O105)/2</f>
        <v>32.881742034386171</v>
      </c>
      <c r="S105" s="10">
        <f ca="1">(N105+O105+P105)/3</f>
        <v>34.560090122283967</v>
      </c>
      <c r="T105" s="11">
        <f ca="1">(N105+O105+Q105)/3</f>
        <v>33.568848161994964</v>
      </c>
      <c r="U105" s="26">
        <f ca="1">(N105*2+O105*2+P105+Q105)/6</f>
        <v>34.064469142139465</v>
      </c>
    </row>
    <row r="106" spans="1:21">
      <c r="A106" s="80" t="s">
        <v>15</v>
      </c>
      <c r="B106" s="79" t="s">
        <v>11</v>
      </c>
      <c r="C106" s="19">
        <v>2023</v>
      </c>
      <c r="D106" s="22">
        <v>9373000</v>
      </c>
      <c r="E106" s="7">
        <v>46778000</v>
      </c>
      <c r="F106" s="7">
        <v>289887000</v>
      </c>
      <c r="G106" s="7">
        <v>484223000</v>
      </c>
      <c r="H106" s="5" cm="1">
        <f t="array" aca="1" ref="H106" ca="1">G106/INDIRECT("EUR!$B$48")</f>
        <v>564621091.01255</v>
      </c>
      <c r="I106" s="10">
        <v>2020</v>
      </c>
      <c r="J106" s="12">
        <v>22230</v>
      </c>
      <c r="K106" s="13">
        <v>72.89</v>
      </c>
      <c r="L106" s="14">
        <v>1.4</v>
      </c>
      <c r="M106" s="11">
        <v>15</v>
      </c>
      <c r="N106" s="32">
        <f>LOG((D106+E106)/(F106+E106)+1,V$3)</f>
        <v>13.787610621621671</v>
      </c>
      <c r="O106" s="15">
        <f ca="1">LOG(I106*H106/J106^2,W$3)</f>
        <v>51.165303121515315</v>
      </c>
      <c r="P106" s="10">
        <f>LOG(K106/J106+1,X$3)</f>
        <v>60.723592587420519</v>
      </c>
      <c r="Q106" s="26">
        <f>LOG(L106*M106/J106+1,Y$3)</f>
        <v>11.338556779762515</v>
      </c>
      <c r="R106" s="15">
        <f ca="1">(N106+O106)/2</f>
        <v>32.476456871568494</v>
      </c>
      <c r="S106" s="10">
        <f ca="1">(N106+O106+P106)/3</f>
        <v>41.892168776852508</v>
      </c>
      <c r="T106" s="11">
        <f ca="1">(N106+O106+Q106)/3</f>
        <v>25.430490174299834</v>
      </c>
      <c r="U106" s="26">
        <f ca="1">(N106*2+O106*2+P106+Q106)/6</f>
        <v>33.661329475576167</v>
      </c>
    </row>
    <row r="107" spans="1:21">
      <c r="A107" s="80" t="s">
        <v>15</v>
      </c>
      <c r="B107" s="79" t="s">
        <v>89</v>
      </c>
      <c r="C107" s="66">
        <v>2023</v>
      </c>
      <c r="D107" s="22">
        <v>9000000</v>
      </c>
      <c r="E107" s="7">
        <v>113000000</v>
      </c>
      <c r="F107" s="7">
        <v>445000000</v>
      </c>
      <c r="G107" s="7">
        <v>929000000</v>
      </c>
      <c r="H107" s="5" cm="1">
        <f t="array" aca="1" ref="H107" ca="1">G107/INDIRECT("EUR!$B$48")</f>
        <v>1083246755.2153842</v>
      </c>
      <c r="I107" s="10">
        <v>3665</v>
      </c>
      <c r="J107" s="12">
        <v>37990</v>
      </c>
      <c r="K107" s="13">
        <v>72.36</v>
      </c>
      <c r="L107" s="14">
        <v>2.1</v>
      </c>
      <c r="M107" s="11">
        <v>38</v>
      </c>
      <c r="N107" s="32">
        <f>LOG((D107+E107)/(F107+E107)+1,V$3)</f>
        <v>17.674069399225452</v>
      </c>
      <c r="O107" s="15">
        <f ca="1">LOG(I107*H107/J107^2,W$3)</f>
        <v>52.32505067432195</v>
      </c>
      <c r="P107" s="10">
        <f>LOG(K107/J107+1,X$3)</f>
        <v>35.298479117943252</v>
      </c>
      <c r="Q107" s="26">
        <f>LOG(L107*M107/J107+1,Y$3)</f>
        <v>25.197697975610378</v>
      </c>
      <c r="R107" s="15">
        <f ca="1">(N107+O107)/2</f>
        <v>34.999560036773701</v>
      </c>
      <c r="S107" s="10">
        <f ca="1">(N107+O107+P107)/3</f>
        <v>35.099199730496885</v>
      </c>
      <c r="T107" s="11">
        <f ca="1">(N107+O107+Q107)/3</f>
        <v>31.732272683052596</v>
      </c>
      <c r="U107" s="26">
        <f ca="1">(N107*2+O107*2+P107+Q107)/6</f>
        <v>33.415736206774739</v>
      </c>
    </row>
    <row r="108" spans="1:21">
      <c r="A108" s="80" t="s">
        <v>15</v>
      </c>
      <c r="B108" s="79" t="s">
        <v>5</v>
      </c>
      <c r="C108" s="19">
        <v>2023</v>
      </c>
      <c r="D108" s="22">
        <v>2099000</v>
      </c>
      <c r="E108" s="7">
        <v>48390000</v>
      </c>
      <c r="F108" s="7">
        <v>150726000</v>
      </c>
      <c r="G108" s="7">
        <v>316331000</v>
      </c>
      <c r="H108" s="5" cm="1">
        <f t="array" aca="1" ref="H108" ca="1">G108/INDIRECT("EUR!$B$48")</f>
        <v>368853099.38001907</v>
      </c>
      <c r="I108" s="10">
        <v>1300</v>
      </c>
      <c r="J108" s="12">
        <v>15575</v>
      </c>
      <c r="K108" s="13">
        <v>18.079999999999998</v>
      </c>
      <c r="L108" s="14">
        <v>1.9</v>
      </c>
      <c r="M108" s="11">
        <v>26</v>
      </c>
      <c r="N108" s="32">
        <f>LOG((D108+E108)/(F108+E108)+1,V$3)</f>
        <v>20.19988143809023</v>
      </c>
      <c r="O108" s="15">
        <f ca="1">LOG(I108*H108/J108^2,W$3)</f>
        <v>50.141627815047954</v>
      </c>
      <c r="P108" s="10">
        <f>LOG(K108/J108+1,X$3)</f>
        <v>21.520800652218746</v>
      </c>
      <c r="Q108" s="26">
        <f>LOG(L108*M108/J108+1,Y$3)</f>
        <v>38.027175079059255</v>
      </c>
      <c r="R108" s="15">
        <f ca="1">(N108+O108)/2</f>
        <v>35.170754626569092</v>
      </c>
      <c r="S108" s="10">
        <f ca="1">(N108+O108+P108)/3</f>
        <v>30.620769968452311</v>
      </c>
      <c r="T108" s="11">
        <f ca="1">(N108+O108+Q108)/3</f>
        <v>36.122894777399146</v>
      </c>
      <c r="U108" s="26">
        <f ca="1">(N108*2+O108*2+P108+Q108)/6</f>
        <v>33.371832372925731</v>
      </c>
    </row>
    <row r="109" spans="1:21">
      <c r="A109" s="80" t="s">
        <v>14</v>
      </c>
      <c r="B109" s="79" t="s">
        <v>98</v>
      </c>
      <c r="C109" s="19">
        <v>2022</v>
      </c>
      <c r="D109" s="23"/>
      <c r="E109" s="8">
        <v>486789762</v>
      </c>
      <c r="F109" s="8">
        <v>69227637</v>
      </c>
      <c r="G109" s="8">
        <v>681246368</v>
      </c>
      <c r="H109" s="5">
        <f>G109</f>
        <v>681246368</v>
      </c>
      <c r="I109" s="10">
        <v>2867</v>
      </c>
      <c r="J109" s="12">
        <v>73553</v>
      </c>
      <c r="K109" s="13">
        <v>38.32</v>
      </c>
      <c r="N109" s="32">
        <f>LOG((D109+E109)/(F109+E109)+1,V$3)</f>
        <v>56.210545144043714</v>
      </c>
      <c r="O109" s="15">
        <f>LOG(I109*H109/J109^2,W$3)</f>
        <v>38.908095014339459</v>
      </c>
      <c r="P109" s="10">
        <f>LOG(K109/J109+1,X$3)</f>
        <v>9.6616657238143002</v>
      </c>
      <c r="R109" s="15">
        <f>(N109+O109)/2</f>
        <v>47.559320079191586</v>
      </c>
      <c r="S109" s="10">
        <f>(N109+O109+P109)/3</f>
        <v>34.926768627399156</v>
      </c>
      <c r="T109" s="11">
        <f>(N109+O109+Q109)/3</f>
        <v>31.706213386127725</v>
      </c>
      <c r="U109" s="26">
        <f>(N109*2+O109*2+P109+Q109)/6</f>
        <v>33.316491006763442</v>
      </c>
    </row>
    <row r="110" spans="1:21">
      <c r="A110" s="40" t="s">
        <v>321</v>
      </c>
      <c r="B110" s="36" t="s">
        <v>331</v>
      </c>
      <c r="C110" s="19">
        <v>2022</v>
      </c>
      <c r="D110" s="23" t="s">
        <v>307</v>
      </c>
      <c r="E110" s="8" t="s">
        <v>307</v>
      </c>
      <c r="F110" s="8" t="s">
        <v>307</v>
      </c>
      <c r="G110" s="8">
        <v>479300000</v>
      </c>
      <c r="H110" s="5">
        <f>G110</f>
        <v>479300000</v>
      </c>
      <c r="I110" s="10">
        <v>2840</v>
      </c>
      <c r="J110" s="12">
        <v>46688</v>
      </c>
      <c r="K110" s="13">
        <v>36.200000000000003</v>
      </c>
      <c r="N110" s="62">
        <v>50</v>
      </c>
      <c r="O110" s="15">
        <f>LOG(I110*H110/J110^2,W$3)</f>
        <v>42.528582219122967</v>
      </c>
      <c r="P110" s="10">
        <f>LOG(K110/J110+1,X$3)</f>
        <v>14.37722242045243</v>
      </c>
      <c r="R110" s="15">
        <f>(N110+O110)/2</f>
        <v>46.264291109561483</v>
      </c>
      <c r="S110" s="10">
        <f>(N110+O110+P110)/3</f>
        <v>35.6352682131918</v>
      </c>
      <c r="T110" s="11">
        <f>(N110+O110+Q110)/3</f>
        <v>30.842860739707657</v>
      </c>
      <c r="U110" s="26">
        <f>(N110*2+O110*2+P110+Q110)/6</f>
        <v>33.239064476449727</v>
      </c>
    </row>
    <row r="111" spans="1:21">
      <c r="A111" s="80" t="s">
        <v>15</v>
      </c>
      <c r="B111" s="79" t="s">
        <v>7</v>
      </c>
      <c r="C111" s="19">
        <v>2023</v>
      </c>
      <c r="D111" s="22">
        <v>8000000</v>
      </c>
      <c r="E111" s="7">
        <v>185900000</v>
      </c>
      <c r="F111" s="7">
        <v>410800000</v>
      </c>
      <c r="G111" s="7">
        <v>952200000</v>
      </c>
      <c r="H111" s="5" cm="1">
        <f t="array" aca="1" ref="H111" ca="1">G111/INDIRECT("EUR!$B$48")</f>
        <v>1110298773.2143044</v>
      </c>
      <c r="I111" s="10">
        <v>3810</v>
      </c>
      <c r="J111" s="12">
        <v>42980</v>
      </c>
      <c r="K111" s="13">
        <v>77.62</v>
      </c>
      <c r="L111" s="14">
        <v>1.7</v>
      </c>
      <c r="M111" s="11">
        <v>28</v>
      </c>
      <c r="N111" s="32">
        <f>LOG((D111+E111)/(F111+E111)+1,V$3)</f>
        <v>25.150417777968663</v>
      </c>
      <c r="O111" s="15">
        <f ca="1">LOG(I111*H111/J111^2,W$3)</f>
        <v>51.113616037040366</v>
      </c>
      <c r="P111" s="10">
        <f>LOG(K111/J111+1,X$3)</f>
        <v>33.469973433086075</v>
      </c>
      <c r="Q111" s="26">
        <f>LOG(L111*M111/J111+1,Y$3)</f>
        <v>13.291780553382573</v>
      </c>
      <c r="R111" s="15">
        <f ca="1">(N111+O111)/2</f>
        <v>38.132016907504514</v>
      </c>
      <c r="S111" s="10">
        <f ca="1">(N111+O111+P111)/3</f>
        <v>36.578002416031701</v>
      </c>
      <c r="T111" s="11">
        <f ca="1">(N111+O111+Q111)/3</f>
        <v>29.851938122797197</v>
      </c>
      <c r="U111" s="26">
        <f ca="1">(N111*2+O111*2+P111+Q111)/6</f>
        <v>33.214970269414451</v>
      </c>
    </row>
    <row r="112" spans="1:21">
      <c r="A112" s="80" t="s">
        <v>14</v>
      </c>
      <c r="B112" s="79" t="s">
        <v>13</v>
      </c>
      <c r="C112" s="19">
        <v>2022</v>
      </c>
      <c r="D112" s="23"/>
      <c r="E112" s="8">
        <v>644619668.87</v>
      </c>
      <c r="F112" s="8">
        <v>116819770.81999999</v>
      </c>
      <c r="G112" s="8">
        <v>880317964.64999998</v>
      </c>
      <c r="H112" s="5">
        <f>G112</f>
        <v>880317964.64999998</v>
      </c>
      <c r="I112" s="10">
        <v>3576</v>
      </c>
      <c r="J112" s="12">
        <v>122143</v>
      </c>
      <c r="K112" s="13">
        <v>53.85</v>
      </c>
      <c r="L112" s="14">
        <v>2.4</v>
      </c>
      <c r="M112" s="11">
        <v>40</v>
      </c>
      <c r="N112" s="32">
        <f>LOG((D112+E112)/(F112+E112)+1,V$3)</f>
        <v>54.821844840241972</v>
      </c>
      <c r="O112" s="15">
        <f>LOG(I112*H112/J112^2,W$3)</f>
        <v>35.359914618603881</v>
      </c>
      <c r="P112" s="10">
        <f>LOG(K112/J112+1,X$3)</f>
        <v>8.176386480053031</v>
      </c>
      <c r="Q112" s="26">
        <f>LOG(L112*M112/J112+1,Y$3)</f>
        <v>9.4344162844227668</v>
      </c>
      <c r="R112" s="15">
        <f>(N112+O112)/2</f>
        <v>45.090879729422923</v>
      </c>
      <c r="S112" s="10">
        <f>(N112+O112+P112)/3</f>
        <v>32.786048646299626</v>
      </c>
      <c r="T112" s="11">
        <f>(N112+O112+Q112)/3</f>
        <v>33.205391914422869</v>
      </c>
      <c r="U112" s="26">
        <f>(N112*2+O112*2+P112+Q112)/6</f>
        <v>32.995720280361247</v>
      </c>
    </row>
    <row r="113" spans="1:21">
      <c r="A113" s="80" t="s">
        <v>14</v>
      </c>
      <c r="B113" s="79" t="s">
        <v>87</v>
      </c>
      <c r="C113" s="19">
        <v>2023</v>
      </c>
      <c r="D113" s="23"/>
      <c r="E113" s="8">
        <v>271160973</v>
      </c>
      <c r="F113" s="8">
        <v>64849737</v>
      </c>
      <c r="G113" s="8">
        <v>405512751</v>
      </c>
      <c r="H113" s="5">
        <f>G113</f>
        <v>405512751</v>
      </c>
      <c r="I113" s="10">
        <v>1518</v>
      </c>
      <c r="J113" s="12">
        <v>52583</v>
      </c>
      <c r="K113" s="13">
        <v>40.5</v>
      </c>
      <c r="L113" s="14">
        <v>1.4</v>
      </c>
      <c r="M113" s="11">
        <v>20</v>
      </c>
      <c r="N113" s="32">
        <f>LOG((D113+E113)/(F113+E113)+1,V$3)</f>
        <v>52.885188129673466</v>
      </c>
      <c r="O113" s="15">
        <f>LOG(I113*H113/J113^2,W$3)</f>
        <v>35.714162720816589</v>
      </c>
      <c r="P113" s="10">
        <f>LOG(K113/J113+1,X$3)</f>
        <v>14.281784366413302</v>
      </c>
      <c r="Q113" s="26">
        <f>LOG(L113*M113/J113+1,Y$3)</f>
        <v>6.3926373311542468</v>
      </c>
      <c r="R113" s="15">
        <f>(N113+O113)/2</f>
        <v>44.299675425245027</v>
      </c>
      <c r="S113" s="10">
        <f>(N113+O113+P113)/3</f>
        <v>34.293711738967787</v>
      </c>
      <c r="T113" s="11">
        <f>(N113+O113+Q113)/3</f>
        <v>31.663996060548101</v>
      </c>
      <c r="U113" s="26">
        <f>(N113*2+O113*2+P113+Q113)/6</f>
        <v>32.978853899757944</v>
      </c>
    </row>
    <row r="114" spans="1:21">
      <c r="A114" s="40" t="s">
        <v>14</v>
      </c>
      <c r="B114" s="36" t="s">
        <v>278</v>
      </c>
      <c r="C114" s="19">
        <v>2022</v>
      </c>
      <c r="D114" s="23"/>
      <c r="E114" s="8">
        <v>420860592.89999998</v>
      </c>
      <c r="F114" s="8">
        <v>89463377.120000005</v>
      </c>
      <c r="G114" s="8">
        <v>640822754.27999997</v>
      </c>
      <c r="H114" s="5">
        <f>G114</f>
        <v>640822754.27999997</v>
      </c>
      <c r="I114" s="10">
        <v>2538</v>
      </c>
      <c r="J114" s="12">
        <v>59773</v>
      </c>
      <c r="K114" s="13">
        <v>30.47</v>
      </c>
      <c r="N114" s="32">
        <f>LOG((D114+E114)/(F114+E114)+1,V$3)</f>
        <v>53.756064484931741</v>
      </c>
      <c r="O114" s="15">
        <f>LOG(I114*H114/J114^2,W$3)</f>
        <v>40.439881219313349</v>
      </c>
      <c r="P114" s="10">
        <f>LOG(K114/J114+1,X$3)</f>
        <v>9.4535893832506073</v>
      </c>
      <c r="R114" s="15">
        <f>(N114+O114)/2</f>
        <v>47.097972852122545</v>
      </c>
      <c r="S114" s="10">
        <f>(N114+O114+P114)/3</f>
        <v>34.549845029165233</v>
      </c>
      <c r="T114" s="11">
        <f>(N114+O114+Q114)/3</f>
        <v>31.398648568081697</v>
      </c>
      <c r="U114" s="26">
        <f>(N114*2+O114*2+P114+Q114)/6</f>
        <v>32.974246798623462</v>
      </c>
    </row>
    <row r="115" spans="1:21">
      <c r="A115" s="40" t="s">
        <v>321</v>
      </c>
      <c r="B115" s="36" t="s">
        <v>347</v>
      </c>
      <c r="C115" s="73">
        <v>2024</v>
      </c>
      <c r="D115" s="23" t="s">
        <v>307</v>
      </c>
      <c r="E115" s="8" t="s">
        <v>307</v>
      </c>
      <c r="F115" s="8" t="s">
        <v>307</v>
      </c>
      <c r="G115" s="8">
        <v>288000000</v>
      </c>
      <c r="H115" s="5">
        <f>G115</f>
        <v>288000000</v>
      </c>
      <c r="I115" s="10">
        <v>1817</v>
      </c>
      <c r="J115" s="12">
        <v>28187</v>
      </c>
      <c r="K115" s="13">
        <v>14.83</v>
      </c>
      <c r="N115" s="62">
        <v>50</v>
      </c>
      <c r="O115" s="15">
        <f>LOG(I115*H115/J115^2,W$3)</f>
        <v>42.880530379854015</v>
      </c>
      <c r="P115" s="10">
        <f>LOG(K115/J115+1,X$3)</f>
        <v>9.7570398138022725</v>
      </c>
      <c r="R115" s="15">
        <f>(N115+O115)/2</f>
        <v>46.440265189927004</v>
      </c>
      <c r="S115" s="10">
        <f>(N115+O115+P115)/3</f>
        <v>34.212523397885427</v>
      </c>
      <c r="T115" s="11">
        <f>(N115+O115+Q115)/3</f>
        <v>30.960176793284671</v>
      </c>
      <c r="U115" s="26">
        <f>(N115*2+O115*2+P115+Q115)/6</f>
        <v>32.586350095585047</v>
      </c>
    </row>
    <row r="116" spans="1:21">
      <c r="A116" s="75" t="s">
        <v>15</v>
      </c>
      <c r="B116" s="74" t="s">
        <v>94</v>
      </c>
      <c r="C116" s="73">
        <v>2023</v>
      </c>
      <c r="D116" s="22">
        <v>2900000</v>
      </c>
      <c r="E116" s="7">
        <v>80000000</v>
      </c>
      <c r="F116" s="7">
        <v>382900000</v>
      </c>
      <c r="G116" s="7">
        <v>679800000</v>
      </c>
      <c r="H116" s="5" cm="1">
        <f t="array" aca="1" ref="H116" ca="1">G116/INDIRECT("EUR!$B$48")</f>
        <v>792670768.77870631</v>
      </c>
      <c r="I116" s="10">
        <v>2505</v>
      </c>
      <c r="J116" s="12">
        <v>26045</v>
      </c>
      <c r="K116" s="13">
        <v>61.42</v>
      </c>
      <c r="L116" s="14">
        <v>1.8</v>
      </c>
      <c r="M116" s="11">
        <v>20</v>
      </c>
      <c r="N116" s="32">
        <f>LOG((D116+E116)/(F116+E116)+1,V$3)</f>
        <v>14.725116502948881</v>
      </c>
      <c r="O116" s="15">
        <f ca="1">LOG(I116*H116/J116^2,W$3)</f>
        <v>52.735639209200578</v>
      </c>
      <c r="P116" s="10">
        <f>LOG(K116/J116+1,X$3)</f>
        <v>43.693202195251381</v>
      </c>
      <c r="Q116" s="26">
        <f>LOG(L116*M116/J116+1,Y$3)</f>
        <v>16.586744871057601</v>
      </c>
      <c r="R116" s="15">
        <f ca="1">(N116+O116)/2</f>
        <v>33.730377856074732</v>
      </c>
      <c r="S116" s="10">
        <f ca="1">(N116+O116+P116)/3</f>
        <v>37.051319302466943</v>
      </c>
      <c r="T116" s="11">
        <f ca="1">(N116+O116+Q116)/3</f>
        <v>28.01583352773569</v>
      </c>
      <c r="U116" s="26">
        <f ca="1">(N116*2+O116*2+P116+Q116)/6</f>
        <v>32.533576415101315</v>
      </c>
    </row>
    <row r="117" spans="1:21">
      <c r="A117" s="40" t="s">
        <v>14</v>
      </c>
      <c r="B117" s="36" t="s">
        <v>279</v>
      </c>
      <c r="C117" s="73">
        <v>2022</v>
      </c>
      <c r="D117" s="23"/>
      <c r="E117" s="8">
        <v>321313102.60000002</v>
      </c>
      <c r="F117" s="8">
        <v>57047349.450000003</v>
      </c>
      <c r="G117" s="8">
        <v>459478287.31999999</v>
      </c>
      <c r="H117" s="5">
        <f>G117</f>
        <v>459478287.31999999</v>
      </c>
      <c r="I117" s="10">
        <v>1800</v>
      </c>
      <c r="J117" s="12">
        <v>51000</v>
      </c>
      <c r="K117" s="13">
        <v>24.93</v>
      </c>
      <c r="N117" s="32">
        <f>LOG((D117+E117)/(F117+E117)+1,V$3)</f>
        <v>54.949759918935186</v>
      </c>
      <c r="O117" s="15">
        <f>LOG(I117*H117/J117^2,W$3)</f>
        <v>38.069333946190959</v>
      </c>
      <c r="P117" s="10">
        <f>LOG(K117/J117+1,X$3)</f>
        <v>9.0653793305018375</v>
      </c>
      <c r="R117" s="15">
        <f>(N117+O117)/2</f>
        <v>46.509546932563069</v>
      </c>
      <c r="S117" s="10">
        <f>(N117+O117+P117)/3</f>
        <v>34.028157731875993</v>
      </c>
      <c r="T117" s="11">
        <f>(N117+O117+Q117)/3</f>
        <v>31.006364621708713</v>
      </c>
      <c r="U117" s="26">
        <f>(N117*2+O117*2+P117+Q117)/6</f>
        <v>32.517261176792353</v>
      </c>
    </row>
    <row r="118" spans="1:21">
      <c r="A118" s="40" t="s">
        <v>14</v>
      </c>
      <c r="B118" s="36" t="s">
        <v>285</v>
      </c>
      <c r="C118" s="19">
        <v>2021</v>
      </c>
      <c r="D118" s="23">
        <v>71722.16</v>
      </c>
      <c r="E118" s="8">
        <v>167965881</v>
      </c>
      <c r="F118" s="8">
        <v>39368427.289999999</v>
      </c>
      <c r="G118" s="8">
        <v>251080695.05000001</v>
      </c>
      <c r="H118" s="5">
        <f>G118</f>
        <v>251080695.05000001</v>
      </c>
      <c r="I118" s="10">
        <v>896</v>
      </c>
      <c r="J118" s="12">
        <v>24023</v>
      </c>
      <c r="K118" s="13">
        <v>11.79</v>
      </c>
      <c r="N118" s="32">
        <f>LOG((D118+E118)/(F118+E118)+1,V$3)</f>
        <v>53.056467373094797</v>
      </c>
      <c r="O118" s="15">
        <f>LOG(I118*H118/J118^2,W$3)</f>
        <v>39.415236479924268</v>
      </c>
      <c r="P118" s="10">
        <f>LOG(K118/J118+1,X$3)</f>
        <v>9.1016476378748905</v>
      </c>
      <c r="R118" s="15">
        <f>(N118+O118)/2</f>
        <v>46.235851926509532</v>
      </c>
      <c r="S118" s="10">
        <f>(N118+O118+P118)/3</f>
        <v>33.857783830297983</v>
      </c>
      <c r="T118" s="11">
        <f>(N118+O118+Q118)/3</f>
        <v>30.823901284339687</v>
      </c>
      <c r="U118" s="26">
        <f>(N118*2+O118*2+P118+Q118)/6</f>
        <v>32.340842557318837</v>
      </c>
    </row>
    <row r="119" spans="1:21">
      <c r="A119" s="80" t="s">
        <v>15</v>
      </c>
      <c r="B119" s="79" t="s">
        <v>91</v>
      </c>
      <c r="C119" s="19">
        <v>2023</v>
      </c>
      <c r="D119" s="22">
        <v>11700000</v>
      </c>
      <c r="E119" s="7">
        <v>111500000</v>
      </c>
      <c r="F119" s="7">
        <v>397500000</v>
      </c>
      <c r="G119" s="7">
        <v>887000000</v>
      </c>
      <c r="H119" s="5" cm="1">
        <f t="array" aca="1" ref="H119" ca="1">G119/INDIRECT("EUR!$B$48")</f>
        <v>1034273274.3552699</v>
      </c>
      <c r="I119" s="10">
        <v>3345</v>
      </c>
      <c r="J119" s="12">
        <v>30860</v>
      </c>
      <c r="K119" s="13">
        <v>48.8</v>
      </c>
      <c r="L119" s="14">
        <v>1.6</v>
      </c>
      <c r="M119" s="11">
        <v>28</v>
      </c>
      <c r="N119" s="32">
        <f>LOG((D119+E119)/(F119+E119)+1,V$3)</f>
        <v>19.37448939056619</v>
      </c>
      <c r="O119" s="15">
        <f ca="1">LOG(I119*H119/J119^2,W$3)</f>
        <v>54.162445692788758</v>
      </c>
      <c r="P119" s="10">
        <f>LOG(K119/J119+1,X$3)</f>
        <v>29.310332678389162</v>
      </c>
      <c r="Q119" s="26">
        <f>LOG(L119*M119/J119+1,Y$3)</f>
        <v>17.420075990519642</v>
      </c>
      <c r="R119" s="15">
        <f ca="1">(N119+O119)/2</f>
        <v>36.768467541677474</v>
      </c>
      <c r="S119" s="10">
        <f ca="1">(N119+O119+P119)/3</f>
        <v>34.282422587248035</v>
      </c>
      <c r="T119" s="11">
        <f ca="1">(N119+O119+Q119)/3</f>
        <v>30.319003691291528</v>
      </c>
      <c r="U119" s="26">
        <f ca="1">(N119*2+O119*2+P119+Q119)/6</f>
        <v>32.300713139269781</v>
      </c>
    </row>
    <row r="120" spans="1:21">
      <c r="A120" s="40" t="s">
        <v>14</v>
      </c>
      <c r="B120" s="36" t="s">
        <v>287</v>
      </c>
      <c r="C120" s="73">
        <v>2022</v>
      </c>
      <c r="D120" s="23"/>
      <c r="E120" s="8">
        <v>178626191</v>
      </c>
      <c r="F120" s="8">
        <v>61887234</v>
      </c>
      <c r="G120" s="8">
        <v>253060701</v>
      </c>
      <c r="H120" s="5">
        <f>G120</f>
        <v>253060701</v>
      </c>
      <c r="I120" s="10">
        <v>944</v>
      </c>
      <c r="J120" s="12">
        <v>20087</v>
      </c>
      <c r="K120" s="13">
        <v>10.56</v>
      </c>
      <c r="N120" s="32">
        <f>LOG((D120+E120)/(F120+E120)+1,V$3)</f>
        <v>49.645908814345908</v>
      </c>
      <c r="O120" s="15">
        <f>LOG(I120*H120/J120^2,W$3)</f>
        <v>42.176417860986561</v>
      </c>
      <c r="P120" s="10">
        <f>LOG(K120/J120+1,X$3)</f>
        <v>9.7493286452878412</v>
      </c>
      <c r="R120" s="15">
        <f>(N120+O120)/2</f>
        <v>45.911163337666238</v>
      </c>
      <c r="S120" s="10">
        <f>(N120+O120+P120)/3</f>
        <v>33.857218440206772</v>
      </c>
      <c r="T120" s="11">
        <f>(N120+O120+Q120)/3</f>
        <v>30.607442225110827</v>
      </c>
      <c r="U120" s="26">
        <f>(N120*2+O120*2+P120+Q120)/6</f>
        <v>32.232330332658798</v>
      </c>
    </row>
    <row r="121" spans="1:21">
      <c r="A121" s="40" t="s">
        <v>17</v>
      </c>
      <c r="B121" s="36" t="s">
        <v>300</v>
      </c>
      <c r="C121" s="19">
        <v>2022</v>
      </c>
      <c r="D121" s="21"/>
      <c r="E121" s="6">
        <v>18592397.989999998</v>
      </c>
      <c r="F121" s="6">
        <v>15175788.51</v>
      </c>
      <c r="G121" s="6">
        <v>140372577.91</v>
      </c>
      <c r="H121" s="5" cm="1">
        <f t="array" aca="1" ref="H121" ca="1">G121/INDIRECT("EUR!$B$30")</f>
        <v>143605863.93653098</v>
      </c>
      <c r="I121" s="10">
        <v>933</v>
      </c>
      <c r="J121" s="12">
        <v>6010</v>
      </c>
      <c r="K121" s="13">
        <v>1.77</v>
      </c>
      <c r="N121" s="32">
        <f>LOG((D121+E121)/(F121+E121)+1,V$3)</f>
        <v>39.206567318070519</v>
      </c>
      <c r="O121" s="15">
        <f ca="1">LOG(I121*H121/J121^2,W$3)</f>
        <v>54.300357313944211</v>
      </c>
      <c r="P121" s="10">
        <f>LOG(K121/J121+1,X$3)</f>
        <v>5.4622912667965799</v>
      </c>
      <c r="R121" s="15">
        <f ca="1">(N121+O121)/2</f>
        <v>46.753462316007365</v>
      </c>
      <c r="S121" s="10">
        <f ca="1">(N121+O121+P121)/3</f>
        <v>32.989738632937105</v>
      </c>
      <c r="T121" s="11">
        <f ca="1">(N121+O121+Q121)/3</f>
        <v>31.168974877338243</v>
      </c>
      <c r="U121" s="26">
        <f ca="1">(N121*2+O121*2+P121+Q121)/6</f>
        <v>32.079356755137674</v>
      </c>
    </row>
    <row r="122" spans="1:21">
      <c r="A122" s="40" t="s">
        <v>14</v>
      </c>
      <c r="B122" s="36" t="s">
        <v>281</v>
      </c>
      <c r="C122" s="19">
        <v>2022</v>
      </c>
      <c r="D122" s="23"/>
      <c r="E122" s="8">
        <v>199030207.40000001</v>
      </c>
      <c r="F122" s="8">
        <v>49636756.810000002</v>
      </c>
      <c r="G122" s="8">
        <v>307976955.69999999</v>
      </c>
      <c r="H122" s="5">
        <f>G122</f>
        <v>307976955.69999999</v>
      </c>
      <c r="I122" s="10">
        <v>900</v>
      </c>
      <c r="J122" s="12">
        <v>32841</v>
      </c>
      <c r="K122" s="13">
        <v>22.08</v>
      </c>
      <c r="N122" s="32">
        <f>LOG((D122+E122)/(F122+E122)+1,V$3)</f>
        <v>52.557508173654092</v>
      </c>
      <c r="O122" s="15">
        <f>LOG(I122*H122/J122^2,W$3)</f>
        <v>36.662587070702045</v>
      </c>
      <c r="P122" s="10">
        <f>LOG(K122/J122+1,X$3)</f>
        <v>12.467424488183358</v>
      </c>
      <c r="R122" s="15">
        <f>(N122+O122)/2</f>
        <v>44.610047622178072</v>
      </c>
      <c r="S122" s="10">
        <f>(N122+O122+P122)/3</f>
        <v>33.895839910846497</v>
      </c>
      <c r="T122" s="11">
        <f>(N122+O122+Q122)/3</f>
        <v>29.740031748118714</v>
      </c>
      <c r="U122" s="26">
        <f>(N122*2+O122*2+P122+Q122)/6</f>
        <v>31.817935829482607</v>
      </c>
    </row>
    <row r="123" spans="1:21">
      <c r="A123" s="80" t="s">
        <v>15</v>
      </c>
      <c r="B123" s="79" t="s">
        <v>93</v>
      </c>
      <c r="C123" s="19">
        <v>2023</v>
      </c>
      <c r="D123" s="22">
        <v>3135000</v>
      </c>
      <c r="E123" s="7">
        <v>108240000</v>
      </c>
      <c r="F123" s="7">
        <v>160937000</v>
      </c>
      <c r="G123" s="7">
        <v>460525000</v>
      </c>
      <c r="H123" s="5" cm="1">
        <f t="array" aca="1" ref="H123" ca="1">G123/INDIRECT("EUR!$B$48")</f>
        <v>536988387.45485985</v>
      </c>
      <c r="I123" s="10">
        <v>1915</v>
      </c>
      <c r="J123" s="12">
        <v>25295</v>
      </c>
      <c r="K123" s="13">
        <v>24.1</v>
      </c>
      <c r="L123" s="14">
        <v>1.5</v>
      </c>
      <c r="M123" s="11">
        <v>17</v>
      </c>
      <c r="N123" s="32">
        <f>LOG((D123+E123)/(F123+E123)+1,V$3)</f>
        <v>30.949237634702342</v>
      </c>
      <c r="O123" s="15">
        <f ca="1">LOG(I123*H123/J123^2,W$3)</f>
        <v>48.774325388569835</v>
      </c>
      <c r="P123" s="10">
        <f>LOG(K123/J123+1,X$3)</f>
        <v>17.665077873676999</v>
      </c>
      <c r="Q123" s="26">
        <f>LOG(L123*M123/J123+1,Y$3)</f>
        <v>12.099562864605408</v>
      </c>
      <c r="R123" s="15">
        <f ca="1">(N123+O123)/2</f>
        <v>39.861781511636089</v>
      </c>
      <c r="S123" s="10">
        <f ca="1">(N123+O123+P123)/3</f>
        <v>32.462880298983059</v>
      </c>
      <c r="T123" s="11">
        <f ca="1">(N123+O123+Q123)/3</f>
        <v>30.607708629292528</v>
      </c>
      <c r="U123" s="26">
        <f ca="1">(N123*2+O123*2+P123+Q123)/6</f>
        <v>31.535294464137795</v>
      </c>
    </row>
    <row r="124" spans="1:21">
      <c r="A124" s="80" t="s">
        <v>14</v>
      </c>
      <c r="B124" s="79" t="s">
        <v>99</v>
      </c>
      <c r="C124" s="19">
        <v>2022</v>
      </c>
      <c r="D124" s="23">
        <v>75940</v>
      </c>
      <c r="E124" s="8">
        <v>566196229.53999996</v>
      </c>
      <c r="F124" s="8">
        <v>134624131.96000001</v>
      </c>
      <c r="G124" s="8">
        <v>879831965</v>
      </c>
      <c r="H124" s="5">
        <f>G124</f>
        <v>879831965</v>
      </c>
      <c r="I124" s="10">
        <v>3382</v>
      </c>
      <c r="J124" s="12">
        <v>96984</v>
      </c>
      <c r="K124" s="13">
        <v>37.11</v>
      </c>
      <c r="N124" s="32">
        <f>LOG((D124+E124)/(F124+E124)+1,V$3)</f>
        <v>52.935248067752703</v>
      </c>
      <c r="O124" s="15">
        <f>LOG(I124*H124/J124^2,W$3)</f>
        <v>38.035500040364695</v>
      </c>
      <c r="P124" s="10">
        <f>LOG(K124/J124+1,X$3)</f>
        <v>7.0965585483743547</v>
      </c>
      <c r="R124" s="15">
        <f>(N124+O124)/2</f>
        <v>45.485374054058695</v>
      </c>
      <c r="S124" s="10">
        <f>(N124+O124+P124)/3</f>
        <v>32.689102218830584</v>
      </c>
      <c r="T124" s="11">
        <f>(N124+O124+Q124)/3</f>
        <v>30.323582702705796</v>
      </c>
      <c r="U124" s="26">
        <f>(N124*2+O124*2+P124+Q124)/6</f>
        <v>31.506342460768192</v>
      </c>
    </row>
    <row r="125" spans="1:21">
      <c r="A125" s="40" t="s">
        <v>14</v>
      </c>
      <c r="B125" s="36" t="s">
        <v>282</v>
      </c>
      <c r="C125" s="19">
        <v>2022</v>
      </c>
      <c r="D125" s="23">
        <v>1422000</v>
      </c>
      <c r="E125" s="8">
        <v>171231415.30000001</v>
      </c>
      <c r="F125" s="8">
        <v>37795692.32</v>
      </c>
      <c r="G125" s="8">
        <v>237228536.25</v>
      </c>
      <c r="H125" s="5">
        <f>G125</f>
        <v>237228536.25</v>
      </c>
      <c r="I125" s="10">
        <v>960</v>
      </c>
      <c r="J125" s="12">
        <v>32000</v>
      </c>
      <c r="K125" s="13">
        <v>14.41</v>
      </c>
      <c r="N125" s="32">
        <f>LOG((D125+E125)/(F125+E125)+1,V$3)</f>
        <v>53.819369759199056</v>
      </c>
      <c r="O125" s="15">
        <f>LOG(I125*H125/J125^2,W$3)</f>
        <v>35.707356960041132</v>
      </c>
      <c r="P125" s="10">
        <f>LOG(K125/J125+1,X$3)</f>
        <v>8.3513414556438228</v>
      </c>
      <c r="R125" s="15">
        <f>(N125+O125)/2</f>
        <v>44.763363359620094</v>
      </c>
      <c r="S125" s="10">
        <f>(N125+O125+P125)/3</f>
        <v>32.626022724961338</v>
      </c>
      <c r="T125" s="11">
        <f>(N125+O125+Q125)/3</f>
        <v>29.842242239746728</v>
      </c>
      <c r="U125" s="26">
        <f>(N125*2+O125*2+P125+Q125)/6</f>
        <v>31.234132482354031</v>
      </c>
    </row>
    <row r="126" spans="1:21">
      <c r="A126" s="40" t="s">
        <v>294</v>
      </c>
      <c r="B126" s="36" t="s">
        <v>293</v>
      </c>
      <c r="C126" s="19">
        <v>2022</v>
      </c>
      <c r="D126" s="58"/>
      <c r="E126" s="59">
        <v>5377274805</v>
      </c>
      <c r="F126" s="59"/>
      <c r="G126" s="59">
        <v>18406500000</v>
      </c>
      <c r="H126" s="5" cm="1">
        <f t="array" aca="1" ref="H126" ca="1">G126/INDIRECT("EUR!$B$61")</f>
        <v>47189695.754790969</v>
      </c>
      <c r="I126" s="10">
        <v>1800</v>
      </c>
      <c r="J126" s="12">
        <v>35870</v>
      </c>
      <c r="K126" s="13">
        <v>14.98</v>
      </c>
      <c r="N126" s="32">
        <f>LOG((D126+E126)/(F126+E126)+1,V$3)</f>
        <v>61.95566542377906</v>
      </c>
      <c r="O126" s="15">
        <f ca="1">LOG(I126*H126/J126^2,W$3)</f>
        <v>27.682707118575582</v>
      </c>
      <c r="P126" s="10">
        <f>LOG(K126/J126+1,X$3)</f>
        <v>7.7451489032761502</v>
      </c>
      <c r="R126" s="15">
        <f ca="1">(N126+O126)/2</f>
        <v>44.819186271177323</v>
      </c>
      <c r="S126" s="10">
        <f ca="1">(N126+O126+P126)/3</f>
        <v>32.461173815210266</v>
      </c>
      <c r="T126" s="11">
        <f ca="1">(N126+O126+Q126)/3</f>
        <v>29.879457514118215</v>
      </c>
      <c r="U126" s="26">
        <f ca="1">(N126*2+O126*2+P126+Q126)/6</f>
        <v>31.170315664664241</v>
      </c>
    </row>
    <row r="127" spans="1:21">
      <c r="A127" s="40" t="s">
        <v>14</v>
      </c>
      <c r="B127" s="36" t="s">
        <v>271</v>
      </c>
      <c r="C127" s="76">
        <v>2022</v>
      </c>
      <c r="D127" s="23">
        <v>51422.97</v>
      </c>
      <c r="E127" s="8">
        <v>417456877.80000001</v>
      </c>
      <c r="F127" s="8">
        <v>92035021.359999999</v>
      </c>
      <c r="G127" s="8">
        <v>596878424.63999999</v>
      </c>
      <c r="H127" s="5">
        <f>G127</f>
        <v>596878424.63999999</v>
      </c>
      <c r="I127" s="10">
        <v>2377</v>
      </c>
      <c r="J127" s="12">
        <v>81000</v>
      </c>
      <c r="K127" s="13">
        <v>33.51</v>
      </c>
      <c r="N127" s="32">
        <f>LOG((D127+E127)/(F127+E127)+1,V$3)</f>
        <v>53.499364037631516</v>
      </c>
      <c r="O127" s="15">
        <f>LOG(I127*H127/J127^2,W$3)</f>
        <v>35.521860315415907</v>
      </c>
      <c r="P127" s="10">
        <f>LOG(K127/J127+1,X$3)</f>
        <v>7.6725476424943428</v>
      </c>
      <c r="R127" s="15">
        <f>(N127+O127)/2</f>
        <v>44.510612176523708</v>
      </c>
      <c r="S127" s="10">
        <f>(N127+O127+P127)/3</f>
        <v>32.231257331847253</v>
      </c>
      <c r="T127" s="11">
        <f>(N127+O127+Q127)/3</f>
        <v>29.673741451015804</v>
      </c>
      <c r="U127" s="26">
        <f>(N127*2+O127*2+P127+Q127)/6</f>
        <v>30.95249939143153</v>
      </c>
    </row>
    <row r="128" spans="1:21">
      <c r="A128" s="75" t="s">
        <v>14</v>
      </c>
      <c r="B128" s="74" t="s">
        <v>97</v>
      </c>
      <c r="C128" s="76">
        <v>2021</v>
      </c>
      <c r="D128" s="23"/>
      <c r="E128" s="8">
        <v>174402468</v>
      </c>
      <c r="F128" s="8">
        <v>32620403</v>
      </c>
      <c r="G128" s="8">
        <v>296151444</v>
      </c>
      <c r="H128" s="5">
        <f>G128</f>
        <v>296151444</v>
      </c>
      <c r="I128" s="10">
        <v>1217</v>
      </c>
      <c r="J128" s="12">
        <v>39700</v>
      </c>
      <c r="K128" s="13">
        <v>8.24</v>
      </c>
      <c r="N128" s="32">
        <f>LOG((D128+E128)/(F128+E128)+1,V$3)</f>
        <v>54.620766982944588</v>
      </c>
      <c r="O128" s="15">
        <f>LOG(I128*H128/J128^2,W$3)</f>
        <v>35.891211084152985</v>
      </c>
      <c r="P128" s="10">
        <f>LOG(K128/J128+1,X$3)</f>
        <v>3.8497421537245069</v>
      </c>
      <c r="R128" s="15">
        <f>(N128+O128)/2</f>
        <v>45.255989033548786</v>
      </c>
      <c r="S128" s="10">
        <f>(N128+O128+P128)/3</f>
        <v>31.453906740274025</v>
      </c>
      <c r="T128" s="11">
        <f>(N128+O128+Q128)/3</f>
        <v>30.17065935569919</v>
      </c>
      <c r="U128" s="26">
        <f>(N128*2+O128*2+P128+Q128)/6</f>
        <v>30.812283047986611</v>
      </c>
    </row>
    <row r="129" spans="1:21">
      <c r="A129" s="80" t="s">
        <v>15</v>
      </c>
      <c r="B129" s="79" t="s">
        <v>9</v>
      </c>
      <c r="C129" s="19">
        <v>2023</v>
      </c>
      <c r="D129" s="22">
        <v>15058000</v>
      </c>
      <c r="E129" s="7">
        <v>107002000</v>
      </c>
      <c r="F129" s="7">
        <v>507211000</v>
      </c>
      <c r="G129" s="7">
        <v>985279000</v>
      </c>
      <c r="H129" s="5" cm="1">
        <f t="array" aca="1" ref="H129" ca="1">G129/INDIRECT("EUR!$B$48")</f>
        <v>1148870053.5326786</v>
      </c>
      <c r="I129" s="10">
        <v>3530</v>
      </c>
      <c r="J129" s="12">
        <v>37190</v>
      </c>
      <c r="K129" s="13">
        <v>74.2</v>
      </c>
      <c r="L129" s="14">
        <v>1.5</v>
      </c>
      <c r="M129" s="11">
        <v>18</v>
      </c>
      <c r="N129" s="32">
        <f>LOG((D129+E129)/(F129+E129)+1,V$3)</f>
        <v>16.201514896398123</v>
      </c>
      <c r="O129" s="15">
        <f ca="1">LOG(I129*H129/J129^2,W$3)</f>
        <v>52.746918360587301</v>
      </c>
      <c r="P129" s="10">
        <f>LOG(K129/J129+1,X$3)</f>
        <v>36.973013316077697</v>
      </c>
      <c r="Q129" s="26">
        <f>LOG(L129*M129/J129+1,Y$3)</f>
        <v>8.7149115368800274</v>
      </c>
      <c r="R129" s="15">
        <f ca="1">(N129+O129)/2</f>
        <v>34.474216628492712</v>
      </c>
      <c r="S129" s="10">
        <f ca="1">(N129+O129+P129)/3</f>
        <v>35.307148857687707</v>
      </c>
      <c r="T129" s="11">
        <f ca="1">(N129+O129+Q129)/3</f>
        <v>25.887781597955151</v>
      </c>
      <c r="U129" s="26">
        <f ca="1">(N129*2+O129*2+P129+Q129)/6</f>
        <v>30.597465227821431</v>
      </c>
    </row>
    <row r="130" spans="1:21">
      <c r="A130" s="40" t="s">
        <v>14</v>
      </c>
      <c r="B130" s="36" t="s">
        <v>288</v>
      </c>
      <c r="C130" s="19">
        <v>2021</v>
      </c>
      <c r="D130" s="23"/>
      <c r="E130" s="8">
        <v>147784124.19999999</v>
      </c>
      <c r="F130" s="8">
        <v>29747686.010000002</v>
      </c>
      <c r="G130" s="8">
        <v>201622056.19999999</v>
      </c>
      <c r="H130" s="5">
        <f>G130</f>
        <v>201622056.19999999</v>
      </c>
      <c r="I130" s="10">
        <v>893</v>
      </c>
      <c r="J130" s="12">
        <v>32549</v>
      </c>
      <c r="K130" s="13">
        <v>10.27</v>
      </c>
      <c r="N130" s="32">
        <f>LOG((D130+E130)/(F130+E130)+1,V$3)</f>
        <v>54.134626256484211</v>
      </c>
      <c r="O130" s="15">
        <f>LOG(I130*H130/J130^2,W$3)</f>
        <v>33.930096234953631</v>
      </c>
      <c r="P130" s="10">
        <f>LOG(K130/J130+1,X$3)</f>
        <v>5.8519996447429454</v>
      </c>
      <c r="R130" s="15">
        <f>(N130+O130)/2</f>
        <v>44.032361245718917</v>
      </c>
      <c r="S130" s="10">
        <f>(N130+O130+P130)/3</f>
        <v>31.305574045393595</v>
      </c>
      <c r="T130" s="11">
        <f>(N130+O130+Q130)/3</f>
        <v>29.354907497145945</v>
      </c>
      <c r="U130" s="26">
        <f>(N130*2+O130*2+P130+Q130)/6</f>
        <v>30.330240771269768</v>
      </c>
    </row>
    <row r="131" spans="1:21">
      <c r="A131" s="40" t="s">
        <v>321</v>
      </c>
      <c r="B131" s="36" t="s">
        <v>350</v>
      </c>
      <c r="C131" s="81">
        <v>2024</v>
      </c>
      <c r="D131" s="23" t="s">
        <v>307</v>
      </c>
      <c r="E131" s="8" t="s">
        <v>307</v>
      </c>
      <c r="F131" s="8" t="s">
        <v>307</v>
      </c>
      <c r="G131" s="8">
        <v>104000000</v>
      </c>
      <c r="H131" s="5">
        <f>G131</f>
        <v>104000000</v>
      </c>
      <c r="I131" s="10">
        <v>749</v>
      </c>
      <c r="J131" s="12">
        <v>19000</v>
      </c>
      <c r="K131" s="13">
        <v>10.94</v>
      </c>
      <c r="N131" s="62">
        <v>50</v>
      </c>
      <c r="O131" s="15">
        <f>LOG(I131*H131/J131^2,W$3)</f>
        <v>35.507604538259969</v>
      </c>
      <c r="P131" s="10">
        <f>LOG(K131/J131+1,X$3)</f>
        <v>10.677724812178143</v>
      </c>
      <c r="R131" s="15">
        <f>(N131+O131)/2</f>
        <v>42.753802269129984</v>
      </c>
      <c r="S131" s="10">
        <f>(N131+O131+P131)/3</f>
        <v>32.061776450146034</v>
      </c>
      <c r="T131" s="11">
        <f>(N131+O131+Q131)/3</f>
        <v>28.502534846086657</v>
      </c>
      <c r="U131" s="26">
        <f>(N131*2+O131*2+P131+Q131)/6</f>
        <v>30.282155648116348</v>
      </c>
    </row>
    <row r="132" spans="1:21">
      <c r="A132" s="80" t="s">
        <v>15</v>
      </c>
      <c r="B132" s="79" t="s">
        <v>92</v>
      </c>
      <c r="C132" s="81">
        <v>2023</v>
      </c>
      <c r="D132" s="22">
        <v>655000</v>
      </c>
      <c r="E132" s="7">
        <v>22578000</v>
      </c>
      <c r="F132" s="7">
        <v>136722000</v>
      </c>
      <c r="G132" s="7">
        <v>216104000</v>
      </c>
      <c r="H132" s="5" cm="1">
        <f t="array" aca="1" ref="H132" ca="1">G132/INDIRECT("EUR!$B$48")</f>
        <v>251984883.51890785</v>
      </c>
      <c r="I132" s="10">
        <v>880</v>
      </c>
      <c r="J132" s="12">
        <v>12480</v>
      </c>
      <c r="K132" s="13">
        <v>8.6999999999999993</v>
      </c>
      <c r="L132" s="14">
        <v>1.8</v>
      </c>
      <c r="M132" s="11">
        <v>28</v>
      </c>
      <c r="N132" s="32">
        <f>LOG((D132+E132)/(F132+E132)+1,V$3)</f>
        <v>12.168776954289282</v>
      </c>
      <c r="O132" s="15">
        <f ca="1">LOG(I132*H132/J132^2,W$3)</f>
        <v>47.97356142650343</v>
      </c>
      <c r="P132" s="10">
        <f>LOG(K132/J132+1,X$3)</f>
        <v>12.926868727759024</v>
      </c>
      <c r="Q132" s="26">
        <f>LOG(L132*M132/J132+1,Y$3)</f>
        <v>48.397561592194478</v>
      </c>
      <c r="R132" s="15">
        <f ca="1">(N132+O132)/2</f>
        <v>30.071169190396354</v>
      </c>
      <c r="S132" s="10">
        <f ca="1">(N132+O132+P132)/3</f>
        <v>24.356402369517244</v>
      </c>
      <c r="T132" s="11">
        <f ca="1">(N132+O132+Q132)/3</f>
        <v>36.179966657662398</v>
      </c>
      <c r="U132" s="26">
        <f ca="1">(N132*2+O132*2+P132+Q132)/6</f>
        <v>30.268184513589819</v>
      </c>
    </row>
    <row r="133" spans="1:21">
      <c r="A133" s="40" t="s">
        <v>313</v>
      </c>
      <c r="B133" s="36" t="s">
        <v>312</v>
      </c>
      <c r="C133" s="19">
        <v>2022</v>
      </c>
      <c r="D133" s="23"/>
      <c r="E133" s="8">
        <v>34000000</v>
      </c>
      <c r="F133" s="8">
        <v>16000000</v>
      </c>
      <c r="G133" s="8">
        <v>114000000</v>
      </c>
      <c r="H133" s="5">
        <f>G133</f>
        <v>114000000</v>
      </c>
      <c r="I133" s="10">
        <v>1432</v>
      </c>
      <c r="J133" s="12">
        <v>15250</v>
      </c>
      <c r="K133" s="13">
        <v>1.54</v>
      </c>
      <c r="N133" s="32">
        <f>LOG((D133+E133)/(F133+E133)+1,V$3)</f>
        <v>46.371413734667179</v>
      </c>
      <c r="O133" s="15">
        <f>LOG(I133*H133/J133^2,W$3)</f>
        <v>43.301302850283506</v>
      </c>
      <c r="P133" s="10">
        <f>LOG(K133/J133+1,X$3)</f>
        <v>1.8731344606862856</v>
      </c>
      <c r="R133" s="15">
        <f>(N133+O133)/2</f>
        <v>44.836358292475339</v>
      </c>
      <c r="S133" s="10">
        <f>(N133+O133+P133)/3</f>
        <v>30.515283681878987</v>
      </c>
      <c r="T133" s="11">
        <f>(N133+O133+Q133)/3</f>
        <v>29.890905528316893</v>
      </c>
      <c r="U133" s="26">
        <f>(N133*2+O133*2+P133+Q133)/6</f>
        <v>30.203094605097942</v>
      </c>
    </row>
    <row r="134" spans="1:21">
      <c r="A134" s="80" t="s">
        <v>15</v>
      </c>
      <c r="B134" s="79" t="s">
        <v>10</v>
      </c>
      <c r="C134" s="19">
        <v>2023</v>
      </c>
      <c r="D134" s="22">
        <v>3189000</v>
      </c>
      <c r="E134" s="7">
        <v>59459000</v>
      </c>
      <c r="F134" s="7">
        <v>256284000</v>
      </c>
      <c r="G134" s="7">
        <v>518675000</v>
      </c>
      <c r="H134" s="5" cm="1">
        <f t="array" aca="1" ref="H134" ca="1">G134/INDIRECT("EUR!$B$48")</f>
        <v>604793337.74094665</v>
      </c>
      <c r="I134" s="10">
        <v>2160</v>
      </c>
      <c r="J134" s="12">
        <v>23420</v>
      </c>
      <c r="K134" s="13">
        <v>35.11</v>
      </c>
      <c r="L134" s="14">
        <v>1.5</v>
      </c>
      <c r="M134" s="11">
        <v>23</v>
      </c>
      <c r="N134" s="32">
        <f>LOG((D134+E134)/(F134+E134)+1,V$3)</f>
        <v>16.178298580235207</v>
      </c>
      <c r="O134" s="15">
        <f ca="1">LOG(I134*H134/J134^2,W$3)</f>
        <v>51.37307555981203</v>
      </c>
      <c r="P134" s="10">
        <f>LOG(K134/J134+1,X$3)</f>
        <v>27.788084478287054</v>
      </c>
      <c r="Q134" s="26">
        <f>LOG(L134*M134/J134+1,Y$3)</f>
        <v>17.676469154785142</v>
      </c>
      <c r="R134" s="15">
        <f ca="1">(N134+O134)/2</f>
        <v>33.775687070023622</v>
      </c>
      <c r="S134" s="10">
        <f ca="1">(N134+O134+P134)/3</f>
        <v>31.77981953944477</v>
      </c>
      <c r="T134" s="11">
        <f ca="1">(N134+O134+Q134)/3</f>
        <v>28.409281098277461</v>
      </c>
      <c r="U134" s="26">
        <f ca="1">(N134*2+O134*2+P134+Q134)/6</f>
        <v>30.094550318861113</v>
      </c>
    </row>
    <row r="135" spans="1:21">
      <c r="A135" s="40" t="s">
        <v>321</v>
      </c>
      <c r="B135" s="36" t="s">
        <v>337</v>
      </c>
      <c r="C135" s="19">
        <v>2022</v>
      </c>
      <c r="D135" s="23"/>
      <c r="E135" s="8">
        <v>87216682</v>
      </c>
      <c r="F135" s="8">
        <v>14810746</v>
      </c>
      <c r="G135" s="8">
        <v>117597203</v>
      </c>
      <c r="H135" s="5">
        <f>G135</f>
        <v>117597203</v>
      </c>
      <c r="I135" s="10">
        <v>689.5</v>
      </c>
      <c r="J135" s="12">
        <v>21000</v>
      </c>
      <c r="K135" s="13">
        <v>1.18</v>
      </c>
      <c r="N135" s="32">
        <f>LOG((D135+E135)/(F135+E135)+1,V$3)</f>
        <v>55.220548995028977</v>
      </c>
      <c r="O135" s="15">
        <f>LOG(I135*H135/J135^2,W$3)</f>
        <v>34.450058386164706</v>
      </c>
      <c r="P135" s="10">
        <f>LOG(K135/J135+1,X$3)</f>
        <v>1.0422946660887706</v>
      </c>
      <c r="R135" s="15">
        <f>(N135+O135)/2</f>
        <v>44.835303690596845</v>
      </c>
      <c r="S135" s="10">
        <f>(N135+O135+P135)/3</f>
        <v>30.237634015760818</v>
      </c>
      <c r="T135" s="11">
        <f>(N135+O135+Q135)/3</f>
        <v>29.890202460397898</v>
      </c>
      <c r="U135" s="26">
        <f>(N135*2+O135*2+P135+Q135)/6</f>
        <v>30.063918238079356</v>
      </c>
    </row>
    <row r="136" spans="1:21">
      <c r="A136" s="80" t="s">
        <v>15</v>
      </c>
      <c r="B136" s="79" t="s">
        <v>12</v>
      </c>
      <c r="C136" s="19">
        <v>2023</v>
      </c>
      <c r="D136" s="22">
        <v>3954000</v>
      </c>
      <c r="E136" s="7">
        <v>50464000</v>
      </c>
      <c r="F136" s="7">
        <v>199319000</v>
      </c>
      <c r="G136" s="7">
        <v>381775000</v>
      </c>
      <c r="H136" s="5" cm="1">
        <f t="array" aca="1" ref="H136" ca="1">G136/INDIRECT("EUR!$B$48")</f>
        <v>445163110.84214562</v>
      </c>
      <c r="I136" s="10">
        <v>1495</v>
      </c>
      <c r="J136" s="12">
        <v>17770</v>
      </c>
      <c r="K136" s="13">
        <v>18.32</v>
      </c>
      <c r="L136" s="14">
        <v>1.4</v>
      </c>
      <c r="M136" s="11">
        <v>25</v>
      </c>
      <c r="N136" s="32">
        <f>LOG((D136+E136)/(F136+E136)+1,V$3)</f>
        <v>17.617068919218884</v>
      </c>
      <c r="O136" s="15">
        <f ca="1">LOG(I136*H136/J136^2,W$3)</f>
        <v>50.565235242068852</v>
      </c>
      <c r="P136" s="10">
        <f>LOG(K136/J136+1,X$3)</f>
        <v>19.114118471630206</v>
      </c>
      <c r="Q136" s="26">
        <f>LOG(L136*M136/J136+1,Y$3)</f>
        <v>23.628506412525144</v>
      </c>
      <c r="R136" s="15">
        <f ca="1">(N136+O136)/2</f>
        <v>34.091152080643866</v>
      </c>
      <c r="S136" s="10">
        <f ca="1">(N136+O136+P136)/3</f>
        <v>29.098807544305981</v>
      </c>
      <c r="T136" s="11">
        <f ca="1">(N136+O136+Q136)/3</f>
        <v>30.603603524604292</v>
      </c>
      <c r="U136" s="26">
        <f ca="1">(N136*2+O136*2+P136+Q136)/6</f>
        <v>29.851205534455136</v>
      </c>
    </row>
    <row r="137" spans="1:21">
      <c r="A137" s="80" t="s">
        <v>15</v>
      </c>
      <c r="B137" s="79" t="s">
        <v>8</v>
      </c>
      <c r="C137" s="81">
        <v>2023</v>
      </c>
      <c r="D137" s="22">
        <v>1500000</v>
      </c>
      <c r="E137" s="7">
        <v>46700000</v>
      </c>
      <c r="F137" s="7">
        <v>205900000</v>
      </c>
      <c r="G137" s="7">
        <v>363000000</v>
      </c>
      <c r="H137" s="5" cm="1">
        <f t="array" aca="1" ref="H137" ca="1">G137/INDIRECT("EUR!$B$48")</f>
        <v>423270798.86241597</v>
      </c>
      <c r="I137" s="10">
        <v>1290</v>
      </c>
      <c r="J137" s="12">
        <v>18890</v>
      </c>
      <c r="K137" s="13">
        <v>34.130000000000003</v>
      </c>
      <c r="L137" s="14">
        <v>1.6</v>
      </c>
      <c r="M137" s="11">
        <v>16</v>
      </c>
      <c r="N137" s="32">
        <f>LOG((D137+E137)/(F137+E137)+1,V$3)</f>
        <v>15.609725435903382</v>
      </c>
      <c r="O137" s="15">
        <f ca="1">LOG(I137*H137/J137^2,W$3)</f>
        <v>48.449978027553726</v>
      </c>
      <c r="P137" s="10">
        <f>LOG(K137/J137+1,X$3)</f>
        <v>33.485153411748414</v>
      </c>
      <c r="Q137" s="26">
        <f>LOG(L137*M137/J137+1,Y$3)</f>
        <v>16.262858794962792</v>
      </c>
      <c r="R137" s="15">
        <f ca="1">(N137+O137)/2</f>
        <v>32.029851731728556</v>
      </c>
      <c r="S137" s="10">
        <f ca="1">(N137+O137+P137)/3</f>
        <v>32.514952291735177</v>
      </c>
      <c r="T137" s="11">
        <f ca="1">(N137+O137+Q137)/3</f>
        <v>26.774187419473304</v>
      </c>
      <c r="U137" s="26">
        <f ca="1">(N137*2+O137*2+P137+Q137)/6</f>
        <v>29.644569855604235</v>
      </c>
    </row>
    <row r="138" spans="1:21">
      <c r="A138" s="40" t="s">
        <v>321</v>
      </c>
      <c r="B138" s="36" t="s">
        <v>348</v>
      </c>
      <c r="C138" s="19">
        <v>2020</v>
      </c>
      <c r="D138" s="23"/>
      <c r="E138" s="8">
        <v>257060000</v>
      </c>
      <c r="F138" s="8">
        <v>22040000</v>
      </c>
      <c r="G138" s="8">
        <v>356500000</v>
      </c>
      <c r="H138" s="5">
        <f>G138</f>
        <v>356500000</v>
      </c>
      <c r="I138" s="10">
        <v>225</v>
      </c>
      <c r="J138" s="12">
        <v>37000</v>
      </c>
      <c r="K138" s="13">
        <v>12.66</v>
      </c>
      <c r="N138" s="32">
        <f>LOG((D138+E138)/(F138+E138)+1,V$3)</f>
        <v>58.354893053863627</v>
      </c>
      <c r="O138" s="15">
        <f>LOG(I138*H138/J138^2,W$3)</f>
        <v>26.89438735939498</v>
      </c>
      <c r="P138" s="10">
        <f>LOG(K138/J138+1,X$3)</f>
        <v>6.3459653531499693</v>
      </c>
      <c r="R138" s="15">
        <f>(N138+O138)/2</f>
        <v>42.624640206629302</v>
      </c>
      <c r="S138" s="10">
        <f>(N138+O138+P138)/3</f>
        <v>30.531748588802856</v>
      </c>
      <c r="T138" s="11">
        <f>(N138+O138+Q138)/3</f>
        <v>28.416426804419533</v>
      </c>
      <c r="U138" s="26">
        <f>(N138*2+O138*2+P138+Q138)/6</f>
        <v>29.474087696611196</v>
      </c>
    </row>
    <row r="139" spans="1:21">
      <c r="A139" s="80" t="s">
        <v>15</v>
      </c>
      <c r="B139" s="79" t="s">
        <v>6</v>
      </c>
      <c r="C139" s="19">
        <v>2023</v>
      </c>
      <c r="D139" s="22">
        <v>1397000</v>
      </c>
      <c r="E139" s="7">
        <v>90199000</v>
      </c>
      <c r="F139" s="7">
        <v>310617000</v>
      </c>
      <c r="G139" s="7">
        <v>636381000</v>
      </c>
      <c r="H139" s="5" cm="1">
        <f t="array" aca="1" ref="H139" ca="1">G139/INDIRECT("EUR!$B$48")</f>
        <v>742042683.88667536</v>
      </c>
      <c r="I139" s="10">
        <v>2940</v>
      </c>
      <c r="J139" s="12">
        <v>33985</v>
      </c>
      <c r="K139" s="13">
        <v>41.21</v>
      </c>
      <c r="L139" s="14">
        <v>1.7</v>
      </c>
      <c r="M139" s="11">
        <v>26</v>
      </c>
      <c r="N139" s="32">
        <f>LOG((D139+E139)/(F139+E139)+1,V$3)</f>
        <v>18.396236790160579</v>
      </c>
      <c r="O139" s="15">
        <f ca="1">LOG(I139*H139/J139^2,W$3)</f>
        <v>49.841335378636927</v>
      </c>
      <c r="P139" s="10">
        <f>LOG(K139/J139+1,X$3)</f>
        <v>22.479785651339991</v>
      </c>
      <c r="Q139" s="26">
        <f>LOG(L139*M139/J139+1,Y$3)</f>
        <v>15.607585791313458</v>
      </c>
      <c r="R139" s="15">
        <f ca="1">(N139+O139)/2</f>
        <v>34.118786084398749</v>
      </c>
      <c r="S139" s="10">
        <f ca="1">(N139+O139+P139)/3</f>
        <v>30.239119273379163</v>
      </c>
      <c r="T139" s="11">
        <f ca="1">(N139+O139+Q139)/3</f>
        <v>27.948385986703652</v>
      </c>
      <c r="U139" s="26">
        <f ca="1">(N139*2+O139*2+P139+Q139)/6</f>
        <v>29.093752630041408</v>
      </c>
    </row>
    <row r="140" spans="1:21">
      <c r="A140" s="80" t="s">
        <v>15</v>
      </c>
      <c r="B140" s="79" t="s">
        <v>95</v>
      </c>
      <c r="C140" s="19">
        <v>2022</v>
      </c>
      <c r="D140" s="22">
        <v>4300000</v>
      </c>
      <c r="E140" s="7">
        <v>108500000</v>
      </c>
      <c r="F140" s="7">
        <v>433700000</v>
      </c>
      <c r="G140" s="7">
        <v>801800000</v>
      </c>
      <c r="H140" s="5" cm="1">
        <f t="array" aca="1" ref="H140" ca="1">G140/INDIRECT("EUR!$B$48")</f>
        <v>934927070.32475245</v>
      </c>
      <c r="I140" s="10">
        <v>3320</v>
      </c>
      <c r="J140" s="12">
        <v>37260</v>
      </c>
      <c r="K140" s="13">
        <v>57.68</v>
      </c>
      <c r="L140" s="14">
        <v>1.4</v>
      </c>
      <c r="M140" s="11">
        <v>22</v>
      </c>
      <c r="N140" s="32">
        <f>LOG((D140+E140)/(F140+E140)+1,V$3)</f>
        <v>16.893438495674783</v>
      </c>
      <c r="O140" s="15">
        <f ca="1">LOG(I140*H140/J140^2,W$3)</f>
        <v>50.955370471084244</v>
      </c>
      <c r="P140" s="10">
        <f>LOG(K140/J140+1,X$3)</f>
        <v>28.69369442936496</v>
      </c>
      <c r="Q140" s="26">
        <f>LOG(L140*M140/J140+1,Y$3)</f>
        <v>9.9222788376720992</v>
      </c>
      <c r="R140" s="15">
        <f ca="1">(N140+O140)/2</f>
        <v>33.924404483379512</v>
      </c>
      <c r="S140" s="10">
        <f ca="1">(N140+O140+P140)/3</f>
        <v>32.180834465374659</v>
      </c>
      <c r="T140" s="11">
        <f ca="1">(N140+O140+Q140)/3</f>
        <v>25.923695934810372</v>
      </c>
      <c r="U140" s="26">
        <f ca="1">(N140*2+O140*2+P140+Q140)/6</f>
        <v>29.052265200092521</v>
      </c>
    </row>
    <row r="141" spans="1:21">
      <c r="A141" s="40" t="s">
        <v>298</v>
      </c>
      <c r="B141" s="36" t="s">
        <v>297</v>
      </c>
      <c r="C141" s="19">
        <v>2023</v>
      </c>
      <c r="D141" s="23"/>
      <c r="E141" s="8">
        <v>9994324.3000000007</v>
      </c>
      <c r="F141" s="8"/>
      <c r="G141" s="8">
        <v>21431000.629999999</v>
      </c>
      <c r="H141" s="5">
        <f>G141</f>
        <v>21431000.629999999</v>
      </c>
      <c r="I141" s="10">
        <v>7900</v>
      </c>
      <c r="J141" s="12">
        <v>72480</v>
      </c>
      <c r="K141" s="13">
        <v>10.83</v>
      </c>
      <c r="N141" s="32">
        <f>LOG((D141+E141)/(F141+E141)+1,V$3)</f>
        <v>61.95566542377906</v>
      </c>
      <c r="O141" s="15">
        <f>LOG(I141*H141/J141^2,W$3)</f>
        <v>22.944971918790852</v>
      </c>
      <c r="P141" s="10">
        <f>LOG(K141/J141+1,X$3)</f>
        <v>2.7715188183285648</v>
      </c>
      <c r="R141" s="15">
        <f>(N141+O141)/2</f>
        <v>42.450318671284954</v>
      </c>
      <c r="S141" s="10">
        <f>(N141+O141+P141)/3</f>
        <v>29.224052053632821</v>
      </c>
      <c r="T141" s="11">
        <f>(N141+O141+Q141)/3</f>
        <v>28.300212447523304</v>
      </c>
      <c r="U141" s="26">
        <f>(N141*2+O141*2+P141+Q141)/6</f>
        <v>28.762132250578063</v>
      </c>
    </row>
    <row r="142" spans="1:21">
      <c r="A142" s="80" t="s">
        <v>14</v>
      </c>
      <c r="B142" s="79" t="s">
        <v>16</v>
      </c>
      <c r="C142" s="19">
        <v>2023</v>
      </c>
      <c r="D142" s="23">
        <v>5500000</v>
      </c>
      <c r="E142" s="8">
        <v>12600000</v>
      </c>
      <c r="F142" s="8">
        <v>219892056</v>
      </c>
      <c r="G142" s="8">
        <v>291098453</v>
      </c>
      <c r="H142" s="5">
        <f>G142</f>
        <v>291098453</v>
      </c>
      <c r="I142" s="10">
        <v>689</v>
      </c>
      <c r="J142" s="12">
        <v>15107</v>
      </c>
      <c r="K142" s="13">
        <v>1.68</v>
      </c>
      <c r="L142" s="14">
        <v>1.4</v>
      </c>
      <c r="M142" s="11">
        <v>10</v>
      </c>
      <c r="N142" s="32">
        <f>LOG((D142+E142)/(F142+E142)+1,V$3)</f>
        <v>6.7010788550679976</v>
      </c>
      <c r="O142" s="15">
        <f>LOG(I142*H142/J142^2,W$3)</f>
        <v>44.786021939499371</v>
      </c>
      <c r="P142" s="10">
        <f>LOG(K142/J142+1,X$3)</f>
        <v>2.062751489714012</v>
      </c>
      <c r="Q142" s="26">
        <f>LOG(L142*M142/J142+1,Y$3)</f>
        <v>11.123248703432274</v>
      </c>
      <c r="R142" s="15">
        <f>(N142+O142)/2</f>
        <v>25.743550397283684</v>
      </c>
      <c r="S142" s="10">
        <f>(N142+O142+P142)/3</f>
        <v>17.849950761427127</v>
      </c>
      <c r="T142" s="11">
        <f>(N142+O142+Q142)/3</f>
        <v>20.870116499333214</v>
      </c>
      <c r="U142" s="26">
        <f>(N142*2+O142*2+P142+Q142)/6</f>
        <v>19.360033630380173</v>
      </c>
    </row>
    <row r="143" spans="1:21">
      <c r="A143" s="80" t="s">
        <v>15</v>
      </c>
      <c r="B143" s="79" t="s">
        <v>96</v>
      </c>
      <c r="C143" s="19">
        <v>2022</v>
      </c>
      <c r="D143" s="22">
        <v>5800000</v>
      </c>
      <c r="E143" s="7">
        <v>113800000</v>
      </c>
      <c r="F143" s="7">
        <v>432100000</v>
      </c>
      <c r="G143" s="7">
        <v>554000000</v>
      </c>
      <c r="H143" s="5" cm="1">
        <f t="array" aca="1" ref="H143" ca="1">G143/INDIRECT("EUR!$B$48")</f>
        <v>645983533.25007844</v>
      </c>
      <c r="I143" s="10">
        <v>3255</v>
      </c>
      <c r="J143" s="12">
        <v>151840</v>
      </c>
      <c r="K143" s="13">
        <v>4.3600000000000003</v>
      </c>
      <c r="L143" s="14">
        <v>1.4</v>
      </c>
      <c r="M143" s="11">
        <v>16</v>
      </c>
      <c r="N143" s="32">
        <f>LOG((D143+E143)/(F143+E143)+1,V$3)</f>
        <v>17.707051172094804</v>
      </c>
      <c r="O143" s="15">
        <f ca="1">LOG(I143*H143/J143^2,W$3)</f>
        <v>29.81776755671066</v>
      </c>
      <c r="P143" s="10">
        <f>LOG(K143/J143+1,X$3)</f>
        <v>0.53264034980833797</v>
      </c>
      <c r="Q143" s="26">
        <f>LOG(L143*M143/J143+1,Y$3)</f>
        <v>1.7713842939702389</v>
      </c>
      <c r="R143" s="15">
        <f ca="1">(N143+O143)/2</f>
        <v>23.762409364402732</v>
      </c>
      <c r="S143" s="10">
        <f ca="1">(N143+O143+P143)/3</f>
        <v>16.019153026204602</v>
      </c>
      <c r="T143" s="11">
        <f ca="1">(N143+O143+Q143)/3</f>
        <v>16.432067674258565</v>
      </c>
      <c r="U143" s="26">
        <f ca="1">(N143*2+O143*2+P143+Q143)/6</f>
        <v>16.225610350231584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7">
        <v>1</v>
      </c>
    </row>
    <row r="3" spans="1:2">
      <c r="A3" t="s">
        <v>104</v>
      </c>
      <c r="B3" s="17">
        <v>3.9786109999999999</v>
      </c>
    </row>
    <row r="4" spans="1:2">
      <c r="A4" t="s">
        <v>105</v>
      </c>
      <c r="B4" s="17">
        <v>76.698307999999997</v>
      </c>
    </row>
    <row r="5" spans="1:2">
      <c r="A5" t="s">
        <v>106</v>
      </c>
      <c r="B5" s="17">
        <v>102.604332</v>
      </c>
    </row>
    <row r="6" spans="1:2">
      <c r="A6" t="s">
        <v>107</v>
      </c>
      <c r="B6" s="17">
        <v>420.89370600000001</v>
      </c>
    </row>
    <row r="7" spans="1:2">
      <c r="A7" t="s">
        <v>108</v>
      </c>
      <c r="B7" s="17">
        <v>1.9392</v>
      </c>
    </row>
    <row r="8" spans="1:2">
      <c r="A8" t="s">
        <v>109</v>
      </c>
      <c r="B8" s="17">
        <v>913.211591</v>
      </c>
    </row>
    <row r="9" spans="1:2">
      <c r="A9" t="s">
        <v>110</v>
      </c>
      <c r="B9" s="17">
        <v>934.66201899999999</v>
      </c>
    </row>
    <row r="10" spans="1:2">
      <c r="A10" t="s">
        <v>111</v>
      </c>
      <c r="B10" s="17">
        <v>1.6454359999999999</v>
      </c>
    </row>
    <row r="11" spans="1:2">
      <c r="A11" t="s">
        <v>112</v>
      </c>
      <c r="B11" s="17">
        <v>1.9392</v>
      </c>
    </row>
    <row r="12" spans="1:2">
      <c r="A12" t="s">
        <v>113</v>
      </c>
      <c r="B12" s="17">
        <v>1.8422130000000001</v>
      </c>
    </row>
    <row r="13" spans="1:2">
      <c r="A13" t="s">
        <v>114</v>
      </c>
      <c r="B13" s="17">
        <v>1.95583</v>
      </c>
    </row>
    <row r="14" spans="1:2">
      <c r="A14" t="s">
        <v>115</v>
      </c>
      <c r="B14" s="17">
        <v>2.1667040000000002</v>
      </c>
    </row>
    <row r="15" spans="1:2">
      <c r="A15" t="s">
        <v>116</v>
      </c>
      <c r="B15" s="17">
        <v>118.793352</v>
      </c>
    </row>
    <row r="16" spans="1:2">
      <c r="A16" t="s">
        <v>117</v>
      </c>
      <c r="B16" s="17">
        <v>1.95583</v>
      </c>
    </row>
    <row r="17" spans="1:2">
      <c r="A17" t="s">
        <v>118</v>
      </c>
      <c r="B17" s="17">
        <v>0.40733999999999998</v>
      </c>
    </row>
    <row r="18" spans="1:2">
      <c r="A18" t="s">
        <v>119</v>
      </c>
      <c r="B18" s="17">
        <v>3085.4858589999999</v>
      </c>
    </row>
    <row r="19" spans="1:2">
      <c r="A19" t="s">
        <v>120</v>
      </c>
      <c r="B19" s="17">
        <v>1.0833520000000001</v>
      </c>
    </row>
    <row r="20" spans="1:2">
      <c r="A20" t="s">
        <v>121</v>
      </c>
      <c r="B20" s="17">
        <v>1.46072</v>
      </c>
    </row>
    <row r="21" spans="1:2">
      <c r="A21" t="s">
        <v>122</v>
      </c>
      <c r="B21" s="17">
        <v>7.4816710000000004</v>
      </c>
    </row>
    <row r="22" spans="1:2">
      <c r="A22" t="s">
        <v>123</v>
      </c>
      <c r="B22" s="17">
        <v>5.4760970000000002</v>
      </c>
    </row>
    <row r="23" spans="1:2">
      <c r="A23" t="s">
        <v>124</v>
      </c>
      <c r="B23" s="17">
        <v>1.0833520000000001</v>
      </c>
    </row>
    <row r="24" spans="1:2">
      <c r="A24" t="s">
        <v>125</v>
      </c>
      <c r="B24" s="17">
        <v>90.296929000000006</v>
      </c>
    </row>
    <row r="25" spans="1:2">
      <c r="A25" t="s">
        <v>126</v>
      </c>
      <c r="B25" s="17">
        <v>14.777066</v>
      </c>
    </row>
    <row r="26" spans="1:2">
      <c r="A26" t="s">
        <v>127</v>
      </c>
      <c r="B26" s="17">
        <v>3.5327310000000001</v>
      </c>
    </row>
    <row r="27" spans="1:2">
      <c r="A27" t="s">
        <v>128</v>
      </c>
      <c r="B27" s="17">
        <v>2.1667040000000002</v>
      </c>
    </row>
    <row r="28" spans="1:2">
      <c r="A28" t="s">
        <v>129</v>
      </c>
      <c r="B28" s="17">
        <v>1.4710909999999999</v>
      </c>
    </row>
    <row r="29" spans="1:2">
      <c r="A29" t="s">
        <v>130</v>
      </c>
      <c r="B29" s="17">
        <v>2983.8558560000001</v>
      </c>
    </row>
    <row r="30" spans="1:2">
      <c r="A30" t="s">
        <v>131</v>
      </c>
      <c r="B30" s="17">
        <v>0.97748500000000005</v>
      </c>
    </row>
    <row r="31" spans="1:2">
      <c r="A31" t="s">
        <v>132</v>
      </c>
      <c r="B31" s="17">
        <v>1024.259732</v>
      </c>
    </row>
    <row r="32" spans="1:2">
      <c r="A32" t="s">
        <v>133</v>
      </c>
      <c r="B32" s="17">
        <v>7.8430859999999996</v>
      </c>
    </row>
    <row r="33" spans="1:2">
      <c r="A33" t="s">
        <v>134</v>
      </c>
      <c r="B33" s="17">
        <v>4114.4346869999999</v>
      </c>
    </row>
    <row r="34" spans="1:2">
      <c r="A34" t="s">
        <v>135</v>
      </c>
      <c r="B34" s="17">
        <v>543.16288599999996</v>
      </c>
    </row>
    <row r="35" spans="1:2">
      <c r="A35" t="s">
        <v>136</v>
      </c>
      <c r="B35" s="17">
        <v>26.000450000000001</v>
      </c>
    </row>
    <row r="36" spans="1:2">
      <c r="A36" t="s">
        <v>137</v>
      </c>
      <c r="B36" s="17">
        <v>110.265</v>
      </c>
    </row>
    <row r="37" spans="1:2">
      <c r="A37" t="s">
        <v>138</v>
      </c>
      <c r="B37" s="17">
        <v>25.291751999999999</v>
      </c>
    </row>
    <row r="38" spans="1:2">
      <c r="A38" t="s">
        <v>139</v>
      </c>
      <c r="B38" s="17">
        <v>192.53441699999999</v>
      </c>
    </row>
    <row r="39" spans="1:2">
      <c r="A39" t="s">
        <v>140</v>
      </c>
      <c r="B39" s="17">
        <v>7.4613909999999999</v>
      </c>
    </row>
    <row r="40" spans="1:2">
      <c r="A40" t="s">
        <v>141</v>
      </c>
      <c r="B40" s="17">
        <v>63.983798</v>
      </c>
    </row>
    <row r="41" spans="1:2">
      <c r="A41" t="s">
        <v>142</v>
      </c>
      <c r="B41" s="17">
        <v>145.51649399999999</v>
      </c>
    </row>
    <row r="42" spans="1:2">
      <c r="A42" t="s">
        <v>143</v>
      </c>
      <c r="B42" s="17">
        <v>51.317239000000001</v>
      </c>
    </row>
    <row r="43" spans="1:2">
      <c r="A43" t="s">
        <v>144</v>
      </c>
      <c r="B43" s="17">
        <v>16.250281000000001</v>
      </c>
    </row>
    <row r="44" spans="1:2">
      <c r="A44" t="s">
        <v>145</v>
      </c>
      <c r="B44" s="17">
        <v>61.951918999999997</v>
      </c>
    </row>
    <row r="45" spans="1:2">
      <c r="A45" t="s">
        <v>146</v>
      </c>
      <c r="B45" s="17">
        <v>2.431772</v>
      </c>
    </row>
    <row r="46" spans="1:2">
      <c r="A46" t="s">
        <v>147</v>
      </c>
      <c r="B46" s="17">
        <v>0.85760599999999998</v>
      </c>
    </row>
    <row r="47" spans="1:2">
      <c r="A47" t="s">
        <v>148</v>
      </c>
      <c r="B47" s="17">
        <v>7.4613909999999999</v>
      </c>
    </row>
    <row r="48" spans="1:2">
      <c r="A48" t="s">
        <v>149</v>
      </c>
      <c r="B48" s="17">
        <v>0.85760700000000001</v>
      </c>
    </row>
    <row r="49" spans="1:2">
      <c r="A49" t="s">
        <v>150</v>
      </c>
      <c r="B49" s="17">
        <v>2.899438</v>
      </c>
    </row>
    <row r="50" spans="1:2">
      <c r="A50" t="s">
        <v>151</v>
      </c>
      <c r="B50" s="17">
        <v>0.85760599999999998</v>
      </c>
    </row>
    <row r="51" spans="1:2">
      <c r="A51" t="s">
        <v>152</v>
      </c>
      <c r="B51" s="17">
        <v>14.563701999999999</v>
      </c>
    </row>
    <row r="52" spans="1:2">
      <c r="A52" t="s">
        <v>153</v>
      </c>
      <c r="B52" s="17">
        <v>0.85760599999999998</v>
      </c>
    </row>
    <row r="53" spans="1:2">
      <c r="A53" t="s">
        <v>154</v>
      </c>
      <c r="B53" s="17">
        <v>69.178875000000005</v>
      </c>
    </row>
    <row r="54" spans="1:2">
      <c r="A54" t="s">
        <v>155</v>
      </c>
      <c r="B54" s="17">
        <v>9276.4588280000007</v>
      </c>
    </row>
    <row r="55" spans="1:2">
      <c r="A55" t="s">
        <v>156</v>
      </c>
      <c r="B55" s="17">
        <v>8.4208130000000008</v>
      </c>
    </row>
    <row r="56" spans="1:2">
      <c r="A56" t="s">
        <v>157</v>
      </c>
      <c r="B56" s="17">
        <v>225.46494200000001</v>
      </c>
    </row>
    <row r="57" spans="1:2">
      <c r="A57" t="s">
        <v>158</v>
      </c>
      <c r="B57" s="17">
        <v>8.4807539999999992</v>
      </c>
    </row>
    <row r="58" spans="1:2">
      <c r="A58" t="s">
        <v>159</v>
      </c>
      <c r="B58" s="17">
        <v>26.677446</v>
      </c>
    </row>
    <row r="59" spans="1:2">
      <c r="A59" t="s">
        <v>160</v>
      </c>
      <c r="B59" s="17">
        <v>7.5345000000000004</v>
      </c>
    </row>
    <row r="60" spans="1:2">
      <c r="A60" t="s">
        <v>161</v>
      </c>
      <c r="B60" s="17">
        <v>142.82363100000001</v>
      </c>
    </row>
    <row r="61" spans="1:2">
      <c r="A61" t="s">
        <v>162</v>
      </c>
      <c r="B61" s="17">
        <v>390.05337300000002</v>
      </c>
    </row>
    <row r="62" spans="1:2">
      <c r="A62" t="s">
        <v>163</v>
      </c>
      <c r="B62" s="17">
        <v>17165.975697999998</v>
      </c>
    </row>
    <row r="63" spans="1:2">
      <c r="A63" t="s">
        <v>164</v>
      </c>
      <c r="B63" s="17">
        <v>4.0701640000000001</v>
      </c>
    </row>
    <row r="64" spans="1:2">
      <c r="A64" t="s">
        <v>165</v>
      </c>
      <c r="B64" s="17">
        <v>0.85760599999999998</v>
      </c>
    </row>
    <row r="65" spans="1:2">
      <c r="A65" t="s">
        <v>166</v>
      </c>
      <c r="B65" s="17">
        <v>90.297090999999995</v>
      </c>
    </row>
    <row r="66" spans="1:2">
      <c r="A66" t="s">
        <v>167</v>
      </c>
      <c r="B66" s="17">
        <v>1409.395745</v>
      </c>
    </row>
    <row r="67" spans="1:2">
      <c r="A67" t="s">
        <v>168</v>
      </c>
      <c r="B67" s="17">
        <v>45739.667716000004</v>
      </c>
    </row>
    <row r="68" spans="1:2">
      <c r="A68" t="s">
        <v>169</v>
      </c>
      <c r="B68" s="17">
        <v>150.30094800000001</v>
      </c>
    </row>
    <row r="69" spans="1:2">
      <c r="A69" t="s">
        <v>170</v>
      </c>
      <c r="B69" s="17">
        <v>0.85760599999999998</v>
      </c>
    </row>
    <row r="70" spans="1:2">
      <c r="A70" t="s">
        <v>171</v>
      </c>
      <c r="B70" s="17">
        <v>168.46649400000001</v>
      </c>
    </row>
    <row r="71" spans="1:2">
      <c r="A71" t="s">
        <v>172</v>
      </c>
      <c r="B71" s="17">
        <v>0.76809700000000003</v>
      </c>
    </row>
    <row r="72" spans="1:2">
      <c r="A72" t="s">
        <v>173</v>
      </c>
      <c r="B72" s="17">
        <v>164.095133</v>
      </c>
    </row>
    <row r="73" spans="1:2">
      <c r="A73" t="s">
        <v>174</v>
      </c>
      <c r="B73" s="17">
        <v>141.390049</v>
      </c>
    </row>
    <row r="74" spans="1:2">
      <c r="A74" t="s">
        <v>175</v>
      </c>
      <c r="B74" s="17">
        <v>96.708563999999996</v>
      </c>
    </row>
    <row r="75" spans="1:2">
      <c r="A75" t="s">
        <v>176</v>
      </c>
      <c r="B75" s="17">
        <v>4358</v>
      </c>
    </row>
    <row r="76" spans="1:2">
      <c r="A76" t="s">
        <v>177</v>
      </c>
      <c r="B76" s="17">
        <v>1.6454329999999999</v>
      </c>
    </row>
    <row r="77" spans="1:2">
      <c r="A77" t="s">
        <v>178</v>
      </c>
      <c r="B77" s="17">
        <v>491.96775000000002</v>
      </c>
    </row>
    <row r="78" spans="1:2">
      <c r="A78" t="s">
        <v>179</v>
      </c>
      <c r="B78" s="17">
        <v>1464.4261059999999</v>
      </c>
    </row>
    <row r="79" spans="1:2">
      <c r="A79" t="s">
        <v>180</v>
      </c>
      <c r="B79" s="17">
        <v>0.33280999999999999</v>
      </c>
    </row>
    <row r="80" spans="1:2">
      <c r="A80" t="s">
        <v>181</v>
      </c>
      <c r="B80" s="17">
        <v>0.90279299999999996</v>
      </c>
    </row>
    <row r="81" spans="1:2">
      <c r="A81" t="s">
        <v>182</v>
      </c>
      <c r="B81" s="17">
        <v>483.73672299999998</v>
      </c>
    </row>
    <row r="82" spans="1:2">
      <c r="A82" t="s">
        <v>183</v>
      </c>
      <c r="B82" s="17">
        <v>22562.825624000001</v>
      </c>
    </row>
    <row r="83" spans="1:2">
      <c r="A83" t="s">
        <v>184</v>
      </c>
      <c r="B83" s="17">
        <v>96960.012405999994</v>
      </c>
    </row>
    <row r="84" spans="1:2">
      <c r="A84" t="s">
        <v>185</v>
      </c>
      <c r="B84" s="17">
        <v>323.54196400000001</v>
      </c>
    </row>
    <row r="85" spans="1:2">
      <c r="A85" t="s">
        <v>186</v>
      </c>
      <c r="B85" s="17">
        <v>209.24835899999999</v>
      </c>
    </row>
    <row r="86" spans="1:2">
      <c r="A86" t="s">
        <v>187</v>
      </c>
      <c r="B86" s="17">
        <v>20.242281999999999</v>
      </c>
    </row>
    <row r="87" spans="1:2">
      <c r="A87" t="s">
        <v>188</v>
      </c>
      <c r="B87" s="17">
        <v>5.2289669999999999</v>
      </c>
    </row>
    <row r="88" spans="1:2">
      <c r="A88" t="s">
        <v>189</v>
      </c>
      <c r="B88" s="17">
        <v>10.902146999999999</v>
      </c>
    </row>
    <row r="89" spans="1:2">
      <c r="A89" t="s">
        <v>190</v>
      </c>
      <c r="B89" s="17">
        <v>19.174977999999999</v>
      </c>
    </row>
    <row r="90" spans="1:2">
      <c r="A90" t="s">
        <v>191</v>
      </c>
      <c r="B90" s="17">
        <v>4662.3234700000003</v>
      </c>
    </row>
    <row r="91" spans="1:2">
      <c r="A91" t="s">
        <v>192</v>
      </c>
      <c r="B91" s="17">
        <v>61.494999999999997</v>
      </c>
    </row>
    <row r="92" spans="1:2">
      <c r="A92" t="s">
        <v>193</v>
      </c>
      <c r="B92" s="17">
        <v>3044.4037530000001</v>
      </c>
    </row>
    <row r="93" spans="1:2">
      <c r="A93" t="s">
        <v>194</v>
      </c>
      <c r="B93" s="17">
        <v>3664.1172879999999</v>
      </c>
    </row>
    <row r="94" spans="1:2">
      <c r="A94" t="s">
        <v>195</v>
      </c>
      <c r="B94" s="17">
        <v>8.7351559999999999</v>
      </c>
    </row>
    <row r="95" spans="1:2">
      <c r="A95" t="s">
        <v>196</v>
      </c>
      <c r="B95" s="17">
        <v>42.991692999999998</v>
      </c>
    </row>
    <row r="96" spans="1:2">
      <c r="A96" t="s">
        <v>197</v>
      </c>
      <c r="B96" s="17">
        <v>49.850814999999997</v>
      </c>
    </row>
    <row r="97" spans="1:2">
      <c r="A97" t="s">
        <v>198</v>
      </c>
      <c r="B97" s="17">
        <v>16.698967</v>
      </c>
    </row>
    <row r="98" spans="1:2">
      <c r="A98" t="s">
        <v>199</v>
      </c>
      <c r="B98" s="17">
        <v>1865.42535</v>
      </c>
    </row>
    <row r="99" spans="1:2">
      <c r="A99" t="s">
        <v>200</v>
      </c>
      <c r="B99" s="17">
        <v>17.871922000000001</v>
      </c>
    </row>
    <row r="100" spans="1:2">
      <c r="A100" t="s">
        <v>201</v>
      </c>
      <c r="B100" s="17">
        <v>5.1461610000000002</v>
      </c>
    </row>
    <row r="101" spans="1:2">
      <c r="A101" t="s">
        <v>202</v>
      </c>
      <c r="B101" s="17">
        <v>69.015097999999995</v>
      </c>
    </row>
    <row r="102" spans="1:2">
      <c r="A102" t="s">
        <v>203</v>
      </c>
      <c r="B102" s="17">
        <v>20.242281999999999</v>
      </c>
    </row>
    <row r="103" spans="1:2">
      <c r="A103" t="s">
        <v>204</v>
      </c>
      <c r="B103" s="17">
        <v>1365.676725</v>
      </c>
    </row>
    <row r="104" spans="1:2">
      <c r="A104" t="s">
        <v>205</v>
      </c>
      <c r="B104" s="17">
        <v>39.78998</v>
      </c>
    </row>
    <row r="105" spans="1:2">
      <c r="A105" t="s">
        <v>206</v>
      </c>
      <c r="B105" s="17">
        <v>11.618662</v>
      </c>
    </row>
    <row r="106" spans="1:2">
      <c r="A106" t="s">
        <v>207</v>
      </c>
      <c r="B106" s="17">
        <v>144.475086</v>
      </c>
    </row>
    <row r="107" spans="1:2">
      <c r="A107" t="s">
        <v>208</v>
      </c>
      <c r="B107" s="17">
        <v>1.801102</v>
      </c>
    </row>
    <row r="108" spans="1:2">
      <c r="A108" t="s">
        <v>209</v>
      </c>
      <c r="B108" s="17">
        <v>0.41654600000000003</v>
      </c>
    </row>
    <row r="109" spans="1:2">
      <c r="A109" t="s">
        <v>210</v>
      </c>
      <c r="B109" s="17">
        <v>1.0833520000000001</v>
      </c>
    </row>
    <row r="110" spans="1:2">
      <c r="A110" t="s">
        <v>211</v>
      </c>
      <c r="B110" s="17">
        <v>3.9906999999999999</v>
      </c>
    </row>
    <row r="111" spans="1:2">
      <c r="A111" t="s">
        <v>212</v>
      </c>
      <c r="B111" s="17">
        <v>4.0880999999999998</v>
      </c>
    </row>
    <row r="112" spans="1:2">
      <c r="A112" t="s">
        <v>213</v>
      </c>
      <c r="B112" s="17">
        <v>61.283225999999999</v>
      </c>
    </row>
    <row r="113" spans="1:2">
      <c r="A113" t="s">
        <v>214</v>
      </c>
      <c r="B113" s="17">
        <v>301.40048000000002</v>
      </c>
    </row>
    <row r="114" spans="1:2">
      <c r="A114" t="s">
        <v>215</v>
      </c>
      <c r="B114" s="17">
        <v>4.283283</v>
      </c>
    </row>
    <row r="115" spans="1:2">
      <c r="A115" t="s">
        <v>216</v>
      </c>
      <c r="B115" s="17">
        <v>7943.832367</v>
      </c>
    </row>
    <row r="116" spans="1:2">
      <c r="A116" t="s">
        <v>217</v>
      </c>
      <c r="B116" s="17">
        <v>3.9434019999999999</v>
      </c>
    </row>
    <row r="117" spans="1:2">
      <c r="A117" t="s">
        <v>218</v>
      </c>
      <c r="B117" s="17">
        <v>4.9678440000000004</v>
      </c>
    </row>
    <row r="118" spans="1:2">
      <c r="A118" t="s">
        <v>219</v>
      </c>
      <c r="B118" s="17">
        <v>117.14051499999999</v>
      </c>
    </row>
    <row r="119" spans="1:2">
      <c r="A119" t="s">
        <v>220</v>
      </c>
      <c r="B119" s="17">
        <v>100.018542</v>
      </c>
    </row>
    <row r="120" spans="1:2">
      <c r="A120" t="s">
        <v>221</v>
      </c>
      <c r="B120" s="17">
        <v>1439.0860459999999</v>
      </c>
    </row>
    <row r="121" spans="1:2">
      <c r="A121" t="s">
        <v>222</v>
      </c>
      <c r="B121" s="17">
        <v>4.06257</v>
      </c>
    </row>
    <row r="122" spans="1:2">
      <c r="A122" t="s">
        <v>223</v>
      </c>
      <c r="B122" s="17">
        <v>9.1809750000000001</v>
      </c>
    </row>
    <row r="123" spans="1:2">
      <c r="A123" t="s">
        <v>224</v>
      </c>
      <c r="B123" s="17">
        <v>14.672783000000001</v>
      </c>
    </row>
    <row r="124" spans="1:2">
      <c r="A124" t="s">
        <v>225</v>
      </c>
      <c r="B124" s="17">
        <v>481.40697699999998</v>
      </c>
    </row>
    <row r="125" spans="1:2">
      <c r="A125" t="s">
        <v>102</v>
      </c>
      <c r="B125" s="17">
        <v>11.528674000000001</v>
      </c>
    </row>
    <row r="126" spans="1:2">
      <c r="A126" t="s">
        <v>226</v>
      </c>
      <c r="B126" s="17">
        <v>1.460723</v>
      </c>
    </row>
    <row r="127" spans="1:2">
      <c r="A127" t="s">
        <v>227</v>
      </c>
      <c r="B127" s="17">
        <v>0.85760599999999998</v>
      </c>
    </row>
    <row r="128" spans="1:2">
      <c r="A128" t="s">
        <v>228</v>
      </c>
      <c r="B128" s="17">
        <v>25.149273999999998</v>
      </c>
    </row>
    <row r="129" spans="1:2">
      <c r="A129" t="s">
        <v>229</v>
      </c>
      <c r="B129" s="17">
        <v>25149.218929999999</v>
      </c>
    </row>
    <row r="130" spans="1:2">
      <c r="A130" t="s">
        <v>230</v>
      </c>
      <c r="B130" s="17">
        <v>615.62825299999997</v>
      </c>
    </row>
    <row r="131" spans="1:2">
      <c r="A131" t="s">
        <v>231</v>
      </c>
      <c r="B131" s="17">
        <v>37.637273</v>
      </c>
    </row>
    <row r="132" spans="1:2">
      <c r="A132" t="s">
        <v>232</v>
      </c>
      <c r="B132" s="17">
        <v>1686.9953949999999</v>
      </c>
    </row>
    <row r="133" spans="1:2">
      <c r="A133" t="s">
        <v>233</v>
      </c>
      <c r="B133" s="17">
        <v>24.5</v>
      </c>
    </row>
    <row r="134" spans="1:2">
      <c r="A134" t="s">
        <v>234</v>
      </c>
      <c r="B134" s="17">
        <v>13955.408434000001</v>
      </c>
    </row>
    <row r="135" spans="1:2">
      <c r="A135" t="s">
        <v>235</v>
      </c>
      <c r="B135" s="17">
        <v>20.242281999999999</v>
      </c>
    </row>
    <row r="136" spans="1:2">
      <c r="A136" t="s">
        <v>236</v>
      </c>
      <c r="B136" s="17">
        <v>39.719738</v>
      </c>
    </row>
    <row r="137" spans="1:2">
      <c r="A137" t="s">
        <v>237</v>
      </c>
      <c r="B137" s="17">
        <v>11.857837999999999</v>
      </c>
    </row>
    <row r="138" spans="1:2">
      <c r="A138" t="s">
        <v>238</v>
      </c>
      <c r="B138" s="17">
        <v>3.7921490000000002</v>
      </c>
    </row>
    <row r="139" spans="1:2">
      <c r="A139" t="s">
        <v>239</v>
      </c>
      <c r="B139" s="17">
        <v>3.3771650000000002</v>
      </c>
    </row>
    <row r="140" spans="1:2">
      <c r="A140" t="s">
        <v>240</v>
      </c>
      <c r="B140" s="17">
        <v>2.537782</v>
      </c>
    </row>
    <row r="141" spans="1:2">
      <c r="A141" t="s">
        <v>241</v>
      </c>
      <c r="B141" s="17">
        <v>34.688369999999999</v>
      </c>
    </row>
    <row r="142" spans="1:2">
      <c r="A142" t="s">
        <v>242</v>
      </c>
      <c r="B142" s="17">
        <v>7.5233210000000001</v>
      </c>
    </row>
    <row r="143" spans="1:2">
      <c r="A143" t="s">
        <v>243</v>
      </c>
      <c r="B143" s="17">
        <v>1.6454329999999999</v>
      </c>
    </row>
    <row r="144" spans="1:2">
      <c r="A144" t="s">
        <v>244</v>
      </c>
      <c r="B144" s="17">
        <v>34.781990999999998</v>
      </c>
    </row>
    <row r="145" spans="1:2">
      <c r="A145" t="s">
        <v>245</v>
      </c>
      <c r="B145" s="17">
        <v>2792.2893519999998</v>
      </c>
    </row>
    <row r="146" spans="1:2">
      <c r="A146" t="s">
        <v>246</v>
      </c>
      <c r="B146" s="17">
        <v>42.090643</v>
      </c>
    </row>
    <row r="147" spans="1:2">
      <c r="A147" t="s">
        <v>247</v>
      </c>
      <c r="B147" s="17">
        <v>4158.04313</v>
      </c>
    </row>
    <row r="148" spans="1:2">
      <c r="A148" t="s">
        <v>248</v>
      </c>
      <c r="B148" s="17">
        <v>1.0833539999999999</v>
      </c>
    </row>
    <row r="149" spans="1:2">
      <c r="A149" t="s">
        <v>249</v>
      </c>
      <c r="B149" s="17">
        <v>40.825983000000001</v>
      </c>
    </row>
    <row r="150" spans="1:2">
      <c r="A150" t="s">
        <v>250</v>
      </c>
      <c r="B150" s="17">
        <v>13661.025825999999</v>
      </c>
    </row>
    <row r="151" spans="1:2">
      <c r="A151" t="s">
        <v>251</v>
      </c>
      <c r="B151" s="17">
        <v>39.222681000000001</v>
      </c>
    </row>
    <row r="152" spans="1:2">
      <c r="A152" t="s">
        <v>252</v>
      </c>
      <c r="B152" s="17">
        <v>27052.923418999999</v>
      </c>
    </row>
    <row r="153" spans="1:2">
      <c r="A153" t="s">
        <v>253</v>
      </c>
      <c r="B153" s="17">
        <v>130.01512</v>
      </c>
    </row>
    <row r="154" spans="1:2">
      <c r="A154" t="s">
        <v>254</v>
      </c>
      <c r="B154" s="17">
        <v>2.9454630000000002</v>
      </c>
    </row>
    <row r="155" spans="1:2">
      <c r="A155" t="s">
        <v>255</v>
      </c>
      <c r="B155" s="17">
        <v>655.95699999999999</v>
      </c>
    </row>
    <row r="156" spans="1:2">
      <c r="A156" t="s">
        <v>256</v>
      </c>
      <c r="B156" s="17">
        <v>2.9250509999999998</v>
      </c>
    </row>
    <row r="157" spans="1:2">
      <c r="A157" t="s">
        <v>257</v>
      </c>
      <c r="B157" s="17">
        <v>0.81739799999999996</v>
      </c>
    </row>
    <row r="158" spans="1:2">
      <c r="A158" t="s">
        <v>258</v>
      </c>
      <c r="B158" s="17">
        <v>655.95699999999999</v>
      </c>
    </row>
    <row r="159" spans="1:2">
      <c r="A159" t="s">
        <v>259</v>
      </c>
      <c r="B159" s="17">
        <v>119.33199999999999</v>
      </c>
    </row>
    <row r="160" spans="1:2">
      <c r="A160" t="s">
        <v>260</v>
      </c>
      <c r="B160" s="17">
        <v>270.73399799999999</v>
      </c>
    </row>
    <row r="161" spans="1:2">
      <c r="A161" t="s">
        <v>261</v>
      </c>
      <c r="B161" s="17">
        <v>20.242353999999999</v>
      </c>
    </row>
    <row r="162" spans="1:2">
      <c r="A162" t="s">
        <v>262</v>
      </c>
      <c r="B162" s="17">
        <v>26.624866000000001</v>
      </c>
    </row>
    <row r="163" spans="1:2">
      <c r="A163" t="s">
        <v>263</v>
      </c>
      <c r="B163" s="17">
        <v>33211.475599999998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</cp:lastModifiedBy>
  <dcterms:created xsi:type="dcterms:W3CDTF">2024-03-31T11:54:46Z</dcterms:created>
  <dcterms:modified xsi:type="dcterms:W3CDTF">2024-04-07T10:49:57Z</dcterms:modified>
</cp:coreProperties>
</file>